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showObjects="placeholders" checkCompatibility="1"/>
  <workbookProtection workbookPassword="CC25" lockStructure="1"/>
  <bookViews>
    <workbookView xWindow="0" yWindow="0" windowWidth="17235" windowHeight="8505" tabRatio="678" activeTab="5"/>
  </bookViews>
  <sheets>
    <sheet name="計画書" sheetId="1" r:id="rId1"/>
    <sheet name="別紙１" sheetId="2" r:id="rId2"/>
    <sheet name="別紙２" sheetId="3" r:id="rId3"/>
    <sheet name="報告書" sheetId="9" r:id="rId4"/>
    <sheet name="別紙１(報告書" sheetId="10" r:id="rId5"/>
    <sheet name="別紙２ (報告書" sheetId="11" r:id="rId6"/>
  </sheets>
  <definedNames>
    <definedName name="自動車の使用管理">#REF!</definedName>
    <definedName name="推進体制の整備">#REF!</definedName>
    <definedName name="自動車の適正な維持管理">#REF!</definedName>
    <definedName name="自動車輸送の運用改善">#REF!</definedName>
    <definedName name="社員の家庭への普及">#REF!</definedName>
    <definedName name="燃焼合理化">#REF!</definedName>
    <definedName name="積載率の向上">#REF!</definedName>
    <definedName name="地域等連携">#REF!</definedName>
    <definedName name="照明設備">#REF!</definedName>
    <definedName name="省エネ技術の導入">#REF!</definedName>
    <definedName name="運用対策">#REF!</definedName>
    <definedName name="排熱の回収利用">#REF!</definedName>
    <definedName name="推進体制の整備_運輸">#REF!</definedName>
    <definedName name="設備の運用改善">#REF!</definedName>
    <definedName name="業務部門">#REF!</definedName>
    <definedName name="設備導入">#REF!</definedName>
    <definedName name="地域や社員の家庭への普及啓発">#REF!</definedName>
    <definedName name="Ａ対策区分">#REF!</definedName>
    <definedName name="低燃費車の導入等">#REF!</definedName>
    <definedName name="空気調和設備">#REF!</definedName>
    <definedName name="変換合理化_イ照明・事務機器">#REF!</definedName>
    <definedName name="抵抗等電気損失防止">#REF!</definedName>
    <definedName name="輸送の効率化">#REF!</definedName>
    <definedName name="変換合理化_ア電動力応用・電気加熱等">#REF!</definedName>
    <definedName name="伝熱合理化_ア加熱設備等">#REF!</definedName>
    <definedName name="伝熱合理化_イ空調・給湯">#REF!</definedName>
    <definedName name="電気使用設備">#REF!</definedName>
    <definedName name="熱の動力等変換合理化">#REF!</definedName>
    <definedName name="二酸化炭素の吸収源対策">#REF!</definedName>
    <definedName name="二酸化炭素の吸収源対策_">#REF!</definedName>
    <definedName name="C対策区分">#REF!</definedName>
    <definedName name="熱利用設備">#REF!</definedName>
    <definedName name="燃焼設備">#REF!</definedName>
    <definedName name="燃料の選択">#REF!</definedName>
    <definedName name="廃棄物削減対策">#REF!</definedName>
    <definedName name="排出低減技術等の開発・普及">#REF!</definedName>
    <definedName name="排出低減技術等の開発・普及_">#REF!</definedName>
    <definedName name="排熱回収設備">#REF!</definedName>
    <definedName name="エネルギーデータ管理_運輸">#REF!</definedName>
    <definedName name="保守及び点検">#REF!</definedName>
    <definedName name="余剰蒸気の活用等">#REF!</definedName>
    <definedName name="エコドライブの推進">#REF!</definedName>
    <definedName name="エネルギーデータ管理">#REF!</definedName>
    <definedName name="B対策区分">#REF!</definedName>
    <definedName name="一般管理">#REF!</definedName>
    <definedName name="エネルギー起源以外の削減取組">#REF!</definedName>
    <definedName name="コージェネレーション設備">#REF!</definedName>
    <definedName name="サービス提供事業者の活用">#REF!</definedName>
    <definedName name="一般管理_運輸">#REF!</definedName>
    <definedName name="その他取組">#REF!</definedName>
    <definedName name="その他">#REF!</definedName>
    <definedName name="給湯設備・換気設備・昇降設備等">#REF!</definedName>
    <definedName name="運転管理">#REF!</definedName>
    <definedName name="運輸">#REF!</definedName>
    <definedName name="再エネ・未利用エネ活用">#REF!</definedName>
    <definedName name="産業部門">#REF!</definedName>
    <definedName name="_xlnm.Print_Area" localSheetId="0">計画書!$A$1:$AD$44</definedName>
    <definedName name="_xlnm.Print_Area" localSheetId="1">別紙１!$A$1:$AD$56</definedName>
    <definedName name="_xlnm._FilterDatabase" localSheetId="1" hidden="1">別紙１!$A$1:$X$3</definedName>
    <definedName name="_xlnm.Print_Area" localSheetId="2">別紙２!$A$1:$N$63</definedName>
    <definedName name="_xlnm.Print_Area" localSheetId="3">報告書!$A$1:$AD$40</definedName>
    <definedName name="_xlnm.Print_Area" localSheetId="4">'別紙１(報告書'!$A$1:$AD$66</definedName>
    <definedName name="_xlnm.Print_Area" localSheetId="5">'別紙２ (報告書'!$A$1:$Q$63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<sst xmlns="http://schemas.openxmlformats.org/spreadsheetml/2006/main" xmlns:r="http://schemas.openxmlformats.org/officeDocument/2006/relationships" count="442" uniqueCount="442">
  <si>
    <t>変更なし</t>
    <rPh sb="0" eb="2">
      <t>ヘンコウ</t>
    </rPh>
    <phoneticPr fontId="1"/>
  </si>
  <si>
    <t>温室効果ガス排出削減計画書</t>
    <rPh sb="10" eb="12">
      <t>ケイカク</t>
    </rPh>
    <phoneticPr fontId="1"/>
  </si>
  <si>
    <t>年度</t>
    <rPh sb="0" eb="2">
      <t>ネンド</t>
    </rPh>
    <phoneticPr fontId="1"/>
  </si>
  <si>
    <t>様式第１号</t>
  </si>
  <si>
    <t>二酸化炭素換算（ｔ）</t>
  </si>
  <si>
    <t>令和　年　月　日　</t>
    <rPh sb="0" eb="2">
      <t>レイワ</t>
    </rPh>
    <rPh sb="3" eb="4">
      <t>ネン</t>
    </rPh>
    <rPh sb="5" eb="6">
      <t>ガツ</t>
    </rPh>
    <rPh sb="7" eb="8">
      <t>ニチ</t>
    </rPh>
    <phoneticPr fontId="1"/>
  </si>
  <si>
    <t>71 学術・開発研究機関</t>
  </si>
  <si>
    <t>所属</t>
  </si>
  <si>
    <t>排出係数</t>
    <rPh sb="0" eb="2">
      <t>ハイシュツ</t>
    </rPh>
    <rPh sb="2" eb="4">
      <t>ケイスウ</t>
    </rPh>
    <phoneticPr fontId="1"/>
  </si>
  <si>
    <t>原油のうちコンデンセート（NGL）</t>
    <rPh sb="0" eb="2">
      <t>ゲンユ</t>
    </rPh>
    <phoneticPr fontId="1"/>
  </si>
  <si>
    <t>事業所において行われる事業</t>
  </si>
  <si>
    <t>第１項</t>
    <rPh sb="0" eb="1">
      <t>ダイ</t>
    </rPh>
    <rPh sb="2" eb="3">
      <t>コウ</t>
    </rPh>
    <phoneticPr fontId="1"/>
  </si>
  <si>
    <t>加重平均発熱量</t>
    <rPh sb="0" eb="2">
      <t>カジュウ</t>
    </rPh>
    <rPh sb="2" eb="4">
      <t>ヘイキン</t>
    </rPh>
    <rPh sb="4" eb="6">
      <t>ハツネツ</t>
    </rPh>
    <rPh sb="6" eb="7">
      <t>リョウ</t>
    </rPh>
    <phoneticPr fontId="1"/>
  </si>
  <si>
    <t>※３【参考】電気事業者別排出係数×1,000</t>
    <rPh sb="3" eb="5">
      <t>サンコウ</t>
    </rPh>
    <rPh sb="6" eb="8">
      <t>デンキ</t>
    </rPh>
    <rPh sb="8" eb="11">
      <t>ジギョウシャ</t>
    </rPh>
    <rPh sb="11" eb="12">
      <t>ベツ</t>
    </rPh>
    <rPh sb="12" eb="14">
      <t>ハイシュツ</t>
    </rPh>
    <rPh sb="14" eb="16">
      <t>ケイスウ</t>
    </rPh>
    <phoneticPr fontId="1"/>
  </si>
  <si>
    <t>原油換算（kl)</t>
    <rPh sb="0" eb="2">
      <t>ゲンユ</t>
    </rPh>
    <rPh sb="2" eb="4">
      <t>カンサン</t>
    </rPh>
    <phoneticPr fontId="1"/>
  </si>
  <si>
    <t>※自己評価基準</t>
    <rPh sb="1" eb="3">
      <t>ジコ</t>
    </rPh>
    <rPh sb="3" eb="5">
      <t>ヒョウカ</t>
    </rPh>
    <rPh sb="5" eb="7">
      <t>キジュン</t>
    </rPh>
    <phoneticPr fontId="1"/>
  </si>
  <si>
    <t>小計</t>
    <rPh sb="0" eb="2">
      <t>ショウケイ</t>
    </rPh>
    <phoneticPr fontId="1"/>
  </si>
  <si>
    <t>第２号</t>
    <rPh sb="0" eb="1">
      <t>ダイ</t>
    </rPh>
    <rPh sb="2" eb="3">
      <t>ゴウ</t>
    </rPh>
    <phoneticPr fontId="1"/>
  </si>
  <si>
    <t>※その他の会社から購入している場合は、環境省ＨＰを確認↓</t>
    <rPh sb="3" eb="4">
      <t>タ</t>
    </rPh>
    <rPh sb="5" eb="7">
      <t>カイシャ</t>
    </rPh>
    <rPh sb="9" eb="11">
      <t>コウニュウ</t>
    </rPh>
    <rPh sb="15" eb="17">
      <t>バアイ</t>
    </rPh>
    <rPh sb="19" eb="21">
      <t>カンキョウ</t>
    </rPh>
    <rPh sb="21" eb="22">
      <t>ショウ</t>
    </rPh>
    <rPh sb="25" eb="27">
      <t>カクニン</t>
    </rPh>
    <phoneticPr fontId="1"/>
  </si>
  <si>
    <t>第３項</t>
    <rPh sb="0" eb="1">
      <t>ダイ</t>
    </rPh>
    <rPh sb="2" eb="3">
      <t>コウ</t>
    </rPh>
    <phoneticPr fontId="1"/>
  </si>
  <si>
    <t>静岡県地球温暖化防止条例第12条</t>
  </si>
  <si>
    <t>39 情報サービス業</t>
  </si>
  <si>
    <t>静岡県知事　様</t>
  </si>
  <si>
    <t>石油系炭化水素ガス</t>
    <rPh sb="0" eb="3">
      <t>セキユケイ</t>
    </rPh>
    <rPh sb="3" eb="5">
      <t>タンカ</t>
    </rPh>
    <rPh sb="5" eb="7">
      <t>スイソ</t>
    </rPh>
    <phoneticPr fontId="1"/>
  </si>
  <si>
    <t>別紙１、別紙２のとおり</t>
  </si>
  <si>
    <t>地域や学校に対し、環境に関するイベントや出前講座を開催する</t>
    <rPh sb="0" eb="2">
      <t>チイキ</t>
    </rPh>
    <rPh sb="3" eb="5">
      <t>ガッコウ</t>
    </rPh>
    <rPh sb="6" eb="7">
      <t>タイ</t>
    </rPh>
    <rPh sb="9" eb="11">
      <t>カンキョウ</t>
    </rPh>
    <rPh sb="12" eb="13">
      <t>カン</t>
    </rPh>
    <rPh sb="20" eb="21">
      <t>デ</t>
    </rPh>
    <rPh sb="21" eb="22">
      <t>マエ</t>
    </rPh>
    <rPh sb="22" eb="24">
      <t>コウザ</t>
    </rPh>
    <rPh sb="25" eb="27">
      <t>カイサイ</t>
    </rPh>
    <phoneticPr fontId="1"/>
  </si>
  <si>
    <t>住所</t>
    <rPh sb="0" eb="2">
      <t>ジュウショ</t>
    </rPh>
    <phoneticPr fontId="1"/>
  </si>
  <si>
    <t>ハイドロフルオロカーボン</t>
  </si>
  <si>
    <t>地域や民間団体が主催する環境関連事業に協力する</t>
    <rPh sb="0" eb="2">
      <t>チイキ</t>
    </rPh>
    <rPh sb="3" eb="5">
      <t>ミンカン</t>
    </rPh>
    <rPh sb="5" eb="7">
      <t>ダンタイ</t>
    </rPh>
    <rPh sb="8" eb="10">
      <t>シュサイ</t>
    </rPh>
    <rPh sb="12" eb="14">
      <t>カンキョウ</t>
    </rPh>
    <rPh sb="14" eb="16">
      <t>カンレン</t>
    </rPh>
    <rPh sb="16" eb="18">
      <t>ジギョウ</t>
    </rPh>
    <rPh sb="19" eb="21">
      <t>キョウリョク</t>
    </rPh>
    <phoneticPr fontId="1"/>
  </si>
  <si>
    <t>氏名</t>
    <rPh sb="0" eb="2">
      <t>シメイ</t>
    </rPh>
    <phoneticPr fontId="1"/>
  </si>
  <si>
    <t>※2　都市ガスの①欄の数値は、ガス供給事業者ごとの実際の数値を用いること。</t>
    <rPh sb="3" eb="5">
      <t>トシ</t>
    </rPh>
    <rPh sb="9" eb="10">
      <t>ラン</t>
    </rPh>
    <rPh sb="11" eb="13">
      <t>スウチ</t>
    </rPh>
    <rPh sb="17" eb="19">
      <t>キョウキュウ</t>
    </rPh>
    <rPh sb="19" eb="22">
      <t>ジギョウシャ</t>
    </rPh>
    <rPh sb="25" eb="27">
      <t>ジッサイ</t>
    </rPh>
    <rPh sb="28" eb="30">
      <t>スウチ</t>
    </rPh>
    <rPh sb="31" eb="32">
      <t>モチ</t>
    </rPh>
    <phoneticPr fontId="1"/>
  </si>
  <si>
    <t>事業所使用量</t>
    <rPh sb="0" eb="3">
      <t>ジギョウショ</t>
    </rPh>
    <rPh sb="3" eb="5">
      <t>シヨウ</t>
    </rPh>
    <rPh sb="5" eb="6">
      <t>リョウ</t>
    </rPh>
    <phoneticPr fontId="1"/>
  </si>
  <si>
    <t>メタン</t>
  </si>
  <si>
    <t>2 林業</t>
  </si>
  <si>
    <t>https://policies.env.go.jp/earth/ghg-santeikohyo/calc.html</t>
  </si>
  <si>
    <t>高炉ガス</t>
    <rPh sb="0" eb="2">
      <t>コウロ</t>
    </rPh>
    <phoneticPr fontId="1"/>
  </si>
  <si>
    <t>23 非鉄金属製造業</t>
  </si>
  <si>
    <t>申請者番号</t>
    <rPh sb="0" eb="3">
      <t>シンセイシャ</t>
    </rPh>
    <rPh sb="3" eb="5">
      <t>バンゴウ</t>
    </rPh>
    <phoneticPr fontId="1"/>
  </si>
  <si>
    <t>熱海ガス株式会社</t>
  </si>
  <si>
    <t>氏名</t>
  </si>
  <si>
    <t>第２項</t>
    <rPh sb="0" eb="1">
      <t>ダイ</t>
    </rPh>
    <rPh sb="2" eb="3">
      <t>コウ</t>
    </rPh>
    <phoneticPr fontId="1"/>
  </si>
  <si>
    <t>別紙１のとおり</t>
  </si>
  <si>
    <t>国内クレジットの購入により削減した量</t>
    <rPh sb="0" eb="2">
      <t>コクナイ</t>
    </rPh>
    <rPh sb="8" eb="10">
      <t>コウニュウ</t>
    </rPh>
    <rPh sb="13" eb="15">
      <t>サクゲン</t>
    </rPh>
    <rPh sb="17" eb="18">
      <t>リョウ</t>
    </rPh>
    <phoneticPr fontId="1"/>
  </si>
  <si>
    <t>の規定により、次のとおり提出します。</t>
  </si>
  <si>
    <t>事業者</t>
  </si>
  <si>
    <t>氏名
(名称及び代表者の氏名)</t>
  </si>
  <si>
    <t>伊東ガス株式会社</t>
  </si>
  <si>
    <t>住所
(主たる事務所の所在地)</t>
  </si>
  <si>
    <t>基礎排出係数※３</t>
    <rPh sb="0" eb="2">
      <t>キソ</t>
    </rPh>
    <rPh sb="2" eb="4">
      <t>ハイシュツ</t>
    </rPh>
    <rPh sb="4" eb="6">
      <t>ケイスウ</t>
    </rPh>
    <phoneticPr fontId="1"/>
  </si>
  <si>
    <t>ＬＥＤ照明等の省エネルギー型照明設備を採用する</t>
    <rPh sb="14" eb="16">
      <t>ショウメイ</t>
    </rPh>
    <rPh sb="19" eb="21">
      <t>サイヨウ</t>
    </rPh>
    <phoneticPr fontId="1"/>
  </si>
  <si>
    <t>本報告書作成担当</t>
  </si>
  <si>
    <t>（自動車保有台数</t>
  </si>
  <si>
    <t>揮発油（ガソリン）</t>
    <rPh sb="0" eb="3">
      <t>キハツユ</t>
    </rPh>
    <phoneticPr fontId="1"/>
  </si>
  <si>
    <t>定期的に省エネ・再エネ・地球温暖化防止に関する研修、教育などを行う</t>
    <rPh sb="4" eb="5">
      <t>ショウ</t>
    </rPh>
    <rPh sb="8" eb="9">
      <t>サイ</t>
    </rPh>
    <phoneticPr fontId="38"/>
  </si>
  <si>
    <t>計画の内容</t>
  </si>
  <si>
    <t>〒</t>
  </si>
  <si>
    <t>29 電気機械器具製造業</t>
  </si>
  <si>
    <t>74 技術サービス業（他に分類されないもの）　</t>
  </si>
  <si>
    <t>事業所</t>
  </si>
  <si>
    <t>46 航空運輸業</t>
  </si>
  <si>
    <t>第４号</t>
    <rPh sb="0" eb="1">
      <t>ダイ</t>
    </rPh>
    <rPh sb="2" eb="3">
      <t>ゴウ</t>
    </rPh>
    <phoneticPr fontId="1"/>
  </si>
  <si>
    <t>（該当する温室効果ガスの種類</t>
  </si>
  <si>
    <t>【参考】　日本標準産業分類（平成25年10月改定版）　中分類</t>
  </si>
  <si>
    <t>(電話番号)</t>
  </si>
  <si>
    <t>ナフサ</t>
  </si>
  <si>
    <t>49 郵便業（信書便事業を含む）</t>
  </si>
  <si>
    <t>GJ/GJ</t>
  </si>
  <si>
    <t>名称</t>
  </si>
  <si>
    <t>石油コークス</t>
    <rPh sb="0" eb="2">
      <t>セキユ</t>
    </rPh>
    <phoneticPr fontId="1"/>
  </si>
  <si>
    <t>所在地</t>
  </si>
  <si>
    <t>合計</t>
    <rPh sb="0" eb="2">
      <t>ゴウケイ</t>
    </rPh>
    <phoneticPr fontId="1"/>
  </si>
  <si>
    <t>9</t>
  </si>
  <si>
    <t>第３号</t>
    <rPh sb="0" eb="1">
      <t>ダイ</t>
    </rPh>
    <rPh sb="2" eb="3">
      <t>ゴウ</t>
    </rPh>
    <phoneticPr fontId="1"/>
  </si>
  <si>
    <t>84 保健衛生</t>
  </si>
  <si>
    <t>16 化学工業</t>
  </si>
  <si>
    <t>）</t>
  </si>
  <si>
    <t>第４号の種類</t>
    <rPh sb="0" eb="1">
      <t>ダイ</t>
    </rPh>
    <rPh sb="2" eb="3">
      <t>ゴウ</t>
    </rPh>
    <rPh sb="4" eb="6">
      <t>シュルイ</t>
    </rPh>
    <phoneticPr fontId="1"/>
  </si>
  <si>
    <t>55 その他の卸売業</t>
  </si>
  <si>
    <t>温室効果ガスの排出の抑制を図るために計画した措置</t>
  </si>
  <si>
    <t>二酸化炭素（非エネルギー起源）</t>
    <rPh sb="0" eb="3">
      <t>ニサンカ</t>
    </rPh>
    <rPh sb="3" eb="5">
      <t>タンソ</t>
    </rPh>
    <rPh sb="6" eb="7">
      <t>ヒ</t>
    </rPh>
    <rPh sb="12" eb="14">
      <t>キゲン</t>
    </rPh>
    <phoneticPr fontId="1"/>
  </si>
  <si>
    <t>石炭</t>
    <rPh sb="0" eb="2">
      <t>セキタン</t>
    </rPh>
    <phoneticPr fontId="1"/>
  </si>
  <si>
    <t>連絡先</t>
  </si>
  <si>
    <t>一酸化二窒素</t>
    <rPh sb="0" eb="3">
      <t>イッサンカ</t>
    </rPh>
    <rPh sb="3" eb="4">
      <t>ニ</t>
    </rPh>
    <rPh sb="4" eb="6">
      <t>チッソ</t>
    </rPh>
    <phoneticPr fontId="1"/>
  </si>
  <si>
    <t>注意点</t>
    <rPh sb="0" eb="3">
      <t>チュウイテン</t>
    </rPh>
    <phoneticPr fontId="1"/>
  </si>
  <si>
    <t>事業所）</t>
  </si>
  <si>
    <t>64 貸金業、クレジットカード業等非預金信用機関</t>
  </si>
  <si>
    <t>レ</t>
  </si>
  <si>
    <t>【簡易版】は条例第12条第2項の規定により、任意に提出する場合に使用できます。</t>
    <rPh sb="1" eb="4">
      <t>カンイバン</t>
    </rPh>
    <rPh sb="6" eb="8">
      <t>ジョウレイ</t>
    </rPh>
    <rPh sb="8" eb="9">
      <t>ダイ</t>
    </rPh>
    <rPh sb="11" eb="12">
      <t>ジョウ</t>
    </rPh>
    <rPh sb="12" eb="13">
      <t>ダイ</t>
    </rPh>
    <rPh sb="14" eb="15">
      <t>コウ</t>
    </rPh>
    <rPh sb="16" eb="18">
      <t>キテイ</t>
    </rPh>
    <rPh sb="22" eb="24">
      <t>ニンイ</t>
    </rPh>
    <rPh sb="25" eb="27">
      <t>テイシュツ</t>
    </rPh>
    <rPh sb="29" eb="31">
      <t>バアイ</t>
    </rPh>
    <rPh sb="32" eb="34">
      <t>シヨウ</t>
    </rPh>
    <phoneticPr fontId="1"/>
  </si>
  <si>
    <t>行が不足している場合は、コピーして行を追加してください</t>
    <rPh sb="0" eb="1">
      <t>ギョウ</t>
    </rPh>
    <rPh sb="2" eb="4">
      <t>フソク</t>
    </rPh>
    <rPh sb="8" eb="10">
      <t>バアイ</t>
    </rPh>
    <rPh sb="17" eb="18">
      <t>ギョウ</t>
    </rPh>
    <rPh sb="19" eb="21">
      <t>ツイカ</t>
    </rPh>
    <phoneticPr fontId="1"/>
  </si>
  <si>
    <t>(Ｅメールアドレス)</t>
  </si>
  <si>
    <t>第３号・・・バス・トラック100台以上、タクシー150台以上</t>
    <rPh sb="0" eb="1">
      <t>ダイ</t>
    </rPh>
    <rPh sb="2" eb="3">
      <t>ゴウ</t>
    </rPh>
    <rPh sb="16" eb="17">
      <t>ダイ</t>
    </rPh>
    <rPh sb="17" eb="19">
      <t>イジョウ</t>
    </rPh>
    <rPh sb="27" eb="28">
      <t>ダイ</t>
    </rPh>
    <rPh sb="28" eb="30">
      <t>イジョウ</t>
    </rPh>
    <phoneticPr fontId="1"/>
  </si>
  <si>
    <t>パーフルオロカーボン</t>
  </si>
  <si>
    <t>3 漁業</t>
  </si>
  <si>
    <t>該当する事業者要件</t>
  </si>
  <si>
    <t>排出の抑制のために実施した重点対策　自己評価の計</t>
    <rPh sb="0" eb="2">
      <t>ハイシュツ</t>
    </rPh>
    <rPh sb="3" eb="5">
      <t>ヨクセイ</t>
    </rPh>
    <rPh sb="9" eb="11">
      <t>ジッシ</t>
    </rPh>
    <rPh sb="13" eb="15">
      <t>ジュウテン</t>
    </rPh>
    <rPh sb="15" eb="17">
      <t>タイサク</t>
    </rPh>
    <rPh sb="18" eb="20">
      <t>ジコ</t>
    </rPh>
    <rPh sb="20" eb="22">
      <t>ヒョウカ</t>
    </rPh>
    <rPh sb="23" eb="24">
      <t>ケイ</t>
    </rPh>
    <phoneticPr fontId="1"/>
  </si>
  <si>
    <t>44 道路貨物運送業</t>
  </si>
  <si>
    <t>静岡県地球温暖化防止条例施行規則第３条</t>
  </si>
  <si>
    <t>25 はん用機械器具製造業</t>
  </si>
  <si>
    <t>島田ガス株式会社</t>
  </si>
  <si>
    <t>【該当する事業者要件】</t>
    <rPh sb="1" eb="3">
      <t>ガイトウ</t>
    </rPh>
    <rPh sb="5" eb="8">
      <t>ジギョウシャ</t>
    </rPh>
    <rPh sb="8" eb="10">
      <t>ヨウケン</t>
    </rPh>
    <phoneticPr fontId="1"/>
  </si>
  <si>
    <t>六ふっ化硫黄</t>
    <rPh sb="0" eb="1">
      <t>ロク</t>
    </rPh>
    <rPh sb="3" eb="4">
      <t>カ</t>
    </rPh>
    <rPh sb="4" eb="6">
      <t>イオウ</t>
    </rPh>
    <phoneticPr fontId="1"/>
  </si>
  <si>
    <t>湯河原ガス株式会社</t>
  </si>
  <si>
    <t>第１号</t>
    <rPh sb="0" eb="1">
      <t>ダイ</t>
    </rPh>
    <rPh sb="2" eb="3">
      <t>ゴウ</t>
    </rPh>
    <phoneticPr fontId="1"/>
  </si>
  <si>
    <t>第１号・・・エネルギー管理指定工場</t>
    <rPh sb="0" eb="1">
      <t>ダイ</t>
    </rPh>
    <rPh sb="2" eb="3">
      <t>ゴウ</t>
    </rPh>
    <rPh sb="11" eb="13">
      <t>カンリ</t>
    </rPh>
    <rPh sb="13" eb="15">
      <t>シテイ</t>
    </rPh>
    <rPh sb="15" eb="17">
      <t>コウジョウ</t>
    </rPh>
    <phoneticPr fontId="1"/>
  </si>
  <si>
    <t>実施年度</t>
    <rPh sb="0" eb="2">
      <t>ジッシ</t>
    </rPh>
    <rPh sb="2" eb="4">
      <t>ネンド</t>
    </rPh>
    <phoneticPr fontId="1"/>
  </si>
  <si>
    <t>導入有・調整後排出量が目標達成　５点</t>
    <rPh sb="0" eb="2">
      <t>ドウニュウ</t>
    </rPh>
    <rPh sb="2" eb="3">
      <t>アリ</t>
    </rPh>
    <rPh sb="4" eb="7">
      <t>チョウセイゴ</t>
    </rPh>
    <rPh sb="7" eb="9">
      <t>ハイシュツ</t>
    </rPh>
    <rPh sb="9" eb="10">
      <t>リョウ</t>
    </rPh>
    <rPh sb="11" eb="13">
      <t>モクヒョウ</t>
    </rPh>
    <rPh sb="13" eb="15">
      <t>タッセイ</t>
    </rPh>
    <rPh sb="17" eb="18">
      <t>テン</t>
    </rPh>
    <phoneticPr fontId="1"/>
  </si>
  <si>
    <t>（県内事業所数　</t>
  </si>
  <si>
    <t>第２号・・・24時間営業事業者</t>
    <rPh sb="0" eb="1">
      <t>ダイ</t>
    </rPh>
    <rPh sb="2" eb="3">
      <t>ゴウ</t>
    </rPh>
    <rPh sb="8" eb="10">
      <t>ジカン</t>
    </rPh>
    <rPh sb="10" eb="12">
      <t>エイギョウ</t>
    </rPh>
    <rPh sb="12" eb="15">
      <t>ジギョウシャ</t>
    </rPh>
    <phoneticPr fontId="1"/>
  </si>
  <si>
    <t>電力のデマンドコントロールを採用する（ピークカット対策）</t>
  </si>
  <si>
    <t>台）</t>
  </si>
  <si>
    <t>６　カーボンニュートラル達成事業所のみ</t>
  </si>
  <si>
    <t>第４号・・・二酸化炭素以外の温室効果ガスが3,000t-CO2/年以上</t>
    <rPh sb="0" eb="1">
      <t>ダイ</t>
    </rPh>
    <rPh sb="2" eb="3">
      <t>ゴウ</t>
    </rPh>
    <rPh sb="6" eb="9">
      <t>ニサンカ</t>
    </rPh>
    <rPh sb="9" eb="11">
      <t>タンソ</t>
    </rPh>
    <rPh sb="11" eb="13">
      <t>イガイ</t>
    </rPh>
    <rPh sb="14" eb="16">
      <t>オンシツ</t>
    </rPh>
    <rPh sb="16" eb="18">
      <t>コウカ</t>
    </rPh>
    <rPh sb="32" eb="33">
      <t>ネン</t>
    </rPh>
    <rPh sb="33" eb="35">
      <t>イジョウ</t>
    </rPh>
    <phoneticPr fontId="1"/>
  </si>
  <si>
    <t>無煙炭</t>
    <rPh sb="0" eb="2">
      <t>ムエン</t>
    </rPh>
    <rPh sb="2" eb="3">
      <t>タン</t>
    </rPh>
    <phoneticPr fontId="1"/>
  </si>
  <si>
    <t>1 農業</t>
  </si>
  <si>
    <t>（注）</t>
  </si>
  <si>
    <t xml:space="preserve"> 変更の場合にあっては、変更内容が分かるように記入すること。なお、別紙の内容に変更がなければ、別紙の添付は不要とする。</t>
    <rPh sb="1" eb="3">
      <t>ヘンコウ</t>
    </rPh>
    <rPh sb="4" eb="6">
      <t>バアイ</t>
    </rPh>
    <rPh sb="12" eb="14">
      <t>ヘンコウ</t>
    </rPh>
    <rPh sb="14" eb="16">
      <t>ナイヨウ</t>
    </rPh>
    <rPh sb="17" eb="18">
      <t>ワ</t>
    </rPh>
    <rPh sb="23" eb="25">
      <t>キニュウ</t>
    </rPh>
    <rPh sb="33" eb="35">
      <t>ベッシ</t>
    </rPh>
    <rPh sb="36" eb="38">
      <t>ナイヨウ</t>
    </rPh>
    <rPh sb="39" eb="41">
      <t>ヘンコウ</t>
    </rPh>
    <rPh sb="47" eb="49">
      <t>ベッシ</t>
    </rPh>
    <rPh sb="50" eb="52">
      <t>テンプ</t>
    </rPh>
    <rPh sb="53" eb="55">
      <t>フヨウ</t>
    </rPh>
    <phoneticPr fontId="1"/>
  </si>
  <si>
    <t>区分</t>
    <rPh sb="0" eb="2">
      <t>クブン</t>
    </rPh>
    <phoneticPr fontId="1"/>
  </si>
  <si>
    <t>80 娯楽業</t>
  </si>
  <si>
    <t>令和</t>
    <rPh sb="0" eb="1">
      <t>レイ</t>
    </rPh>
    <rPh sb="1" eb="2">
      <t>ワ</t>
    </rPh>
    <phoneticPr fontId="1"/>
  </si>
  <si>
    <t>産業</t>
    <rPh sb="0" eb="2">
      <t>サンギョウ</t>
    </rPh>
    <phoneticPr fontId="1"/>
  </si>
  <si>
    <t>10</t>
  </si>
  <si>
    <t>4 水産業</t>
  </si>
  <si>
    <t>熱量（GJ）
Ｂ＝Ａ×C</t>
    <rPh sb="0" eb="2">
      <t>ネツリョウ</t>
    </rPh>
    <phoneticPr fontId="1"/>
  </si>
  <si>
    <t>5 鉱業、砕石業、砂利採取業</t>
  </si>
  <si>
    <t>４％未満・目標達成　10点</t>
    <rPh sb="2" eb="4">
      <t>ミマン</t>
    </rPh>
    <rPh sb="5" eb="7">
      <t>モクヒョウ</t>
    </rPh>
    <rPh sb="7" eb="9">
      <t>タッセイ</t>
    </rPh>
    <rPh sb="12" eb="13">
      <t>テン</t>
    </rPh>
    <phoneticPr fontId="1"/>
  </si>
  <si>
    <t>6 総合工事業</t>
  </si>
  <si>
    <t>単位</t>
    <rPh sb="0" eb="2">
      <t>タンイ</t>
    </rPh>
    <phoneticPr fontId="1"/>
  </si>
  <si>
    <t>7 職別工事業（設備工事業を除く）</t>
  </si>
  <si>
    <t>42 鉄道業</t>
  </si>
  <si>
    <t>8 設備工事業</t>
  </si>
  <si>
    <t>実施した措置の内容</t>
    <rPh sb="0" eb="2">
      <t>ジッシ</t>
    </rPh>
    <rPh sb="4" eb="6">
      <t>ソチ</t>
    </rPh>
    <rPh sb="7" eb="9">
      <t>ナイヨウ</t>
    </rPh>
    <phoneticPr fontId="1"/>
  </si>
  <si>
    <t>参考値（調整後排出係数）</t>
    <rPh sb="0" eb="3">
      <t>サンコウチ</t>
    </rPh>
    <rPh sb="4" eb="7">
      <t>チョウセイゴ</t>
    </rPh>
    <rPh sb="7" eb="9">
      <t>ハイシュツ</t>
    </rPh>
    <rPh sb="9" eb="11">
      <t>ケイスウ</t>
    </rPh>
    <phoneticPr fontId="1"/>
  </si>
  <si>
    <t>9 食料品製造業</t>
  </si>
  <si>
    <t>37 通信業</t>
  </si>
  <si>
    <t>10 飲料・たばこ・飼料製造業</t>
  </si>
  <si>
    <t>11 繊維工業</t>
  </si>
  <si>
    <t>12 木材・木製品製造業（家具を除く）</t>
  </si>
  <si>
    <t>41 映像・音声･文字情報制作業</t>
  </si>
  <si>
    <t>13 家具・装備品製造業</t>
  </si>
  <si>
    <t>電力会社①</t>
  </si>
  <si>
    <t>14 パルプ・紙・紙加工品製造業</t>
  </si>
  <si>
    <t>エネルギーの種類</t>
    <rPh sb="6" eb="8">
      <t>シュルイ</t>
    </rPh>
    <phoneticPr fontId="1"/>
  </si>
  <si>
    <t>15 印刷・同関連業</t>
  </si>
  <si>
    <t>２　事業活動に伴う温室効果ガスの排出の抑制を図るために実施した対策</t>
    <rPh sb="2" eb="4">
      <t>ジギョウ</t>
    </rPh>
    <rPh sb="4" eb="6">
      <t>カツドウ</t>
    </rPh>
    <rPh sb="7" eb="8">
      <t>トモナ</t>
    </rPh>
    <rPh sb="9" eb="11">
      <t>オンシツ</t>
    </rPh>
    <rPh sb="11" eb="13">
      <t>コウカ</t>
    </rPh>
    <rPh sb="16" eb="18">
      <t>ハイシュツ</t>
    </rPh>
    <rPh sb="19" eb="21">
      <t>ヨクセイ</t>
    </rPh>
    <rPh sb="22" eb="23">
      <t>ハカ</t>
    </rPh>
    <rPh sb="27" eb="29">
      <t>ジッシ</t>
    </rPh>
    <rPh sb="31" eb="33">
      <t>タイサク</t>
    </rPh>
    <phoneticPr fontId="1"/>
  </si>
  <si>
    <t>17 石油製品・石炭製品製造業</t>
  </si>
  <si>
    <t>必要資源の調整・ペーパーレス化等により、廃棄量の削減を図る</t>
    <rPh sb="0" eb="2">
      <t>ヒツヨウ</t>
    </rPh>
    <rPh sb="2" eb="4">
      <t>シゲン</t>
    </rPh>
    <rPh sb="5" eb="7">
      <t>チョウセイ</t>
    </rPh>
    <rPh sb="14" eb="15">
      <t>カ</t>
    </rPh>
    <rPh sb="15" eb="16">
      <t>トウ</t>
    </rPh>
    <rPh sb="20" eb="22">
      <t>ハイキ</t>
    </rPh>
    <rPh sb="22" eb="23">
      <t>リョウ</t>
    </rPh>
    <rPh sb="24" eb="26">
      <t>サクゲン</t>
    </rPh>
    <rPh sb="27" eb="28">
      <t>ハカ</t>
    </rPh>
    <phoneticPr fontId="1"/>
  </si>
  <si>
    <t>販売したエネルギーの量</t>
    <rPh sb="0" eb="2">
      <t>ハンバイ</t>
    </rPh>
    <rPh sb="10" eb="11">
      <t>リョウ</t>
    </rPh>
    <phoneticPr fontId="1"/>
  </si>
  <si>
    <t>原油（コンデンセートを除く。）</t>
    <rPh sb="0" eb="2">
      <t>ゲンユ</t>
    </rPh>
    <rPh sb="11" eb="12">
      <t>ノゾ</t>
    </rPh>
    <phoneticPr fontId="1"/>
  </si>
  <si>
    <t>石油ガス</t>
    <rPh sb="0" eb="2">
      <t>セキユ</t>
    </rPh>
    <phoneticPr fontId="1"/>
  </si>
  <si>
    <t>計画した措置を実施できた理由・できなかった理由</t>
  </si>
  <si>
    <t>電力会社④</t>
    <rPh sb="0" eb="2">
      <t>デンリョク</t>
    </rPh>
    <rPh sb="2" eb="4">
      <t>カイシャ</t>
    </rPh>
    <phoneticPr fontId="1"/>
  </si>
  <si>
    <t>18 プラスチック製品製造業（別掲を除く）</t>
  </si>
  <si>
    <t>（別紙１）</t>
    <rPh sb="1" eb="3">
      <t>ベッシ</t>
    </rPh>
    <phoneticPr fontId="1"/>
  </si>
  <si>
    <t>照明設備は、適宜調光や消灯を行い、過剰又は不要な照明をなくす</t>
  </si>
  <si>
    <t>太陽光発電、バイオマス発電等の再生可能エネルギー設備を導入する</t>
    <rPh sb="27" eb="29">
      <t>ドウニュウ</t>
    </rPh>
    <phoneticPr fontId="1"/>
  </si>
  <si>
    <t>19 ゴム製品製造業</t>
  </si>
  <si>
    <t>電気</t>
  </si>
  <si>
    <t>20 なめし革・同製品・毛皮製造業</t>
  </si>
  <si>
    <t>削減
合計</t>
    <rPh sb="0" eb="2">
      <t>サクゲン</t>
    </rPh>
    <rPh sb="3" eb="5">
      <t>ゴウケイ</t>
    </rPh>
    <phoneticPr fontId="1"/>
  </si>
  <si>
    <t>21 窯業・土石製品製造業</t>
  </si>
  <si>
    <t>22 鉄鋼業</t>
  </si>
  <si>
    <t>２　「温室効果ガスの排出の量の削減目標」欄については、削減目標を立てるに当たって指標とするものを「区分」の欄からいずれか選択し、該当する□にレ印を記入すること。この場合において、「原単位排出量　Ａ／Ｂ」を選択した場合においても「温室効果ガス排出量　Ａ」の値は記入すること。</t>
    <rPh sb="71" eb="72">
      <t>シルシ</t>
    </rPh>
    <rPh sb="73" eb="75">
      <t>キニュウ</t>
    </rPh>
    <phoneticPr fontId="1"/>
  </si>
  <si>
    <t>基準年度に使用した電気の実排出係数を用いた場合</t>
    <rPh sb="0" eb="2">
      <t>キジュン</t>
    </rPh>
    <rPh sb="2" eb="4">
      <t>ネンド</t>
    </rPh>
    <rPh sb="5" eb="7">
      <t>シヨウ</t>
    </rPh>
    <rPh sb="9" eb="11">
      <t>デンキ</t>
    </rPh>
    <rPh sb="12" eb="13">
      <t>ジツ</t>
    </rPh>
    <rPh sb="13" eb="15">
      <t>ハイシュツ</t>
    </rPh>
    <rPh sb="15" eb="17">
      <t>ケイスウ</t>
    </rPh>
    <rPh sb="18" eb="19">
      <t>モチ</t>
    </rPh>
    <rPh sb="21" eb="23">
      <t>バアイ</t>
    </rPh>
    <phoneticPr fontId="1"/>
  </si>
  <si>
    <t>24 金属製品製造業</t>
  </si>
  <si>
    <t>70 物品賃貸業</t>
  </si>
  <si>
    <t>※3【参考】都市ガス供給事業者が公表する単位発熱量</t>
    <rPh sb="3" eb="5">
      <t>サンコウ</t>
    </rPh>
    <rPh sb="6" eb="8">
      <t>トシ</t>
    </rPh>
    <rPh sb="10" eb="12">
      <t>キョウキュウ</t>
    </rPh>
    <rPh sb="12" eb="15">
      <t>ジギョウシャ</t>
    </rPh>
    <rPh sb="16" eb="18">
      <t>コウヒョウ</t>
    </rPh>
    <rPh sb="20" eb="22">
      <t>タンイ</t>
    </rPh>
    <rPh sb="22" eb="24">
      <t>ハツネツ</t>
    </rPh>
    <rPh sb="24" eb="25">
      <t>リョウ</t>
    </rPh>
    <phoneticPr fontId="1"/>
  </si>
  <si>
    <t>26 生産用機械器具製造業</t>
  </si>
  <si>
    <t>27 業務用機械器具製造業</t>
  </si>
  <si>
    <t>28 電子部品・デバイス・電子回路製造業</t>
  </si>
  <si>
    <t>３　温室効果ガスの排出量の削減実績</t>
    <rPh sb="2" eb="4">
      <t>オンシツ</t>
    </rPh>
    <rPh sb="4" eb="6">
      <t>コウカ</t>
    </rPh>
    <rPh sb="9" eb="11">
      <t>ハイシュツ</t>
    </rPh>
    <rPh sb="11" eb="12">
      <t>リョウ</t>
    </rPh>
    <rPh sb="13" eb="15">
      <t>サクゲン</t>
    </rPh>
    <rPh sb="15" eb="17">
      <t>ジッセキ</t>
    </rPh>
    <phoneticPr fontId="1"/>
  </si>
  <si>
    <t>30 情報通信機械器具製造業</t>
  </si>
  <si>
    <t>31 輸送用機械器具製造業</t>
  </si>
  <si>
    <t>32 その他の製造業</t>
  </si>
  <si>
    <t>33 電気業</t>
  </si>
  <si>
    <t>34 ガス業</t>
  </si>
  <si>
    <t>都市ガス（※２）</t>
    <rPh sb="0" eb="2">
      <t>トシ</t>
    </rPh>
    <phoneticPr fontId="1"/>
  </si>
  <si>
    <t>35 熱供給業</t>
  </si>
  <si>
    <r>
      <t>二</t>
    </r>
    <r>
      <rPr>
        <sz val="11"/>
        <color auto="1"/>
        <rFont val="ＭＳ 明朝"/>
      </rPr>
      <t>酸化炭素排出量
（t-CO</t>
    </r>
    <r>
      <rPr>
        <vertAlign val="subscript"/>
        <sz val="11"/>
        <color auto="1"/>
        <rFont val="ＭＳ 明朝"/>
      </rPr>
      <t>2</t>
    </r>
    <r>
      <rPr>
        <sz val="11"/>
        <color auto="1"/>
        <rFont val="ＭＳ 明朝"/>
      </rPr>
      <t>）
Ｇ</t>
    </r>
    <rPh sb="0" eb="3">
      <t>ニサンカ</t>
    </rPh>
    <rPh sb="3" eb="5">
      <t>タンソ</t>
    </rPh>
    <rPh sb="5" eb="7">
      <t>ハイシュツ</t>
    </rPh>
    <rPh sb="7" eb="8">
      <t>リョウ</t>
    </rPh>
    <phoneticPr fontId="1"/>
  </si>
  <si>
    <t>36 水道業</t>
  </si>
  <si>
    <t>業務</t>
    <rPh sb="0" eb="2">
      <t>ギョウム</t>
    </rPh>
    <phoneticPr fontId="1"/>
  </si>
  <si>
    <t>38 放送業</t>
  </si>
  <si>
    <t>40 インターネット附随サービス業</t>
  </si>
  <si>
    <t>①温室効果ガスの排出量（または原単位排出量）の増減について総合的な増減要因の分析</t>
    <rPh sb="1" eb="3">
      <t>オンシツ</t>
    </rPh>
    <rPh sb="3" eb="5">
      <t>コウカ</t>
    </rPh>
    <rPh sb="8" eb="10">
      <t>ハイシュツ</t>
    </rPh>
    <rPh sb="10" eb="11">
      <t>リョウ</t>
    </rPh>
    <rPh sb="15" eb="18">
      <t>ゲンタンイ</t>
    </rPh>
    <rPh sb="18" eb="20">
      <t>ハイシュツ</t>
    </rPh>
    <rPh sb="20" eb="21">
      <t>リョウ</t>
    </rPh>
    <rPh sb="23" eb="25">
      <t>ゾウゲン</t>
    </rPh>
    <rPh sb="29" eb="32">
      <t>ソウゴウテキ</t>
    </rPh>
    <rPh sb="33" eb="35">
      <t>ゾウゲン</t>
    </rPh>
    <rPh sb="35" eb="37">
      <t>ヨウイン</t>
    </rPh>
    <rPh sb="38" eb="40">
      <t>ブンセキ</t>
    </rPh>
    <phoneticPr fontId="1"/>
  </si>
  <si>
    <t>43 道路旅客運送業</t>
  </si>
  <si>
    <t>45 水運業</t>
  </si>
  <si>
    <t>47 倉庫業</t>
  </si>
  <si>
    <t>48 運輸に附帯するサービス業</t>
  </si>
  <si>
    <t>1／458トン</t>
  </si>
  <si>
    <t>50 各種商品卸売業</t>
  </si>
  <si>
    <t>67 保険業（保険媒介代理業、保険サービス業を含む）</t>
  </si>
  <si>
    <t>51 繊維・衣服等卸売業</t>
  </si>
  <si>
    <t>GJ</t>
  </si>
  <si>
    <t>52 飲食料品卸売業</t>
  </si>
  <si>
    <t>※１【参考】ＬＰＧの立方メートル（㎥）からトン（ｔ）への換算係数</t>
    <rPh sb="3" eb="5">
      <t>サンコウ</t>
    </rPh>
    <rPh sb="10" eb="11">
      <t>タテ</t>
    </rPh>
    <rPh sb="11" eb="12">
      <t>ホウ</t>
    </rPh>
    <rPh sb="28" eb="30">
      <t>カンサン</t>
    </rPh>
    <rPh sb="30" eb="32">
      <t>ケイスウ</t>
    </rPh>
    <phoneticPr fontId="1"/>
  </si>
  <si>
    <t>53 建築材料、鉱物・金属材料等卸売業</t>
  </si>
  <si>
    <t>原単位排出量
Ａ／Ｂ</t>
    <rPh sb="0" eb="3">
      <t>ゲンタンイ</t>
    </rPh>
    <rPh sb="3" eb="5">
      <t>ハイシュツ</t>
    </rPh>
    <rPh sb="5" eb="6">
      <t>リョウ</t>
    </rPh>
    <phoneticPr fontId="1"/>
  </si>
  <si>
    <t>令和</t>
  </si>
  <si>
    <t>５　総括</t>
    <rPh sb="2" eb="4">
      <t>ソウカツ</t>
    </rPh>
    <phoneticPr fontId="1"/>
  </si>
  <si>
    <t>※1　LPG使用量が帳票等において㎥で表示されている場合はtへの換算係数を供給事業者に確認し、それが難しい場合、欄外の数値を用いてｔに換算すること。</t>
    <rPh sb="32" eb="34">
      <t>カンサン</t>
    </rPh>
    <phoneticPr fontId="1"/>
  </si>
  <si>
    <t>様式第２号</t>
  </si>
  <si>
    <t>54 機械器具卸売業</t>
  </si>
  <si>
    <t>63 協同組織金融業</t>
  </si>
  <si>
    <t>56 各種商品小売業</t>
  </si>
  <si>
    <t>57 織物・衣服・身の回り品小売業</t>
  </si>
  <si>
    <t>58 飲食料品小売業</t>
  </si>
  <si>
    <t>プロパン・ブタンの混合</t>
  </si>
  <si>
    <t>59 機械器具小売業</t>
  </si>
  <si>
    <t>60 その他の小売業</t>
  </si>
  <si>
    <t>61 無店舗小売業</t>
  </si>
  <si>
    <t>kl</t>
  </si>
  <si>
    <t>1㎥当たりのｔへの換算係数</t>
  </si>
  <si>
    <t>62 銀行業</t>
  </si>
  <si>
    <r>
      <t>【</t>
    </r>
    <r>
      <rPr>
        <sz val="11"/>
        <color auto="1"/>
        <rFont val="ＭＳ 明朝"/>
      </rPr>
      <t>対策の例】　
　</t>
    </r>
    <r>
      <rPr>
        <sz val="10"/>
        <color indexed="8"/>
        <rFont val="ＭＳ 明朝"/>
      </rPr>
      <t>※その他の対策の例は（一財）省エネルギーセンターHP（https://www.eccj.or.jp/pamphlet/index.html）を参照してください。</t>
    </r>
    <rPh sb="1" eb="3">
      <t>タイサク</t>
    </rPh>
    <rPh sb="4" eb="5">
      <t>レイ</t>
    </rPh>
    <rPh sb="12" eb="13">
      <t>タ</t>
    </rPh>
    <rPh sb="14" eb="16">
      <t>タイサク</t>
    </rPh>
    <rPh sb="17" eb="18">
      <t>レイ</t>
    </rPh>
    <rPh sb="20" eb="21">
      <t>イチ</t>
    </rPh>
    <rPh sb="21" eb="22">
      <t>ザイ</t>
    </rPh>
    <rPh sb="23" eb="24">
      <t>ショウ</t>
    </rPh>
    <rPh sb="80" eb="82">
      <t>サンショウ</t>
    </rPh>
    <phoneticPr fontId="1"/>
  </si>
  <si>
    <t>65 金融商品取引業、商品先物取引業</t>
  </si>
  <si>
    <t>自己評価</t>
    <rPh sb="0" eb="2">
      <t>ジコ</t>
    </rPh>
    <rPh sb="2" eb="4">
      <t>ヒョウカ</t>
    </rPh>
    <phoneticPr fontId="1"/>
  </si>
  <si>
    <t>66 補助的金融業、金融附帯業</t>
  </si>
  <si>
    <t>68 不動産取引業</t>
  </si>
  <si>
    <t>B・C重油</t>
    <rPh sb="3" eb="5">
      <t>ジュウユ</t>
    </rPh>
    <phoneticPr fontId="1"/>
  </si>
  <si>
    <t>基準年度から契約電気事業者の変更有無</t>
    <rPh sb="0" eb="2">
      <t>キジュン</t>
    </rPh>
    <rPh sb="2" eb="4">
      <t>ネンド</t>
    </rPh>
    <rPh sb="6" eb="8">
      <t>ケイヤク</t>
    </rPh>
    <rPh sb="8" eb="10">
      <t>デンキ</t>
    </rPh>
    <rPh sb="10" eb="13">
      <t>ジギョウシャ</t>
    </rPh>
    <rPh sb="14" eb="16">
      <t>ヘンコウ</t>
    </rPh>
    <rPh sb="16" eb="18">
      <t>ウム</t>
    </rPh>
    <phoneticPr fontId="1"/>
  </si>
  <si>
    <t>69 不動産賃貸業・管理業</t>
  </si>
  <si>
    <t>電力会社③</t>
    <rPh sb="0" eb="2">
      <t>デンリョク</t>
    </rPh>
    <rPh sb="2" eb="4">
      <t>カイシャ</t>
    </rPh>
    <phoneticPr fontId="1"/>
  </si>
  <si>
    <t>72 専門サービス業（他に分類されないもの）</t>
  </si>
  <si>
    <r>
      <t>電</t>
    </r>
    <r>
      <rPr>
        <sz val="10"/>
        <color auto="1"/>
        <rFont val="ＭＳ Ｐ明朝"/>
      </rPr>
      <t>気の排出係数（買電に係るもの）（ｔ-CO</t>
    </r>
    <r>
      <rPr>
        <vertAlign val="subscript"/>
        <sz val="10"/>
        <color auto="1"/>
        <rFont val="ＭＳ Ｐ明朝"/>
      </rPr>
      <t>2</t>
    </r>
    <r>
      <rPr>
        <sz val="10"/>
        <color auto="1"/>
        <rFont val="ＭＳ Ｐ明朝"/>
      </rPr>
      <t>/千kＷh）</t>
    </r>
    <rPh sb="0" eb="2">
      <t>デンキ</t>
    </rPh>
    <rPh sb="3" eb="5">
      <t>ハイシュツ</t>
    </rPh>
    <rPh sb="5" eb="7">
      <t>ケイスウ</t>
    </rPh>
    <rPh sb="8" eb="9">
      <t>カ</t>
    </rPh>
    <rPh sb="9" eb="10">
      <t>デン</t>
    </rPh>
    <rPh sb="11" eb="12">
      <t>カカ</t>
    </rPh>
    <rPh sb="23" eb="24">
      <t>セン</t>
    </rPh>
    <phoneticPr fontId="1"/>
  </si>
  <si>
    <t>73 広告業　</t>
  </si>
  <si>
    <t>75 宿泊業　</t>
  </si>
  <si>
    <t>運用改善</t>
    <rPh sb="0" eb="2">
      <t>ウンヨウ</t>
    </rPh>
    <rPh sb="2" eb="4">
      <t>カイゼン</t>
    </rPh>
    <phoneticPr fontId="1"/>
  </si>
  <si>
    <t>76 飲食店　</t>
  </si>
  <si>
    <t>77 持ち帰り・配達飲食サービス業　</t>
  </si>
  <si>
    <t>単位発熱量当たりの二酸化炭素排出量が小さい燃料を優先的に選択する</t>
  </si>
  <si>
    <t>78 洗濯・理容・美容・浴場業</t>
  </si>
  <si>
    <t>79 その他の生活関連サービス業</t>
  </si>
  <si>
    <t>81 学校教育</t>
  </si>
  <si>
    <t>サーラエナジー株式会社</t>
    <rPh sb="7" eb="11">
      <t>カブシキガイシャ</t>
    </rPh>
    <phoneticPr fontId="1"/>
  </si>
  <si>
    <t>その他のガス会社</t>
    <rPh sb="2" eb="3">
      <t>タ</t>
    </rPh>
    <rPh sb="6" eb="8">
      <t>カイシャ</t>
    </rPh>
    <phoneticPr fontId="1"/>
  </si>
  <si>
    <t>82 その他の教育、学習支援業</t>
  </si>
  <si>
    <t>基準年からの増減量</t>
    <rPh sb="0" eb="2">
      <t>キジュン</t>
    </rPh>
    <rPh sb="2" eb="3">
      <t>ネン</t>
    </rPh>
    <rPh sb="6" eb="8">
      <t>ゾウゲン</t>
    </rPh>
    <rPh sb="8" eb="9">
      <t>リョウ</t>
    </rPh>
    <phoneticPr fontId="1"/>
  </si>
  <si>
    <t>電力会社④</t>
  </si>
  <si>
    <t>83 医療業</t>
  </si>
  <si>
    <t>85 社会保険・社会福祉・介護事業</t>
  </si>
  <si>
    <t>86 郵便局</t>
  </si>
  <si>
    <t>87 協同組合（他に分類されないもの）</t>
  </si>
  <si>
    <t>計画一部未達成　３点</t>
    <rPh sb="0" eb="2">
      <t>ケイカク</t>
    </rPh>
    <rPh sb="2" eb="4">
      <t>イチブ</t>
    </rPh>
    <rPh sb="4" eb="7">
      <t>ミタッセイ</t>
    </rPh>
    <rPh sb="9" eb="10">
      <t>テン</t>
    </rPh>
    <phoneticPr fontId="1"/>
  </si>
  <si>
    <t>88 廃棄物処理業</t>
  </si>
  <si>
    <t>89 自動車整備業</t>
  </si>
  <si>
    <t>熱量（GJ）
E＝D×C</t>
    <rPh sb="0" eb="2">
      <t>ネツリョウ</t>
    </rPh>
    <phoneticPr fontId="1"/>
  </si>
  <si>
    <t>※3　電気の排出係数は環境省発表の電気事業者排出係数一覧から各電力事業者の排出係数（各電力会社から公表される基礎排出係数又は調整後排出係数に1,000を乗じたもの）を電気会社に記入する。</t>
    <rPh sb="3" eb="5">
      <t>デンキ</t>
    </rPh>
    <rPh sb="6" eb="8">
      <t>ハイシュツ</t>
    </rPh>
    <rPh sb="8" eb="10">
      <t>ケイスウ</t>
    </rPh>
    <rPh sb="11" eb="14">
      <t>カンキョウショウ</t>
    </rPh>
    <rPh sb="14" eb="16">
      <t>ハッピョウ</t>
    </rPh>
    <rPh sb="17" eb="19">
      <t>デンキ</t>
    </rPh>
    <rPh sb="19" eb="22">
      <t>ジギョウシャ</t>
    </rPh>
    <rPh sb="22" eb="24">
      <t>ハイシュツ</t>
    </rPh>
    <rPh sb="24" eb="26">
      <t>ケイスウ</t>
    </rPh>
    <rPh sb="26" eb="28">
      <t>イチラン</t>
    </rPh>
    <rPh sb="30" eb="31">
      <t>カク</t>
    </rPh>
    <rPh sb="31" eb="33">
      <t>デンリョク</t>
    </rPh>
    <rPh sb="33" eb="36">
      <t>ジギョウシャ</t>
    </rPh>
    <rPh sb="37" eb="39">
      <t>ハイシュツ</t>
    </rPh>
    <rPh sb="39" eb="41">
      <t>ケイスウ</t>
    </rPh>
    <rPh sb="54" eb="56">
      <t>キソ</t>
    </rPh>
    <rPh sb="62" eb="65">
      <t>チョウセイゴ</t>
    </rPh>
    <rPh sb="65" eb="67">
      <t>ハイシュツ</t>
    </rPh>
    <rPh sb="67" eb="69">
      <t>ケイスウ</t>
    </rPh>
    <rPh sb="83" eb="85">
      <t>デンキ</t>
    </rPh>
    <rPh sb="85" eb="87">
      <t>カイシャ</t>
    </rPh>
    <rPh sb="88" eb="90">
      <t>キニュウ</t>
    </rPh>
    <phoneticPr fontId="1"/>
  </si>
  <si>
    <t>エアーコンプレッサーからのエア漏れの確認・補修を行う。供給する圧力の適正化を行う。</t>
    <rPh sb="18" eb="20">
      <t>カクニン</t>
    </rPh>
    <rPh sb="21" eb="23">
      <t>ホシュウ</t>
    </rPh>
    <rPh sb="24" eb="25">
      <t>オコナ</t>
    </rPh>
    <rPh sb="27" eb="29">
      <t>キョウキュウ</t>
    </rPh>
    <rPh sb="31" eb="33">
      <t>アツリョク</t>
    </rPh>
    <rPh sb="34" eb="37">
      <t>テキセイカ</t>
    </rPh>
    <rPh sb="38" eb="39">
      <t>オコナ</t>
    </rPh>
    <phoneticPr fontId="38"/>
  </si>
  <si>
    <t>転炉ガス</t>
    <rPh sb="0" eb="2">
      <t>テンロ</t>
    </rPh>
    <phoneticPr fontId="1"/>
  </si>
  <si>
    <t>静岡ガス株式会社</t>
  </si>
  <si>
    <t>90 機械等修理業（別掲を除く）</t>
  </si>
  <si>
    <t>91 職業紹介・労働者派遣業</t>
  </si>
  <si>
    <t>92 その他の事業サービス業</t>
  </si>
  <si>
    <t>93 政治・経済・文化団体</t>
  </si>
  <si>
    <t>GJ/千kwh</t>
    <rPh sb="3" eb="4">
      <t>セン</t>
    </rPh>
    <phoneticPr fontId="1"/>
  </si>
  <si>
    <t>その他の地球温暖化対策により削減した量　自己評価</t>
    <rPh sb="2" eb="3">
      <t>ホカ</t>
    </rPh>
    <rPh sb="4" eb="6">
      <t>チキュウ</t>
    </rPh>
    <rPh sb="6" eb="9">
      <t>オンダンカ</t>
    </rPh>
    <rPh sb="9" eb="11">
      <t>タイサク</t>
    </rPh>
    <rPh sb="14" eb="16">
      <t>サクゲン</t>
    </rPh>
    <rPh sb="18" eb="19">
      <t>リョウ</t>
    </rPh>
    <rPh sb="20" eb="22">
      <t>ジコ</t>
    </rPh>
    <rPh sb="22" eb="24">
      <t>ヒョウカ</t>
    </rPh>
    <phoneticPr fontId="1"/>
  </si>
  <si>
    <t>94 宗教</t>
  </si>
  <si>
    <t>98 地方公務</t>
  </si>
  <si>
    <t>95 その他のサービス業</t>
  </si>
  <si>
    <t>96 外国公務</t>
  </si>
  <si>
    <t>97 国家公務</t>
  </si>
  <si>
    <t>99 分類不能の産業</t>
  </si>
  <si>
    <t>1　計画期間</t>
    <rPh sb="2" eb="4">
      <t>ケイカク</t>
    </rPh>
    <rPh sb="4" eb="6">
      <t>キカン</t>
    </rPh>
    <phoneticPr fontId="1"/>
  </si>
  <si>
    <t>8-10</t>
  </si>
  <si>
    <t>計画期間</t>
    <rPh sb="0" eb="2">
      <t>ケイカク</t>
    </rPh>
    <rPh sb="2" eb="4">
      <t>キカン</t>
    </rPh>
    <phoneticPr fontId="1"/>
  </si>
  <si>
    <t>× 実施件数</t>
    <rPh sb="2" eb="4">
      <t>ジッシ</t>
    </rPh>
    <rPh sb="4" eb="6">
      <t>ケンスウ</t>
    </rPh>
    <phoneticPr fontId="1"/>
  </si>
  <si>
    <t>～</t>
  </si>
  <si>
    <t>8</t>
  </si>
  <si>
    <t>GJ/千㎥</t>
    <rPh sb="3" eb="5">
      <t>センリッポウメートル</t>
    </rPh>
    <phoneticPr fontId="1"/>
  </si>
  <si>
    <t>F＝Ｂ－E</t>
  </si>
  <si>
    <t>設備導入</t>
    <rPh sb="0" eb="2">
      <t>セツビ</t>
    </rPh>
    <rPh sb="2" eb="4">
      <t>ドウニュウ</t>
    </rPh>
    <phoneticPr fontId="1"/>
  </si>
  <si>
    <t>自己評価（１）計</t>
    <rPh sb="0" eb="2">
      <t>ジコ</t>
    </rPh>
    <rPh sb="2" eb="4">
      <t>ヒョウカ</t>
    </rPh>
    <rPh sb="7" eb="8">
      <t>ケイ</t>
    </rPh>
    <phoneticPr fontId="1"/>
  </si>
  <si>
    <t>その他</t>
    <rPh sb="2" eb="3">
      <t>タ</t>
    </rPh>
    <phoneticPr fontId="1"/>
  </si>
  <si>
    <t>２　温室効果ガスの排出量の削減目標</t>
    <rPh sb="2" eb="4">
      <t>オンシツ</t>
    </rPh>
    <rPh sb="4" eb="6">
      <t>コウカ</t>
    </rPh>
    <rPh sb="9" eb="11">
      <t>ハイシュツ</t>
    </rPh>
    <rPh sb="11" eb="12">
      <t>リョウ</t>
    </rPh>
    <rPh sb="13" eb="15">
      <t>サクゲン</t>
    </rPh>
    <rPh sb="15" eb="17">
      <t>モクヒョウ</t>
    </rPh>
    <phoneticPr fontId="1"/>
  </si>
  <si>
    <t>合計</t>
    <rPh sb="0" eb="1">
      <t>ゴウ</t>
    </rPh>
    <rPh sb="1" eb="2">
      <t>ケイ</t>
    </rPh>
    <phoneticPr fontId="1"/>
  </si>
  <si>
    <t xml:space="preserve">
基準年度</t>
    <rPh sb="1" eb="3">
      <t>キジュン</t>
    </rPh>
    <rPh sb="3" eb="5">
      <t>ネンド</t>
    </rPh>
    <phoneticPr fontId="1"/>
  </si>
  <si>
    <t xml:space="preserve">
目標年度</t>
    <rPh sb="1" eb="3">
      <t>モクヒョウ</t>
    </rPh>
    <rPh sb="3" eb="4">
      <t>トシ</t>
    </rPh>
    <rPh sb="4" eb="5">
      <t>ド</t>
    </rPh>
    <phoneticPr fontId="1"/>
  </si>
  <si>
    <t>数値
Ｃ</t>
    <rPh sb="0" eb="2">
      <t>スウチ</t>
    </rPh>
    <phoneticPr fontId="1"/>
  </si>
  <si>
    <t>対基準
年度比</t>
    <rPh sb="0" eb="1">
      <t>タイ</t>
    </rPh>
    <rPh sb="1" eb="3">
      <t>キジュン</t>
    </rPh>
    <rPh sb="4" eb="7">
      <t>ネンドヒ</t>
    </rPh>
    <phoneticPr fontId="1"/>
  </si>
  <si>
    <t>GJ/kl</t>
  </si>
  <si>
    <t>年</t>
    <rPh sb="0" eb="1">
      <t>ネン</t>
    </rPh>
    <phoneticPr fontId="1"/>
  </si>
  <si>
    <t>8-9</t>
  </si>
  <si>
    <t>産業用以外の蒸気</t>
    <rPh sb="0" eb="3">
      <t>サンギョウヨウ</t>
    </rPh>
    <rPh sb="3" eb="5">
      <t>イガイ</t>
    </rPh>
    <rPh sb="6" eb="8">
      <t>ジョウキ</t>
    </rPh>
    <phoneticPr fontId="1"/>
  </si>
  <si>
    <t>温室効果ガス
排出量Ａ</t>
    <rPh sb="0" eb="2">
      <t>オンシツ</t>
    </rPh>
    <rPh sb="2" eb="4">
      <t>コウカ</t>
    </rPh>
    <rPh sb="7" eb="9">
      <t>ハイシュツ</t>
    </rPh>
    <rPh sb="9" eb="10">
      <t>リョウ</t>
    </rPh>
    <phoneticPr fontId="1"/>
  </si>
  <si>
    <t>御殿場ガス株式会社</t>
    <rPh sb="0" eb="3">
      <t>ゴテンバ</t>
    </rPh>
    <phoneticPr fontId="1"/>
  </si>
  <si>
    <t>二酸化炭素換算（ｔ）</t>
    <rPh sb="0" eb="3">
      <t>ニサンカ</t>
    </rPh>
    <rPh sb="3" eb="5">
      <t>タンソ</t>
    </rPh>
    <rPh sb="5" eb="7">
      <t>カンサン</t>
    </rPh>
    <phoneticPr fontId="1"/>
  </si>
  <si>
    <t>温室効果ガス排出量と密接な関係を持つ値B</t>
    <rPh sb="0" eb="2">
      <t>オンシツ</t>
    </rPh>
    <rPh sb="2" eb="4">
      <t>コウカ</t>
    </rPh>
    <rPh sb="6" eb="8">
      <t>ハイシュツ</t>
    </rPh>
    <rPh sb="8" eb="9">
      <t>リョウ</t>
    </rPh>
    <rPh sb="10" eb="12">
      <t>ミッセツ</t>
    </rPh>
    <rPh sb="13" eb="15">
      <t>カンケイ</t>
    </rPh>
    <rPh sb="16" eb="17">
      <t>モ</t>
    </rPh>
    <rPh sb="18" eb="19">
      <t>アタイ</t>
    </rPh>
    <phoneticPr fontId="1"/>
  </si>
  <si>
    <t>（</t>
  </si>
  <si>
    <t>Bの選択理由</t>
    <rPh sb="2" eb="4">
      <t>センタク</t>
    </rPh>
    <rPh sb="4" eb="6">
      <t>リユウ</t>
    </rPh>
    <phoneticPr fontId="1"/>
  </si>
  <si>
    <t>３　事業活動に伴う温室効果ガスの排出抑制を図るための対策</t>
    <rPh sb="2" eb="4">
      <t>ジギョウ</t>
    </rPh>
    <rPh sb="4" eb="6">
      <t>カツドウ</t>
    </rPh>
    <rPh sb="7" eb="8">
      <t>トモナ</t>
    </rPh>
    <rPh sb="9" eb="11">
      <t>オンシツ</t>
    </rPh>
    <rPh sb="11" eb="13">
      <t>コウカ</t>
    </rPh>
    <rPh sb="16" eb="18">
      <t>ハイシュツ</t>
    </rPh>
    <rPh sb="18" eb="20">
      <t>ヨクセイ</t>
    </rPh>
    <rPh sb="21" eb="22">
      <t>ハカ</t>
    </rPh>
    <rPh sb="26" eb="28">
      <t>タイサク</t>
    </rPh>
    <phoneticPr fontId="1"/>
  </si>
  <si>
    <t>無</t>
    <rPh sb="0" eb="1">
      <t>ナ</t>
    </rPh>
    <phoneticPr fontId="1"/>
  </si>
  <si>
    <t>対策区分</t>
    <rPh sb="0" eb="2">
      <t>タイサク</t>
    </rPh>
    <rPh sb="2" eb="4">
      <t>クブン</t>
    </rPh>
    <phoneticPr fontId="1"/>
  </si>
  <si>
    <r>
      <t>対</t>
    </r>
    <r>
      <rPr>
        <sz val="11"/>
        <color auto="1"/>
        <rFont val="ＭＳ 明朝"/>
      </rPr>
      <t xml:space="preserve">策（例を参考に自由に記載）
</t>
    </r>
    <r>
      <rPr>
        <sz val="10"/>
        <color auto="1"/>
        <rFont val="ＭＳ 明朝"/>
      </rPr>
      <t>※例は表の下にも記載</t>
    </r>
    <rPh sb="3" eb="4">
      <t>レイ</t>
    </rPh>
    <rPh sb="5" eb="7">
      <t>サンコウ</t>
    </rPh>
    <rPh sb="8" eb="10">
      <t>ジユウ</t>
    </rPh>
    <rPh sb="11" eb="13">
      <t>キサイ</t>
    </rPh>
    <rPh sb="16" eb="17">
      <t>レイ</t>
    </rPh>
    <rPh sb="18" eb="19">
      <t>ヒョウ</t>
    </rPh>
    <rPh sb="20" eb="21">
      <t>シタ</t>
    </rPh>
    <rPh sb="23" eb="25">
      <t>キサイ</t>
    </rPh>
    <phoneticPr fontId="1"/>
  </si>
  <si>
    <t>期待する削減効果</t>
    <rPh sb="0" eb="2">
      <t>キタイ</t>
    </rPh>
    <rPh sb="4" eb="6">
      <t>サクゲン</t>
    </rPh>
    <rPh sb="6" eb="8">
      <t>コウカ</t>
    </rPh>
    <phoneticPr fontId="1"/>
  </si>
  <si>
    <t>燃料</t>
    <rPh sb="0" eb="2">
      <t>ネンリョウ</t>
    </rPh>
    <phoneticPr fontId="1"/>
  </si>
  <si>
    <t>Ｆ＝Ｂ－Ｅ</t>
  </si>
  <si>
    <t>エコアクション21　チェックリスト</t>
  </si>
  <si>
    <t>１　「基準年度」は計画期間の初年度の前年度とし、「目標年度」は計画期間の最終年度とすること。</t>
  </si>
  <si>
    <t>対策例</t>
    <rPh sb="2" eb="3">
      <t>レイ</t>
    </rPh>
    <phoneticPr fontId="1"/>
  </si>
  <si>
    <t>環境マネジメントシステム又はこれに準じたシステムの導入に努める</t>
  </si>
  <si>
    <t>系統的にエネルギー管理を行い、数値、グラフ等で過去実績と比較したエネルギーの消費動向等が把握できるようにする</t>
    <rPh sb="2" eb="3">
      <t>ベツ</t>
    </rPh>
    <rPh sb="12" eb="13">
      <t>オコナ</t>
    </rPh>
    <phoneticPr fontId="1"/>
  </si>
  <si>
    <t>GJ/</t>
  </si>
  <si>
    <t>定期的に、設備の保守及び点検を行い、良好な状態に維持する</t>
  </si>
  <si>
    <t>コークス炉ガス</t>
    <rPh sb="4" eb="5">
      <t>ロ</t>
    </rPh>
    <phoneticPr fontId="1"/>
  </si>
  <si>
    <t>計画なし　０点</t>
    <rPh sb="0" eb="2">
      <t>ケイカク</t>
    </rPh>
    <rPh sb="6" eb="7">
      <t>テン</t>
    </rPh>
    <phoneticPr fontId="1"/>
  </si>
  <si>
    <t>空調の効率的利用のため、職場環境を考慮した適温化（例：冷房28℃程度、暖房20℃程度）の徹底、未使用の部屋での停止、ブラインドやカーテンの利用などを行う</t>
    <rPh sb="0" eb="2">
      <t>クウチョウ</t>
    </rPh>
    <rPh sb="3" eb="6">
      <t>コウリツテキ</t>
    </rPh>
    <rPh sb="6" eb="8">
      <t>リヨウ</t>
    </rPh>
    <rPh sb="12" eb="14">
      <t>ショクバ</t>
    </rPh>
    <rPh sb="14" eb="16">
      <t>カンキョウ</t>
    </rPh>
    <rPh sb="17" eb="19">
      <t>コウリョ</t>
    </rPh>
    <rPh sb="25" eb="26">
      <t>レイ</t>
    </rPh>
    <rPh sb="44" eb="46">
      <t>テッテイ</t>
    </rPh>
    <rPh sb="47" eb="50">
      <t>ミシヨウ</t>
    </rPh>
    <rPh sb="51" eb="53">
      <t>ヘヤ</t>
    </rPh>
    <rPh sb="55" eb="57">
      <t>テイシ</t>
    </rPh>
    <rPh sb="74" eb="75">
      <t>オコナ</t>
    </rPh>
    <phoneticPr fontId="1"/>
  </si>
  <si>
    <t>夏季における軽装（クールビズ）、冬季における重ね着（ウォームビズ）など服装の工夫をして、冷暖房の使用を抑える</t>
  </si>
  <si>
    <t>中遠ガス株式会社</t>
  </si>
  <si>
    <t>窓に断熱シート（プチプチマットなど）を貼付け、熱のロスを防ぐ</t>
  </si>
  <si>
    <t>（１）事業活動に伴う温室効果ガスの排出抑制を図るための対策</t>
    <rPh sb="3" eb="5">
      <t>ジギョウ</t>
    </rPh>
    <rPh sb="5" eb="7">
      <t>カツドウ</t>
    </rPh>
    <rPh sb="8" eb="9">
      <t>トモナ</t>
    </rPh>
    <rPh sb="10" eb="12">
      <t>オンシツ</t>
    </rPh>
    <rPh sb="12" eb="14">
      <t>コウカ</t>
    </rPh>
    <rPh sb="17" eb="19">
      <t>ハイシュツ</t>
    </rPh>
    <rPh sb="19" eb="21">
      <t>ヨクセイ</t>
    </rPh>
    <rPh sb="22" eb="23">
      <t>ハカ</t>
    </rPh>
    <rPh sb="27" eb="29">
      <t>タイサク</t>
    </rPh>
    <phoneticPr fontId="1"/>
  </si>
  <si>
    <t>二酸化炭素排出量が小さい電気や再エネ１００％の電気を優先的に採択する</t>
    <rPh sb="12" eb="14">
      <t>デンキ</t>
    </rPh>
    <rPh sb="15" eb="16">
      <t>サイ</t>
    </rPh>
    <rPh sb="23" eb="25">
      <t>デンキ</t>
    </rPh>
    <rPh sb="26" eb="29">
      <t>ユウセンテキ</t>
    </rPh>
    <rPh sb="30" eb="32">
      <t>サイタク</t>
    </rPh>
    <phoneticPr fontId="38"/>
  </si>
  <si>
    <t>給湯温度を下げる。状況に応じて冬季以外は給湯を停止する</t>
    <rPh sb="0" eb="2">
      <t>キュウトウ</t>
    </rPh>
    <rPh sb="2" eb="4">
      <t>オンド</t>
    </rPh>
    <rPh sb="5" eb="6">
      <t>サ</t>
    </rPh>
    <rPh sb="9" eb="11">
      <t>ジョウキョウ</t>
    </rPh>
    <rPh sb="12" eb="13">
      <t>オウ</t>
    </rPh>
    <phoneticPr fontId="38"/>
  </si>
  <si>
    <t>ボイラーは適正な空気比にて運転する</t>
    <rPh sb="5" eb="7">
      <t>テキセイ</t>
    </rPh>
    <rPh sb="8" eb="10">
      <t>クウキ</t>
    </rPh>
    <rPh sb="10" eb="11">
      <t>ヒ</t>
    </rPh>
    <rPh sb="13" eb="15">
      <t>ウンテン</t>
    </rPh>
    <phoneticPr fontId="38"/>
  </si>
  <si>
    <t>既存製造方法を見直し、エネルギーの効率的利用をする</t>
  </si>
  <si>
    <t>昼間の太陽光や人の存在を感知し、必要時のみ点灯する設備を採用する</t>
  </si>
  <si>
    <t>設定時刻や時間帯に、照明の箇所や照度等を自動制御するシステムを導入する</t>
    <rPh sb="18" eb="19">
      <t>トウ</t>
    </rPh>
    <phoneticPr fontId="1"/>
  </si>
  <si>
    <t>換気の際に屋外に排出される熱を回収して利用できる全熱交換器を採用する</t>
  </si>
  <si>
    <t>天井埋込形エアコンの吹き出しにファンなどを付け、風を攪乱させる装置を導入する</t>
  </si>
  <si>
    <t>給湯設備の配管などを断熱化し、熱ロスを削減する</t>
    <rPh sb="15" eb="16">
      <t>ネツ</t>
    </rPh>
    <rPh sb="19" eb="21">
      <t>サクゲン</t>
    </rPh>
    <phoneticPr fontId="38"/>
  </si>
  <si>
    <t>ボイラーなどの廃熱を利用できる回収システムを導入する</t>
  </si>
  <si>
    <t>壁、屋根等について、厚さの増加、断熱の二重化等により、断熱性を向上させる</t>
    <rPh sb="4" eb="5">
      <t>トウ</t>
    </rPh>
    <phoneticPr fontId="1"/>
  </si>
  <si>
    <t>負荷の変動が予想される動力機器において、回転数制御が可能なインバーターを採用する</t>
  </si>
  <si>
    <t>液化天然ガス（LＮG）</t>
    <rPh sb="0" eb="2">
      <t>エキカ</t>
    </rPh>
    <rPh sb="2" eb="4">
      <t>テンネン</t>
    </rPh>
    <phoneticPr fontId="1"/>
  </si>
  <si>
    <t>吸収源対策を目的とし、山林での植林活動等を行う</t>
    <rPh sb="0" eb="3">
      <t>キュウシュウゲン</t>
    </rPh>
    <rPh sb="3" eb="5">
      <t>タイサク</t>
    </rPh>
    <rPh sb="6" eb="8">
      <t>モクテキ</t>
    </rPh>
    <rPh sb="21" eb="22">
      <t>オコナ</t>
    </rPh>
    <phoneticPr fontId="1"/>
  </si>
  <si>
    <t>（別紙２）基準年度のエネルギー使用状況</t>
    <rPh sb="1" eb="3">
      <t>ベッシ</t>
    </rPh>
    <rPh sb="5" eb="7">
      <t>キジュン</t>
    </rPh>
    <rPh sb="7" eb="9">
      <t>ネンド</t>
    </rPh>
    <rPh sb="15" eb="17">
      <t>シヨウ</t>
    </rPh>
    <rPh sb="17" eb="19">
      <t>ジョウキョウ</t>
    </rPh>
    <phoneticPr fontId="1"/>
  </si>
  <si>
    <t>エネルギー使用量</t>
    <rPh sb="5" eb="7">
      <t>シヨウ</t>
    </rPh>
    <rPh sb="7" eb="8">
      <t>リョウ</t>
    </rPh>
    <phoneticPr fontId="1"/>
  </si>
  <si>
    <t>（別紙２）実施年度のエネルギー使用状況</t>
    <rPh sb="1" eb="3">
      <t>ベッシ</t>
    </rPh>
    <rPh sb="5" eb="7">
      <t>ジッシ</t>
    </rPh>
    <rPh sb="7" eb="9">
      <t>ネンド</t>
    </rPh>
    <rPh sb="15" eb="17">
      <t>シヨウ</t>
    </rPh>
    <rPh sb="17" eb="19">
      <t>ジョウキョウ</t>
    </rPh>
    <phoneticPr fontId="1"/>
  </si>
  <si>
    <t>単位発熱量</t>
    <rPh sb="0" eb="2">
      <t>タンイ</t>
    </rPh>
    <rPh sb="2" eb="4">
      <t>ハツネツ</t>
    </rPh>
    <rPh sb="4" eb="5">
      <t>リョウ</t>
    </rPh>
    <phoneticPr fontId="1"/>
  </si>
  <si>
    <t>数値
A</t>
    <rPh sb="0" eb="2">
      <t>スウチ</t>
    </rPh>
    <phoneticPr fontId="1"/>
  </si>
  <si>
    <t>千kwh</t>
    <rPh sb="0" eb="1">
      <t>セン</t>
    </rPh>
    <phoneticPr fontId="1"/>
  </si>
  <si>
    <t>導入有・調整後排出量が目標未達　３点</t>
    <rPh sb="0" eb="2">
      <t>ドウニュウ</t>
    </rPh>
    <rPh sb="2" eb="3">
      <t>アリ</t>
    </rPh>
    <rPh sb="4" eb="7">
      <t>チョウセイゴ</t>
    </rPh>
    <rPh sb="7" eb="9">
      <t>ハイシュツ</t>
    </rPh>
    <rPh sb="9" eb="10">
      <t>リョウ</t>
    </rPh>
    <rPh sb="11" eb="13">
      <t>モクヒョウ</t>
    </rPh>
    <rPh sb="13" eb="14">
      <t>ミ</t>
    </rPh>
    <rPh sb="14" eb="15">
      <t>タチ</t>
    </rPh>
    <rPh sb="17" eb="18">
      <t>テン</t>
    </rPh>
    <phoneticPr fontId="1"/>
  </si>
  <si>
    <t>GJ/t</t>
  </si>
  <si>
    <t>数値
D</t>
    <rPh sb="0" eb="2">
      <t>スウチ</t>
    </rPh>
    <phoneticPr fontId="1"/>
  </si>
  <si>
    <t>灯油</t>
    <rPh sb="0" eb="2">
      <t>トウユ</t>
    </rPh>
    <phoneticPr fontId="1"/>
  </si>
  <si>
    <t>軽油</t>
    <rPh sb="0" eb="2">
      <t>ケイユ</t>
    </rPh>
    <phoneticPr fontId="1"/>
  </si>
  <si>
    <t>A重油</t>
    <rPh sb="1" eb="3">
      <t>ジュウユ</t>
    </rPh>
    <phoneticPr fontId="1"/>
  </si>
  <si>
    <t>石油アスファルト</t>
    <rPh sb="0" eb="2">
      <t>セキユ</t>
    </rPh>
    <phoneticPr fontId="1"/>
  </si>
  <si>
    <t>t</t>
  </si>
  <si>
    <t>千㎥</t>
    <rPh sb="0" eb="1">
      <t>セン</t>
    </rPh>
    <phoneticPr fontId="1"/>
  </si>
  <si>
    <t>可燃性天然ガス</t>
    <rPh sb="0" eb="3">
      <t>カネンセイ</t>
    </rPh>
    <rPh sb="3" eb="5">
      <t>テンネン</t>
    </rPh>
    <phoneticPr fontId="1"/>
  </si>
  <si>
    <t>「その他の燃料」の排出係数を入力してください。→</t>
    <rPh sb="3" eb="4">
      <t>タ</t>
    </rPh>
    <rPh sb="5" eb="7">
      <t>ネンリョウ</t>
    </rPh>
    <rPh sb="9" eb="11">
      <t>ハイシュツ</t>
    </rPh>
    <rPh sb="11" eb="13">
      <t>ケイスウ</t>
    </rPh>
    <rPh sb="14" eb="16">
      <t>ニュウリョク</t>
    </rPh>
    <phoneticPr fontId="1"/>
  </si>
  <si>
    <t>石炭コークス</t>
    <rPh sb="0" eb="2">
      <t>セキタン</t>
    </rPh>
    <phoneticPr fontId="1"/>
  </si>
  <si>
    <t>その他可燃性天然ガス</t>
    <rPh sb="2" eb="3">
      <t>タ</t>
    </rPh>
    <rPh sb="3" eb="6">
      <t>カネンセイ</t>
    </rPh>
    <rPh sb="6" eb="8">
      <t>テンネン</t>
    </rPh>
    <phoneticPr fontId="1"/>
  </si>
  <si>
    <t>（単位：t-CO2/GJ)</t>
    <rPh sb="1" eb="3">
      <t>タンイ</t>
    </rPh>
    <phoneticPr fontId="1"/>
  </si>
  <si>
    <r>
      <t>基</t>
    </r>
    <r>
      <rPr>
        <sz val="10"/>
        <color auto="1"/>
        <rFont val="ＭＳ 明朝"/>
      </rPr>
      <t xml:space="preserve">準年度
</t>
    </r>
    <r>
      <rPr>
        <sz val="8"/>
        <color auto="1"/>
        <rFont val="ＭＳ 明朝"/>
      </rPr>
      <t>※自由記載</t>
    </r>
    <rPh sb="0" eb="2">
      <t>キジュン</t>
    </rPh>
    <rPh sb="2" eb="4">
      <t>ネンド</t>
    </rPh>
    <rPh sb="6" eb="8">
      <t>ジユウ</t>
    </rPh>
    <rPh sb="8" eb="10">
      <t>キサイ</t>
    </rPh>
    <phoneticPr fontId="1"/>
  </si>
  <si>
    <t>合計（基礎排出係数）</t>
    <rPh sb="0" eb="1">
      <t>ゴウ</t>
    </rPh>
    <rPh sb="1" eb="2">
      <t>ケイ</t>
    </rPh>
    <rPh sb="3" eb="5">
      <t>キソ</t>
    </rPh>
    <rPh sb="5" eb="7">
      <t>ハイシュツ</t>
    </rPh>
    <rPh sb="7" eb="9">
      <t>ケイスウ</t>
    </rPh>
    <phoneticPr fontId="1"/>
  </si>
  <si>
    <t>コールタール</t>
  </si>
  <si>
    <t>原料炭</t>
    <rPh sb="0" eb="2">
      <t>ゲンリョウ</t>
    </rPh>
    <rPh sb="2" eb="3">
      <t>タン</t>
    </rPh>
    <phoneticPr fontId="1"/>
  </si>
  <si>
    <t>一般炭</t>
    <rPh sb="0" eb="2">
      <t>イッパン</t>
    </rPh>
    <rPh sb="2" eb="3">
      <t>タン</t>
    </rPh>
    <phoneticPr fontId="1"/>
  </si>
  <si>
    <t>期待した削減効果</t>
    <rPh sb="0" eb="2">
      <t>キタイ</t>
    </rPh>
    <rPh sb="4" eb="6">
      <t>サクゲン</t>
    </rPh>
    <rPh sb="6" eb="8">
      <t>コウカ</t>
    </rPh>
    <phoneticPr fontId="1"/>
  </si>
  <si>
    <t>契約先都市ガス事業者名</t>
    <rPh sb="0" eb="2">
      <t>ケイヤク</t>
    </rPh>
    <rPh sb="2" eb="3">
      <t>サキ</t>
    </rPh>
    <rPh sb="3" eb="5">
      <t>トシ</t>
    </rPh>
    <rPh sb="7" eb="10">
      <t>ジギョウシャ</t>
    </rPh>
    <rPh sb="10" eb="11">
      <t>メイ</t>
    </rPh>
    <phoneticPr fontId="1"/>
  </si>
  <si>
    <t>都市ガス事業者の単位発熱量</t>
    <rPh sb="0" eb="2">
      <t>トシ</t>
    </rPh>
    <rPh sb="4" eb="7">
      <t>ジギョウシャ</t>
    </rPh>
    <rPh sb="8" eb="10">
      <t>タンイ</t>
    </rPh>
    <rPh sb="10" eb="12">
      <t>ハツネツ</t>
    </rPh>
    <rPh sb="12" eb="13">
      <t>リョウ</t>
    </rPh>
    <phoneticPr fontId="1"/>
  </si>
  <si>
    <t>事業者ごとの発熱量</t>
    <rPh sb="0" eb="3">
      <t>ジギョウシャ</t>
    </rPh>
    <rPh sb="6" eb="8">
      <t>ハツネツ</t>
    </rPh>
    <rPh sb="8" eb="9">
      <t>リョウ</t>
    </rPh>
    <phoneticPr fontId="1"/>
  </si>
  <si>
    <t>その他の燃料</t>
    <rPh sb="2" eb="3">
      <t>タ</t>
    </rPh>
    <rPh sb="4" eb="6">
      <t>ネンリョウ</t>
    </rPh>
    <phoneticPr fontId="1"/>
  </si>
  <si>
    <t>都市ガス（※2）</t>
    <rPh sb="0" eb="2">
      <t>トシ</t>
    </rPh>
    <phoneticPr fontId="1"/>
  </si>
  <si>
    <t>４％以上削減　25点</t>
    <rPh sb="2" eb="4">
      <t>イジョウ</t>
    </rPh>
    <rPh sb="4" eb="6">
      <t>サクゲン</t>
    </rPh>
    <rPh sb="9" eb="10">
      <t>テン</t>
    </rPh>
    <phoneticPr fontId="1"/>
  </si>
  <si>
    <t>（　　　　　　　　）</t>
  </si>
  <si>
    <t>電気会社③</t>
    <rPh sb="0" eb="2">
      <t>デンキ</t>
    </rPh>
    <rPh sb="2" eb="4">
      <t>カイシャ</t>
    </rPh>
    <phoneticPr fontId="1"/>
  </si>
  <si>
    <t>熱</t>
    <rPh sb="0" eb="1">
      <t>ネツ</t>
    </rPh>
    <phoneticPr fontId="1"/>
  </si>
  <si>
    <t>東海ガス株式会社</t>
  </si>
  <si>
    <t xml:space="preserve">
実施年度</t>
    <rPh sb="1" eb="3">
      <t>ジッシ</t>
    </rPh>
    <rPh sb="3" eb="5">
      <t>ネンド</t>
    </rPh>
    <phoneticPr fontId="1"/>
  </si>
  <si>
    <t>産業用蒸気</t>
    <rPh sb="0" eb="3">
      <t>サンギョウヨウ</t>
    </rPh>
    <rPh sb="3" eb="5">
      <t>ジョウキ</t>
    </rPh>
    <phoneticPr fontId="1"/>
  </si>
  <si>
    <t>下田ガス株式会社</t>
  </si>
  <si>
    <t>温水</t>
    <rPh sb="0" eb="2">
      <t>オンスイ</t>
    </rPh>
    <phoneticPr fontId="1"/>
  </si>
  <si>
    <t>冷水</t>
    <rPh sb="0" eb="2">
      <t>レイスイ</t>
    </rPh>
    <phoneticPr fontId="1"/>
  </si>
  <si>
    <t>※供給先が県内の事業者のみ抜粋</t>
    <rPh sb="1" eb="3">
      <t>キョウキュウ</t>
    </rPh>
    <rPh sb="3" eb="4">
      <t>サキ</t>
    </rPh>
    <rPh sb="5" eb="6">
      <t>ケン</t>
    </rPh>
    <rPh sb="6" eb="7">
      <t>ナイ</t>
    </rPh>
    <rPh sb="8" eb="11">
      <t>ジギョウシャ</t>
    </rPh>
    <rPh sb="13" eb="15">
      <t>バッスイ</t>
    </rPh>
    <phoneticPr fontId="1"/>
  </si>
  <si>
    <t>電気事業者
（※3）</t>
    <rPh sb="0" eb="2">
      <t>デンキ</t>
    </rPh>
    <rPh sb="2" eb="5">
      <t>ジギョウシャ</t>
    </rPh>
    <phoneticPr fontId="1"/>
  </si>
  <si>
    <t>袋井ガス株式会社</t>
  </si>
  <si>
    <t>４　カーボンニュートラル達成事業所のみ電力使用量で計画策定</t>
    <rPh sb="12" eb="14">
      <t>タッセイ</t>
    </rPh>
    <rPh sb="14" eb="17">
      <t>ジギョウショ</t>
    </rPh>
    <rPh sb="19" eb="21">
      <t>デンリョク</t>
    </rPh>
    <rPh sb="21" eb="23">
      <t>シヨウ</t>
    </rPh>
    <rPh sb="23" eb="24">
      <t>リョウ</t>
    </rPh>
    <rPh sb="25" eb="27">
      <t>ケイカク</t>
    </rPh>
    <rPh sb="27" eb="29">
      <t>サクテイ</t>
    </rPh>
    <phoneticPr fontId="1"/>
  </si>
  <si>
    <t>電力会社②</t>
  </si>
  <si>
    <t>自家発電</t>
    <rPh sb="0" eb="2">
      <t>ジカ</t>
    </rPh>
    <rPh sb="2" eb="4">
      <t>ハツデン</t>
    </rPh>
    <phoneticPr fontId="1"/>
  </si>
  <si>
    <t>（任意記載）温室効果ガスの排出量の削減実績</t>
    <rPh sb="1" eb="3">
      <t>ニンイ</t>
    </rPh>
    <rPh sb="3" eb="5">
      <t>キサイ</t>
    </rPh>
    <rPh sb="6" eb="8">
      <t>オンシツ</t>
    </rPh>
    <rPh sb="8" eb="10">
      <t>コウカ</t>
    </rPh>
    <rPh sb="13" eb="15">
      <t>ハイシュツ</t>
    </rPh>
    <rPh sb="15" eb="16">
      <t>リョウ</t>
    </rPh>
    <rPh sb="17" eb="19">
      <t>サクゲン</t>
    </rPh>
    <rPh sb="19" eb="21">
      <t>ジッセキ</t>
    </rPh>
    <phoneticPr fontId="1"/>
  </si>
  <si>
    <t>グリーン電力証書の購入により削減した量</t>
    <rPh sb="4" eb="6">
      <t>デンリョク</t>
    </rPh>
    <rPh sb="6" eb="8">
      <t>ショウショ</t>
    </rPh>
    <rPh sb="9" eb="11">
      <t>コウニュウ</t>
    </rPh>
    <rPh sb="14" eb="16">
      <t>サクゲン</t>
    </rPh>
    <rPh sb="18" eb="19">
      <t>リョウ</t>
    </rPh>
    <phoneticPr fontId="1"/>
  </si>
  <si>
    <t>電気事業者名</t>
    <rPh sb="0" eb="2">
      <t>デンキ</t>
    </rPh>
    <rPh sb="2" eb="5">
      <t>ジギョウシャ</t>
    </rPh>
    <rPh sb="5" eb="6">
      <t>メイ</t>
    </rPh>
    <phoneticPr fontId="1"/>
  </si>
  <si>
    <t>メニュー名</t>
    <rPh sb="4" eb="5">
      <t>メイ</t>
    </rPh>
    <phoneticPr fontId="1"/>
  </si>
  <si>
    <t>自己評価の全体合計</t>
    <rPh sb="0" eb="2">
      <t>ジコ</t>
    </rPh>
    <rPh sb="2" eb="4">
      <t>ヒョウカ</t>
    </rPh>
    <rPh sb="5" eb="7">
      <t>ゼンタイ</t>
    </rPh>
    <rPh sb="7" eb="9">
      <t>ゴウケイ</t>
    </rPh>
    <phoneticPr fontId="1"/>
  </si>
  <si>
    <t>電気事業者名からメニュー名を選択し、基礎排出係数を入力してください。</t>
    <rPh sb="0" eb="2">
      <t>デンキ</t>
    </rPh>
    <rPh sb="2" eb="5">
      <t>ジギョウシャ</t>
    </rPh>
    <rPh sb="5" eb="6">
      <t>メイ</t>
    </rPh>
    <rPh sb="12" eb="13">
      <t>メイ</t>
    </rPh>
    <rPh sb="14" eb="16">
      <t>センタク</t>
    </rPh>
    <rPh sb="18" eb="20">
      <t>キソ</t>
    </rPh>
    <rPh sb="20" eb="22">
      <t>ハイシュツ</t>
    </rPh>
    <rPh sb="22" eb="24">
      <t>ケイスウ</t>
    </rPh>
    <rPh sb="25" eb="27">
      <t>ニュウリョク</t>
    </rPh>
    <phoneticPr fontId="1"/>
  </si>
  <si>
    <t>ＬＰＧの種類</t>
    <rPh sb="4" eb="6">
      <t>シュルイ</t>
    </rPh>
    <phoneticPr fontId="1"/>
  </si>
  <si>
    <t>プロパン</t>
  </si>
  <si>
    <t>1／502トン</t>
  </si>
  <si>
    <t>ブタン</t>
  </si>
  <si>
    <t>1／355トン</t>
  </si>
  <si>
    <t>※資源エネルギー庁「定期報告書記入要領」参照</t>
    <rPh sb="1" eb="3">
      <t>シゲン</t>
    </rPh>
    <rPh sb="8" eb="9">
      <t>チョウ</t>
    </rPh>
    <rPh sb="10" eb="12">
      <t>テイキ</t>
    </rPh>
    <rPh sb="12" eb="14">
      <t>ホウコク</t>
    </rPh>
    <rPh sb="14" eb="15">
      <t>ショ</t>
    </rPh>
    <rPh sb="15" eb="17">
      <t>キニュウ</t>
    </rPh>
    <rPh sb="17" eb="19">
      <t>ヨウリョウ</t>
    </rPh>
    <rPh sb="20" eb="22">
      <t>サンショウ</t>
    </rPh>
    <phoneticPr fontId="1"/>
  </si>
  <si>
    <t>温室効果ガス排出削減報告書</t>
  </si>
  <si>
    <t>静岡県地球温暖化防止条例第13条の規定により、次のとおり提出します。</t>
  </si>
  <si>
    <t>調整後の温室効果ガス排出量</t>
    <rPh sb="0" eb="3">
      <t>チョウセイゴ</t>
    </rPh>
    <rPh sb="4" eb="6">
      <t>オンシツ</t>
    </rPh>
    <rPh sb="6" eb="8">
      <t>コウカ</t>
    </rPh>
    <rPh sb="10" eb="12">
      <t>ハイシュツ</t>
    </rPh>
    <rPh sb="12" eb="13">
      <t>リョウ</t>
    </rPh>
    <phoneticPr fontId="1"/>
  </si>
  <si>
    <t>1　実施年度</t>
    <rPh sb="2" eb="4">
      <t>ジッシ</t>
    </rPh>
    <rPh sb="4" eb="6">
      <t>ネンド</t>
    </rPh>
    <phoneticPr fontId="1"/>
  </si>
  <si>
    <t>計画
年度</t>
    <rPh sb="0" eb="2">
      <t>ケイカク</t>
    </rPh>
    <rPh sb="3" eb="5">
      <t>ネンド</t>
    </rPh>
    <phoneticPr fontId="1"/>
  </si>
  <si>
    <t>対策
区分</t>
    <rPh sb="0" eb="2">
      <t>タイサク</t>
    </rPh>
    <rPh sb="3" eb="5">
      <t>クブン</t>
    </rPh>
    <phoneticPr fontId="1"/>
  </si>
  <si>
    <t>温室効果ガスの排出の抑制を図るために実施した措置</t>
    <rPh sb="0" eb="2">
      <t>オンシツ</t>
    </rPh>
    <rPh sb="2" eb="4">
      <t>コウカ</t>
    </rPh>
    <rPh sb="7" eb="9">
      <t>ハイシュツ</t>
    </rPh>
    <rPh sb="10" eb="12">
      <t>ヨクセイ</t>
    </rPh>
    <rPh sb="13" eb="14">
      <t>ハカ</t>
    </rPh>
    <rPh sb="18" eb="20">
      <t>ジッシ</t>
    </rPh>
    <rPh sb="22" eb="24">
      <t>ソチ</t>
    </rPh>
    <phoneticPr fontId="1"/>
  </si>
  <si>
    <t>対策による削減実績</t>
    <rPh sb="0" eb="2">
      <t>タイサク</t>
    </rPh>
    <rPh sb="5" eb="7">
      <t>サクゲン</t>
    </rPh>
    <rPh sb="7" eb="9">
      <t>ジッセキ</t>
    </rPh>
    <phoneticPr fontId="1"/>
  </si>
  <si>
    <t>計画書で行を追加した場合は、報告書も行をコピーして追加してください。</t>
    <rPh sb="0" eb="3">
      <t>ケイカクショ</t>
    </rPh>
    <rPh sb="4" eb="5">
      <t>ギョウ</t>
    </rPh>
    <rPh sb="6" eb="8">
      <t>ツイカ</t>
    </rPh>
    <rPh sb="10" eb="12">
      <t>バアイ</t>
    </rPh>
    <rPh sb="14" eb="16">
      <t>ホウコク</t>
    </rPh>
    <rPh sb="16" eb="17">
      <t>ショ</t>
    </rPh>
    <rPh sb="18" eb="19">
      <t>ギョウ</t>
    </rPh>
    <rPh sb="25" eb="27">
      <t>ツイカ</t>
    </rPh>
    <phoneticPr fontId="1"/>
  </si>
  <si>
    <t>４％未満・目標未達　５点</t>
    <rPh sb="2" eb="4">
      <t>ミマン</t>
    </rPh>
    <rPh sb="5" eb="7">
      <t>モクヒョウ</t>
    </rPh>
    <rPh sb="7" eb="8">
      <t>ミ</t>
    </rPh>
    <rPh sb="8" eb="9">
      <t>タチ</t>
    </rPh>
    <rPh sb="11" eb="12">
      <t>テン</t>
    </rPh>
    <phoneticPr fontId="1"/>
  </si>
  <si>
    <t>計画どおり達成　５点</t>
    <rPh sb="0" eb="2">
      <t>ケイカク</t>
    </rPh>
    <rPh sb="5" eb="7">
      <t>タッセイ</t>
    </rPh>
    <rPh sb="9" eb="10">
      <t>テン</t>
    </rPh>
    <phoneticPr fontId="1"/>
  </si>
  <si>
    <t>参考</t>
    <rPh sb="0" eb="2">
      <t>サンコウ</t>
    </rPh>
    <phoneticPr fontId="1"/>
  </si>
  <si>
    <t>（２）温室効果ガスの排出量（または原単位排出量）の削減実績の総括</t>
    <rPh sb="3" eb="5">
      <t>オンシツ</t>
    </rPh>
    <rPh sb="5" eb="7">
      <t>コウカ</t>
    </rPh>
    <rPh sb="10" eb="12">
      <t>ハイシュツ</t>
    </rPh>
    <rPh sb="12" eb="13">
      <t>リョウ</t>
    </rPh>
    <rPh sb="17" eb="20">
      <t>ゲンタンイ</t>
    </rPh>
    <rPh sb="20" eb="22">
      <t>ハイシュツ</t>
    </rPh>
    <rPh sb="22" eb="23">
      <t>リョウ</t>
    </rPh>
    <rPh sb="25" eb="27">
      <t>サクゲン</t>
    </rPh>
    <rPh sb="27" eb="29">
      <t>ジッセキ</t>
    </rPh>
    <rPh sb="30" eb="32">
      <t>ソウカツ</t>
    </rPh>
    <phoneticPr fontId="1"/>
  </si>
  <si>
    <t>令和</t>
    <rPh sb="0" eb="2">
      <t>レイワ</t>
    </rPh>
    <phoneticPr fontId="1"/>
  </si>
  <si>
    <t>有</t>
    <rPh sb="0" eb="1">
      <t>アリ</t>
    </rPh>
    <phoneticPr fontId="1"/>
  </si>
  <si>
    <t>自己評価３</t>
    <rPh sb="0" eb="2">
      <t>ジコ</t>
    </rPh>
    <rPh sb="2" eb="4">
      <t>ヒョウカ</t>
    </rPh>
    <phoneticPr fontId="1"/>
  </si>
  <si>
    <t>４　温室効果ガスの排出の抑制以外に実施した措置</t>
    <rPh sb="2" eb="4">
      <t>オンシツ</t>
    </rPh>
    <rPh sb="4" eb="6">
      <t>コウカ</t>
    </rPh>
    <rPh sb="9" eb="11">
      <t>ハイシュツ</t>
    </rPh>
    <rPh sb="12" eb="14">
      <t>ヨクセイ</t>
    </rPh>
    <rPh sb="14" eb="16">
      <t>イガイ</t>
    </rPh>
    <rPh sb="17" eb="19">
      <t>ジッシ</t>
    </rPh>
    <rPh sb="21" eb="23">
      <t>ソチ</t>
    </rPh>
    <phoneticPr fontId="1"/>
  </si>
  <si>
    <t>自己評価４（２）</t>
    <rPh sb="0" eb="2">
      <t>ジコ</t>
    </rPh>
    <rPh sb="2" eb="4">
      <t>ヒョウカ</t>
    </rPh>
    <phoneticPr fontId="1"/>
  </si>
  <si>
    <t>※1【参考】ＬＰＧの立方メートル（㎥）からトン（ｔ）への換算係数</t>
    <rPh sb="3" eb="5">
      <t>サンコウ</t>
    </rPh>
    <rPh sb="10" eb="11">
      <t>タテ</t>
    </rPh>
    <rPh sb="11" eb="12">
      <t>ホウ</t>
    </rPh>
    <rPh sb="28" eb="30">
      <t>カンサン</t>
    </rPh>
    <rPh sb="30" eb="32">
      <t>ケイスウ</t>
    </rPh>
    <phoneticPr fontId="1"/>
  </si>
  <si>
    <t>温室効果ガスの排出量の削減実績　自己評価</t>
    <rPh sb="0" eb="2">
      <t>オンシツ</t>
    </rPh>
    <rPh sb="2" eb="4">
      <t>コウカ</t>
    </rPh>
    <rPh sb="7" eb="10">
      <t>ハイシュツリョウ</t>
    </rPh>
    <rPh sb="11" eb="13">
      <t>サクゲン</t>
    </rPh>
    <rPh sb="13" eb="15">
      <t>ジッセキ</t>
    </rPh>
    <rPh sb="16" eb="18">
      <t>ジコ</t>
    </rPh>
    <rPh sb="18" eb="20">
      <t>ヒョウカ</t>
    </rPh>
    <phoneticPr fontId="1"/>
  </si>
  <si>
    <t>増加　０点</t>
    <rPh sb="0" eb="2">
      <t>ゾウカ</t>
    </rPh>
    <rPh sb="4" eb="5">
      <t>テン</t>
    </rPh>
    <phoneticPr fontId="1"/>
  </si>
  <si>
    <t>（１）その他の地球温暖化対策により削減した量</t>
    <rPh sb="5" eb="6">
      <t>タ</t>
    </rPh>
    <rPh sb="7" eb="9">
      <t>チキュウ</t>
    </rPh>
    <rPh sb="9" eb="12">
      <t>オンダンカ</t>
    </rPh>
    <rPh sb="12" eb="14">
      <t>タイサク</t>
    </rPh>
    <rPh sb="17" eb="19">
      <t>サクゲン</t>
    </rPh>
    <rPh sb="21" eb="22">
      <t>リョウ</t>
    </rPh>
    <phoneticPr fontId="1"/>
  </si>
  <si>
    <t>Jクレジットの購入により削減した量</t>
    <rPh sb="7" eb="9">
      <t>コウニュウ</t>
    </rPh>
    <rPh sb="12" eb="14">
      <t>サクゲン</t>
    </rPh>
    <rPh sb="16" eb="17">
      <t>リョウ</t>
    </rPh>
    <phoneticPr fontId="1"/>
  </si>
  <si>
    <t>J-VERの購入により削減した量</t>
    <rPh sb="6" eb="8">
      <t>コウニュウ</t>
    </rPh>
    <rPh sb="11" eb="13">
      <t>サクゲン</t>
    </rPh>
    <rPh sb="15" eb="16">
      <t>リョウ</t>
    </rPh>
    <phoneticPr fontId="1"/>
  </si>
  <si>
    <t>グリーン熱証書の購入により削減した量</t>
    <rPh sb="4" eb="5">
      <t>ネツ</t>
    </rPh>
    <rPh sb="5" eb="7">
      <t>ショウショ</t>
    </rPh>
    <rPh sb="8" eb="10">
      <t>コウニュウ</t>
    </rPh>
    <rPh sb="13" eb="15">
      <t>サクゲン</t>
    </rPh>
    <rPh sb="17" eb="18">
      <t>リョウ</t>
    </rPh>
    <phoneticPr fontId="1"/>
  </si>
  <si>
    <t>対基準
年度比</t>
    <rPh sb="0" eb="1">
      <t>タイ</t>
    </rPh>
    <rPh sb="1" eb="3">
      <t>キジュン</t>
    </rPh>
    <rPh sb="4" eb="6">
      <t>ネンド</t>
    </rPh>
    <rPh sb="6" eb="7">
      <t>ヒ</t>
    </rPh>
    <phoneticPr fontId="1"/>
  </si>
  <si>
    <t>削減合計</t>
    <rPh sb="0" eb="2">
      <t>サクゲン</t>
    </rPh>
    <rPh sb="2" eb="4">
      <t>ゴウケイ</t>
    </rPh>
    <phoneticPr fontId="1"/>
  </si>
  <si>
    <t>導入なし　０点</t>
    <rPh sb="0" eb="2">
      <t>ドウニュウ</t>
    </rPh>
    <rPh sb="6" eb="7">
      <t>テン</t>
    </rPh>
    <phoneticPr fontId="1"/>
  </si>
  <si>
    <t>電気係数の変化</t>
  </si>
  <si>
    <t>実績年度の数値が基準年度の数値より増加（または減少）した理由</t>
    <rPh sb="0" eb="2">
      <t>ジッセキ</t>
    </rPh>
    <rPh sb="2" eb="4">
      <t>ネンド</t>
    </rPh>
    <rPh sb="5" eb="7">
      <t>スウチ</t>
    </rPh>
    <rPh sb="8" eb="10">
      <t>キジュン</t>
    </rPh>
    <rPh sb="10" eb="12">
      <t>ネンド</t>
    </rPh>
    <rPh sb="13" eb="15">
      <t>スウチ</t>
    </rPh>
    <rPh sb="17" eb="19">
      <t>ゾウカ</t>
    </rPh>
    <rPh sb="23" eb="25">
      <t>ゲンショウ</t>
    </rPh>
    <rPh sb="28" eb="30">
      <t>リユウ</t>
    </rPh>
    <phoneticPr fontId="1"/>
  </si>
  <si>
    <t>エネルギー全体のうち電気が占める割合</t>
  </si>
  <si>
    <t>（３）今後、実施する改善措置</t>
    <rPh sb="3" eb="5">
      <t>コンゴ</t>
    </rPh>
    <rPh sb="6" eb="8">
      <t>ジッシ</t>
    </rPh>
    <rPh sb="10" eb="12">
      <t>カイゼン</t>
    </rPh>
    <rPh sb="12" eb="14">
      <t>ソチ</t>
    </rPh>
    <phoneticPr fontId="1"/>
  </si>
  <si>
    <t>実施する改善措置の内容</t>
    <rPh sb="0" eb="2">
      <t>ジッシ</t>
    </rPh>
    <rPh sb="4" eb="6">
      <t>カイゼン</t>
    </rPh>
    <rPh sb="6" eb="8">
      <t>ソチ</t>
    </rPh>
    <rPh sb="9" eb="11">
      <t>ナイヨウ</t>
    </rPh>
    <phoneticPr fontId="1"/>
  </si>
  <si>
    <t>エネルギー
使用量
数値</t>
    <rPh sb="6" eb="9">
      <t>シヨウリョウ</t>
    </rPh>
    <rPh sb="10" eb="12">
      <t>スウチ</t>
    </rPh>
    <phoneticPr fontId="1"/>
  </si>
  <si>
    <t>販売した
エネルギー
の量
数値</t>
    <rPh sb="0" eb="2">
      <t>ハンバイ</t>
    </rPh>
    <rPh sb="12" eb="13">
      <t>リョウ</t>
    </rPh>
    <rPh sb="14" eb="16">
      <t>スウチ</t>
    </rPh>
    <phoneticPr fontId="1"/>
  </si>
  <si>
    <t>合計
熱量</t>
    <rPh sb="0" eb="2">
      <t>ゴウケイ</t>
    </rPh>
    <rPh sb="3" eb="5">
      <t>ネツリョウ</t>
    </rPh>
    <phoneticPr fontId="1"/>
  </si>
  <si>
    <t>※計画書から排出係数を固定した場合</t>
    <rPh sb="1" eb="4">
      <t>ケイカクショ</t>
    </rPh>
    <rPh sb="6" eb="8">
      <t>ハイシュツ</t>
    </rPh>
    <rPh sb="8" eb="10">
      <t>ケイスウ</t>
    </rPh>
    <rPh sb="11" eb="13">
      <t>コテイ</t>
    </rPh>
    <rPh sb="15" eb="17">
      <t>バアイ</t>
    </rPh>
    <phoneticPr fontId="1"/>
  </si>
  <si>
    <t>電気会社①</t>
    <rPh sb="0" eb="2">
      <t>デンキ</t>
    </rPh>
    <rPh sb="2" eb="4">
      <t>カイシャ</t>
    </rPh>
    <phoneticPr fontId="1"/>
  </si>
  <si>
    <t>電気会社②</t>
    <rPh sb="0" eb="2">
      <t>デンキ</t>
    </rPh>
    <rPh sb="2" eb="4">
      <t>カイシャ</t>
    </rPh>
    <phoneticPr fontId="1"/>
  </si>
  <si>
    <r>
      <t>二</t>
    </r>
    <r>
      <rPr>
        <sz val="11"/>
        <color auto="1"/>
        <rFont val="ＭＳ Ｐ明朝"/>
      </rPr>
      <t>酸化炭素排出量
（t-CO</t>
    </r>
    <r>
      <rPr>
        <vertAlign val="subscript"/>
        <sz val="11"/>
        <color auto="1"/>
        <rFont val="ＭＳ Ｐ明朝"/>
      </rPr>
      <t>2</t>
    </r>
    <r>
      <rPr>
        <sz val="11"/>
        <color auto="1"/>
        <rFont val="ＭＳ Ｐ明朝"/>
      </rPr>
      <t>）
G</t>
    </r>
    <rPh sb="0" eb="3">
      <t>ニサンカ</t>
    </rPh>
    <rPh sb="3" eb="5">
      <t>タンソ</t>
    </rPh>
    <rPh sb="5" eb="7">
      <t>ハイシュツ</t>
    </rPh>
    <rPh sb="7" eb="8">
      <t>リョウ</t>
    </rPh>
    <phoneticPr fontId="1"/>
  </si>
  <si>
    <t>電力会社③</t>
  </si>
  <si>
    <t>※２【参考】都市ガス供給事業者が公表する単位発熱量</t>
    <rPh sb="3" eb="5">
      <t>サンコウ</t>
    </rPh>
    <rPh sb="6" eb="8">
      <t>トシ</t>
    </rPh>
    <rPh sb="10" eb="12">
      <t>キョウキュウ</t>
    </rPh>
    <rPh sb="12" eb="15">
      <t>ジギョウシャ</t>
    </rPh>
    <rPh sb="16" eb="18">
      <t>コウヒョウ</t>
    </rPh>
    <rPh sb="20" eb="22">
      <t>タンイ</t>
    </rPh>
    <rPh sb="22" eb="24">
      <t>ハツネツ</t>
    </rPh>
    <rPh sb="24" eb="25">
      <t>リョウ</t>
    </rPh>
    <phoneticPr fontId="1"/>
  </si>
  <si>
    <t>電力会社①</t>
    <rPh sb="0" eb="2">
      <t>デンリョク</t>
    </rPh>
    <rPh sb="2" eb="4">
      <t>カイシャ</t>
    </rPh>
    <phoneticPr fontId="1"/>
  </si>
  <si>
    <t>電力会社②</t>
    <rPh sb="0" eb="2">
      <t>デンリョク</t>
    </rPh>
    <rPh sb="2" eb="4">
      <t>カイシャ</t>
    </rPh>
    <phoneticPr fontId="1"/>
  </si>
  <si>
    <t>基礎排出係数※3</t>
    <rPh sb="0" eb="2">
      <t>キソ</t>
    </rPh>
    <rPh sb="2" eb="4">
      <t>ハイシュツ</t>
    </rPh>
    <rPh sb="4" eb="6">
      <t>ケイスウ</t>
    </rPh>
    <phoneticPr fontId="1"/>
  </si>
  <si>
    <t>調整後排出係数※3</t>
    <rPh sb="0" eb="2">
      <t>チョウセイ</t>
    </rPh>
    <rPh sb="2" eb="3">
      <t>ゴ</t>
    </rPh>
    <rPh sb="3" eb="5">
      <t>ハイシュツ</t>
    </rPh>
    <rPh sb="5" eb="7">
      <t>ケイスウ</t>
    </rPh>
    <phoneticPr fontId="1"/>
  </si>
  <si>
    <t>㎥</t>
  </si>
  <si>
    <t>数値
Ａ</t>
    <rPh sb="0" eb="2">
      <t>スウチ</t>
    </rPh>
    <phoneticPr fontId="1"/>
  </si>
  <si>
    <t>熱量（GJ）
Ｂ＝Ａ×Ｃ</t>
    <rPh sb="0" eb="2">
      <t>ネツリョウ</t>
    </rPh>
    <phoneticPr fontId="1"/>
  </si>
  <si>
    <t>液化石油ガス（LPG）（※1)</t>
    <rPh sb="0" eb="2">
      <t>エキカ</t>
    </rPh>
    <rPh sb="2" eb="4">
      <t>セキユ</t>
    </rPh>
    <phoneticPr fontId="1"/>
  </si>
  <si>
    <t>数値
Ｄ</t>
    <rPh sb="0" eb="2">
      <t>スウチ</t>
    </rPh>
    <phoneticPr fontId="1"/>
  </si>
  <si>
    <t>熱量（GJ）
Ｅ＝Ｄ×Ｃ</t>
    <rPh sb="0" eb="2">
      <t>ネツリョウ</t>
    </rPh>
    <phoneticPr fontId="1"/>
  </si>
  <si>
    <t>電気会社④</t>
    <rPh sb="0" eb="2">
      <t>デンキ</t>
    </rPh>
    <rPh sb="2" eb="4">
      <t>カイシャ</t>
    </rPh>
    <phoneticPr fontId="1"/>
  </si>
  <si>
    <t>調整後排出係数※３</t>
    <rPh sb="0" eb="2">
      <t>チョウセイ</t>
    </rPh>
    <rPh sb="2" eb="3">
      <t>ゴ</t>
    </rPh>
    <rPh sb="3" eb="5">
      <t>ハイシュツ</t>
    </rPh>
    <rPh sb="5" eb="7">
      <t>ケイスウ</t>
    </rPh>
    <phoneticPr fontId="1"/>
  </si>
  <si>
    <t>法人番号</t>
    <rPh sb="0" eb="2">
      <t>ホウジン</t>
    </rPh>
    <rPh sb="2" eb="4">
      <t>バンゴウ</t>
    </rPh>
    <phoneticPr fontId="1"/>
  </si>
  <si>
    <t>電気事業者
（※３）</t>
    <rPh sb="0" eb="2">
      <t>デンキ</t>
    </rPh>
    <rPh sb="2" eb="5">
      <t>ジギョウシャ</t>
    </rPh>
    <phoneticPr fontId="1"/>
  </si>
  <si>
    <t>https://policies.env.go.jp/earth/ghg-santeikohyo/files/calc/r08_denki_coefficient_rev.pdf</t>
  </si>
  <si>
    <t>※2【参考】R6電気事業者別排出係数×1,000</t>
    <rPh sb="3" eb="5">
      <t>サンコウ</t>
    </rPh>
    <rPh sb="8" eb="10">
      <t>デンキ</t>
    </rPh>
    <rPh sb="10" eb="13">
      <t>ジギョウシャ</t>
    </rPh>
    <rPh sb="13" eb="14">
      <t>ベツ</t>
    </rPh>
    <rPh sb="14" eb="16">
      <t>ハイシュツ</t>
    </rPh>
    <rPh sb="16" eb="18">
      <t>ケイスウ</t>
    </rPh>
    <phoneticPr fontId="1"/>
  </si>
  <si>
    <t>電力削減量</t>
    <rPh sb="0" eb="2">
      <t>デンリョク</t>
    </rPh>
    <rPh sb="2" eb="5">
      <t>サクゲンリョウ</t>
    </rPh>
    <phoneticPr fontId="1"/>
  </si>
  <si>
    <t>電力使用量（千kWh）</t>
    <rPh sb="0" eb="2">
      <t>デンリョク</t>
    </rPh>
    <rPh sb="2" eb="5">
      <t>シヨウリョウ</t>
    </rPh>
    <rPh sb="6" eb="7">
      <t>セン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</si>
</sst>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6" formatCode="&quot;¥&quot;#,##0;[Red]&quot;¥&quot;\-#,##0"/>
    <numFmt numFmtId="176" formatCode="0_ "/>
    <numFmt numFmtId="177" formatCode="[$-411]ggge&quot;年&quot;m&quot;月&quot;d&quot;日&quot;;@"/>
    <numFmt numFmtId="178" formatCode="0.00_ "/>
    <numFmt numFmtId="179" formatCode="#,##0.0;[Red]\-#,##0.0"/>
    <numFmt numFmtId="180" formatCode="0.0%"/>
    <numFmt numFmtId="181" formatCode="0.000_ "/>
    <numFmt numFmtId="182" formatCode="0.0;&quot;▲ &quot;0.0"/>
    <numFmt numFmtId="183" formatCode="#,##0.0;&quot;▲ &quot;#,##0.0"/>
    <numFmt numFmtId="184" formatCode="0.00_);[Red]\(0.00\)"/>
    <numFmt numFmtId="185" formatCode="#,##0;&quot;▲ &quot;#,##0"/>
    <numFmt numFmtId="186" formatCode="#,##0.0_ ;[Red]\-#,##0.0\ "/>
    <numFmt numFmtId="187" formatCode="#,##0.000000;&quot;▲ &quot;#,##0.000000"/>
    <numFmt numFmtId="188" formatCode="#,##0.00_ ;[Red]\-#,##0.00\ "/>
    <numFmt numFmtId="189" formatCode="\(@\)"/>
    <numFmt numFmtId="190" formatCode="#,##0.00_ "/>
  </numFmts>
  <fonts count="39">
    <font>
      <sz val="11"/>
      <color auto="1"/>
      <name val="ＭＳ Ｐゴシック"/>
      <family val="3"/>
    </font>
    <font>
      <sz val="6"/>
      <color auto="1"/>
      <name val="ＭＳ Ｐゴシック"/>
      <family val="3"/>
    </font>
    <font>
      <sz val="10"/>
      <color auto="1"/>
      <name val="ＭＳ 明朝"/>
      <family val="1"/>
    </font>
    <font>
      <sz val="12"/>
      <color auto="1"/>
      <name val="ＭＳ 明朝"/>
      <family val="1"/>
    </font>
    <font>
      <sz val="10"/>
      <color indexed="10"/>
      <name val="ＭＳ 明朝"/>
      <family val="1"/>
    </font>
    <font>
      <b/>
      <sz val="10"/>
      <color indexed="10"/>
      <name val="ＭＳ 明朝"/>
      <family val="1"/>
    </font>
    <font>
      <u/>
      <sz val="11"/>
      <color indexed="12"/>
      <name val="ＭＳ Ｐゴシック"/>
      <family val="3"/>
    </font>
    <font>
      <sz val="11"/>
      <color indexed="12"/>
      <name val="ＭＳ Ｐゴシック"/>
      <family val="3"/>
    </font>
    <font>
      <sz val="10"/>
      <color auto="1"/>
      <name val="ＭＳ ゴシック"/>
      <family val="3"/>
    </font>
    <font>
      <b/>
      <sz val="11"/>
      <color indexed="10"/>
      <name val="ＭＳ Ｐ明朝"/>
      <family val="1"/>
    </font>
    <font>
      <sz val="10"/>
      <color indexed="10"/>
      <name val="ＭＳ ゴシック"/>
    </font>
    <font>
      <b/>
      <u/>
      <sz val="11"/>
      <color indexed="10"/>
      <name val="ＭＳ Ｐゴシック"/>
      <family val="3"/>
    </font>
    <font>
      <b/>
      <sz val="10"/>
      <color indexed="12"/>
      <name val="ＭＳ 明朝"/>
      <family val="1"/>
    </font>
    <font>
      <sz val="11"/>
      <color auto="1"/>
      <name val="ＭＳ Ｐゴシック"/>
      <family val="3"/>
    </font>
    <font>
      <sz val="8"/>
      <color auto="1"/>
      <name val="ＭＳ 明朝"/>
      <family val="1"/>
    </font>
    <font>
      <sz val="10"/>
      <color indexed="8"/>
      <name val="ＭＳ 明朝"/>
      <family val="1"/>
    </font>
    <font>
      <sz val="8"/>
      <color auto="1"/>
      <name val="ＭＳ Ｐゴシック"/>
      <family val="3"/>
    </font>
    <font>
      <sz val="10"/>
      <color indexed="22"/>
      <name val="ＭＳ 明朝"/>
      <family val="1"/>
    </font>
    <font>
      <sz val="8"/>
      <color indexed="8"/>
      <name val="ＭＳ Ｐゴシック"/>
    </font>
    <font>
      <sz val="11"/>
      <color auto="1"/>
      <name val="ＭＳ 明朝"/>
      <family val="1"/>
    </font>
    <font>
      <sz val="11"/>
      <color auto="1"/>
      <name val="ＭＳ ゴシック"/>
      <family val="3"/>
    </font>
    <font>
      <sz val="11"/>
      <color auto="1"/>
      <name val="ＭＳ Ｐ明朝"/>
      <family val="1"/>
    </font>
    <font>
      <sz val="16"/>
      <color auto="1"/>
      <name val="ＭＳ 明朝"/>
      <family val="1"/>
    </font>
    <font>
      <sz val="9"/>
      <color auto="1"/>
      <name val="ＭＳ 明朝"/>
      <family val="1"/>
    </font>
    <font>
      <b/>
      <sz val="11"/>
      <color indexed="10"/>
      <name val="ＭＳ 明朝"/>
      <family val="1"/>
    </font>
    <font>
      <sz val="10"/>
      <color auto="1"/>
      <name val="ＭＳ Ｐ明朝"/>
      <family val="1"/>
    </font>
    <font>
      <u/>
      <sz val="11"/>
      <color indexed="36"/>
      <name val="ＭＳ Ｐゴシック"/>
      <family val="3"/>
    </font>
    <font>
      <sz val="11"/>
      <color indexed="10"/>
      <name val="ＭＳ 明朝"/>
      <family val="1"/>
    </font>
    <font>
      <sz val="7"/>
      <color auto="1"/>
      <name val="ＭＳ 明朝"/>
    </font>
    <font>
      <b/>
      <sz val="11"/>
      <color indexed="10"/>
      <name val="ＭＳ ゴシック"/>
    </font>
    <font>
      <sz val="11"/>
      <color indexed="8"/>
      <name val="ＭＳ 明朝"/>
      <family val="1"/>
    </font>
    <font>
      <sz val="11"/>
      <color indexed="8"/>
      <name val="ＭＳ ゴシック"/>
      <family val="3"/>
    </font>
    <font>
      <sz val="6"/>
      <color indexed="8"/>
      <name val="ＭＳ 明朝"/>
      <family val="1"/>
    </font>
    <font>
      <sz val="6"/>
      <color auto="1"/>
      <name val="ＭＳ 明朝"/>
      <family val="1"/>
    </font>
    <font>
      <b/>
      <sz val="11"/>
      <color indexed="8"/>
      <name val="ＭＳ 明朝"/>
      <family val="1"/>
    </font>
    <font>
      <sz val="20"/>
      <color auto="1"/>
      <name val="ＭＳ Ｐ明朝"/>
      <family val="1"/>
    </font>
    <font>
      <b/>
      <sz val="11"/>
      <color rgb="FFFF0000"/>
      <name val="ＭＳ 明朝"/>
      <family val="1"/>
    </font>
    <font>
      <sz val="7"/>
      <color auto="1"/>
      <name val="ＭＳ Ｐ明朝"/>
    </font>
    <font>
      <sz val="6"/>
      <color auto="1"/>
      <name val="游ゴシック"/>
      <family val="3"/>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theme="9" tint="0.8"/>
        <bgColor indexed="64"/>
      </patternFill>
    </fill>
    <fill>
      <patternFill patternType="solid">
        <fgColor indexed="51"/>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
      <patternFill patternType="solid">
        <fgColor theme="2" tint="-0.1"/>
        <bgColor indexed="64"/>
      </patternFill>
    </fill>
    <fill>
      <patternFill patternType="solid">
        <fgColor rgb="FFE9FFE9"/>
        <bgColor indexed="64"/>
      </patternFill>
    </fill>
    <fill>
      <patternFill patternType="solid">
        <fgColor indexed="44"/>
        <bgColor indexed="64"/>
      </patternFill>
    </fill>
  </fills>
  <borders count="6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style="dotted">
        <color indexed="64"/>
      </top>
      <bottom style="thin">
        <color indexed="64"/>
      </bottom>
      <diagonal/>
    </border>
    <border>
      <left/>
      <right/>
      <top style="dotted">
        <color indexed="64"/>
      </top>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3" fillId="0" borderId="0" applyFon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76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indent="2"/>
    </xf>
    <xf numFmtId="0" fontId="2" fillId="0" borderId="0" xfId="0" applyFont="1" applyAlignment="1">
      <alignment horizontal="left" vertical="center" indent="15"/>
    </xf>
    <xf numFmtId="0" fontId="2" fillId="0" borderId="0" xfId="0" applyFont="1" applyAlignment="1">
      <alignment vertical="center"/>
    </xf>
    <xf numFmtId="0" fontId="2" fillId="0" borderId="0" xfId="0" applyFont="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lignment vertical="center"/>
    </xf>
    <xf numFmtId="0" fontId="7" fillId="0" borderId="0" xfId="1" applyFont="1" applyAlignment="1" applyProtection="1">
      <alignment horizontal="left" vertical="center"/>
    </xf>
    <xf numFmtId="0" fontId="8" fillId="0" borderId="0" xfId="0" applyFont="1">
      <alignment vertical="center"/>
    </xf>
    <xf numFmtId="0" fontId="9" fillId="0" borderId="0" xfId="0" applyFont="1" applyAlignment="1">
      <alignment vertical="center"/>
    </xf>
    <xf numFmtId="0" fontId="6" fillId="0" borderId="0" xfId="1" applyAlignment="1" applyProtection="1">
      <alignment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horizontal="left" vertical="center" indent="2"/>
    </xf>
    <xf numFmtId="0" fontId="10" fillId="0" borderId="0" xfId="0" applyFont="1" applyAlignment="1">
      <alignment horizontal="left" vertical="center"/>
    </xf>
    <xf numFmtId="0" fontId="0" fillId="0" borderId="0" xfId="0" applyAlignment="1">
      <alignment vertical="center"/>
    </xf>
    <xf numFmtId="0" fontId="11" fillId="0" borderId="0" xfId="0" applyFont="1" applyAlignment="1">
      <alignment horizontal="center" vertical="center"/>
    </xf>
    <xf numFmtId="0" fontId="12" fillId="0" borderId="0" xfId="0" applyFont="1">
      <alignment vertical="center"/>
    </xf>
    <xf numFmtId="0" fontId="11" fillId="0" borderId="0" xfId="1" applyFont="1" applyAlignment="1" applyProtection="1">
      <alignment horizontal="center" vertical="center"/>
    </xf>
    <xf numFmtId="0" fontId="2" fillId="0" borderId="0" xfId="0" applyFont="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Fill="1" applyBorder="1" applyAlignment="1" applyProtection="1">
      <alignment vertical="center" wrapText="1"/>
      <protection locked="0"/>
    </xf>
    <xf numFmtId="0" fontId="2" fillId="3"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protection locked="0"/>
    </xf>
    <xf numFmtId="0" fontId="2" fillId="0" borderId="11" xfId="0" applyFont="1" applyBorder="1" applyAlignment="1" applyProtection="1">
      <alignment horizontal="left" vertical="center" wrapText="1"/>
      <protection locked="0"/>
    </xf>
    <xf numFmtId="0" fontId="2" fillId="4" borderId="0" xfId="0" applyFont="1" applyFill="1" applyAlignment="1" applyProtection="1">
      <alignment horizontal="center" vertical="center"/>
      <protection locked="0"/>
    </xf>
    <xf numFmtId="0" fontId="2" fillId="0" borderId="0"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12" xfId="0" applyFont="1" applyBorder="1" applyAlignment="1">
      <alignment horizontal="center" vertical="center" wrapText="1"/>
    </xf>
    <xf numFmtId="0" fontId="2" fillId="4" borderId="1"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4" borderId="2" xfId="0" applyFont="1" applyFill="1" applyBorder="1" applyAlignment="1" applyProtection="1">
      <alignment horizontal="left" vertical="center" wrapText="1"/>
      <protection locked="0"/>
    </xf>
    <xf numFmtId="6" fontId="2" fillId="0" borderId="3" xfId="2" applyFont="1" applyBorder="1" applyAlignment="1" applyProtection="1">
      <alignment horizontal="left" vertical="center" wrapText="1"/>
      <protection locked="0"/>
    </xf>
    <xf numFmtId="176" fontId="2" fillId="3" borderId="10" xfId="0" applyNumberFormat="1" applyFont="1" applyFill="1" applyBorder="1" applyAlignment="1" applyProtection="1">
      <alignment horizontal="left" vertical="center" wrapText="1" shrinkToFit="1"/>
      <protection locked="0"/>
    </xf>
    <xf numFmtId="0" fontId="2" fillId="3" borderId="10" xfId="0" applyFont="1" applyFill="1" applyBorder="1" applyAlignment="1" applyProtection="1">
      <alignment horizontal="left" vertical="center" wrapText="1" shrinkToFit="1"/>
      <protection locked="0"/>
    </xf>
    <xf numFmtId="0" fontId="2" fillId="3" borderId="2" xfId="0" applyFont="1" applyFill="1" applyBorder="1" applyAlignment="1" applyProtection="1">
      <alignment horizontal="left" vertical="center" wrapText="1" shrinkToFit="1"/>
      <protection locked="0"/>
    </xf>
    <xf numFmtId="0" fontId="2" fillId="3" borderId="10" xfId="0" applyFont="1" applyFill="1" applyBorder="1" applyAlignment="1" applyProtection="1">
      <alignment horizontal="left" vertical="center" wrapText="1"/>
      <protection locked="0"/>
    </xf>
    <xf numFmtId="6" fontId="2" fillId="0" borderId="2" xfId="2" applyFont="1" applyBorder="1" applyAlignment="1" applyProtection="1">
      <alignment horizontal="left" vertical="center" wrapText="1"/>
      <protection locked="0"/>
    </xf>
    <xf numFmtId="0" fontId="2" fillId="0" borderId="3" xfId="0" applyFont="1" applyBorder="1" applyAlignment="1" applyProtection="1">
      <alignment horizontal="center" vertical="center" shrinkToFi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6" fontId="2" fillId="0" borderId="6" xfId="2" applyFont="1" applyBorder="1" applyAlignment="1" applyProtection="1">
      <alignment horizontal="left" vertical="center" wrapText="1"/>
      <protection locked="0"/>
    </xf>
    <xf numFmtId="176" fontId="2" fillId="3" borderId="11" xfId="0" applyNumberFormat="1"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shrinkToFit="1"/>
      <protection locked="0"/>
    </xf>
    <xf numFmtId="0" fontId="2" fillId="3" borderId="0" xfId="0"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protection locked="0"/>
    </xf>
    <xf numFmtId="6" fontId="2" fillId="0" borderId="0" xfId="2" applyFont="1" applyBorder="1" applyAlignment="1" applyProtection="1">
      <alignment horizontal="left" vertical="center" wrapText="1"/>
      <protection locked="0"/>
    </xf>
    <xf numFmtId="0" fontId="2" fillId="0" borderId="6" xfId="0" applyFont="1" applyBorder="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3" borderId="0" xfId="0" applyFont="1" applyFill="1" applyAlignment="1" applyProtection="1">
      <alignment horizontal="center" vertical="top" wrapText="1"/>
      <protection locked="0"/>
    </xf>
    <xf numFmtId="0" fontId="2" fillId="3" borderId="6" xfId="0" applyFont="1" applyFill="1" applyBorder="1" applyAlignment="1" applyProtection="1">
      <alignment horizontal="left" vertical="center" wrapText="1"/>
      <protection locked="0"/>
    </xf>
    <xf numFmtId="177" fontId="2" fillId="4" borderId="0" xfId="0" applyNumberFormat="1"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vertical="center" wrapText="1"/>
      <protection locked="0"/>
    </xf>
    <xf numFmtId="0" fontId="2" fillId="0" borderId="6" xfId="0" applyFont="1" applyFill="1" applyBorder="1" applyAlignment="1" applyProtection="1">
      <alignment horizontal="left" vertical="center" wrapText="1" shrinkToFit="1"/>
      <protection locked="0"/>
    </xf>
    <xf numFmtId="0" fontId="2" fillId="0" borderId="0" xfId="0" applyFont="1" applyBorder="1" applyAlignment="1">
      <alignment vertical="center"/>
    </xf>
    <xf numFmtId="0" fontId="2" fillId="0" borderId="0" xfId="0" applyFont="1" applyFill="1" applyBorder="1" applyAlignment="1">
      <alignment horizontal="right" vertical="center" wrapText="1"/>
    </xf>
    <xf numFmtId="0" fontId="2" fillId="3" borderId="0" xfId="0" applyFont="1" applyFill="1" applyAlignment="1" applyProtection="1">
      <alignment vertical="top" wrapText="1"/>
      <protection locked="0"/>
    </xf>
    <xf numFmtId="0" fontId="2" fillId="4" borderId="7"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176" fontId="2" fillId="3" borderId="12" xfId="0" applyNumberFormat="1" applyFont="1" applyFill="1" applyBorder="1" applyAlignment="1" applyProtection="1">
      <alignment horizontal="left" vertical="center" wrapText="1" shrinkToFit="1"/>
      <protection locked="0"/>
    </xf>
    <xf numFmtId="0" fontId="2" fillId="3" borderId="12"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12" xfId="0" applyFont="1" applyFill="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vertical="center" wrapText="1"/>
    </xf>
    <xf numFmtId="0" fontId="2" fillId="3" borderId="12"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wrapText="1"/>
      <protection locked="0"/>
    </xf>
    <xf numFmtId="0" fontId="14" fillId="0" borderId="0" xfId="0" applyFont="1" applyAlignment="1">
      <alignment horizontal="right" vertical="center"/>
    </xf>
    <xf numFmtId="0" fontId="15" fillId="0" borderId="0" xfId="0" applyFont="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left" vertical="top"/>
    </xf>
    <xf numFmtId="0" fontId="15" fillId="0" borderId="0" xfId="0" applyFont="1" applyBorder="1" applyAlignment="1">
      <alignment horizontal="left" vertical="top"/>
    </xf>
    <xf numFmtId="0" fontId="17" fillId="0" borderId="0" xfId="0" applyFont="1" applyAlignment="1">
      <alignment horizontal="center" vertical="center"/>
    </xf>
    <xf numFmtId="0" fontId="0" fillId="0" borderId="0" xfId="0">
      <alignment vertical="center"/>
    </xf>
    <xf numFmtId="0" fontId="18" fillId="0" borderId="0" xfId="0" applyFont="1" applyBorder="1" applyAlignment="1">
      <alignment horizontal="left" vertical="top"/>
    </xf>
    <xf numFmtId="0" fontId="18" fillId="0" borderId="0" xfId="0" applyFont="1" applyBorder="1" applyAlignment="1">
      <alignment horizontal="left" vertical="center"/>
    </xf>
    <xf numFmtId="0" fontId="2" fillId="0" borderId="0" xfId="0" applyFont="1" applyProtection="1">
      <alignment vertical="center"/>
      <protection locked="0"/>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19"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19" fillId="5" borderId="2"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 fillId="2" borderId="10" xfId="0" applyFont="1" applyFill="1" applyBorder="1" applyAlignment="1">
      <alignment horizontal="center" vertical="center" wrapText="1"/>
    </xf>
    <xf numFmtId="49" fontId="19" fillId="5" borderId="10" xfId="0" applyNumberFormat="1" applyFont="1" applyFill="1" applyBorder="1" applyAlignment="1" applyProtection="1">
      <alignment horizontal="center" vertical="center"/>
      <protection locked="0"/>
    </xf>
    <xf numFmtId="0" fontId="19"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5" borderId="3" xfId="0" applyFont="1" applyFill="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11" xfId="0" applyFont="1" applyFill="1" applyBorder="1" applyAlignment="1">
      <alignment horizontal="center" vertical="center" wrapText="1"/>
    </xf>
    <xf numFmtId="49" fontId="19" fillId="5" borderId="11" xfId="0" applyNumberFormat="1" applyFont="1" applyFill="1" applyBorder="1" applyAlignment="1" applyProtection="1">
      <alignment horizontal="center" vertical="center"/>
      <protection locked="0"/>
    </xf>
    <xf numFmtId="0" fontId="19"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19" fillId="0" borderId="5" xfId="0" applyFont="1" applyBorder="1">
      <alignment vertical="center"/>
    </xf>
    <xf numFmtId="0" fontId="19" fillId="0" borderId="6" xfId="0" applyFont="1" applyBorder="1">
      <alignmen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12" xfId="0" applyFont="1" applyFill="1" applyBorder="1" applyAlignment="1">
      <alignment horizontal="center" vertical="center" wrapText="1"/>
    </xf>
    <xf numFmtId="49" fontId="19" fillId="5" borderId="12" xfId="0" applyNumberFormat="1" applyFont="1" applyFill="1" applyBorder="1" applyAlignment="1" applyProtection="1">
      <alignment horizontal="center" vertical="center"/>
      <protection locked="0"/>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wrapText="1"/>
    </xf>
    <xf numFmtId="38" fontId="19" fillId="4" borderId="2" xfId="3" applyFont="1" applyFill="1" applyBorder="1" applyAlignment="1" applyProtection="1">
      <alignment horizontal="center" vertical="center" wrapText="1"/>
      <protection locked="0"/>
    </xf>
    <xf numFmtId="178" fontId="19" fillId="0" borderId="22" xfId="0" applyNumberFormat="1" applyFont="1" applyBorder="1" applyAlignment="1">
      <alignment horizontal="center" vertical="center" wrapText="1"/>
    </xf>
    <xf numFmtId="179" fontId="19" fillId="5" borderId="23" xfId="3" applyNumberFormat="1" applyFont="1" applyFill="1" applyBorder="1" applyAlignment="1" applyProtection="1">
      <alignment horizontal="right" vertical="center" wrapText="1"/>
      <protection locked="0"/>
    </xf>
    <xf numFmtId="0" fontId="19" fillId="5" borderId="24"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protection locked="0"/>
    </xf>
    <xf numFmtId="0" fontId="19" fillId="5" borderId="4" xfId="0" applyFont="1" applyFill="1" applyBorder="1" applyAlignment="1" applyProtection="1">
      <alignment horizontal="left" vertical="center" wrapText="1"/>
      <protection locked="0"/>
    </xf>
    <xf numFmtId="0" fontId="19" fillId="0" borderId="4" xfId="0" applyFont="1" applyBorder="1" applyAlignment="1">
      <alignment vertical="center" wrapText="1"/>
    </xf>
    <xf numFmtId="0" fontId="19" fillId="0" borderId="4" xfId="0" applyFont="1" applyBorder="1">
      <alignment vertical="center"/>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1" fillId="0" borderId="10" xfId="0" applyFont="1" applyFill="1" applyBorder="1" applyAlignment="1">
      <alignment vertical="center" wrapText="1"/>
    </xf>
    <xf numFmtId="0" fontId="2" fillId="0" borderId="1" xfId="0" applyFont="1" applyBorder="1" applyAlignment="1">
      <alignment horizontal="center" vertical="center" wrapText="1"/>
    </xf>
    <xf numFmtId="38" fontId="19" fillId="4" borderId="3" xfId="3" applyFont="1" applyFill="1" applyBorder="1" applyAlignment="1" applyProtection="1">
      <alignment horizontal="center" vertical="center" wrapText="1"/>
    </xf>
    <xf numFmtId="0" fontId="2" fillId="2" borderId="6" xfId="0" applyFont="1" applyFill="1" applyBorder="1" applyAlignment="1">
      <alignment horizontal="center" vertical="center"/>
    </xf>
    <xf numFmtId="38" fontId="19" fillId="4" borderId="0" xfId="3" applyFont="1" applyFill="1" applyBorder="1" applyAlignment="1" applyProtection="1">
      <alignment horizontal="center" vertical="center" wrapText="1"/>
      <protection locked="0"/>
    </xf>
    <xf numFmtId="178" fontId="19" fillId="0" borderId="13" xfId="0" applyNumberFormat="1" applyFont="1" applyBorder="1" applyAlignment="1">
      <alignment horizontal="center" vertical="center" wrapText="1"/>
    </xf>
    <xf numFmtId="179" fontId="19" fillId="5" borderId="17" xfId="3" applyNumberFormat="1" applyFont="1" applyFill="1" applyBorder="1" applyAlignment="1" applyProtection="1">
      <alignment horizontal="right" vertical="center" wrapText="1"/>
      <protection locked="0"/>
    </xf>
    <xf numFmtId="0" fontId="19" fillId="5" borderId="0"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left" vertical="center" wrapText="1"/>
      <protection locked="0"/>
    </xf>
    <xf numFmtId="0" fontId="19" fillId="0" borderId="11" xfId="0" applyFont="1" applyBorder="1" applyAlignment="1">
      <alignment horizontal="left" vertical="center" wrapText="1"/>
    </xf>
    <xf numFmtId="0" fontId="19" fillId="0" borderId="11" xfId="0" applyFont="1" applyBorder="1" applyAlignment="1">
      <alignment horizontal="left" vertical="center"/>
    </xf>
    <xf numFmtId="0" fontId="21" fillId="0" borderId="11" xfId="0" applyFont="1" applyFill="1" applyBorder="1" applyAlignment="1">
      <alignment vertical="center" wrapText="1"/>
    </xf>
    <xf numFmtId="0" fontId="2" fillId="0" borderId="5" xfId="0" applyFont="1" applyBorder="1" applyAlignment="1">
      <alignment horizontal="center" vertical="center" wrapText="1"/>
    </xf>
    <xf numFmtId="38" fontId="19" fillId="4" borderId="6" xfId="3" applyFont="1" applyFill="1" applyBorder="1" applyAlignment="1" applyProtection="1">
      <alignment horizontal="center" vertical="center" wrapText="1"/>
    </xf>
    <xf numFmtId="0" fontId="19" fillId="3" borderId="11"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0" xfId="0" applyFont="1" applyAlignment="1">
      <alignment horizontal="center" vertical="center"/>
    </xf>
    <xf numFmtId="0" fontId="19" fillId="2" borderId="6" xfId="0" applyFont="1" applyFill="1" applyBorder="1" applyAlignment="1">
      <alignment horizontal="center" vertical="center"/>
    </xf>
    <xf numFmtId="0" fontId="19" fillId="5" borderId="7" xfId="0" applyFont="1" applyFill="1" applyBorder="1" applyAlignment="1" applyProtection="1">
      <alignment horizontal="left" vertical="center" wrapText="1"/>
      <protection locked="0"/>
    </xf>
    <xf numFmtId="0" fontId="19" fillId="2" borderId="10" xfId="0" applyFont="1" applyFill="1" applyBorder="1" applyAlignment="1">
      <alignment horizontal="center" vertical="center" wrapText="1"/>
    </xf>
    <xf numFmtId="0" fontId="19" fillId="5" borderId="3" xfId="0" applyFont="1" applyFill="1" applyBorder="1" applyAlignment="1" applyProtection="1">
      <alignment horizontal="left" vertical="center" wrapText="1" shrinkToFit="1"/>
      <protection locked="0"/>
    </xf>
    <xf numFmtId="0" fontId="19" fillId="5" borderId="10" xfId="0" applyFont="1" applyFill="1" applyBorder="1" applyAlignment="1" applyProtection="1">
      <alignment horizontal="left" vertical="center" wrapText="1" shrinkToFit="1"/>
      <protection locked="0"/>
    </xf>
    <xf numFmtId="0" fontId="19" fillId="5" borderId="4" xfId="0" applyFont="1" applyFill="1" applyBorder="1" applyAlignment="1" applyProtection="1">
      <alignment horizontal="left" vertical="center" wrapText="1" shrinkToFit="1"/>
      <protection locked="0"/>
    </xf>
    <xf numFmtId="38" fontId="19" fillId="5" borderId="17" xfId="3" applyFont="1" applyFill="1" applyBorder="1" applyAlignment="1" applyProtection="1">
      <alignment horizontal="center" vertical="center" wrapText="1"/>
      <protection locked="0"/>
    </xf>
    <xf numFmtId="0" fontId="19" fillId="2" borderId="11" xfId="0" applyFont="1" applyFill="1" applyBorder="1" applyAlignment="1">
      <alignment horizontal="center" vertical="center" wrapText="1"/>
    </xf>
    <xf numFmtId="0" fontId="19" fillId="5" borderId="6" xfId="0" applyFont="1" applyFill="1" applyBorder="1" applyAlignment="1" applyProtection="1">
      <alignment horizontal="left" vertical="center" wrapText="1" shrinkToFit="1"/>
      <protection locked="0"/>
    </xf>
    <xf numFmtId="0" fontId="19" fillId="5" borderId="11" xfId="0" applyFont="1" applyFill="1" applyBorder="1" applyAlignment="1" applyProtection="1">
      <alignment horizontal="left" vertical="center" wrapText="1" shrinkToFit="1"/>
      <protection locked="0"/>
    </xf>
    <xf numFmtId="38" fontId="19" fillId="4" borderId="8" xfId="3" applyFont="1" applyFill="1" applyBorder="1" applyAlignment="1" applyProtection="1">
      <alignment horizontal="center" vertical="center" wrapText="1"/>
      <protection locked="0"/>
    </xf>
    <xf numFmtId="178" fontId="19" fillId="0" borderId="19" xfId="0" applyNumberFormat="1" applyFont="1" applyBorder="1" applyAlignment="1">
      <alignment horizontal="center" vertical="center" wrapText="1"/>
    </xf>
    <xf numFmtId="38" fontId="19" fillId="5" borderId="20" xfId="3" applyFont="1" applyFill="1" applyBorder="1" applyAlignment="1" applyProtection="1">
      <alignment horizontal="center" vertical="center" wrapText="1"/>
      <protection locked="0"/>
    </xf>
    <xf numFmtId="0" fontId="19" fillId="0" borderId="8" xfId="0" applyFont="1" applyBorder="1" applyAlignment="1">
      <alignment horizontal="right" vertical="center" wrapText="1"/>
    </xf>
    <xf numFmtId="0" fontId="2" fillId="0" borderId="7" xfId="0" applyFont="1" applyBorder="1" applyAlignment="1">
      <alignment horizontal="center" vertical="center" wrapText="1"/>
    </xf>
    <xf numFmtId="38" fontId="19" fillId="4" borderId="9" xfId="3" applyFont="1" applyFill="1" applyBorder="1" applyAlignment="1" applyProtection="1">
      <alignment horizontal="center" vertical="center" wrapText="1"/>
    </xf>
    <xf numFmtId="38" fontId="19" fillId="3" borderId="2" xfId="3" applyFont="1" applyFill="1" applyBorder="1" applyAlignment="1" applyProtection="1">
      <alignment horizontal="center" vertical="center" wrapText="1"/>
      <protection locked="0"/>
    </xf>
    <xf numFmtId="38" fontId="19" fillId="3" borderId="3" xfId="3" applyFont="1" applyFill="1" applyBorder="1" applyAlignment="1" applyProtection="1">
      <alignment horizontal="center" vertical="center" wrapText="1"/>
      <protection locked="0"/>
    </xf>
    <xf numFmtId="38" fontId="19" fillId="3" borderId="0" xfId="3" applyFont="1" applyFill="1" applyBorder="1" applyAlignment="1" applyProtection="1">
      <alignment horizontal="center" vertical="center" wrapText="1"/>
      <protection locked="0"/>
    </xf>
    <xf numFmtId="38" fontId="19" fillId="3" borderId="6" xfId="3"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wrapText="1"/>
      <protection locked="0"/>
    </xf>
    <xf numFmtId="38" fontId="19" fillId="3" borderId="8" xfId="3" applyFont="1" applyFill="1" applyBorder="1" applyAlignment="1" applyProtection="1">
      <alignment horizontal="center" vertical="center" wrapText="1"/>
      <protection locked="0"/>
    </xf>
    <xf numFmtId="38" fontId="19" fillId="0" borderId="20" xfId="3" applyFont="1" applyFill="1" applyBorder="1" applyAlignment="1" applyProtection="1">
      <alignment horizontal="center" vertical="center" wrapText="1"/>
      <protection locked="0"/>
    </xf>
    <xf numFmtId="38" fontId="19" fillId="3" borderId="9" xfId="3" applyFont="1" applyFill="1" applyBorder="1" applyAlignment="1" applyProtection="1">
      <alignment horizontal="center" vertical="center" wrapText="1"/>
      <protection locked="0"/>
    </xf>
    <xf numFmtId="180" fontId="19" fillId="0" borderId="2" xfId="2" applyNumberFormat="1" applyFont="1" applyBorder="1" applyAlignment="1">
      <alignment horizontal="center" vertical="center" wrapText="1"/>
    </xf>
    <xf numFmtId="180" fontId="19" fillId="0" borderId="22" xfId="0" applyNumberFormat="1" applyFont="1" applyBorder="1" applyAlignment="1">
      <alignment horizontal="center" vertical="center" wrapText="1"/>
    </xf>
    <xf numFmtId="180" fontId="19" fillId="0" borderId="23" xfId="0" applyNumberFormat="1" applyFont="1" applyBorder="1" applyAlignment="1">
      <alignment horizontal="center" vertical="center" wrapText="1"/>
    </xf>
    <xf numFmtId="180" fontId="19" fillId="0" borderId="1" xfId="2" applyNumberFormat="1" applyFont="1" applyBorder="1" applyAlignment="1">
      <alignment horizontal="center" vertical="center" wrapText="1"/>
    </xf>
    <xf numFmtId="180" fontId="19" fillId="0" borderId="3" xfId="2" applyNumberFormat="1" applyFont="1" applyBorder="1" applyAlignment="1">
      <alignment horizontal="center" vertical="center" wrapText="1"/>
    </xf>
    <xf numFmtId="0" fontId="19" fillId="0" borderId="12" xfId="0" applyFont="1" applyBorder="1" applyAlignment="1">
      <alignment horizontal="center" vertical="center"/>
    </xf>
    <xf numFmtId="180" fontId="19" fillId="0" borderId="0" xfId="2" applyNumberFormat="1" applyFont="1" applyBorder="1" applyAlignment="1">
      <alignment horizontal="center" vertical="center" wrapText="1"/>
    </xf>
    <xf numFmtId="180" fontId="19" fillId="0" borderId="13" xfId="0" applyNumberFormat="1" applyFont="1" applyBorder="1" applyAlignment="1">
      <alignment horizontal="center" vertical="center" wrapText="1"/>
    </xf>
    <xf numFmtId="180" fontId="19" fillId="0" borderId="17" xfId="0" applyNumberFormat="1" applyFont="1" applyBorder="1" applyAlignment="1">
      <alignment horizontal="center" vertical="center" wrapText="1"/>
    </xf>
    <xf numFmtId="180" fontId="19" fillId="0" borderId="5" xfId="2" applyNumberFormat="1" applyFont="1" applyBorder="1" applyAlignment="1">
      <alignment horizontal="center" vertical="center" wrapText="1"/>
    </xf>
    <xf numFmtId="180" fontId="19" fillId="0" borderId="6" xfId="2" applyNumberFormat="1" applyFont="1" applyBorder="1" applyAlignment="1">
      <alignment horizontal="center" vertical="center" wrapText="1"/>
    </xf>
    <xf numFmtId="0" fontId="19" fillId="2" borderId="12" xfId="0" applyFont="1" applyFill="1" applyBorder="1" applyAlignment="1">
      <alignment horizontal="center" vertical="center" wrapText="1"/>
    </xf>
    <xf numFmtId="0" fontId="19" fillId="5" borderId="9" xfId="0" applyFont="1" applyFill="1" applyBorder="1" applyAlignment="1" applyProtection="1">
      <alignment horizontal="left" vertical="center" wrapText="1" shrinkToFit="1"/>
      <protection locked="0"/>
    </xf>
    <xf numFmtId="0" fontId="19" fillId="5" borderId="12" xfId="0" applyFont="1" applyFill="1" applyBorder="1" applyAlignment="1" applyProtection="1">
      <alignment horizontal="left" vertical="center" wrapText="1" shrinkToFit="1"/>
      <protection locked="0"/>
    </xf>
    <xf numFmtId="180" fontId="19" fillId="5" borderId="3" xfId="4" applyNumberFormat="1" applyFont="1" applyFill="1" applyBorder="1" applyAlignment="1" applyProtection="1">
      <alignment horizontal="center" vertical="center" shrinkToFit="1"/>
      <protection locked="0"/>
    </xf>
    <xf numFmtId="180" fontId="19" fillId="5" borderId="10" xfId="4" applyNumberFormat="1" applyFont="1" applyFill="1" applyBorder="1" applyAlignment="1" applyProtection="1">
      <alignment horizontal="center" vertical="center" shrinkToFit="1"/>
      <protection locked="0"/>
    </xf>
    <xf numFmtId="180" fontId="19" fillId="5" borderId="4" xfId="4" applyNumberFormat="1" applyFont="1" applyFill="1" applyBorder="1" applyAlignment="1" applyProtection="1">
      <alignment horizontal="center" vertical="center" shrinkToFit="1"/>
      <protection locked="0"/>
    </xf>
    <xf numFmtId="180" fontId="19" fillId="5" borderId="6" xfId="4" applyNumberFormat="1" applyFont="1" applyFill="1" applyBorder="1" applyAlignment="1" applyProtection="1">
      <alignment horizontal="center" vertical="center" shrinkToFit="1"/>
      <protection locked="0"/>
    </xf>
    <xf numFmtId="180" fontId="19" fillId="5" borderId="11" xfId="4" applyNumberFormat="1" applyFont="1" applyFill="1" applyBorder="1" applyAlignment="1" applyProtection="1">
      <alignment horizontal="center" vertical="center" shrinkToFit="1"/>
      <protection locked="0"/>
    </xf>
    <xf numFmtId="180" fontId="19" fillId="0" borderId="8" xfId="2" applyNumberFormat="1" applyFont="1" applyBorder="1" applyAlignment="1">
      <alignment horizontal="center" vertical="center" wrapText="1"/>
    </xf>
    <xf numFmtId="180" fontId="19" fillId="0" borderId="19" xfId="0" applyNumberFormat="1" applyFont="1" applyBorder="1" applyAlignment="1">
      <alignment horizontal="center" vertical="center" wrapText="1"/>
    </xf>
    <xf numFmtId="180" fontId="19" fillId="0" borderId="20" xfId="0" applyNumberFormat="1" applyFont="1" applyBorder="1" applyAlignment="1">
      <alignment horizontal="center" vertical="center" wrapText="1"/>
    </xf>
    <xf numFmtId="0" fontId="19" fillId="5" borderId="21" xfId="0" applyFont="1" applyFill="1" applyBorder="1" applyAlignment="1" applyProtection="1">
      <alignment horizontal="left" vertical="center" wrapText="1"/>
      <protection locked="0"/>
    </xf>
    <xf numFmtId="180" fontId="19" fillId="5" borderId="9" xfId="4" applyNumberFormat="1" applyFont="1" applyFill="1" applyBorder="1" applyAlignment="1" applyProtection="1">
      <alignment horizontal="center" vertical="center" shrinkToFit="1"/>
      <protection locked="0"/>
    </xf>
    <xf numFmtId="180" fontId="19" fillId="5" borderId="12" xfId="4" applyNumberFormat="1" applyFont="1" applyFill="1" applyBorder="1" applyAlignment="1" applyProtection="1">
      <alignment horizontal="center" vertical="center" shrinkToFit="1"/>
      <protection locked="0"/>
    </xf>
    <xf numFmtId="0" fontId="19" fillId="0" borderId="12" xfId="0" applyFont="1" applyBorder="1" applyAlignment="1">
      <alignment horizontal="left" vertical="center" wrapText="1"/>
    </xf>
    <xf numFmtId="0" fontId="19" fillId="0" borderId="12" xfId="0" applyFont="1" applyBorder="1" applyAlignment="1">
      <alignment horizontal="left" vertical="center"/>
    </xf>
    <xf numFmtId="0" fontId="21" fillId="0" borderId="12" xfId="0" applyFont="1" applyFill="1" applyBorder="1" applyAlignment="1">
      <alignment vertical="center" wrapText="1"/>
    </xf>
    <xf numFmtId="180" fontId="19" fillId="0" borderId="7" xfId="2" applyNumberFormat="1" applyFont="1" applyBorder="1" applyAlignment="1">
      <alignment horizontal="center" vertical="center" wrapText="1"/>
    </xf>
    <xf numFmtId="180" fontId="19" fillId="0" borderId="9" xfId="2" applyNumberFormat="1" applyFont="1" applyBorder="1" applyAlignment="1">
      <alignment horizontal="center" vertical="center" wrapText="1"/>
    </xf>
    <xf numFmtId="0" fontId="19" fillId="0" borderId="0" xfId="0" applyFont="1" applyAlignment="1" applyProtection="1">
      <alignment vertical="center" shrinkToFit="1"/>
      <protection locked="0"/>
    </xf>
    <xf numFmtId="0" fontId="19" fillId="0" borderId="0" xfId="0" applyFont="1" applyAlignment="1">
      <alignment vertical="center"/>
    </xf>
    <xf numFmtId="0" fontId="19" fillId="0" borderId="0" xfId="0" applyFont="1" applyAlignment="1">
      <alignment horizontal="center" vertical="center" shrinkToFit="1"/>
    </xf>
    <xf numFmtId="0" fontId="19" fillId="0" borderId="0" xfId="0" applyFont="1" applyAlignment="1">
      <alignment vertical="center"/>
    </xf>
    <xf numFmtId="49" fontId="19" fillId="0" borderId="0" xfId="0" applyNumberFormat="1" applyFont="1">
      <alignment vertical="center"/>
    </xf>
    <xf numFmtId="0" fontId="19" fillId="5" borderId="0" xfId="0" applyFont="1" applyFill="1">
      <alignment vertical="center"/>
    </xf>
    <xf numFmtId="0" fontId="19" fillId="0" borderId="0" xfId="0" applyFont="1" applyProtection="1">
      <alignment vertical="center"/>
    </xf>
    <xf numFmtId="0" fontId="22" fillId="0" borderId="0" xfId="0" applyFont="1" applyProtection="1">
      <alignment vertical="center"/>
    </xf>
    <xf numFmtId="0" fontId="19" fillId="0" borderId="1"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25" xfId="0" applyFont="1" applyBorder="1" applyAlignment="1" applyProtection="1">
      <alignment horizontal="center" vertical="center" textRotation="255" shrinkToFit="1"/>
    </xf>
    <xf numFmtId="0" fontId="19" fillId="0" borderId="26" xfId="0" applyFont="1" applyBorder="1" applyAlignment="1" applyProtection="1">
      <alignment horizontal="center" vertical="center" textRotation="255" shrinkToFit="1"/>
    </xf>
    <xf numFmtId="0" fontId="19" fillId="0" borderId="27" xfId="0" applyFont="1" applyBorder="1" applyAlignment="1" applyProtection="1">
      <alignment horizontal="center" vertical="center" textRotation="255" shrinkToFit="1"/>
    </xf>
    <xf numFmtId="0" fontId="19" fillId="6" borderId="4" xfId="0" applyFont="1" applyFill="1" applyBorder="1" applyAlignment="1" applyProtection="1">
      <alignment horizontal="center" vertical="center"/>
    </xf>
    <xf numFmtId="0" fontId="19" fillId="7" borderId="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Alignment="1" applyProtection="1">
      <alignment horizontal="center" vertical="center"/>
    </xf>
    <xf numFmtId="0" fontId="23" fillId="0" borderId="0" xfId="0" applyFont="1" applyAlignment="1" applyProtection="1">
      <alignment vertical="center"/>
    </xf>
    <xf numFmtId="0" fontId="24" fillId="0" borderId="0" xfId="0" applyFont="1" applyProtection="1">
      <alignment vertical="center"/>
    </xf>
    <xf numFmtId="0" fontId="24" fillId="0" borderId="0" xfId="0" applyFont="1">
      <alignment vertical="center"/>
    </xf>
    <xf numFmtId="0" fontId="0" fillId="0" borderId="0" xfId="0" applyFont="1" applyAlignment="1">
      <alignment horizontal="left" vertical="center"/>
    </xf>
    <xf numFmtId="0" fontId="19" fillId="0" borderId="5"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4" xfId="0" applyFont="1" applyBorder="1" applyAlignment="1" applyProtection="1">
      <alignment horizontal="left" vertical="center" shrinkToFit="1"/>
    </xf>
    <xf numFmtId="0" fontId="20" fillId="0" borderId="4" xfId="0" applyFont="1" applyBorder="1" applyAlignment="1" applyProtection="1">
      <alignment horizontal="left" vertical="center" shrinkToFit="1"/>
    </xf>
    <xf numFmtId="0" fontId="19" fillId="0" borderId="4" xfId="0" applyFont="1" applyBorder="1" applyAlignment="1" applyProtection="1">
      <alignment horizontal="left" vertical="center"/>
    </xf>
    <xf numFmtId="0" fontId="19" fillId="0" borderId="25" xfId="0" applyFont="1" applyBorder="1" applyAlignment="1" applyProtection="1">
      <alignment vertical="center" shrinkToFit="1"/>
    </xf>
    <xf numFmtId="0" fontId="19" fillId="0" borderId="27" xfId="0" applyFont="1" applyBorder="1" applyAlignment="1" applyProtection="1">
      <alignment vertical="center" shrinkToFit="1"/>
    </xf>
    <xf numFmtId="0" fontId="19" fillId="0" borderId="25" xfId="0" applyFont="1" applyBorder="1" applyAlignment="1" applyProtection="1">
      <alignment vertical="center"/>
    </xf>
    <xf numFmtId="0" fontId="19" fillId="0" borderId="26" xfId="0" applyFont="1" applyBorder="1" applyAlignment="1" applyProtection="1">
      <alignment vertical="center"/>
    </xf>
    <xf numFmtId="0" fontId="19" fillId="0" borderId="27" xfId="0" applyFont="1" applyBorder="1" applyAlignment="1" applyProtection="1">
      <alignment vertical="center"/>
    </xf>
    <xf numFmtId="0" fontId="19" fillId="0" borderId="25" xfId="0" applyFont="1" applyBorder="1" applyAlignment="1" applyProtection="1">
      <alignment horizontal="center" vertical="center" shrinkToFit="1"/>
    </xf>
    <xf numFmtId="0" fontId="19" fillId="0" borderId="27" xfId="0" applyFont="1" applyBorder="1" applyAlignment="1" applyProtection="1">
      <alignment horizontal="center" vertical="center" shrinkToFit="1"/>
    </xf>
    <xf numFmtId="0" fontId="19" fillId="8" borderId="10" xfId="0" applyFont="1" applyFill="1" applyBorder="1" applyAlignment="1" applyProtection="1">
      <alignment horizontal="center" vertical="center"/>
    </xf>
    <xf numFmtId="0" fontId="19" fillId="8" borderId="4" xfId="0" applyFont="1" applyFill="1" applyBorder="1" applyAlignment="1" applyProtection="1">
      <alignment horizontal="center" vertical="center"/>
    </xf>
    <xf numFmtId="0" fontId="19" fillId="0" borderId="1" xfId="0" applyFont="1" applyBorder="1" applyAlignment="1" applyProtection="1">
      <alignment horizontal="center" vertical="center" wrapText="1" shrinkToFit="1"/>
    </xf>
    <xf numFmtId="0" fontId="19" fillId="0" borderId="2" xfId="0" applyFont="1" applyBorder="1" applyAlignment="1" applyProtection="1">
      <alignment horizontal="center" vertical="center" wrapText="1" shrinkToFit="1"/>
    </xf>
    <xf numFmtId="0" fontId="19" fillId="0" borderId="3" xfId="0" applyFont="1" applyBorder="1" applyAlignment="1" applyProtection="1">
      <alignment horizontal="center" vertical="center" wrapText="1" shrinkToFit="1"/>
    </xf>
    <xf numFmtId="0" fontId="19" fillId="0" borderId="3" xfId="0" applyFont="1" applyBorder="1" applyAlignment="1" applyProtection="1">
      <alignment horizontal="center" vertical="center" shrinkToFit="1"/>
    </xf>
    <xf numFmtId="0" fontId="8" fillId="9" borderId="28" xfId="0" applyFont="1" applyFill="1" applyBorder="1" applyAlignment="1">
      <alignment horizontal="center" vertical="center" wrapText="1" shrinkToFit="1"/>
    </xf>
    <xf numFmtId="0" fontId="8" fillId="9" borderId="29" xfId="0" applyFont="1" applyFill="1" applyBorder="1" applyAlignment="1">
      <alignment horizontal="center" vertical="center" wrapText="1" shrinkToFit="1"/>
    </xf>
    <xf numFmtId="0" fontId="8" fillId="9" borderId="30" xfId="0" applyFont="1" applyFill="1" applyBorder="1" applyAlignment="1">
      <alignment horizontal="center" vertical="center" wrapText="1" shrinkToFit="1"/>
    </xf>
    <xf numFmtId="0" fontId="25" fillId="0" borderId="0" xfId="0" applyFont="1" applyAlignment="1">
      <alignment horizontal="center" vertical="center" wrapText="1" shrinkToFit="1"/>
    </xf>
    <xf numFmtId="0" fontId="25" fillId="10" borderId="28" xfId="0" applyFont="1" applyFill="1" applyBorder="1" applyAlignment="1">
      <alignment horizontal="center" vertical="center" wrapText="1" shrinkToFit="1"/>
    </xf>
    <xf numFmtId="0" fontId="25" fillId="10" borderId="29" xfId="0" applyFont="1" applyFill="1" applyBorder="1" applyAlignment="1">
      <alignment horizontal="center" vertical="center" wrapText="1" shrinkToFit="1"/>
    </xf>
    <xf numFmtId="0" fontId="25" fillId="10" borderId="30" xfId="0" applyFont="1" applyFill="1" applyBorder="1" applyAlignment="1">
      <alignment horizontal="center" vertical="center" wrapText="1" shrinkToFit="1"/>
    </xf>
    <xf numFmtId="0" fontId="19" fillId="0" borderId="10" xfId="0" applyFont="1" applyBorder="1" applyAlignment="1" applyProtection="1">
      <alignment horizontal="center" vertical="center"/>
    </xf>
    <xf numFmtId="0" fontId="26" fillId="0" borderId="0" xfId="1" applyFont="1" applyAlignment="1" applyProtection="1">
      <alignment vertical="center"/>
      <protection locked="0"/>
    </xf>
    <xf numFmtId="0" fontId="0" fillId="0" borderId="0" xfId="0" applyAlignment="1">
      <alignment vertical="center" wrapText="1"/>
    </xf>
    <xf numFmtId="0" fontId="0" fillId="0" borderId="0" xfId="0" applyAlignment="1" applyProtection="1">
      <alignment vertical="center"/>
    </xf>
    <xf numFmtId="0" fontId="20" fillId="0" borderId="10" xfId="0" applyFont="1" applyBorder="1" applyAlignment="1" applyProtection="1">
      <alignment horizontal="left" vertical="center" shrinkToFit="1"/>
    </xf>
    <xf numFmtId="38" fontId="19" fillId="5" borderId="10" xfId="3" applyFont="1" applyFill="1" applyBorder="1" applyAlignment="1" applyProtection="1">
      <alignment horizontal="left" vertical="center" shrinkToFit="1"/>
      <protection locked="0"/>
    </xf>
    <xf numFmtId="0" fontId="19" fillId="8" borderId="11" xfId="0" applyFont="1" applyFill="1" applyBorder="1" applyAlignment="1" applyProtection="1">
      <alignment horizontal="center" vertical="center"/>
    </xf>
    <xf numFmtId="0" fontId="20" fillId="9" borderId="1" xfId="0" applyFont="1" applyFill="1" applyBorder="1" applyAlignment="1" applyProtection="1">
      <alignment horizontal="left" vertical="center" shrinkToFit="1"/>
    </xf>
    <xf numFmtId="0" fontId="20" fillId="9" borderId="3" xfId="0" applyFont="1" applyFill="1" applyBorder="1" applyAlignment="1" applyProtection="1">
      <alignment horizontal="left" vertical="center" shrinkToFit="1"/>
    </xf>
    <xf numFmtId="0" fontId="19" fillId="11" borderId="1" xfId="0" applyFont="1" applyFill="1" applyBorder="1" applyAlignment="1" applyProtection="1">
      <alignment horizontal="left" vertical="center" shrinkToFit="1"/>
    </xf>
    <xf numFmtId="0" fontId="19" fillId="11" borderId="3" xfId="0" applyFont="1" applyFill="1" applyBorder="1" applyAlignment="1" applyProtection="1">
      <alignment horizontal="left" vertical="center" shrinkToFit="1"/>
    </xf>
    <xf numFmtId="0" fontId="19" fillId="10" borderId="4" xfId="0" applyFont="1" applyFill="1" applyBorder="1" applyAlignment="1" applyProtection="1">
      <alignment horizontal="left" vertical="center" shrinkToFit="1"/>
    </xf>
    <xf numFmtId="0" fontId="19" fillId="12" borderId="4" xfId="0" applyFont="1" applyFill="1" applyBorder="1" applyAlignment="1" applyProtection="1">
      <alignment horizontal="left" vertical="center" shrinkToFit="1"/>
    </xf>
    <xf numFmtId="0" fontId="19" fillId="0" borderId="6" xfId="0" applyFont="1" applyBorder="1" applyAlignment="1" applyProtection="1">
      <alignment horizontal="center" vertical="center" shrinkToFit="1"/>
    </xf>
    <xf numFmtId="0" fontId="20" fillId="0" borderId="31"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32" xfId="0" applyFont="1" applyBorder="1" applyAlignment="1">
      <alignment horizontal="center" vertical="center" wrapText="1" shrinkToFit="1"/>
    </xf>
    <xf numFmtId="0" fontId="19" fillId="0" borderId="3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4" xfId="0" applyFont="1" applyBorder="1" applyAlignment="1">
      <alignment horizontal="center" vertical="center" wrapText="1" shrinkToFit="1"/>
    </xf>
    <xf numFmtId="0" fontId="19" fillId="0" borderId="32" xfId="0" applyFont="1" applyBorder="1" applyAlignment="1">
      <alignment horizontal="center" vertical="center" wrapText="1" shrinkToFit="1"/>
    </xf>
    <xf numFmtId="0" fontId="23" fillId="0" borderId="0" xfId="0" applyFont="1" applyProtection="1">
      <alignment vertical="center"/>
    </xf>
    <xf numFmtId="0" fontId="19" fillId="0" borderId="0" xfId="0" applyFont="1" applyAlignment="1" applyProtection="1">
      <alignment vertical="center"/>
    </xf>
    <xf numFmtId="0" fontId="19" fillId="0" borderId="12"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9" xfId="0" applyFont="1" applyBorder="1" applyAlignment="1" applyProtection="1">
      <alignment horizontal="center" vertical="center"/>
    </xf>
    <xf numFmtId="0" fontId="20" fillId="0" borderId="12" xfId="0" applyFont="1" applyBorder="1" applyAlignment="1" applyProtection="1">
      <alignment horizontal="left" vertical="center" shrinkToFit="1"/>
    </xf>
    <xf numFmtId="38" fontId="19" fillId="5" borderId="12" xfId="3" applyFont="1" applyFill="1" applyBorder="1" applyAlignment="1" applyProtection="1">
      <alignment horizontal="left" vertical="center" shrinkToFit="1"/>
      <protection locked="0"/>
    </xf>
    <xf numFmtId="0" fontId="20" fillId="9" borderId="7" xfId="0" applyFont="1" applyFill="1" applyBorder="1" applyAlignment="1" applyProtection="1">
      <alignment horizontal="left" vertical="center" shrinkToFit="1"/>
    </xf>
    <xf numFmtId="0" fontId="20" fillId="9" borderId="9" xfId="0" applyFont="1" applyFill="1" applyBorder="1" applyAlignment="1" applyProtection="1">
      <alignment horizontal="left" vertical="center" shrinkToFit="1"/>
    </xf>
    <xf numFmtId="0" fontId="19" fillId="11" borderId="7" xfId="0" applyFont="1" applyFill="1" applyBorder="1" applyAlignment="1" applyProtection="1">
      <alignment horizontal="left" vertical="center" shrinkToFit="1"/>
    </xf>
    <xf numFmtId="0" fontId="19" fillId="11" borderId="9" xfId="0" applyFont="1" applyFill="1" applyBorder="1" applyAlignment="1" applyProtection="1">
      <alignment horizontal="left" vertical="center" shrinkToFit="1"/>
    </xf>
    <xf numFmtId="0" fontId="19" fillId="0" borderId="9" xfId="0" applyFont="1" applyBorder="1" applyAlignment="1" applyProtection="1">
      <alignment horizontal="center" vertical="center" shrinkToFit="1"/>
    </xf>
    <xf numFmtId="0" fontId="19" fillId="0" borderId="4" xfId="0" applyFont="1" applyBorder="1" applyAlignment="1" applyProtection="1">
      <alignment horizontal="center" vertical="center" wrapText="1"/>
    </xf>
    <xf numFmtId="179" fontId="19" fillId="5" borderId="4" xfId="3" applyNumberFormat="1" applyFont="1" applyFill="1" applyBorder="1" applyAlignment="1" applyProtection="1">
      <alignment vertical="center" shrinkToFit="1"/>
      <protection locked="0"/>
    </xf>
    <xf numFmtId="0" fontId="19" fillId="8" borderId="33" xfId="0" applyFont="1" applyFill="1" applyBorder="1" applyAlignment="1" applyProtection="1">
      <alignment vertical="center"/>
    </xf>
    <xf numFmtId="179" fontId="19" fillId="5" borderId="25" xfId="3" applyNumberFormat="1" applyFont="1" applyFill="1" applyBorder="1" applyAlignment="1" applyProtection="1">
      <alignment horizontal="center" vertical="center" shrinkToFit="1"/>
      <protection locked="0"/>
    </xf>
    <xf numFmtId="179" fontId="19" fillId="5" borderId="27" xfId="3" applyNumberFormat="1" applyFont="1" applyFill="1" applyBorder="1" applyAlignment="1" applyProtection="1">
      <alignment horizontal="center" vertical="center" shrinkToFit="1"/>
      <protection locked="0"/>
    </xf>
    <xf numFmtId="179" fontId="19" fillId="5" borderId="34" xfId="3" applyNumberFormat="1" applyFont="1" applyFill="1" applyBorder="1" applyAlignment="1" applyProtection="1">
      <alignment vertical="center" shrinkToFit="1"/>
      <protection locked="0"/>
    </xf>
    <xf numFmtId="179" fontId="19" fillId="8" borderId="4" xfId="0" applyNumberFormat="1" applyFont="1" applyFill="1" applyBorder="1" applyAlignment="1" applyProtection="1">
      <alignment vertical="center"/>
    </xf>
    <xf numFmtId="0" fontId="19" fillId="6" borderId="35" xfId="0" applyFont="1" applyFill="1" applyBorder="1" applyAlignment="1" applyProtection="1">
      <alignment vertical="center"/>
    </xf>
    <xf numFmtId="0" fontId="19" fillId="7" borderId="33" xfId="0" applyFont="1" applyFill="1" applyBorder="1" applyAlignment="1" applyProtection="1">
      <alignment vertical="center"/>
    </xf>
    <xf numFmtId="0" fontId="19" fillId="0" borderId="5" xfId="0" applyFont="1" applyFill="1" applyBorder="1" applyAlignment="1" applyProtection="1">
      <alignment vertical="center"/>
    </xf>
    <xf numFmtId="0" fontId="19" fillId="0" borderId="0" xfId="0" applyFont="1" applyFill="1" applyBorder="1" applyAlignment="1" applyProtection="1">
      <alignment vertical="center"/>
    </xf>
    <xf numFmtId="181" fontId="19" fillId="5" borderId="31" xfId="0" applyNumberFormat="1" applyFont="1" applyFill="1" applyBorder="1" applyAlignment="1" applyProtection="1">
      <alignment horizontal="center" vertical="center" wrapText="1"/>
      <protection locked="0"/>
    </xf>
    <xf numFmtId="181" fontId="19" fillId="5" borderId="4" xfId="0" applyNumberFormat="1" applyFont="1" applyFill="1" applyBorder="1" applyAlignment="1" applyProtection="1">
      <alignment horizontal="center" vertical="center" wrapText="1"/>
      <protection locked="0"/>
    </xf>
    <xf numFmtId="181" fontId="19" fillId="5" borderId="4" xfId="0" applyNumberFormat="1" applyFont="1" applyFill="1" applyBorder="1" applyAlignment="1" applyProtection="1">
      <alignment horizontal="center" vertical="center"/>
      <protection locked="0"/>
    </xf>
    <xf numFmtId="181" fontId="19" fillId="5" borderId="32" xfId="0" applyNumberFormat="1" applyFont="1" applyFill="1" applyBorder="1" applyAlignment="1" applyProtection="1">
      <alignment horizontal="center" vertical="center"/>
      <protection locked="0"/>
    </xf>
    <xf numFmtId="181" fontId="19" fillId="0" borderId="0" xfId="0" applyNumberFormat="1" applyFont="1" applyFill="1" applyProtection="1">
      <alignment vertical="center"/>
      <protection locked="0"/>
    </xf>
    <xf numFmtId="0" fontId="19" fillId="0" borderId="11" xfId="0" applyFont="1" applyBorder="1" applyAlignment="1" applyProtection="1">
      <alignment horizontal="center" vertical="center"/>
    </xf>
    <xf numFmtId="0" fontId="27" fillId="0" borderId="0" xfId="0" applyFont="1" applyFill="1">
      <alignment vertical="center"/>
    </xf>
    <xf numFmtId="0" fontId="19" fillId="0" borderId="4" xfId="0" applyFont="1" applyBorder="1" applyAlignment="1" applyProtection="1">
      <alignment horizontal="center" vertical="center"/>
    </xf>
    <xf numFmtId="38" fontId="19" fillId="0" borderId="4" xfId="3" applyFont="1" applyBorder="1" applyAlignment="1" applyProtection="1">
      <alignment horizontal="center" vertical="center"/>
    </xf>
    <xf numFmtId="38" fontId="19" fillId="5" borderId="4" xfId="3" applyFont="1" applyFill="1" applyBorder="1" applyAlignment="1" applyProtection="1">
      <alignment horizontal="center" vertical="center"/>
      <protection locked="0"/>
    </xf>
    <xf numFmtId="38" fontId="19" fillId="0" borderId="25" xfId="3" applyFont="1" applyBorder="1" applyAlignment="1" applyProtection="1">
      <alignment horizontal="center" vertical="center"/>
    </xf>
    <xf numFmtId="38" fontId="19" fillId="0" borderId="27" xfId="3" applyFont="1" applyBorder="1" applyAlignment="1" applyProtection="1">
      <alignment horizontal="center" vertical="center"/>
    </xf>
    <xf numFmtId="0" fontId="19" fillId="8" borderId="36" xfId="0" applyFont="1" applyFill="1" applyBorder="1" applyAlignment="1" applyProtection="1">
      <alignment vertical="center"/>
    </xf>
    <xf numFmtId="0" fontId="19" fillId="6" borderId="37" xfId="0" applyFont="1" applyFill="1" applyBorder="1" applyAlignment="1" applyProtection="1">
      <alignment vertical="center"/>
    </xf>
    <xf numFmtId="0" fontId="19" fillId="7" borderId="37" xfId="0" applyFont="1" applyFill="1" applyBorder="1" applyAlignment="1" applyProtection="1">
      <alignment vertical="center"/>
    </xf>
    <xf numFmtId="0" fontId="19" fillId="6" borderId="10" xfId="0" applyFont="1" applyFill="1" applyBorder="1" applyAlignment="1" applyProtection="1">
      <alignment horizontal="center" vertical="center"/>
    </xf>
    <xf numFmtId="182" fontId="19" fillId="0" borderId="4" xfId="3" applyNumberFormat="1" applyFont="1" applyBorder="1" applyProtection="1">
      <alignment vertical="center"/>
    </xf>
    <xf numFmtId="183" fontId="19" fillId="8" borderId="4" xfId="3" applyNumberFormat="1" applyFont="1" applyFill="1" applyBorder="1" applyProtection="1">
      <alignment vertical="center"/>
    </xf>
    <xf numFmtId="182" fontId="19" fillId="0" borderId="25" xfId="3" applyNumberFormat="1" applyFont="1" applyBorder="1" applyAlignment="1" applyProtection="1">
      <alignment horizontal="right" vertical="center"/>
    </xf>
    <xf numFmtId="182" fontId="19" fillId="0" borderId="27" xfId="3" applyNumberFormat="1" applyFont="1" applyBorder="1" applyAlignment="1" applyProtection="1">
      <alignment horizontal="right" vertical="center"/>
    </xf>
    <xf numFmtId="184" fontId="19" fillId="0" borderId="33" xfId="3" applyNumberFormat="1" applyFont="1" applyBorder="1" applyProtection="1">
      <alignment vertical="center"/>
    </xf>
    <xf numFmtId="183" fontId="19" fillId="8" borderId="25" xfId="3" applyNumberFormat="1" applyFont="1" applyFill="1" applyBorder="1" applyProtection="1">
      <alignment vertical="center"/>
    </xf>
    <xf numFmtId="183" fontId="19" fillId="0" borderId="38" xfId="0" applyNumberFormat="1" applyFont="1" applyFill="1" applyBorder="1" applyAlignment="1" applyProtection="1">
      <alignment horizontal="right" vertical="center"/>
    </xf>
    <xf numFmtId="183" fontId="19" fillId="0" borderId="39" xfId="0" applyNumberFormat="1" applyFont="1" applyFill="1" applyBorder="1" applyAlignment="1" applyProtection="1">
      <alignment horizontal="right" vertical="center"/>
    </xf>
    <xf numFmtId="185" fontId="19" fillId="0" borderId="0" xfId="0" applyNumberFormat="1" applyFont="1" applyFill="1" applyBorder="1" applyAlignment="1" applyProtection="1">
      <alignment vertical="center"/>
    </xf>
    <xf numFmtId="183" fontId="19" fillId="0" borderId="40" xfId="0" applyNumberFormat="1" applyFont="1" applyFill="1" applyBorder="1" applyAlignment="1" applyProtection="1">
      <alignment vertical="center"/>
    </xf>
    <xf numFmtId="181" fontId="19" fillId="5" borderId="41" xfId="0" applyNumberFormat="1" applyFont="1" applyFill="1" applyBorder="1" applyAlignment="1" applyProtection="1">
      <alignment horizontal="center" vertical="center" wrapText="1"/>
      <protection locked="0"/>
    </xf>
    <xf numFmtId="181" fontId="19" fillId="5" borderId="42" xfId="0" applyNumberFormat="1" applyFont="1" applyFill="1" applyBorder="1" applyAlignment="1" applyProtection="1">
      <alignment horizontal="center" vertical="center" wrapText="1"/>
      <protection locked="0"/>
    </xf>
    <xf numFmtId="181" fontId="19" fillId="5" borderId="42" xfId="0" applyNumberFormat="1" applyFont="1" applyFill="1" applyBorder="1" applyAlignment="1" applyProtection="1">
      <alignment horizontal="center" vertical="center"/>
      <protection locked="0"/>
    </xf>
    <xf numFmtId="181" fontId="19" fillId="5" borderId="43" xfId="0" applyNumberFormat="1" applyFont="1" applyFill="1" applyBorder="1" applyAlignment="1" applyProtection="1">
      <alignment horizontal="center" vertical="center"/>
      <protection locked="0"/>
    </xf>
    <xf numFmtId="184" fontId="19" fillId="0" borderId="0" xfId="0" applyNumberFormat="1" applyFont="1" applyProtection="1">
      <alignment vertical="center"/>
    </xf>
    <xf numFmtId="0" fontId="19" fillId="0" borderId="44" xfId="0" applyFont="1" applyBorder="1" applyAlignment="1" applyProtection="1">
      <alignment horizontal="center" vertical="center"/>
    </xf>
    <xf numFmtId="0" fontId="19" fillId="0" borderId="45" xfId="0" applyFont="1" applyBorder="1" applyProtection="1">
      <alignment vertical="center"/>
      <protection locked="0"/>
    </xf>
    <xf numFmtId="0" fontId="19" fillId="0" borderId="46" xfId="0" applyFont="1" applyBorder="1" applyProtection="1">
      <alignment vertical="center"/>
      <protection locked="0"/>
    </xf>
    <xf numFmtId="186" fontId="19" fillId="0" borderId="33" xfId="3" applyNumberFormat="1" applyFont="1" applyFill="1" applyBorder="1" applyProtection="1">
      <alignment vertical="center"/>
    </xf>
    <xf numFmtId="0" fontId="19" fillId="6" borderId="36" xfId="0" applyFont="1" applyFill="1" applyBorder="1" applyAlignment="1" applyProtection="1">
      <alignment vertical="center"/>
    </xf>
    <xf numFmtId="0" fontId="19" fillId="7" borderId="36" xfId="0" applyFont="1" applyFill="1" applyBorder="1" applyAlignment="1" applyProtection="1">
      <alignment vertical="center"/>
    </xf>
    <xf numFmtId="0" fontId="19" fillId="0" borderId="12" xfId="0" applyFont="1" applyBorder="1" applyProtection="1">
      <alignment vertical="center"/>
    </xf>
    <xf numFmtId="0" fontId="25" fillId="11" borderId="28" xfId="0" applyFont="1" applyFill="1" applyBorder="1" applyAlignment="1">
      <alignment horizontal="center" vertical="center" wrapText="1" shrinkToFit="1"/>
    </xf>
    <xf numFmtId="0" fontId="25" fillId="11" borderId="29" xfId="0" applyFont="1" applyFill="1" applyBorder="1" applyAlignment="1">
      <alignment horizontal="center" vertical="center" wrapText="1" shrinkToFit="1"/>
    </xf>
    <xf numFmtId="0" fontId="25" fillId="11" borderId="30" xfId="0" applyFont="1" applyFill="1" applyBorder="1" applyAlignment="1">
      <alignment horizontal="center" vertical="center" wrapText="1" shrinkToFit="1"/>
    </xf>
    <xf numFmtId="0" fontId="25" fillId="12" borderId="28" xfId="0" applyFont="1" applyFill="1" applyBorder="1" applyAlignment="1">
      <alignment horizontal="center" vertical="center" wrapText="1" shrinkToFit="1"/>
    </xf>
    <xf numFmtId="0" fontId="25" fillId="12" borderId="29" xfId="0" applyFont="1" applyFill="1" applyBorder="1" applyAlignment="1">
      <alignment horizontal="center" vertical="center" wrapText="1" shrinkToFit="1"/>
    </xf>
    <xf numFmtId="0" fontId="25" fillId="12" borderId="30" xfId="0" applyFont="1" applyFill="1" applyBorder="1" applyAlignment="1">
      <alignment horizontal="center" vertical="center" wrapText="1" shrinkToFit="1"/>
    </xf>
    <xf numFmtId="0" fontId="24" fillId="0" borderId="0" xfId="0" applyFont="1" applyBorder="1" applyProtection="1">
      <alignment vertical="center"/>
    </xf>
    <xf numFmtId="0" fontId="19" fillId="0" borderId="0" xfId="0" applyFont="1" applyBorder="1" applyProtection="1">
      <alignment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left" vertical="center" shrinkToFit="1"/>
    </xf>
    <xf numFmtId="0" fontId="19" fillId="0" borderId="0" xfId="0" applyFont="1" applyBorder="1" applyAlignment="1" applyProtection="1">
      <alignment vertical="center" shrinkToFit="1"/>
    </xf>
    <xf numFmtId="0" fontId="19" fillId="0" borderId="0" xfId="0" applyFont="1" applyBorder="1" applyAlignment="1" applyProtection="1">
      <alignment horizontal="center" vertical="center" shrinkToFit="1"/>
    </xf>
    <xf numFmtId="184" fontId="28" fillId="0" borderId="33" xfId="3" applyNumberFormat="1" applyFont="1" applyBorder="1" applyAlignment="1" applyProtection="1">
      <alignment vertical="center" wrapText="1" shrinkToFit="1"/>
    </xf>
    <xf numFmtId="0" fontId="28" fillId="0" borderId="33" xfId="0" applyFont="1" applyBorder="1" applyAlignment="1" applyProtection="1">
      <alignment vertical="center" shrinkToFit="1"/>
    </xf>
    <xf numFmtId="187" fontId="19" fillId="0" borderId="33" xfId="3" applyNumberFormat="1" applyFont="1" applyBorder="1" applyProtection="1">
      <alignment vertical="center"/>
    </xf>
    <xf numFmtId="0" fontId="19" fillId="8" borderId="47" xfId="0" applyFont="1" applyFill="1" applyBorder="1" applyAlignment="1" applyProtection="1">
      <alignment vertical="center"/>
    </xf>
    <xf numFmtId="183" fontId="19" fillId="0" borderId="48" xfId="0" applyNumberFormat="1" applyFont="1" applyFill="1" applyBorder="1" applyAlignment="1" applyProtection="1">
      <alignment vertical="center"/>
    </xf>
    <xf numFmtId="0" fontId="19" fillId="7" borderId="49" xfId="0" applyFont="1" applyFill="1" applyBorder="1" applyAlignment="1" applyProtection="1">
      <alignment vertical="center"/>
    </xf>
    <xf numFmtId="0" fontId="25" fillId="11" borderId="31" xfId="0" applyFont="1" applyFill="1" applyBorder="1" applyAlignment="1">
      <alignment horizontal="center" vertical="center" wrapText="1" shrinkToFit="1"/>
    </xf>
    <xf numFmtId="0" fontId="25" fillId="11" borderId="4" xfId="0" applyFont="1" applyFill="1" applyBorder="1" applyAlignment="1">
      <alignment horizontal="center" vertical="center" wrapText="1" shrinkToFit="1"/>
    </xf>
    <xf numFmtId="0" fontId="25" fillId="11" borderId="32" xfId="0" applyFont="1" applyFill="1" applyBorder="1" applyAlignment="1">
      <alignment horizontal="center" vertical="center" wrapText="1" shrinkToFit="1"/>
    </xf>
    <xf numFmtId="0" fontId="25" fillId="12" borderId="31" xfId="0" applyFont="1" applyFill="1" applyBorder="1" applyAlignment="1">
      <alignment horizontal="center" vertical="center" wrapText="1" shrinkToFit="1"/>
    </xf>
    <xf numFmtId="0" fontId="25" fillId="12" borderId="4" xfId="0" applyFont="1" applyFill="1" applyBorder="1" applyAlignment="1">
      <alignment horizontal="center" vertical="center" wrapText="1" shrinkToFit="1"/>
    </xf>
    <xf numFmtId="0" fontId="25" fillId="12" borderId="32" xfId="0" applyFont="1" applyFill="1" applyBorder="1" applyAlignment="1">
      <alignment horizontal="center" vertical="center" wrapText="1" shrinkToFit="1"/>
    </xf>
    <xf numFmtId="38" fontId="19" fillId="5" borderId="0" xfId="3" applyFont="1" applyFill="1" applyBorder="1" applyAlignment="1" applyProtection="1">
      <alignment horizontal="left" vertical="center" shrinkToFit="1"/>
      <protection locked="0"/>
    </xf>
    <xf numFmtId="0" fontId="19" fillId="0" borderId="25"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183" fontId="19" fillId="0" borderId="4" xfId="3" applyNumberFormat="1" applyFont="1" applyBorder="1" applyProtection="1">
      <alignment vertical="center"/>
    </xf>
    <xf numFmtId="187" fontId="19" fillId="0" borderId="33" xfId="3" applyNumberFormat="1" applyFont="1" applyBorder="1" applyAlignment="1" applyProtection="1">
      <alignment vertical="center"/>
    </xf>
    <xf numFmtId="185" fontId="19" fillId="0" borderId="4" xfId="3" applyNumberFormat="1" applyFont="1" applyBorder="1" applyAlignment="1" applyProtection="1">
      <alignment vertical="center"/>
    </xf>
    <xf numFmtId="185" fontId="19" fillId="8" borderId="4" xfId="3" applyNumberFormat="1" applyFont="1" applyFill="1" applyBorder="1" applyProtection="1">
      <alignment vertical="center"/>
    </xf>
    <xf numFmtId="185" fontId="19" fillId="8" borderId="25" xfId="3" applyNumberFormat="1" applyFont="1" applyFill="1" applyBorder="1" applyProtection="1">
      <alignment vertical="center"/>
    </xf>
    <xf numFmtId="185" fontId="19" fillId="0" borderId="40" xfId="3" applyNumberFormat="1" applyFont="1" applyFill="1" applyBorder="1" applyProtection="1">
      <alignment vertical="center"/>
    </xf>
    <xf numFmtId="185" fontId="19" fillId="0" borderId="0" xfId="3" applyNumberFormat="1" applyFont="1" applyFill="1" applyBorder="1" applyProtection="1">
      <alignment vertical="center"/>
    </xf>
    <xf numFmtId="186" fontId="19" fillId="0" borderId="0" xfId="0" applyNumberFormat="1" applyFont="1" applyBorder="1" applyProtection="1">
      <alignment vertical="center"/>
    </xf>
    <xf numFmtId="179" fontId="19" fillId="5" borderId="0" xfId="3" applyNumberFormat="1" applyFont="1" applyFill="1" applyBorder="1" applyAlignment="1" applyProtection="1">
      <alignment vertical="center" shrinkToFit="1"/>
      <protection locked="0"/>
    </xf>
    <xf numFmtId="0" fontId="19" fillId="0" borderId="4" xfId="0" applyFont="1" applyBorder="1" applyAlignment="1">
      <alignment horizontal="center" vertical="center" wrapText="1"/>
    </xf>
    <xf numFmtId="186" fontId="19" fillId="0" borderId="4" xfId="3" applyNumberFormat="1" applyFont="1" applyBorder="1">
      <alignment vertical="center"/>
    </xf>
    <xf numFmtId="188" fontId="19" fillId="0" borderId="4" xfId="3" applyNumberFormat="1" applyFont="1" applyBorder="1">
      <alignment vertical="center"/>
    </xf>
    <xf numFmtId="40" fontId="19" fillId="5" borderId="4" xfId="3" applyNumberFormat="1" applyFont="1" applyFill="1" applyBorder="1" applyAlignment="1" applyProtection="1">
      <alignment vertical="center" shrinkToFit="1"/>
      <protection locked="0"/>
    </xf>
    <xf numFmtId="38" fontId="19" fillId="5" borderId="4" xfId="3" applyFont="1" applyFill="1" applyBorder="1" applyAlignment="1" applyProtection="1">
      <alignment vertical="center" shrinkToFit="1"/>
      <protection locked="0"/>
    </xf>
    <xf numFmtId="186" fontId="19" fillId="8" borderId="33" xfId="3" applyNumberFormat="1" applyFont="1" applyFill="1" applyBorder="1">
      <alignment vertical="center"/>
    </xf>
    <xf numFmtId="188" fontId="19" fillId="0" borderId="25" xfId="3" applyNumberFormat="1" applyFont="1" applyBorder="1" applyAlignment="1">
      <alignment horizontal="right" vertical="center"/>
    </xf>
    <xf numFmtId="188" fontId="19" fillId="0" borderId="27" xfId="3" applyNumberFormat="1" applyFont="1" applyBorder="1" applyAlignment="1">
      <alignment horizontal="right" vertical="center"/>
    </xf>
    <xf numFmtId="188" fontId="19" fillId="0" borderId="33" xfId="3" applyNumberFormat="1" applyFont="1" applyBorder="1">
      <alignment vertical="center"/>
    </xf>
    <xf numFmtId="188" fontId="19" fillId="8" borderId="33" xfId="3" applyNumberFormat="1" applyFont="1" applyFill="1" applyBorder="1">
      <alignment vertical="center"/>
    </xf>
    <xf numFmtId="186" fontId="19" fillId="6" borderId="36" xfId="3" applyNumberFormat="1" applyFont="1" applyFill="1" applyBorder="1">
      <alignment vertical="center"/>
    </xf>
    <xf numFmtId="186" fontId="19" fillId="7" borderId="36" xfId="3" applyNumberFormat="1" applyFont="1" applyFill="1" applyBorder="1">
      <alignment vertical="center"/>
    </xf>
    <xf numFmtId="181" fontId="19" fillId="5" borderId="31" xfId="0" applyNumberFormat="1" applyFont="1" applyFill="1" applyBorder="1" applyAlignment="1" applyProtection="1">
      <alignment horizontal="center" vertical="center"/>
      <protection locked="0"/>
    </xf>
    <xf numFmtId="0" fontId="19" fillId="0" borderId="0" xfId="0" applyFont="1" applyAlignment="1">
      <alignment vertical="center" wrapText="1" shrinkToFit="1"/>
    </xf>
    <xf numFmtId="38" fontId="19" fillId="0" borderId="0" xfId="3" applyFont="1" applyBorder="1" applyAlignment="1" applyProtection="1">
      <alignment horizontal="center" vertical="center"/>
    </xf>
    <xf numFmtId="0" fontId="19" fillId="0" borderId="4" xfId="0" applyFont="1" applyBorder="1" applyAlignment="1">
      <alignment horizontal="center" vertical="center"/>
    </xf>
    <xf numFmtId="38" fontId="19" fillId="0" borderId="4" xfId="3" applyFont="1" applyBorder="1" applyAlignment="1">
      <alignment horizontal="center" vertical="center"/>
    </xf>
    <xf numFmtId="38" fontId="19" fillId="8" borderId="33" xfId="3" applyFont="1" applyFill="1" applyBorder="1">
      <alignment vertical="center"/>
    </xf>
    <xf numFmtId="38" fontId="19" fillId="0" borderId="25" xfId="3" applyFont="1" applyBorder="1" applyAlignment="1">
      <alignment horizontal="center" vertical="center"/>
    </xf>
    <xf numFmtId="38" fontId="19" fillId="0" borderId="27" xfId="3" applyFont="1" applyBorder="1" applyAlignment="1">
      <alignment horizontal="center" vertical="center"/>
    </xf>
    <xf numFmtId="38" fontId="19" fillId="0" borderId="33" xfId="3" applyFont="1" applyBorder="1">
      <alignment vertical="center"/>
    </xf>
    <xf numFmtId="38" fontId="19" fillId="6" borderId="33" xfId="3" applyFont="1" applyFill="1" applyBorder="1">
      <alignment vertical="center"/>
    </xf>
    <xf numFmtId="38" fontId="19" fillId="7" borderId="33" xfId="3" applyFont="1" applyFill="1" applyBorder="1">
      <alignment vertical="center"/>
    </xf>
    <xf numFmtId="181" fontId="19" fillId="5" borderId="41" xfId="0" applyNumberFormat="1" applyFont="1" applyFill="1" applyBorder="1" applyAlignment="1" applyProtection="1">
      <alignment horizontal="center" vertical="center"/>
      <protection locked="0"/>
    </xf>
    <xf numFmtId="181" fontId="19" fillId="5" borderId="0" xfId="0" applyNumberFormat="1" applyFont="1" applyFill="1" applyBorder="1" applyProtection="1">
      <alignment vertical="center"/>
      <protection locked="0"/>
    </xf>
    <xf numFmtId="181" fontId="19" fillId="5" borderId="0" xfId="0" applyNumberFormat="1" applyFont="1" applyFill="1" applyProtection="1">
      <alignment vertical="center"/>
      <protection locked="0"/>
    </xf>
    <xf numFmtId="0" fontId="29" fillId="0" borderId="0" xfId="0" applyFont="1" applyProtection="1">
      <alignment vertical="center"/>
    </xf>
    <xf numFmtId="0" fontId="0" fillId="0" borderId="4"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181" fontId="19" fillId="0" borderId="0" xfId="0" applyNumberFormat="1" applyFont="1" applyProtection="1">
      <alignment vertical="center"/>
    </xf>
    <xf numFmtId="0" fontId="0" fillId="0" borderId="0" xfId="0" applyFont="1" applyBorder="1" applyAlignment="1" applyProtection="1">
      <alignment horizontal="center" vertical="center"/>
      <protection locked="0"/>
    </xf>
    <xf numFmtId="0" fontId="19"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0" xfId="0" applyFont="1" applyBorder="1" applyAlignment="1" applyProtection="1">
      <alignment horizontal="center" vertical="center" shrinkToFit="1"/>
      <protection locked="0"/>
    </xf>
    <xf numFmtId="0" fontId="0" fillId="0" borderId="51" xfId="0" applyFont="1" applyBorder="1" applyAlignment="1" applyProtection="1">
      <alignment horizontal="center" vertical="center" shrinkToFit="1"/>
      <protection locked="0"/>
    </xf>
    <xf numFmtId="0" fontId="19" fillId="0" borderId="52" xfId="0" applyFont="1" applyFill="1" applyBorder="1" applyAlignment="1" applyProtection="1">
      <alignment horizontal="center" vertical="center"/>
    </xf>
    <xf numFmtId="0" fontId="19" fillId="0" borderId="44" xfId="0" applyFont="1" applyBorder="1" applyAlignment="1" applyProtection="1">
      <alignment horizontal="center" vertical="center" wrapText="1"/>
    </xf>
    <xf numFmtId="0" fontId="19" fillId="0" borderId="45" xfId="0" applyFont="1" applyBorder="1" applyAlignment="1" applyProtection="1">
      <alignment horizontal="center" vertical="center" wrapText="1"/>
    </xf>
    <xf numFmtId="38" fontId="19" fillId="0" borderId="45" xfId="3" applyFont="1" applyBorder="1" applyProtection="1">
      <alignment vertical="center"/>
      <protection locked="0"/>
    </xf>
    <xf numFmtId="38" fontId="19" fillId="0" borderId="53" xfId="3" applyFont="1" applyBorder="1" applyAlignment="1" applyProtection="1">
      <alignment horizontal="center" vertical="center"/>
      <protection locked="0"/>
    </xf>
    <xf numFmtId="38" fontId="19" fillId="0" borderId="54" xfId="3" applyFont="1" applyBorder="1" applyAlignment="1" applyProtection="1">
      <alignment horizontal="center" vertical="center"/>
      <protection locked="0"/>
    </xf>
    <xf numFmtId="38" fontId="19" fillId="0" borderId="46" xfId="3" applyFont="1" applyFill="1" applyBorder="1" applyProtection="1">
      <alignment vertical="center"/>
    </xf>
    <xf numFmtId="38" fontId="19" fillId="0" borderId="0" xfId="3" applyFont="1" applyFill="1" applyBorder="1" applyProtection="1">
      <alignment vertical="center"/>
    </xf>
    <xf numFmtId="38" fontId="19" fillId="0" borderId="0" xfId="3" applyFont="1" applyBorder="1" applyProtection="1">
      <alignment vertical="center"/>
      <protection locked="0"/>
    </xf>
    <xf numFmtId="0" fontId="19" fillId="0" borderId="12" xfId="0" applyFont="1" applyBorder="1" applyAlignment="1" applyProtection="1">
      <alignment horizontal="center" vertical="center" wrapText="1"/>
    </xf>
    <xf numFmtId="0" fontId="0" fillId="0" borderId="12" xfId="0" applyBorder="1" applyAlignment="1">
      <alignment horizontal="center" vertical="center" wrapText="1"/>
    </xf>
    <xf numFmtId="0" fontId="0" fillId="0" borderId="55" xfId="0" applyFont="1" applyBorder="1" applyAlignment="1">
      <alignment horizontal="center" vertical="center" wrapText="1"/>
    </xf>
    <xf numFmtId="0" fontId="0" fillId="0" borderId="56" xfId="0" applyFont="1" applyBorder="1" applyAlignment="1">
      <alignment horizontal="center" vertical="center" wrapText="1"/>
    </xf>
    <xf numFmtId="0" fontId="19" fillId="0" borderId="55" xfId="0" applyFont="1" applyBorder="1" applyAlignment="1" applyProtection="1">
      <alignment horizontal="center" vertical="center" wrapText="1"/>
      <protection locked="0"/>
    </xf>
    <xf numFmtId="0" fontId="19" fillId="0" borderId="56" xfId="0" applyFont="1" applyBorder="1" applyAlignment="1" applyProtection="1">
      <alignment horizontal="center" vertical="center" wrapText="1"/>
      <protection locked="0"/>
    </xf>
    <xf numFmtId="0" fontId="19" fillId="0" borderId="57" xfId="0" applyFont="1" applyFill="1" applyBorder="1" applyAlignment="1" applyProtection="1">
      <alignment horizontal="center" vertical="center"/>
    </xf>
    <xf numFmtId="0" fontId="0" fillId="0" borderId="0" xfId="0"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19" fillId="0" borderId="7"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58" xfId="0" applyFont="1" applyFill="1" applyBorder="1" applyAlignment="1" applyProtection="1">
      <alignment horizontal="center" vertical="center"/>
    </xf>
    <xf numFmtId="0" fontId="23" fillId="0" borderId="4" xfId="0" applyFont="1" applyBorder="1" applyAlignment="1" applyProtection="1">
      <alignment horizontal="center" vertical="center" wrapText="1"/>
    </xf>
    <xf numFmtId="38" fontId="19" fillId="0" borderId="4" xfId="3" applyFont="1" applyBorder="1" applyProtection="1">
      <alignment vertical="center"/>
    </xf>
    <xf numFmtId="38" fontId="19" fillId="0" borderId="25" xfId="3" applyFont="1" applyBorder="1" applyAlignment="1" applyProtection="1">
      <alignment horizontal="right" vertical="center"/>
    </xf>
    <xf numFmtId="38" fontId="19" fillId="0" borderId="27" xfId="3" applyFont="1" applyBorder="1" applyAlignment="1" applyProtection="1">
      <alignment horizontal="right" vertical="center"/>
    </xf>
    <xf numFmtId="38" fontId="19" fillId="0" borderId="25" xfId="3" applyFont="1" applyBorder="1" applyAlignment="1" applyProtection="1">
      <alignment horizontal="right" vertical="center" wrapText="1"/>
    </xf>
    <xf numFmtId="38" fontId="19" fillId="0" borderId="27" xfId="3" applyFont="1" applyBorder="1" applyAlignment="1" applyProtection="1">
      <alignment horizontal="right" vertical="center" wrapText="1"/>
    </xf>
    <xf numFmtId="0" fontId="19" fillId="0" borderId="40" xfId="0" applyFont="1" applyBorder="1" applyProtection="1">
      <alignment vertical="center"/>
      <protection locked="0"/>
    </xf>
    <xf numFmtId="0" fontId="19" fillId="0" borderId="59" xfId="0" applyFont="1" applyBorder="1" applyProtection="1">
      <alignment vertical="center"/>
    </xf>
    <xf numFmtId="0" fontId="19" fillId="0" borderId="59" xfId="0" applyFont="1" applyBorder="1">
      <alignment vertical="center"/>
    </xf>
    <xf numFmtId="0" fontId="19" fillId="0" borderId="4" xfId="0" applyFont="1" applyFill="1" applyBorder="1" applyProtection="1">
      <alignment vertical="center"/>
    </xf>
    <xf numFmtId="0" fontId="19" fillId="0" borderId="0" xfId="0" applyFont="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indent="1"/>
    </xf>
    <xf numFmtId="0" fontId="2" fillId="4" borderId="10" xfId="0" applyFont="1" applyFill="1" applyBorder="1" applyAlignment="1" applyProtection="1">
      <alignment horizontal="left" vertical="center" wrapText="1"/>
      <protection locked="0"/>
    </xf>
    <xf numFmtId="0" fontId="2" fillId="0" borderId="10" xfId="0" applyFont="1" applyBorder="1" applyAlignment="1">
      <alignment horizontal="left" vertical="center" wrapText="1"/>
    </xf>
    <xf numFmtId="0" fontId="2" fillId="4" borderId="11" xfId="0" applyFont="1" applyFill="1" applyBorder="1" applyAlignment="1" applyProtection="1">
      <alignment horizontal="left" vertical="center" wrapText="1"/>
      <protection locked="0"/>
    </xf>
    <xf numFmtId="0" fontId="2" fillId="0" borderId="11" xfId="0" applyFont="1" applyBorder="1" applyAlignment="1">
      <alignment horizontal="left" vertical="center" wrapText="1"/>
    </xf>
    <xf numFmtId="0" fontId="2" fillId="0" borderId="1" xfId="0" applyFont="1" applyBorder="1" applyAlignment="1" applyProtection="1">
      <alignment horizontal="center" vertical="center"/>
      <protection locked="0"/>
    </xf>
    <xf numFmtId="176" fontId="2" fillId="4" borderId="10" xfId="0" applyNumberFormat="1" applyFont="1" applyFill="1" applyBorder="1" applyAlignment="1" applyProtection="1">
      <alignment horizontal="left" vertical="center" wrapText="1"/>
      <protection locked="0"/>
    </xf>
    <xf numFmtId="176" fontId="2" fillId="4" borderId="11" xfId="0" applyNumberFormat="1" applyFont="1" applyFill="1" applyBorder="1" applyAlignment="1" applyProtection="1">
      <alignment horizontal="left" vertical="center" wrapText="1"/>
      <protection locked="0"/>
    </xf>
    <xf numFmtId="0" fontId="2" fillId="4" borderId="0" xfId="0" applyFont="1" applyFill="1" applyAlignment="1" applyProtection="1">
      <alignment vertical="top" wrapText="1"/>
      <protection locked="0"/>
    </xf>
    <xf numFmtId="0" fontId="2" fillId="4" borderId="0" xfId="0" applyFont="1" applyFill="1" applyAlignment="1" applyProtection="1">
      <alignment horizontal="center" vertical="top" wrapText="1"/>
      <protection locked="0"/>
    </xf>
    <xf numFmtId="0" fontId="2" fillId="0" borderId="0" xfId="0" applyFont="1" applyFill="1" applyBorder="1" applyAlignment="1" applyProtection="1">
      <alignment horizontal="right" vertical="center" shrinkToFit="1"/>
      <protection locked="0"/>
    </xf>
    <xf numFmtId="0" fontId="2" fillId="0" borderId="0" xfId="0" applyFont="1" applyFill="1" applyBorder="1" applyAlignment="1" applyProtection="1">
      <alignment vertical="center" shrinkToFit="1"/>
      <protection locked="0"/>
    </xf>
    <xf numFmtId="0" fontId="2" fillId="0" borderId="0" xfId="0" applyFont="1" applyFill="1" applyBorder="1" applyAlignment="1">
      <alignment horizontal="right" vertical="center"/>
    </xf>
    <xf numFmtId="176" fontId="2" fillId="4" borderId="12" xfId="0" applyNumberFormat="1"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0" borderId="8" xfId="0" applyFont="1" applyFill="1" applyBorder="1">
      <alignment vertical="center"/>
    </xf>
    <xf numFmtId="0" fontId="2" fillId="0" borderId="8" xfId="0" applyFont="1" applyFill="1" applyBorder="1" applyAlignment="1">
      <alignment horizontal="right" vertical="center"/>
    </xf>
    <xf numFmtId="0" fontId="2" fillId="0" borderId="12" xfId="0" applyFont="1" applyBorder="1" applyAlignment="1">
      <alignment horizontal="left" vertical="center" wrapText="1"/>
    </xf>
    <xf numFmtId="0" fontId="30" fillId="0" borderId="0" xfId="0" applyFont="1">
      <alignment vertical="center"/>
    </xf>
    <xf numFmtId="0" fontId="14" fillId="0" borderId="10" xfId="0" applyFont="1" applyBorder="1" applyAlignment="1">
      <alignment horizontal="left" vertical="center" wrapText="1"/>
    </xf>
    <xf numFmtId="0" fontId="19" fillId="0" borderId="2"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31" fillId="0" borderId="0" xfId="0" applyFont="1">
      <alignment vertical="center"/>
    </xf>
    <xf numFmtId="0" fontId="15" fillId="2" borderId="4" xfId="0" applyFont="1" applyFill="1" applyBorder="1" applyAlignment="1">
      <alignment horizontal="center" vertical="center" wrapText="1"/>
    </xf>
    <xf numFmtId="0" fontId="32" fillId="0" borderId="25" xfId="0" applyFont="1" applyBorder="1" applyAlignment="1">
      <alignment horizontal="center" vertical="center"/>
    </xf>
    <xf numFmtId="0" fontId="30" fillId="5" borderId="3" xfId="0"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14" fillId="0" borderId="12" xfId="0" applyFont="1" applyBorder="1" applyAlignment="1">
      <alignment horizontal="left"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30" fillId="5" borderId="6" xfId="0" applyFont="1" applyFill="1" applyBorder="1" applyAlignment="1" applyProtection="1">
      <alignment horizontal="center" vertical="center" shrinkToFit="1"/>
      <protection locked="0"/>
    </xf>
    <xf numFmtId="0" fontId="2" fillId="0" borderId="9" xfId="0" applyFont="1" applyBorder="1" applyAlignment="1">
      <alignment horizontal="center" vertical="center" wrapText="1"/>
    </xf>
    <xf numFmtId="0" fontId="19" fillId="2" borderId="12" xfId="0" applyFont="1" applyFill="1" applyBorder="1" applyAlignment="1">
      <alignment horizontal="center" vertical="center"/>
    </xf>
    <xf numFmtId="0" fontId="14" fillId="0" borderId="11" xfId="0" applyFont="1" applyBorder="1" applyAlignment="1">
      <alignment horizontal="left" vertical="center" wrapText="1"/>
    </xf>
    <xf numFmtId="0" fontId="2" fillId="0" borderId="62" xfId="0" applyFont="1" applyBorder="1" applyAlignment="1">
      <alignment horizontal="center" vertical="center" wrapText="1"/>
    </xf>
    <xf numFmtId="0" fontId="2" fillId="0" borderId="27" xfId="0" applyFont="1" applyBorder="1" applyAlignment="1">
      <alignment horizontal="center" vertical="center" wrapText="1"/>
    </xf>
    <xf numFmtId="0" fontId="30" fillId="5" borderId="9" xfId="0" applyFont="1" applyFill="1" applyBorder="1" applyAlignment="1" applyProtection="1">
      <alignment horizontal="center" vertical="center" shrinkToFit="1"/>
      <protection locked="0"/>
    </xf>
    <xf numFmtId="0" fontId="15" fillId="2" borderId="10" xfId="0" applyFont="1" applyFill="1" applyBorder="1" applyAlignment="1">
      <alignment horizontal="center" vertical="center" wrapText="1"/>
    </xf>
    <xf numFmtId="0" fontId="32" fillId="0" borderId="1" xfId="0" applyFont="1" applyBorder="1" applyAlignment="1">
      <alignment horizontal="center" vertical="center"/>
    </xf>
    <xf numFmtId="0" fontId="19" fillId="0" borderId="10" xfId="0" applyFont="1" applyBorder="1" applyAlignment="1">
      <alignment horizontal="center" vertical="center" shrinkToFit="1"/>
    </xf>
    <xf numFmtId="0" fontId="30" fillId="0" borderId="10" xfId="0" applyFont="1" applyBorder="1" applyAlignment="1">
      <alignment horizontal="center" vertical="center" shrinkToFit="1"/>
    </xf>
    <xf numFmtId="0" fontId="15" fillId="2" borderId="11" xfId="0" applyFont="1" applyFill="1" applyBorder="1" applyAlignment="1">
      <alignment horizontal="center" vertical="center" wrapText="1"/>
    </xf>
    <xf numFmtId="0" fontId="32" fillId="0" borderId="5" xfId="0" applyFont="1" applyBorder="1" applyAlignment="1">
      <alignment horizontal="center" vertical="center"/>
    </xf>
    <xf numFmtId="0" fontId="23" fillId="2" borderId="10" xfId="0" applyFont="1" applyFill="1" applyBorder="1" applyAlignment="1">
      <alignment horizontal="center" vertical="center" wrapText="1"/>
    </xf>
    <xf numFmtId="0" fontId="19" fillId="0" borderId="11" xfId="0" applyFont="1" applyBorder="1" applyAlignment="1">
      <alignment horizontal="center" vertical="center" shrinkToFit="1"/>
    </xf>
    <xf numFmtId="0" fontId="2" fillId="2" borderId="25"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33" fillId="0" borderId="1" xfId="0" applyFont="1" applyBorder="1" applyAlignment="1">
      <alignment horizontal="center" vertical="center" wrapText="1"/>
    </xf>
    <xf numFmtId="38" fontId="2" fillId="0" borderId="26" xfId="3" applyFont="1" applyBorder="1" applyAlignment="1">
      <alignment horizontal="center" vertical="center"/>
    </xf>
    <xf numFmtId="186" fontId="19" fillId="0" borderId="23" xfId="3" applyNumberFormat="1" applyFont="1" applyBorder="1" applyAlignment="1">
      <alignment horizontal="center" vertical="center" wrapText="1"/>
    </xf>
    <xf numFmtId="189" fontId="14" fillId="0" borderId="3" xfId="0" applyNumberFormat="1" applyFont="1" applyBorder="1" applyAlignment="1">
      <alignment horizontal="center" vertical="center" wrapText="1"/>
    </xf>
    <xf numFmtId="0" fontId="30" fillId="0" borderId="11" xfId="0" applyFont="1" applyBorder="1" applyAlignment="1">
      <alignment horizontal="center" vertical="center" shrinkToFit="1"/>
    </xf>
    <xf numFmtId="38" fontId="2" fillId="5" borderId="26" xfId="3" applyFont="1" applyFill="1" applyBorder="1" applyAlignment="1" applyProtection="1">
      <alignment horizontal="center" vertical="center"/>
      <protection locked="0"/>
    </xf>
    <xf numFmtId="178" fontId="19" fillId="0" borderId="25" xfId="0" applyNumberFormat="1" applyFont="1" applyBorder="1" applyAlignment="1">
      <alignment horizontal="center" vertical="center" wrapText="1"/>
    </xf>
    <xf numFmtId="179" fontId="19" fillId="5" borderId="62" xfId="3" applyNumberFormat="1" applyFont="1" applyFill="1" applyBorder="1" applyAlignment="1" applyProtection="1">
      <alignment horizontal="center" vertical="center" wrapText="1"/>
      <protection locked="0"/>
    </xf>
    <xf numFmtId="0" fontId="23" fillId="2" borderId="11" xfId="0" applyFont="1" applyFill="1" applyBorder="1" applyAlignment="1">
      <alignment horizontal="center" vertical="center" wrapText="1"/>
    </xf>
    <xf numFmtId="0" fontId="33" fillId="0" borderId="5" xfId="0" applyFont="1" applyBorder="1" applyAlignment="1">
      <alignment horizontal="center" vertical="center" wrapText="1"/>
    </xf>
    <xf numFmtId="186" fontId="19" fillId="0" borderId="17" xfId="3" applyNumberFormat="1" applyFont="1" applyBorder="1" applyAlignment="1">
      <alignment horizontal="center" vertical="center" wrapText="1"/>
    </xf>
    <xf numFmtId="189" fontId="14" fillId="0" borderId="6" xfId="0" applyNumberFormat="1" applyFont="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5" fillId="2" borderId="12" xfId="0" applyFont="1" applyFill="1" applyBorder="1" applyAlignment="1">
      <alignment horizontal="center" vertical="center" wrapText="1"/>
    </xf>
    <xf numFmtId="0" fontId="32" fillId="0" borderId="7" xfId="0" applyFont="1" applyBorder="1" applyAlignment="1">
      <alignment horizontal="center" vertical="center"/>
    </xf>
    <xf numFmtId="0" fontId="33" fillId="0" borderId="7" xfId="0" applyFont="1" applyBorder="1" applyAlignment="1">
      <alignment horizontal="center" vertical="center" wrapText="1"/>
    </xf>
    <xf numFmtId="186" fontId="19" fillId="0" borderId="20" xfId="3" applyNumberFormat="1" applyFont="1" applyBorder="1" applyAlignment="1">
      <alignment horizontal="center" vertical="center" wrapText="1"/>
    </xf>
    <xf numFmtId="189"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32" fillId="0" borderId="1" xfId="0" applyFont="1" applyFill="1" applyBorder="1" applyAlignment="1">
      <alignment horizontal="center" vertical="center" wrapText="1"/>
    </xf>
    <xf numFmtId="0" fontId="19" fillId="3" borderId="10"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40" fontId="2" fillId="0" borderId="63" xfId="3" applyNumberFormat="1" applyFont="1" applyBorder="1" applyAlignment="1">
      <alignment horizontal="center" vertical="center"/>
    </xf>
    <xf numFmtId="178" fontId="19" fillId="0" borderId="25" xfId="0" applyNumberFormat="1" applyFont="1" applyBorder="1" applyAlignment="1">
      <alignment horizontal="center" vertical="center"/>
    </xf>
    <xf numFmtId="179" fontId="19" fillId="0" borderId="62" xfId="3" applyNumberFormat="1" applyFont="1" applyBorder="1" applyAlignment="1">
      <alignment horizontal="center" vertical="center"/>
    </xf>
    <xf numFmtId="0" fontId="32" fillId="0" borderId="5" xfId="0" applyFont="1" applyFill="1" applyBorder="1" applyAlignment="1">
      <alignment horizontal="center" vertical="center" wrapText="1"/>
    </xf>
    <xf numFmtId="0" fontId="19" fillId="3" borderId="11" xfId="0" applyFont="1" applyFill="1" applyBorder="1" applyAlignment="1" applyProtection="1">
      <alignment horizontal="left" vertical="center" wrapText="1"/>
      <protection locked="0"/>
    </xf>
    <xf numFmtId="0" fontId="19" fillId="0" borderId="12" xfId="0" applyFont="1" applyBorder="1" applyAlignment="1">
      <alignment horizontal="center" vertical="center" shrinkToFit="1"/>
    </xf>
    <xf numFmtId="0" fontId="30" fillId="0" borderId="12" xfId="0" applyFont="1" applyBorder="1" applyAlignment="1">
      <alignment horizontal="center" vertical="center" shrinkToFit="1"/>
    </xf>
    <xf numFmtId="0" fontId="32" fillId="0" borderId="7" xfId="0" applyFont="1" applyFill="1" applyBorder="1" applyAlignment="1">
      <alignment horizontal="center" vertical="center" wrapText="1"/>
    </xf>
    <xf numFmtId="0" fontId="23" fillId="2" borderId="12" xfId="0" applyFont="1" applyFill="1" applyBorder="1" applyAlignment="1">
      <alignment horizontal="center" vertical="center" wrapText="1"/>
    </xf>
    <xf numFmtId="180" fontId="19" fillId="0" borderId="22" xfId="4" applyNumberFormat="1" applyFont="1" applyBorder="1" applyAlignment="1">
      <alignment horizontal="center" vertical="center"/>
    </xf>
    <xf numFmtId="180" fontId="19" fillId="0" borderId="23" xfId="4" applyNumberFormat="1" applyFont="1" applyBorder="1" applyAlignment="1">
      <alignment horizontal="center" vertical="center"/>
    </xf>
    <xf numFmtId="180" fontId="19" fillId="0" borderId="3" xfId="4" applyNumberFormat="1" applyFont="1" applyBorder="1" applyAlignment="1">
      <alignment horizontal="center" vertical="center"/>
    </xf>
    <xf numFmtId="180" fontId="2" fillId="0" borderId="25" xfId="4" applyNumberFormat="1" applyFont="1" applyBorder="1" applyAlignment="1">
      <alignment horizontal="center" vertical="center"/>
    </xf>
    <xf numFmtId="180" fontId="2" fillId="0" borderId="26" xfId="4" applyNumberFormat="1" applyFont="1" applyBorder="1" applyAlignment="1">
      <alignment horizontal="center" vertical="center"/>
    </xf>
    <xf numFmtId="180" fontId="19" fillId="0" borderId="63" xfId="4" applyNumberFormat="1" applyFont="1" applyBorder="1" applyAlignment="1">
      <alignment horizontal="center" vertical="center"/>
    </xf>
    <xf numFmtId="180" fontId="2" fillId="0" borderId="62" xfId="4" applyNumberFormat="1" applyFont="1" applyBorder="1" applyAlignment="1">
      <alignment horizontal="center" vertical="center"/>
    </xf>
    <xf numFmtId="180" fontId="2" fillId="0" borderId="27" xfId="4" applyNumberFormat="1" applyFont="1" applyBorder="1" applyAlignment="1">
      <alignment horizontal="center" vertical="center"/>
    </xf>
    <xf numFmtId="180" fontId="2" fillId="0" borderId="10" xfId="4" applyNumberFormat="1" applyFont="1" applyBorder="1" applyAlignment="1">
      <alignment horizontal="center" vertical="center" shrinkToFit="1"/>
    </xf>
    <xf numFmtId="180" fontId="19" fillId="0" borderId="13" xfId="4" applyNumberFormat="1" applyFont="1" applyBorder="1" applyAlignment="1">
      <alignment horizontal="center" vertical="center"/>
    </xf>
    <xf numFmtId="180" fontId="19" fillId="0" borderId="17" xfId="4" applyNumberFormat="1" applyFont="1" applyBorder="1" applyAlignment="1">
      <alignment horizontal="center" vertical="center"/>
    </xf>
    <xf numFmtId="180" fontId="19" fillId="0" borderId="6" xfId="4" applyNumberFormat="1" applyFont="1" applyBorder="1" applyAlignment="1">
      <alignment horizontal="center" vertical="center"/>
    </xf>
    <xf numFmtId="180" fontId="2" fillId="0" borderId="12" xfId="4" applyNumberFormat="1" applyFont="1" applyBorder="1" applyAlignment="1">
      <alignment horizontal="center" vertical="center" shrinkToFit="1"/>
    </xf>
    <xf numFmtId="180" fontId="19" fillId="0" borderId="19" xfId="4" applyNumberFormat="1" applyFont="1" applyBorder="1" applyAlignment="1">
      <alignment horizontal="center" vertical="center"/>
    </xf>
    <xf numFmtId="180" fontId="19" fillId="0" borderId="20" xfId="4" applyNumberFormat="1" applyFont="1" applyBorder="1" applyAlignment="1">
      <alignment horizontal="center" vertical="center"/>
    </xf>
    <xf numFmtId="180" fontId="19" fillId="0" borderId="9" xfId="4" applyNumberFormat="1" applyFont="1" applyBorder="1" applyAlignment="1">
      <alignment horizontal="center" vertical="center"/>
    </xf>
    <xf numFmtId="0" fontId="14" fillId="5" borderId="10" xfId="0" applyFont="1" applyFill="1" applyBorder="1" applyAlignment="1" applyProtection="1">
      <alignment horizontal="left" vertical="center" wrapText="1"/>
      <protection locked="0"/>
    </xf>
    <xf numFmtId="38" fontId="2" fillId="4" borderId="26" xfId="3" applyFont="1" applyFill="1" applyBorder="1" applyAlignment="1" applyProtection="1">
      <alignment horizontal="center" vertical="center"/>
      <protection locked="0"/>
    </xf>
    <xf numFmtId="190" fontId="19" fillId="0" borderId="25" xfId="4" applyNumberFormat="1" applyFont="1" applyBorder="1" applyAlignment="1">
      <alignment horizontal="center" vertical="center"/>
    </xf>
    <xf numFmtId="179" fontId="19" fillId="5" borderId="62" xfId="3" applyNumberFormat="1" applyFont="1" applyFill="1" applyBorder="1" applyAlignment="1" applyProtection="1">
      <alignment horizontal="center" vertical="center"/>
      <protection locked="0"/>
    </xf>
    <xf numFmtId="0" fontId="14" fillId="5" borderId="11" xfId="0" applyFont="1" applyFill="1" applyBorder="1" applyAlignment="1" applyProtection="1">
      <alignment horizontal="left" vertical="center" wrapText="1"/>
      <protection locked="0"/>
    </xf>
    <xf numFmtId="180" fontId="19" fillId="0" borderId="25" xfId="4" applyNumberFormat="1" applyFont="1" applyBorder="1" applyAlignment="1">
      <alignment horizontal="center" vertical="center"/>
    </xf>
    <xf numFmtId="0" fontId="14" fillId="5" borderId="12" xfId="0" applyFont="1" applyFill="1" applyBorder="1" applyAlignment="1" applyProtection="1">
      <alignment horizontal="left" vertical="center" wrapText="1"/>
      <protection locked="0"/>
    </xf>
    <xf numFmtId="0" fontId="32" fillId="0" borderId="25" xfId="0" applyFont="1" applyFill="1" applyBorder="1" applyAlignment="1">
      <alignment horizontal="center" vertical="center" wrapText="1"/>
    </xf>
    <xf numFmtId="0" fontId="30" fillId="0" borderId="27" xfId="0" applyFont="1" applyBorder="1" applyAlignment="1">
      <alignment horizontal="center" vertical="center" shrinkToFit="1"/>
    </xf>
    <xf numFmtId="0" fontId="2"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38" fontId="2" fillId="4" borderId="3" xfId="3" applyFont="1" applyFill="1" applyBorder="1" applyAlignment="1" applyProtection="1">
      <alignment horizontal="center" vertical="center"/>
      <protection locked="0"/>
    </xf>
    <xf numFmtId="179" fontId="19" fillId="0" borderId="62" xfId="0" applyNumberFormat="1" applyFont="1" applyBorder="1" applyAlignment="1" applyProtection="1">
      <alignment horizontal="center" vertical="center"/>
      <protection locked="0"/>
    </xf>
    <xf numFmtId="0" fontId="2" fillId="2" borderId="11" xfId="0" applyFont="1" applyFill="1" applyBorder="1" applyAlignment="1">
      <alignment horizontal="center" vertical="center"/>
    </xf>
    <xf numFmtId="0" fontId="14" fillId="2" borderId="11" xfId="0" applyFont="1" applyFill="1" applyBorder="1" applyAlignment="1">
      <alignment horizontal="center" vertical="center" wrapText="1"/>
    </xf>
    <xf numFmtId="38" fontId="2" fillId="4" borderId="6" xfId="3" applyFont="1" applyFill="1" applyBorder="1" applyAlignment="1" applyProtection="1">
      <alignment horizontal="center" vertical="center"/>
      <protection locked="0"/>
    </xf>
    <xf numFmtId="38" fontId="2" fillId="4" borderId="9" xfId="3" applyFont="1" applyFill="1" applyBorder="1" applyAlignment="1" applyProtection="1">
      <alignment horizontal="center" vertical="center"/>
      <protection locked="0"/>
    </xf>
    <xf numFmtId="38" fontId="30" fillId="0" borderId="27" xfId="3" applyFont="1" applyBorder="1" applyAlignment="1">
      <alignment horizontal="center" vertical="center" shrinkToFit="1"/>
    </xf>
    <xf numFmtId="180" fontId="2" fillId="5" borderId="10" xfId="4" applyNumberFormat="1" applyFont="1" applyFill="1" applyBorder="1" applyAlignment="1" applyProtection="1">
      <alignment horizontal="center" vertical="center" shrinkToFit="1"/>
      <protection locked="0"/>
    </xf>
    <xf numFmtId="180" fontId="2" fillId="5" borderId="12" xfId="4" applyNumberFormat="1" applyFont="1" applyFill="1" applyBorder="1" applyAlignment="1" applyProtection="1">
      <alignment horizontal="center" vertical="center" shrinkToFit="1"/>
      <protection locked="0"/>
    </xf>
    <xf numFmtId="0" fontId="14" fillId="2" borderId="12" xfId="0" applyFont="1" applyFill="1" applyBorder="1" applyAlignment="1">
      <alignment horizontal="center" vertical="center" wrapText="1"/>
    </xf>
    <xf numFmtId="0" fontId="19" fillId="5" borderId="4" xfId="0" applyFont="1" applyFill="1" applyBorder="1" applyAlignment="1" applyProtection="1">
      <alignment horizontal="center" vertical="center" wrapText="1"/>
      <protection locked="0"/>
    </xf>
    <xf numFmtId="0" fontId="23" fillId="2" borderId="4"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protection locked="0"/>
    </xf>
    <xf numFmtId="0" fontId="19" fillId="13" borderId="26" xfId="0" applyFont="1" applyFill="1" applyBorder="1" applyAlignment="1" applyProtection="1">
      <alignment horizontal="center" vertical="center" wrapText="1"/>
      <protection locked="0"/>
    </xf>
    <xf numFmtId="0" fontId="19" fillId="13" borderId="27" xfId="0" applyFont="1" applyFill="1" applyBorder="1" applyAlignment="1" applyProtection="1">
      <alignment horizontal="center" vertical="center" wrapText="1"/>
      <protection locked="0"/>
    </xf>
    <xf numFmtId="0" fontId="15" fillId="0" borderId="25" xfId="0" applyFont="1" applyFill="1" applyBorder="1" applyAlignment="1">
      <alignment horizontal="center" vertical="center" wrapText="1"/>
    </xf>
    <xf numFmtId="180" fontId="30" fillId="0" borderId="27" xfId="4" applyNumberFormat="1" applyFont="1" applyBorder="1" applyAlignment="1">
      <alignment horizontal="center" vertical="center" shrinkToFit="1"/>
    </xf>
    <xf numFmtId="0" fontId="30" fillId="0"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19" fillId="3" borderId="12" xfId="0" applyFont="1" applyFill="1" applyBorder="1" applyAlignment="1" applyProtection="1">
      <alignment horizontal="left" vertical="center" wrapText="1"/>
      <protection locked="0"/>
    </xf>
    <xf numFmtId="0" fontId="30" fillId="0" borderId="0" xfId="0" applyFont="1" applyAlignment="1">
      <alignment vertical="center" wrapText="1"/>
    </xf>
    <xf numFmtId="0" fontId="34" fillId="0" borderId="0" xfId="0" applyFont="1">
      <alignment vertical="center"/>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Protection="1">
      <alignment vertical="center"/>
      <protection locked="0"/>
    </xf>
    <xf numFmtId="0" fontId="21" fillId="0" borderId="0" xfId="0" applyFont="1" applyProtection="1">
      <alignment vertical="center"/>
    </xf>
    <xf numFmtId="0" fontId="35" fillId="0" borderId="0" xfId="0" applyFont="1" applyProtection="1">
      <alignment vertical="center"/>
    </xf>
    <xf numFmtId="0" fontId="21" fillId="0" borderId="4" xfId="0" applyFont="1" applyBorder="1" applyAlignment="1" applyProtection="1">
      <alignment horizontal="center" vertical="center"/>
    </xf>
    <xf numFmtId="0" fontId="21" fillId="0" borderId="25" xfId="0" applyFont="1" applyBorder="1" applyAlignment="1" applyProtection="1">
      <alignment horizontal="center" vertical="center" textRotation="255" shrinkToFit="1"/>
    </xf>
    <xf numFmtId="0" fontId="21" fillId="0" borderId="26" xfId="0" applyFont="1" applyBorder="1" applyAlignment="1" applyProtection="1">
      <alignment horizontal="center" vertical="center" textRotation="255" shrinkToFit="1"/>
    </xf>
    <xf numFmtId="0" fontId="21" fillId="0" borderId="27" xfId="0" applyFont="1" applyBorder="1" applyAlignment="1" applyProtection="1">
      <alignment horizontal="center" vertical="center" textRotation="255" shrinkToFit="1"/>
    </xf>
    <xf numFmtId="0" fontId="21" fillId="0" borderId="0"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36" fillId="0" borderId="0" xfId="0" applyFont="1" applyProtection="1">
      <alignment vertical="center"/>
    </xf>
    <xf numFmtId="0" fontId="21" fillId="8" borderId="4" xfId="0" applyFont="1" applyFill="1" applyBorder="1" applyAlignment="1" applyProtection="1">
      <alignment horizontal="center" vertical="center"/>
    </xf>
    <xf numFmtId="0" fontId="21" fillId="0" borderId="3" xfId="0" applyFont="1" applyBorder="1" applyAlignment="1" applyProtection="1">
      <alignment horizontal="center" vertical="center" shrinkToFit="1"/>
    </xf>
    <xf numFmtId="0" fontId="21" fillId="8" borderId="10" xfId="0" applyFont="1" applyFill="1" applyBorder="1" applyAlignment="1" applyProtection="1">
      <alignment horizontal="center" vertical="center"/>
    </xf>
    <xf numFmtId="0" fontId="25" fillId="0" borderId="0" xfId="0" applyFont="1" applyFill="1" applyBorder="1" applyAlignment="1">
      <alignment vertical="center" wrapText="1" shrinkToFit="1"/>
    </xf>
    <xf numFmtId="0" fontId="25" fillId="9" borderId="28" xfId="0" applyFont="1" applyFill="1" applyBorder="1" applyAlignment="1">
      <alignment horizontal="center" vertical="center" wrapText="1" shrinkToFit="1"/>
    </xf>
    <xf numFmtId="0" fontId="25" fillId="9" borderId="29" xfId="0" applyFont="1" applyFill="1" applyBorder="1" applyAlignment="1">
      <alignment horizontal="center" vertical="center" wrapText="1" shrinkToFit="1"/>
    </xf>
    <xf numFmtId="0" fontId="25" fillId="9" borderId="30"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19" fillId="0" borderId="10" xfId="0" applyFont="1" applyBorder="1" applyAlignment="1" applyProtection="1">
      <alignment horizontal="left" vertical="center" shrinkToFit="1"/>
    </xf>
    <xf numFmtId="0" fontId="19" fillId="9" borderId="4" xfId="0" applyFont="1" applyFill="1" applyBorder="1" applyAlignment="1" applyProtection="1">
      <alignment horizontal="left" vertical="center" shrinkToFit="1"/>
    </xf>
    <xf numFmtId="0" fontId="19" fillId="11" borderId="4" xfId="0" applyFont="1" applyFill="1" applyBorder="1" applyAlignment="1" applyProtection="1">
      <alignment horizontal="left" vertical="center" shrinkToFit="1"/>
    </xf>
    <xf numFmtId="0" fontId="21" fillId="0" borderId="6" xfId="0" applyFont="1" applyBorder="1" applyAlignment="1" applyProtection="1">
      <alignment horizontal="center" vertical="center" shrinkToFit="1"/>
    </xf>
    <xf numFmtId="0" fontId="21" fillId="8" borderId="11"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19" fillId="0" borderId="0" xfId="0" applyFont="1" applyFill="1" applyBorder="1" applyAlignment="1">
      <alignment vertical="center" wrapText="1" shrinkToFit="1"/>
    </xf>
    <xf numFmtId="0" fontId="19" fillId="0" borderId="0" xfId="0" applyFont="1" applyFill="1" applyBorder="1" applyAlignment="1">
      <alignment horizontal="center" vertical="center" wrapText="1" shrinkToFit="1"/>
    </xf>
    <xf numFmtId="0" fontId="2" fillId="0" borderId="10" xfId="0" applyFont="1" applyBorder="1" applyAlignment="1" applyProtection="1">
      <alignment horizontal="center" vertical="center"/>
    </xf>
    <xf numFmtId="0" fontId="21" fillId="0" borderId="25" xfId="0" applyFont="1" applyBorder="1" applyAlignment="1" applyProtection="1">
      <alignment horizontal="center" vertical="center" wrapText="1" shrinkToFit="1"/>
    </xf>
    <xf numFmtId="0" fontId="21" fillId="0" borderId="26" xfId="0" applyFont="1" applyBorder="1" applyAlignment="1" applyProtection="1">
      <alignment horizontal="center" vertical="center" wrapText="1" shrinkToFit="1"/>
    </xf>
    <xf numFmtId="0" fontId="21" fillId="0" borderId="27" xfId="0" applyFont="1" applyBorder="1" applyAlignment="1" applyProtection="1">
      <alignment horizontal="center" vertical="center" wrapText="1" shrinkToFit="1"/>
    </xf>
    <xf numFmtId="0" fontId="21" fillId="0" borderId="25" xfId="0" applyFont="1" applyBorder="1" applyAlignment="1" applyProtection="1">
      <alignment vertical="center"/>
    </xf>
    <xf numFmtId="0" fontId="21" fillId="8" borderId="10" xfId="0" applyFont="1" applyFill="1" applyBorder="1" applyAlignment="1" applyProtection="1">
      <alignment vertical="center"/>
    </xf>
    <xf numFmtId="0" fontId="19" fillId="0" borderId="12" xfId="0" applyFont="1" applyBorder="1" applyAlignment="1" applyProtection="1">
      <alignment horizontal="left" vertical="center" shrinkToFit="1"/>
    </xf>
    <xf numFmtId="0" fontId="21" fillId="0" borderId="9" xfId="0" applyFont="1" applyBorder="1" applyAlignment="1" applyProtection="1">
      <alignment horizontal="center" vertical="center" shrinkToFit="1"/>
    </xf>
    <xf numFmtId="0" fontId="2" fillId="0" borderId="11" xfId="0" applyFont="1" applyBorder="1" applyAlignment="1" applyProtection="1">
      <alignment horizontal="center" vertical="center"/>
    </xf>
    <xf numFmtId="0" fontId="21" fillId="0" borderId="4" xfId="0" applyFont="1" applyBorder="1" applyAlignment="1" applyProtection="1">
      <alignment horizontal="left" vertical="center" shrinkToFit="1"/>
    </xf>
    <xf numFmtId="0" fontId="21" fillId="8" borderId="11" xfId="0" applyFont="1" applyFill="1" applyBorder="1" applyAlignment="1" applyProtection="1">
      <alignment vertical="center"/>
    </xf>
    <xf numFmtId="0" fontId="21" fillId="0" borderId="10" xfId="0" applyFont="1" applyBorder="1" applyAlignment="1" applyProtection="1">
      <alignment horizontal="center" vertical="center"/>
    </xf>
    <xf numFmtId="0" fontId="21" fillId="0" borderId="4" xfId="0" applyFont="1" applyBorder="1" applyAlignment="1" applyProtection="1">
      <alignment horizontal="center" vertical="center" wrapText="1"/>
    </xf>
    <xf numFmtId="0" fontId="21" fillId="8" borderId="33" xfId="0" applyFont="1" applyFill="1" applyBorder="1" applyAlignment="1" applyProtection="1">
      <alignment vertical="center" shrinkToFit="1"/>
    </xf>
    <xf numFmtId="186" fontId="21" fillId="5" borderId="25" xfId="3" applyNumberFormat="1" applyFont="1" applyFill="1" applyBorder="1" applyAlignment="1" applyProtection="1">
      <alignment horizontal="center" vertical="center" shrinkToFit="1"/>
      <protection locked="0"/>
    </xf>
    <xf numFmtId="186" fontId="21" fillId="5" borderId="27" xfId="3" applyNumberFormat="1" applyFont="1" applyFill="1" applyBorder="1" applyAlignment="1" applyProtection="1">
      <alignment horizontal="center" vertical="center" shrinkToFit="1"/>
      <protection locked="0"/>
    </xf>
    <xf numFmtId="179" fontId="19" fillId="5" borderId="25" xfId="3" applyNumberFormat="1" applyFont="1" applyFill="1" applyBorder="1" applyAlignment="1" applyProtection="1">
      <alignment vertical="center" shrinkToFit="1"/>
      <protection locked="0"/>
    </xf>
    <xf numFmtId="186" fontId="21" fillId="8" borderId="4" xfId="0" applyNumberFormat="1" applyFont="1" applyFill="1" applyBorder="1" applyAlignment="1" applyProtection="1">
      <alignment vertical="center" shrinkToFit="1"/>
    </xf>
    <xf numFmtId="0" fontId="21" fillId="6" borderId="64" xfId="0" applyFont="1" applyFill="1" applyBorder="1" applyAlignment="1" applyProtection="1">
      <alignment vertical="center" shrinkToFit="1"/>
    </xf>
    <xf numFmtId="0" fontId="21" fillId="7" borderId="33" xfId="0" applyFont="1" applyFill="1" applyBorder="1" applyAlignment="1" applyProtection="1">
      <alignment vertical="center" shrinkToFit="1"/>
    </xf>
    <xf numFmtId="0" fontId="21" fillId="0" borderId="5" xfId="0" applyFont="1" applyFill="1" applyBorder="1" applyAlignment="1" applyProtection="1">
      <alignment vertical="center"/>
    </xf>
    <xf numFmtId="0" fontId="21" fillId="0" borderId="0" xfId="0" applyFont="1" applyFill="1" applyBorder="1" applyAlignment="1" applyProtection="1">
      <alignment vertical="center"/>
    </xf>
    <xf numFmtId="181" fontId="19" fillId="0" borderId="0" xfId="0" applyNumberFormat="1" applyFont="1" applyFill="1" applyBorder="1" applyAlignment="1" applyProtection="1">
      <alignment vertical="center" wrapText="1"/>
      <protection locked="0"/>
    </xf>
    <xf numFmtId="181" fontId="19" fillId="13" borderId="31" xfId="0" applyNumberFormat="1" applyFont="1" applyFill="1" applyBorder="1" applyAlignment="1" applyProtection="1">
      <alignment horizontal="center" vertical="center" wrapText="1"/>
      <protection locked="0"/>
    </xf>
    <xf numFmtId="181" fontId="19" fillId="13" borderId="4" xfId="0" applyNumberFormat="1" applyFont="1" applyFill="1" applyBorder="1" applyAlignment="1" applyProtection="1">
      <alignment horizontal="center" vertical="center" wrapText="1"/>
      <protection locked="0"/>
    </xf>
    <xf numFmtId="181" fontId="19" fillId="0" borderId="0" xfId="0" applyNumberFormat="1" applyFont="1" applyFill="1" applyBorder="1" applyProtection="1">
      <alignment vertical="center"/>
      <protection locked="0"/>
    </xf>
    <xf numFmtId="0" fontId="2" fillId="0" borderId="12" xfId="0" applyFont="1" applyBorder="1" applyAlignment="1" applyProtection="1">
      <alignment horizontal="center" vertical="center"/>
    </xf>
    <xf numFmtId="0" fontId="21" fillId="0" borderId="11" xfId="0" applyFont="1" applyBorder="1" applyAlignment="1" applyProtection="1">
      <alignment horizontal="center" vertical="center"/>
    </xf>
    <xf numFmtId="38" fontId="21" fillId="0" borderId="25" xfId="3" applyFont="1" applyBorder="1" applyAlignment="1" applyProtection="1">
      <alignment horizontal="center" vertical="center" shrinkToFit="1"/>
    </xf>
    <xf numFmtId="38" fontId="21" fillId="0" borderId="27" xfId="3" applyFont="1" applyBorder="1" applyAlignment="1" applyProtection="1">
      <alignment horizontal="center" vertical="center" shrinkToFit="1"/>
    </xf>
    <xf numFmtId="0" fontId="21" fillId="8" borderId="36" xfId="0" applyFont="1" applyFill="1" applyBorder="1" applyAlignment="1" applyProtection="1">
      <alignment vertical="center" shrinkToFit="1"/>
    </xf>
    <xf numFmtId="0" fontId="21" fillId="6" borderId="37" xfId="0" applyFont="1" applyFill="1" applyBorder="1" applyAlignment="1" applyProtection="1">
      <alignment vertical="center" shrinkToFit="1"/>
    </xf>
    <xf numFmtId="0" fontId="21" fillId="7" borderId="37" xfId="0" applyFont="1" applyFill="1" applyBorder="1" applyAlignment="1" applyProtection="1">
      <alignment vertical="center" shrinkToFit="1"/>
    </xf>
    <xf numFmtId="0" fontId="21" fillId="6" borderId="10" xfId="0" applyFont="1" applyFill="1" applyBorder="1" applyAlignment="1" applyProtection="1">
      <alignment horizontal="center" vertical="center"/>
    </xf>
    <xf numFmtId="186" fontId="21" fillId="5" borderId="4" xfId="3" applyNumberFormat="1" applyFont="1" applyFill="1" applyBorder="1" applyProtection="1">
      <alignment vertical="center"/>
      <protection locked="0"/>
    </xf>
    <xf numFmtId="0" fontId="21" fillId="8" borderId="33" xfId="0" applyFont="1" applyFill="1" applyBorder="1" applyAlignment="1" applyProtection="1">
      <alignment vertical="center"/>
    </xf>
    <xf numFmtId="0" fontId="21" fillId="6" borderId="33" xfId="0" applyFont="1" applyFill="1" applyBorder="1" applyAlignment="1" applyProtection="1">
      <alignment vertical="center"/>
    </xf>
    <xf numFmtId="0" fontId="21" fillId="0" borderId="12" xfId="0" applyFont="1" applyBorder="1" applyAlignment="1" applyProtection="1">
      <alignment horizontal="center" vertical="center"/>
    </xf>
    <xf numFmtId="185" fontId="21" fillId="0" borderId="0" xfId="0" applyNumberFormat="1" applyFont="1" applyFill="1" applyBorder="1" applyAlignment="1" applyProtection="1">
      <alignment vertical="center"/>
    </xf>
    <xf numFmtId="181" fontId="19" fillId="13" borderId="41" xfId="0" applyNumberFormat="1" applyFont="1" applyFill="1" applyBorder="1" applyAlignment="1" applyProtection="1">
      <alignment horizontal="center" vertical="center" wrapText="1"/>
      <protection locked="0"/>
    </xf>
    <xf numFmtId="181" fontId="19" fillId="13" borderId="42" xfId="0" applyNumberFormat="1" applyFont="1" applyFill="1" applyBorder="1" applyAlignment="1" applyProtection="1">
      <alignment horizontal="center" vertical="center" wrapText="1"/>
      <protection locked="0"/>
    </xf>
    <xf numFmtId="38" fontId="21" fillId="0" borderId="4" xfId="3" applyFont="1" applyBorder="1" applyAlignment="1" applyProtection="1">
      <alignment horizontal="center" vertical="center"/>
    </xf>
    <xf numFmtId="0" fontId="21" fillId="6" borderId="37" xfId="0" applyFont="1" applyFill="1" applyBorder="1" applyAlignment="1" applyProtection="1">
      <alignment vertical="center"/>
    </xf>
    <xf numFmtId="186" fontId="21" fillId="0" borderId="33" xfId="3" applyNumberFormat="1" applyFont="1" applyFill="1" applyBorder="1" applyAlignment="1" applyProtection="1">
      <alignment vertical="center" shrinkToFit="1"/>
    </xf>
    <xf numFmtId="0" fontId="21" fillId="6" borderId="36" xfId="0" applyFont="1" applyFill="1" applyBorder="1" applyAlignment="1" applyProtection="1">
      <alignment vertical="center" shrinkToFit="1"/>
    </xf>
    <xf numFmtId="0" fontId="21" fillId="7" borderId="36" xfId="0" applyFont="1" applyFill="1" applyBorder="1" applyAlignment="1" applyProtection="1">
      <alignment vertical="center" shrinkToFit="1"/>
    </xf>
    <xf numFmtId="182" fontId="21" fillId="0" borderId="4" xfId="3" applyNumberFormat="1" applyFont="1" applyBorder="1" applyProtection="1">
      <alignment vertical="center"/>
    </xf>
    <xf numFmtId="0" fontId="21" fillId="0" borderId="33" xfId="0" applyFont="1" applyBorder="1" applyAlignment="1" applyProtection="1">
      <alignment vertical="center"/>
    </xf>
    <xf numFmtId="186" fontId="21" fillId="0" borderId="33" xfId="3" applyNumberFormat="1" applyFont="1" applyFill="1" applyBorder="1" applyProtection="1">
      <alignment vertical="center"/>
    </xf>
    <xf numFmtId="0" fontId="21" fillId="6" borderId="36" xfId="0" applyFont="1" applyFill="1" applyBorder="1" applyAlignment="1" applyProtection="1">
      <alignment vertical="center"/>
    </xf>
    <xf numFmtId="0" fontId="21" fillId="7" borderId="64" xfId="0" applyFont="1" applyFill="1" applyBorder="1" applyAlignment="1" applyProtection="1">
      <alignment vertical="center" shrinkToFit="1"/>
    </xf>
    <xf numFmtId="181" fontId="19" fillId="0" borderId="0" xfId="0" applyNumberFormat="1" applyFont="1" applyFill="1" applyBorder="1" applyAlignment="1" applyProtection="1">
      <alignment vertical="center"/>
      <protection locked="0"/>
    </xf>
    <xf numFmtId="181" fontId="19" fillId="0" borderId="0" xfId="0" applyNumberFormat="1" applyFont="1" applyFill="1" applyBorder="1" applyAlignment="1" applyProtection="1">
      <alignment horizontal="center" vertical="center"/>
      <protection locked="0"/>
    </xf>
    <xf numFmtId="0" fontId="6" fillId="0" borderId="0" xfId="1" applyAlignment="1" applyProtection="1">
      <alignment vertical="center"/>
      <protection locked="0"/>
    </xf>
    <xf numFmtId="0" fontId="25" fillId="0" borderId="4" xfId="0" applyFont="1" applyFill="1" applyBorder="1" applyAlignment="1" applyProtection="1">
      <alignment horizontal="center" vertical="center" wrapText="1" shrinkToFit="1"/>
    </xf>
    <xf numFmtId="0" fontId="21" fillId="0" borderId="25"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183" fontId="21" fillId="8" borderId="4" xfId="3" applyNumberFormat="1" applyFont="1" applyFill="1" applyBorder="1" applyAlignment="1" applyProtection="1">
      <alignment vertical="center" shrinkToFit="1"/>
    </xf>
    <xf numFmtId="187" fontId="21" fillId="0" borderId="33" xfId="3" applyNumberFormat="1" applyFont="1" applyBorder="1" applyAlignment="1" applyProtection="1">
      <alignment vertical="center" shrinkToFit="1"/>
    </xf>
    <xf numFmtId="0" fontId="21" fillId="8" borderId="47" xfId="0" applyFont="1" applyFill="1" applyBorder="1" applyAlignment="1" applyProtection="1">
      <alignment vertical="center" shrinkToFit="1"/>
    </xf>
    <xf numFmtId="183" fontId="21" fillId="0" borderId="40" xfId="0" applyNumberFormat="1" applyFont="1" applyFill="1" applyBorder="1" applyAlignment="1" applyProtection="1">
      <alignment vertical="center" shrinkToFit="1"/>
    </xf>
    <xf numFmtId="0" fontId="21" fillId="7" borderId="49" xfId="0" applyFont="1" applyFill="1" applyBorder="1" applyAlignment="1" applyProtection="1">
      <alignment vertical="center" shrinkToFit="1"/>
    </xf>
    <xf numFmtId="0" fontId="21" fillId="0" borderId="4" xfId="0" applyFont="1" applyBorder="1" applyAlignment="1" applyProtection="1">
      <alignment horizontal="center" vertical="center" wrapText="1" shrinkToFit="1"/>
    </xf>
    <xf numFmtId="184" fontId="37" fillId="0" borderId="33" xfId="3" applyNumberFormat="1" applyFont="1" applyBorder="1" applyAlignment="1" applyProtection="1">
      <alignment vertical="center" wrapText="1" shrinkToFit="1"/>
    </xf>
    <xf numFmtId="0" fontId="37" fillId="0" borderId="33" xfId="0" applyFont="1" applyBorder="1" applyAlignment="1" applyProtection="1">
      <alignment vertical="center" shrinkToFit="1"/>
    </xf>
    <xf numFmtId="0" fontId="21" fillId="8" borderId="47" xfId="0" applyFont="1" applyFill="1" applyBorder="1" applyAlignment="1" applyProtection="1">
      <alignment vertical="center"/>
    </xf>
    <xf numFmtId="0" fontId="21" fillId="0" borderId="1"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185" fontId="19" fillId="8" borderId="10" xfId="3" applyNumberFormat="1" applyFont="1" applyFill="1" applyBorder="1" applyProtection="1">
      <alignment vertical="center"/>
    </xf>
    <xf numFmtId="185" fontId="19" fillId="0" borderId="10" xfId="3" applyNumberFormat="1" applyFont="1" applyBorder="1" applyAlignment="1" applyProtection="1">
      <alignment vertical="center"/>
    </xf>
    <xf numFmtId="185" fontId="19" fillId="8" borderId="1" xfId="3" applyNumberFormat="1" applyFont="1" applyFill="1" applyBorder="1" applyProtection="1">
      <alignment vertical="center"/>
    </xf>
    <xf numFmtId="185" fontId="21" fillId="0" borderId="0" xfId="3" applyNumberFormat="1" applyFont="1" applyFill="1" applyBorder="1" applyProtection="1">
      <alignment vertical="center"/>
    </xf>
    <xf numFmtId="187" fontId="21" fillId="0" borderId="33" xfId="3" applyNumberFormat="1" applyFont="1" applyBorder="1" applyAlignment="1" applyProtection="1">
      <alignment vertical="center"/>
    </xf>
    <xf numFmtId="185" fontId="21" fillId="0" borderId="33" xfId="3" applyNumberFormat="1" applyFont="1" applyBorder="1" applyProtection="1">
      <alignment vertical="center"/>
    </xf>
    <xf numFmtId="0" fontId="21" fillId="0" borderId="4" xfId="0" applyFont="1" applyBorder="1" applyAlignment="1">
      <alignment horizontal="center" vertical="center" wrapText="1"/>
    </xf>
    <xf numFmtId="186" fontId="21" fillId="8" borderId="33" xfId="3" applyNumberFormat="1" applyFont="1" applyFill="1" applyBorder="1" applyAlignment="1">
      <alignment vertical="center" shrinkToFit="1"/>
    </xf>
    <xf numFmtId="188" fontId="21" fillId="8" borderId="33" xfId="3" applyNumberFormat="1" applyFont="1" applyFill="1" applyBorder="1" applyAlignment="1">
      <alignment vertical="center" shrinkToFit="1"/>
    </xf>
    <xf numFmtId="186" fontId="21" fillId="6" borderId="36" xfId="3" applyNumberFormat="1" applyFont="1" applyFill="1" applyBorder="1" applyAlignment="1">
      <alignment vertical="center" shrinkToFit="1"/>
    </xf>
    <xf numFmtId="186" fontId="21" fillId="7" borderId="36" xfId="3" applyNumberFormat="1" applyFont="1" applyFill="1" applyBorder="1" applyAlignment="1">
      <alignment vertical="center" shrinkToFit="1"/>
    </xf>
    <xf numFmtId="181" fontId="19" fillId="5" borderId="4" xfId="0" applyNumberFormat="1" applyFont="1" applyFill="1" applyBorder="1" applyAlignment="1" applyProtection="1">
      <alignment vertical="center"/>
      <protection locked="0"/>
    </xf>
    <xf numFmtId="185" fontId="21" fillId="0" borderId="10" xfId="3" applyNumberFormat="1" applyFont="1" applyBorder="1" applyAlignment="1" applyProtection="1">
      <alignment vertical="center"/>
    </xf>
    <xf numFmtId="185" fontId="21" fillId="8" borderId="1" xfId="3" applyNumberFormat="1" applyFont="1" applyFill="1" applyBorder="1" applyProtection="1">
      <alignment vertical="center"/>
    </xf>
    <xf numFmtId="185" fontId="21" fillId="0" borderId="40" xfId="3" applyNumberFormat="1" applyFont="1" applyFill="1" applyBorder="1" applyProtection="1">
      <alignment vertical="center"/>
    </xf>
    <xf numFmtId="0" fontId="21" fillId="0" borderId="4" xfId="0" applyFont="1" applyBorder="1" applyAlignment="1">
      <alignment horizontal="center" vertical="center"/>
    </xf>
    <xf numFmtId="38" fontId="21" fillId="0" borderId="4" xfId="3" applyFont="1" applyBorder="1" applyAlignment="1">
      <alignment horizontal="center" vertical="center" shrinkToFit="1"/>
    </xf>
    <xf numFmtId="38" fontId="21" fillId="8" borderId="33" xfId="3" applyFont="1" applyFill="1" applyBorder="1" applyAlignment="1">
      <alignment vertical="center" shrinkToFit="1"/>
    </xf>
    <xf numFmtId="38" fontId="21" fillId="0" borderId="25" xfId="3" applyFont="1" applyBorder="1" applyAlignment="1">
      <alignment horizontal="center" vertical="center" shrinkToFit="1"/>
    </xf>
    <xf numFmtId="38" fontId="21" fillId="0" borderId="27" xfId="3" applyFont="1" applyBorder="1" applyAlignment="1">
      <alignment horizontal="center" vertical="center" shrinkToFit="1"/>
    </xf>
    <xf numFmtId="38" fontId="21" fillId="6" borderId="37" xfId="3" applyFont="1" applyFill="1" applyBorder="1" applyAlignment="1">
      <alignment vertical="center" shrinkToFit="1"/>
    </xf>
    <xf numFmtId="38" fontId="21" fillId="7" borderId="33" xfId="3" applyFont="1" applyFill="1" applyBorder="1" applyAlignment="1">
      <alignment vertical="center" shrinkToFit="1"/>
    </xf>
    <xf numFmtId="188" fontId="27" fillId="0" borderId="4" xfId="3" applyNumberFormat="1" applyFont="1" applyBorder="1">
      <alignment vertical="center"/>
    </xf>
    <xf numFmtId="188" fontId="21" fillId="8" borderId="33" xfId="3" applyNumberFormat="1" applyFont="1" applyFill="1" applyBorder="1">
      <alignment vertical="center"/>
    </xf>
    <xf numFmtId="186" fontId="21" fillId="6" borderId="36" xfId="3" applyNumberFormat="1" applyFont="1" applyFill="1" applyBorder="1">
      <alignment vertical="center"/>
    </xf>
    <xf numFmtId="0" fontId="21" fillId="14" borderId="4" xfId="0" applyFont="1" applyFill="1" applyBorder="1" applyAlignment="1" applyProtection="1">
      <alignment horizontal="center" vertical="center"/>
    </xf>
    <xf numFmtId="0" fontId="21" fillId="14" borderId="4" xfId="0" applyFont="1" applyFill="1" applyBorder="1" applyAlignment="1" applyProtection="1">
      <alignment horizontal="center" vertical="center" wrapText="1"/>
    </xf>
    <xf numFmtId="183" fontId="21" fillId="0" borderId="4" xfId="0" applyNumberFormat="1" applyFont="1" applyBorder="1" applyAlignment="1" applyProtection="1">
      <alignment vertical="center" shrinkToFit="1"/>
    </xf>
    <xf numFmtId="183" fontId="21" fillId="8" borderId="10" xfId="3" applyNumberFormat="1" applyFont="1" applyFill="1" applyBorder="1" applyAlignment="1" applyProtection="1">
      <alignment vertical="center" shrinkToFit="1"/>
    </xf>
    <xf numFmtId="183" fontId="21" fillId="0" borderId="25" xfId="0" applyNumberFormat="1" applyFont="1" applyBorder="1" applyAlignment="1" applyProtection="1">
      <alignment horizontal="right" vertical="center" shrinkToFit="1"/>
    </xf>
    <xf numFmtId="183" fontId="21" fillId="0" borderId="27" xfId="0" applyNumberFormat="1" applyFont="1" applyBorder="1" applyAlignment="1" applyProtection="1">
      <alignment horizontal="right" vertical="center" shrinkToFit="1"/>
    </xf>
    <xf numFmtId="183" fontId="21" fillId="8" borderId="1" xfId="3" applyNumberFormat="1" applyFont="1" applyFill="1" applyBorder="1" applyAlignment="1" applyProtection="1">
      <alignment vertical="center" shrinkToFit="1"/>
    </xf>
    <xf numFmtId="183" fontId="21" fillId="0" borderId="48" xfId="3" applyNumberFormat="1" applyFont="1" applyFill="1" applyBorder="1" applyAlignment="1" applyProtection="1">
      <alignment vertical="center" shrinkToFit="1"/>
    </xf>
    <xf numFmtId="38" fontId="21" fillId="0" borderId="4" xfId="3" applyFont="1" applyBorder="1" applyAlignment="1">
      <alignment horizontal="center" vertical="center"/>
    </xf>
    <xf numFmtId="38" fontId="21" fillId="8" borderId="33" xfId="3" applyFont="1" applyFill="1" applyBorder="1">
      <alignment vertical="center"/>
    </xf>
    <xf numFmtId="38" fontId="21" fillId="6" borderId="33" xfId="3" applyFont="1" applyFill="1" applyBorder="1">
      <alignment vertical="center"/>
    </xf>
    <xf numFmtId="0" fontId="21" fillId="0" borderId="33" xfId="0" applyFont="1" applyBorder="1" applyAlignment="1" applyProtection="1">
      <alignment vertical="center" shrinkToFit="1"/>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0"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0" xfId="0" applyFont="1" applyBorder="1" applyAlignment="1">
      <alignment horizontal="center" vertical="center" shrinkToFit="1"/>
    </xf>
    <xf numFmtId="0" fontId="0" fillId="0" borderId="51" xfId="0" applyFont="1" applyBorder="1" applyAlignment="1">
      <alignment horizontal="center" vertical="center" shrinkToFit="1"/>
    </xf>
    <xf numFmtId="0" fontId="0" fillId="0" borderId="52" xfId="0" applyFont="1" applyBorder="1" applyAlignment="1">
      <alignment horizontal="center" vertical="center"/>
    </xf>
    <xf numFmtId="0" fontId="19" fillId="0" borderId="65"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cellXfs>
  <cellStyles count="5">
    <cellStyle name="標準" xfId="0" builtinId="0"/>
    <cellStyle name="ハイパーリンク" xfId="1" builtinId="8"/>
    <cellStyle name="通貨" xfId="2" builtinId="7"/>
    <cellStyle name="桁区切り" xfId="3" builtinId="6"/>
    <cellStyle name="パーセント" xfId="4" builtinId="5"/>
  </cellStyles>
  <tableStyles count="0" defaultTableStyle="TableStyleMedium2" defaultPivotStyle="PivotStyleLight16"/>
  <colors>
    <mruColors>
      <color rgb="FFE9FFE9"/>
      <color rgb="FFA0FFC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123190</xdr:colOff>
      <xdr:row>11</xdr:row>
      <xdr:rowOff>67310</xdr:rowOff>
    </xdr:from>
    <xdr:to xmlns:xdr="http://schemas.openxmlformats.org/drawingml/2006/spreadsheetDrawing">
      <xdr:col>37</xdr:col>
      <xdr:colOff>361315</xdr:colOff>
      <xdr:row>14</xdr:row>
      <xdr:rowOff>144145</xdr:rowOff>
    </xdr:to>
    <xdr:sp macro="" textlink="">
      <xdr:nvSpPr>
        <xdr:cNvPr id="1053" name="テキスト 29"/>
        <xdr:cNvSpPr txBox="1">
          <a:spLocks noChangeArrowheads="1"/>
        </xdr:cNvSpPr>
      </xdr:nvSpPr>
      <xdr:spPr>
        <a:xfrm>
          <a:off x="7266940" y="3077210"/>
          <a:ext cx="5038725" cy="56261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※計画書の内容を変更したい場合は、「２項」を「３項」に変更し、修正箇所を赤字にした上で提出してください。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180975</xdr:colOff>
      <xdr:row>5</xdr:row>
      <xdr:rowOff>190500</xdr:rowOff>
    </xdr:from>
    <xdr:to xmlns:xdr="http://schemas.openxmlformats.org/drawingml/2006/spreadsheetDrawing">
      <xdr:col>37</xdr:col>
      <xdr:colOff>409575</xdr:colOff>
      <xdr:row>8</xdr:row>
      <xdr:rowOff>140335</xdr:rowOff>
    </xdr:to>
    <xdr:sp macro="" textlink="">
      <xdr:nvSpPr>
        <xdr:cNvPr id="1056" name="テキスト 32"/>
        <xdr:cNvSpPr txBox="1">
          <a:spLocks noChangeArrowheads="1"/>
        </xdr:cNvSpPr>
      </xdr:nvSpPr>
      <xdr:spPr>
        <a:xfrm>
          <a:off x="7324725" y="1485900"/>
          <a:ext cx="5029200" cy="80708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342265</xdr:colOff>
      <xdr:row>6</xdr:row>
      <xdr:rowOff>90805</xdr:rowOff>
    </xdr:from>
    <xdr:to xmlns:xdr="http://schemas.openxmlformats.org/drawingml/2006/spreadsheetDrawing">
      <xdr:col>30</xdr:col>
      <xdr:colOff>617855</xdr:colOff>
      <xdr:row>6</xdr:row>
      <xdr:rowOff>244475</xdr:rowOff>
    </xdr:to>
    <xdr:sp macro="" textlink="">
      <xdr:nvSpPr>
        <xdr:cNvPr id="1057" name="四角形 33"/>
        <xdr:cNvSpPr>
          <a:spLocks noChangeArrowheads="1"/>
        </xdr:cNvSpPr>
      </xdr:nvSpPr>
      <xdr:spPr>
        <a:xfrm>
          <a:off x="7486015" y="1671955"/>
          <a:ext cx="275590" cy="153670"/>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342265</xdr:colOff>
      <xdr:row>6</xdr:row>
      <xdr:rowOff>269875</xdr:rowOff>
    </xdr:from>
    <xdr:to xmlns:xdr="http://schemas.openxmlformats.org/drawingml/2006/spreadsheetDrawing">
      <xdr:col>30</xdr:col>
      <xdr:colOff>617855</xdr:colOff>
      <xdr:row>7</xdr:row>
      <xdr:rowOff>135890</xdr:rowOff>
    </xdr:to>
    <xdr:sp macro="" textlink="">
      <xdr:nvSpPr>
        <xdr:cNvPr id="1058" name="四角形 34"/>
        <xdr:cNvSpPr>
          <a:spLocks noChangeArrowheads="1"/>
        </xdr:cNvSpPr>
      </xdr:nvSpPr>
      <xdr:spPr>
        <a:xfrm>
          <a:off x="7486015" y="1851025"/>
          <a:ext cx="275590" cy="15176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180975</xdr:colOff>
      <xdr:row>9</xdr:row>
      <xdr:rowOff>0</xdr:rowOff>
    </xdr:from>
    <xdr:to xmlns:xdr="http://schemas.openxmlformats.org/drawingml/2006/spreadsheetDrawing">
      <xdr:col>30</xdr:col>
      <xdr:colOff>0</xdr:colOff>
      <xdr:row>10</xdr:row>
      <xdr:rowOff>19050</xdr:rowOff>
    </xdr:to>
    <xdr:sp macro="" textlink="">
      <xdr:nvSpPr>
        <xdr:cNvPr id="1068" name="図形 44"/>
        <xdr:cNvSpPr>
          <a:spLocks noChangeArrowheads="1"/>
        </xdr:cNvSpPr>
      </xdr:nvSpPr>
      <xdr:spPr>
        <a:xfrm>
          <a:off x="4467225" y="2438400"/>
          <a:ext cx="2676525" cy="304800"/>
        </a:xfrm>
        <a:prstGeom prst="bracketPair">
          <a:avLst>
            <a:gd name="adj" fmla="val 16668"/>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18415</xdr:colOff>
      <xdr:row>8</xdr:row>
      <xdr:rowOff>276860</xdr:rowOff>
    </xdr:from>
    <xdr:to xmlns:xdr="http://schemas.openxmlformats.org/drawingml/2006/spreadsheetDrawing">
      <xdr:col>29</xdr:col>
      <xdr:colOff>214630</xdr:colOff>
      <xdr:row>9</xdr:row>
      <xdr:rowOff>231775</xdr:rowOff>
    </xdr:to>
    <xdr:sp macro="" textlink="">
      <xdr:nvSpPr>
        <xdr:cNvPr id="1082" name="四角形 45"/>
        <xdr:cNvSpPr>
          <a:spLocks noChangeArrowheads="1"/>
        </xdr:cNvSpPr>
      </xdr:nvSpPr>
      <xdr:spPr>
        <a:xfrm>
          <a:off x="5495290" y="2429510"/>
          <a:ext cx="1624965" cy="240665"/>
        </a:xfrm>
        <a:prstGeom prst="rect">
          <a:avLst/>
        </a:prstGeom>
        <a:no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記入不要</a:t>
          </a:r>
        </a:p>
      </xdr:txBody>
    </xdr:sp>
    <xdr:clientData/>
  </xdr:twoCellAnchor>
  <xdr:twoCellAnchor>
    <xdr:from xmlns:xdr="http://schemas.openxmlformats.org/drawingml/2006/spreadsheetDrawing">
      <xdr:col>11</xdr:col>
      <xdr:colOff>24130</xdr:colOff>
      <xdr:row>33</xdr:row>
      <xdr:rowOff>1270</xdr:rowOff>
    </xdr:from>
    <xdr:to xmlns:xdr="http://schemas.openxmlformats.org/drawingml/2006/spreadsheetDrawing">
      <xdr:col>29</xdr:col>
      <xdr:colOff>120650</xdr:colOff>
      <xdr:row>36</xdr:row>
      <xdr:rowOff>254635</xdr:rowOff>
    </xdr:to>
    <xdr:sp macro="" textlink="">
      <xdr:nvSpPr>
        <xdr:cNvPr id="1085" name="四角形 48"/>
        <xdr:cNvSpPr>
          <a:spLocks noChangeArrowheads="1"/>
        </xdr:cNvSpPr>
      </xdr:nvSpPr>
      <xdr:spPr>
        <a:xfrm>
          <a:off x="2643505" y="8659495"/>
          <a:ext cx="4382770" cy="1110615"/>
        </a:xfrm>
        <a:prstGeom prst="rect">
          <a:avLst/>
        </a:prstGeom>
        <a:solidFill>
          <a:srgbClr val="FFFFFF"/>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30</xdr:col>
      <xdr:colOff>200025</xdr:colOff>
      <xdr:row>1</xdr:row>
      <xdr:rowOff>10160</xdr:rowOff>
    </xdr:from>
    <xdr:to xmlns:xdr="http://schemas.openxmlformats.org/drawingml/2006/spreadsheetDrawing">
      <xdr:col>35</xdr:col>
      <xdr:colOff>27305</xdr:colOff>
      <xdr:row>5</xdr:row>
      <xdr:rowOff>15875</xdr:rowOff>
    </xdr:to>
    <xdr:sp macro="" textlink="">
      <xdr:nvSpPr>
        <xdr:cNvPr id="1086" name="テキスト 9"/>
        <xdr:cNvSpPr txBox="1">
          <a:spLocks noChangeArrowheads="1"/>
        </xdr:cNvSpPr>
      </xdr:nvSpPr>
      <xdr:spPr>
        <a:xfrm>
          <a:off x="7343775" y="162560"/>
          <a:ext cx="3256280" cy="114871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30</xdr:col>
      <xdr:colOff>151765</xdr:colOff>
      <xdr:row>9</xdr:row>
      <xdr:rowOff>332105</xdr:rowOff>
    </xdr:from>
    <xdr:to xmlns:xdr="http://schemas.openxmlformats.org/drawingml/2006/spreadsheetDrawing">
      <xdr:col>41</xdr:col>
      <xdr:colOff>190500</xdr:colOff>
      <xdr:row>12</xdr:row>
      <xdr:rowOff>103505</xdr:rowOff>
    </xdr:to>
    <xdr:sp macro="" textlink="">
      <xdr:nvSpPr>
        <xdr:cNvPr id="5171" name="テキスト 51"/>
        <xdr:cNvSpPr txBox="1">
          <a:spLocks noChangeArrowheads="1"/>
        </xdr:cNvSpPr>
      </xdr:nvSpPr>
      <xdr:spPr>
        <a:xfrm>
          <a:off x="7400290" y="2941955"/>
          <a:ext cx="5591810" cy="10191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31</xdr:col>
      <xdr:colOff>50800</xdr:colOff>
      <xdr:row>10</xdr:row>
      <xdr:rowOff>276225</xdr:rowOff>
    </xdr:from>
    <xdr:to xmlns:xdr="http://schemas.openxmlformats.org/drawingml/2006/spreadsheetDrawing">
      <xdr:col>31</xdr:col>
      <xdr:colOff>327025</xdr:colOff>
      <xdr:row>11</xdr:row>
      <xdr:rowOff>27940</xdr:rowOff>
    </xdr:to>
    <xdr:sp macro="" textlink="">
      <xdr:nvSpPr>
        <xdr:cNvPr id="5172" name="四角形 52"/>
        <xdr:cNvSpPr>
          <a:spLocks noChangeArrowheads="1"/>
        </xdr:cNvSpPr>
      </xdr:nvSpPr>
      <xdr:spPr>
        <a:xfrm>
          <a:off x="7537450" y="3333750"/>
          <a:ext cx="276225" cy="151765"/>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45720</xdr:colOff>
      <xdr:row>10</xdr:row>
      <xdr:rowOff>93980</xdr:rowOff>
    </xdr:from>
    <xdr:to xmlns:xdr="http://schemas.openxmlformats.org/drawingml/2006/spreadsheetDrawing">
      <xdr:col>31</xdr:col>
      <xdr:colOff>322580</xdr:colOff>
      <xdr:row>10</xdr:row>
      <xdr:rowOff>246380</xdr:rowOff>
    </xdr:to>
    <xdr:sp macro="" textlink="">
      <xdr:nvSpPr>
        <xdr:cNvPr id="5173" name="四角形 53"/>
        <xdr:cNvSpPr>
          <a:spLocks noChangeArrowheads="1"/>
        </xdr:cNvSpPr>
      </xdr:nvSpPr>
      <xdr:spPr>
        <a:xfrm>
          <a:off x="7532370" y="3151505"/>
          <a:ext cx="276860" cy="15240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50165</xdr:colOff>
      <xdr:row>11</xdr:row>
      <xdr:rowOff>45720</xdr:rowOff>
    </xdr:from>
    <xdr:to xmlns:xdr="http://schemas.openxmlformats.org/drawingml/2006/spreadsheetDrawing">
      <xdr:col>31</xdr:col>
      <xdr:colOff>326390</xdr:colOff>
      <xdr:row>11</xdr:row>
      <xdr:rowOff>197485</xdr:rowOff>
    </xdr:to>
    <xdr:sp macro="" textlink="">
      <xdr:nvSpPr>
        <xdr:cNvPr id="5174" name="四角形 54"/>
        <xdr:cNvSpPr>
          <a:spLocks noChangeArrowheads="1"/>
        </xdr:cNvSpPr>
      </xdr:nvSpPr>
      <xdr:spPr>
        <a:xfrm>
          <a:off x="7536815" y="3503295"/>
          <a:ext cx="276225" cy="15176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138430</xdr:colOff>
      <xdr:row>0</xdr:row>
      <xdr:rowOff>69850</xdr:rowOff>
    </xdr:from>
    <xdr:to xmlns:xdr="http://schemas.openxmlformats.org/drawingml/2006/spreadsheetDrawing">
      <xdr:col>37</xdr:col>
      <xdr:colOff>166370</xdr:colOff>
      <xdr:row>4</xdr:row>
      <xdr:rowOff>165100</xdr:rowOff>
    </xdr:to>
    <xdr:sp macro="" textlink="">
      <xdr:nvSpPr>
        <xdr:cNvPr id="5194" name="テキスト 56"/>
        <xdr:cNvSpPr txBox="1">
          <a:spLocks noChangeArrowheads="1"/>
        </xdr:cNvSpPr>
      </xdr:nvSpPr>
      <xdr:spPr>
        <a:xfrm>
          <a:off x="7386955" y="69850"/>
          <a:ext cx="3256915" cy="114935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25</xdr:row>
      <xdr:rowOff>0</xdr:rowOff>
    </xdr:from>
    <xdr:to xmlns:xdr="http://schemas.openxmlformats.org/drawingml/2006/spreadsheetDrawing">
      <xdr:col>12</xdr:col>
      <xdr:colOff>218440</xdr:colOff>
      <xdr:row>25</xdr:row>
      <xdr:rowOff>180975</xdr:rowOff>
    </xdr:to>
    <xdr:sp macro="" textlink="">
      <xdr:nvSpPr>
        <xdr:cNvPr id="3073" name="四角形 1"/>
        <xdr:cNvSpPr>
          <a:spLocks noChangeArrowheads="1"/>
        </xdr:cNvSpPr>
      </xdr:nvSpPr>
      <xdr:spPr>
        <a:xfrm>
          <a:off x="9088120" y="6689725"/>
          <a:ext cx="218440" cy="1809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218440</xdr:colOff>
      <xdr:row>26</xdr:row>
      <xdr:rowOff>180975</xdr:rowOff>
    </xdr:to>
    <xdr:sp macro="" textlink="">
      <xdr:nvSpPr>
        <xdr:cNvPr id="3074" name="四角形 2"/>
        <xdr:cNvSpPr>
          <a:spLocks noChangeArrowheads="1"/>
        </xdr:cNvSpPr>
      </xdr:nvSpPr>
      <xdr:spPr>
        <a:xfrm>
          <a:off x="9088120" y="6950075"/>
          <a:ext cx="218440" cy="1809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17</xdr:col>
      <xdr:colOff>60325</xdr:colOff>
      <xdr:row>2</xdr:row>
      <xdr:rowOff>443230</xdr:rowOff>
    </xdr:from>
    <xdr:to xmlns:xdr="http://schemas.openxmlformats.org/drawingml/2006/spreadsheetDrawing">
      <xdr:col>21</xdr:col>
      <xdr:colOff>384810</xdr:colOff>
      <xdr:row>6</xdr:row>
      <xdr:rowOff>71755</xdr:rowOff>
    </xdr:to>
    <xdr:sp macro="" textlink="">
      <xdr:nvSpPr>
        <xdr:cNvPr id="3090" name="テキスト 18"/>
        <xdr:cNvSpPr txBox="1">
          <a:spLocks noChangeArrowheads="1"/>
        </xdr:cNvSpPr>
      </xdr:nvSpPr>
      <xdr:spPr>
        <a:xfrm>
          <a:off x="12215495" y="871855"/>
          <a:ext cx="3067685" cy="9429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17</xdr:col>
      <xdr:colOff>193675</xdr:colOff>
      <xdr:row>3</xdr:row>
      <xdr:rowOff>72390</xdr:rowOff>
    </xdr:from>
    <xdr:to xmlns:xdr="http://schemas.openxmlformats.org/drawingml/2006/spreadsheetDrawing">
      <xdr:col>17</xdr:col>
      <xdr:colOff>469900</xdr:colOff>
      <xdr:row>4</xdr:row>
      <xdr:rowOff>34925</xdr:rowOff>
    </xdr:to>
    <xdr:sp macro="" textlink="">
      <xdr:nvSpPr>
        <xdr:cNvPr id="3093" name="四角形 21"/>
        <xdr:cNvSpPr>
          <a:spLocks noChangeArrowheads="1"/>
        </xdr:cNvSpPr>
      </xdr:nvSpPr>
      <xdr:spPr>
        <a:xfrm>
          <a:off x="12348845" y="1034415"/>
          <a:ext cx="276225" cy="22288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19685</xdr:colOff>
      <xdr:row>21</xdr:row>
      <xdr:rowOff>133985</xdr:rowOff>
    </xdr:from>
    <xdr:to xmlns:xdr="http://schemas.openxmlformats.org/drawingml/2006/spreadsheetDrawing">
      <xdr:col>26</xdr:col>
      <xdr:colOff>10160</xdr:colOff>
      <xdr:row>22</xdr:row>
      <xdr:rowOff>191135</xdr:rowOff>
    </xdr:to>
    <xdr:sp macro="" textlink="">
      <xdr:nvSpPr>
        <xdr:cNvPr id="3108" name="テキスト 36"/>
        <xdr:cNvSpPr txBox="1">
          <a:spLocks noChangeArrowheads="1"/>
        </xdr:cNvSpPr>
      </xdr:nvSpPr>
      <xdr:spPr>
        <a:xfrm>
          <a:off x="12174855" y="5782310"/>
          <a:ext cx="6162675" cy="31750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※複数の都市ガス事業者と契約している場合はこちらを参照してください。</a:t>
          </a:r>
        </a:p>
      </xdr:txBody>
    </xdr:sp>
    <xdr:clientData/>
  </xdr:twoCellAnchor>
  <xdr:twoCellAnchor>
    <xdr:from xmlns:xdr="http://schemas.openxmlformats.org/drawingml/2006/spreadsheetDrawing">
      <xdr:col>16</xdr:col>
      <xdr:colOff>171450</xdr:colOff>
      <xdr:row>42</xdr:row>
      <xdr:rowOff>240665</xdr:rowOff>
    </xdr:from>
    <xdr:to xmlns:xdr="http://schemas.openxmlformats.org/drawingml/2006/spreadsheetDrawing">
      <xdr:col>25</xdr:col>
      <xdr:colOff>600710</xdr:colOff>
      <xdr:row>49</xdr:row>
      <xdr:rowOff>191135</xdr:rowOff>
    </xdr:to>
    <xdr:sp macro="" textlink="">
      <xdr:nvSpPr>
        <xdr:cNvPr id="3110" name="テキスト 38"/>
        <xdr:cNvSpPr txBox="1">
          <a:spLocks noChangeArrowheads="1"/>
        </xdr:cNvSpPr>
      </xdr:nvSpPr>
      <xdr:spPr>
        <a:xfrm>
          <a:off x="12117070" y="11356340"/>
          <a:ext cx="6125210" cy="157607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１　購入する都市ガス事業者ごと、事業所の都市ガス使用量の合計を算定してください。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２　「１」で算定した値を、購入する都市ガス事業者ごと、「事業所使用量」欄に入力してください。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３　○の値が、全事業所の加重平均発熱量となるため、左の表の単位発熱量「Ｃ」①の欄に入力してください。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※この方法の他、別紙２をガス事業者ごと複数枚提出する方法でも可とします。</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17</xdr:col>
      <xdr:colOff>67945</xdr:colOff>
      <xdr:row>13</xdr:row>
      <xdr:rowOff>26670</xdr:rowOff>
    </xdr:from>
    <xdr:to xmlns:xdr="http://schemas.openxmlformats.org/drawingml/2006/spreadsheetDrawing">
      <xdr:col>26</xdr:col>
      <xdr:colOff>67945</xdr:colOff>
      <xdr:row>14</xdr:row>
      <xdr:rowOff>83820</xdr:rowOff>
    </xdr:to>
    <xdr:sp macro="" textlink="">
      <xdr:nvSpPr>
        <xdr:cNvPr id="3127" name="テキスト 55"/>
        <xdr:cNvSpPr txBox="1">
          <a:spLocks noChangeArrowheads="1"/>
        </xdr:cNvSpPr>
      </xdr:nvSpPr>
      <xdr:spPr>
        <a:xfrm>
          <a:off x="12223115" y="3592195"/>
          <a:ext cx="6172200" cy="31750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その他の燃料を入力する場合は、こちらを参照してください。</a:t>
          </a:r>
        </a:p>
      </xdr:txBody>
    </xdr:sp>
    <xdr:clientData/>
  </xdr:twoCellAnchor>
  <xdr:twoCellAnchor>
    <xdr:from xmlns:xdr="http://schemas.openxmlformats.org/drawingml/2006/spreadsheetDrawing">
      <xdr:col>17</xdr:col>
      <xdr:colOff>67310</xdr:colOff>
      <xdr:row>0</xdr:row>
      <xdr:rowOff>158750</xdr:rowOff>
    </xdr:from>
    <xdr:to xmlns:xdr="http://schemas.openxmlformats.org/drawingml/2006/spreadsheetDrawing">
      <xdr:col>21</xdr:col>
      <xdr:colOff>418465</xdr:colOff>
      <xdr:row>2</xdr:row>
      <xdr:rowOff>393065</xdr:rowOff>
    </xdr:to>
    <xdr:sp macro="" textlink="">
      <xdr:nvSpPr>
        <xdr:cNvPr id="3137" name="テキスト 56"/>
        <xdr:cNvSpPr txBox="1">
          <a:spLocks noChangeArrowheads="1"/>
        </xdr:cNvSpPr>
      </xdr:nvSpPr>
      <xdr:spPr>
        <a:xfrm>
          <a:off x="12222480" y="158750"/>
          <a:ext cx="3094355" cy="66294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※本計画書は、計画初年度に提出してください。</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（計画期間：令和7年度～令和年度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　計画書提出年度：令和4年度）</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23</xdr:col>
      <xdr:colOff>0</xdr:colOff>
      <xdr:row>39</xdr:row>
      <xdr:rowOff>191770</xdr:rowOff>
    </xdr:from>
    <xdr:to xmlns:xdr="http://schemas.openxmlformats.org/drawingml/2006/spreadsheetDrawing">
      <xdr:col>24</xdr:col>
      <xdr:colOff>104775</xdr:colOff>
      <xdr:row>42</xdr:row>
      <xdr:rowOff>144145</xdr:rowOff>
    </xdr:to>
    <xdr:sp macro="" textlink="">
      <xdr:nvSpPr>
        <xdr:cNvPr id="3138" name="楕円 15"/>
        <xdr:cNvSpPr>
          <a:spLocks noChangeArrowheads="1"/>
        </xdr:cNvSpPr>
      </xdr:nvSpPr>
      <xdr:spPr>
        <a:xfrm>
          <a:off x="16269970" y="10526395"/>
          <a:ext cx="790575" cy="733425"/>
        </a:xfrm>
        <a:prstGeom prst="ellipse">
          <a:avLst/>
        </a:prstGeom>
        <a:noFill/>
        <a:ln w="19050">
          <a:solidFill>
            <a:srgbClr val="FF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30</xdr:col>
      <xdr:colOff>141605</xdr:colOff>
      <xdr:row>6</xdr:row>
      <xdr:rowOff>130810</xdr:rowOff>
    </xdr:from>
    <xdr:to xmlns:xdr="http://schemas.openxmlformats.org/drawingml/2006/spreadsheetDrawing">
      <xdr:col>38</xdr:col>
      <xdr:colOff>551815</xdr:colOff>
      <xdr:row>8</xdr:row>
      <xdr:rowOff>178435</xdr:rowOff>
    </xdr:to>
    <xdr:sp macro="" textlink="">
      <xdr:nvSpPr>
        <xdr:cNvPr id="11281" name="テキスト 17"/>
        <xdr:cNvSpPr txBox="1">
          <a:spLocks noChangeArrowheads="1"/>
        </xdr:cNvSpPr>
      </xdr:nvSpPr>
      <xdr:spPr>
        <a:xfrm>
          <a:off x="7285355" y="1711960"/>
          <a:ext cx="5896610" cy="61912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236220</xdr:colOff>
      <xdr:row>7</xdr:row>
      <xdr:rowOff>35560</xdr:rowOff>
    </xdr:from>
    <xdr:to xmlns:xdr="http://schemas.openxmlformats.org/drawingml/2006/spreadsheetDrawing">
      <xdr:col>30</xdr:col>
      <xdr:colOff>513080</xdr:colOff>
      <xdr:row>7</xdr:row>
      <xdr:rowOff>187960</xdr:rowOff>
    </xdr:to>
    <xdr:sp macro="" textlink="">
      <xdr:nvSpPr>
        <xdr:cNvPr id="11283" name="四角形 19"/>
        <xdr:cNvSpPr>
          <a:spLocks noChangeArrowheads="1"/>
        </xdr:cNvSpPr>
      </xdr:nvSpPr>
      <xdr:spPr>
        <a:xfrm>
          <a:off x="7379970" y="1902460"/>
          <a:ext cx="276860" cy="15240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180975</xdr:colOff>
      <xdr:row>9</xdr:row>
      <xdr:rowOff>0</xdr:rowOff>
    </xdr:from>
    <xdr:to xmlns:xdr="http://schemas.openxmlformats.org/drawingml/2006/spreadsheetDrawing">
      <xdr:col>30</xdr:col>
      <xdr:colOff>0</xdr:colOff>
      <xdr:row>10</xdr:row>
      <xdr:rowOff>19050</xdr:rowOff>
    </xdr:to>
    <xdr:sp macro="" textlink="">
      <xdr:nvSpPr>
        <xdr:cNvPr id="11285" name="図形 21"/>
        <xdr:cNvSpPr>
          <a:spLocks noChangeArrowheads="1"/>
        </xdr:cNvSpPr>
      </xdr:nvSpPr>
      <xdr:spPr>
        <a:xfrm>
          <a:off x="4467225" y="2438400"/>
          <a:ext cx="2676525" cy="304800"/>
        </a:xfrm>
        <a:prstGeom prst="bracketPair">
          <a:avLst>
            <a:gd name="adj" fmla="val 16668"/>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0</xdr:colOff>
      <xdr:row>8</xdr:row>
      <xdr:rowOff>276860</xdr:rowOff>
    </xdr:from>
    <xdr:to xmlns:xdr="http://schemas.openxmlformats.org/drawingml/2006/spreadsheetDrawing">
      <xdr:col>29</xdr:col>
      <xdr:colOff>196215</xdr:colOff>
      <xdr:row>9</xdr:row>
      <xdr:rowOff>231775</xdr:rowOff>
    </xdr:to>
    <xdr:sp macro="" textlink="">
      <xdr:nvSpPr>
        <xdr:cNvPr id="11288" name="四角形 22"/>
        <xdr:cNvSpPr>
          <a:spLocks noChangeArrowheads="1"/>
        </xdr:cNvSpPr>
      </xdr:nvSpPr>
      <xdr:spPr>
        <a:xfrm>
          <a:off x="5476875" y="2429510"/>
          <a:ext cx="1624965" cy="240665"/>
        </a:xfrm>
        <a:prstGeom prst="rect">
          <a:avLst/>
        </a:prstGeom>
        <a:no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記入不要</a:t>
          </a:r>
        </a:p>
      </xdr:txBody>
    </xdr:sp>
    <xdr:clientData/>
  </xdr:twoCellAnchor>
  <xdr:twoCellAnchor>
    <xdr:from xmlns:xdr="http://schemas.openxmlformats.org/drawingml/2006/spreadsheetDrawing">
      <xdr:col>10</xdr:col>
      <xdr:colOff>217170</xdr:colOff>
      <xdr:row>31</xdr:row>
      <xdr:rowOff>83185</xdr:rowOff>
    </xdr:from>
    <xdr:to xmlns:xdr="http://schemas.openxmlformats.org/drawingml/2006/spreadsheetDrawing">
      <xdr:col>28</xdr:col>
      <xdr:colOff>27940</xdr:colOff>
      <xdr:row>34</xdr:row>
      <xdr:rowOff>278765</xdr:rowOff>
    </xdr:to>
    <xdr:sp macro="" textlink="">
      <xdr:nvSpPr>
        <xdr:cNvPr id="11289" name="四角形 23"/>
        <xdr:cNvSpPr>
          <a:spLocks noChangeArrowheads="1"/>
        </xdr:cNvSpPr>
      </xdr:nvSpPr>
      <xdr:spPr>
        <a:xfrm>
          <a:off x="2598420" y="8808085"/>
          <a:ext cx="4097020" cy="1052830"/>
        </a:xfrm>
        <a:prstGeom prst="rect">
          <a:avLst/>
        </a:prstGeom>
        <a:solidFill>
          <a:srgbClr val="FFFFFF"/>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30</xdr:col>
      <xdr:colOff>170815</xdr:colOff>
      <xdr:row>0</xdr:row>
      <xdr:rowOff>85725</xdr:rowOff>
    </xdr:from>
    <xdr:to xmlns:xdr="http://schemas.openxmlformats.org/drawingml/2006/spreadsheetDrawing">
      <xdr:col>34</xdr:col>
      <xdr:colOff>684530</xdr:colOff>
      <xdr:row>4</xdr:row>
      <xdr:rowOff>227330</xdr:rowOff>
    </xdr:to>
    <xdr:sp macro="" textlink="">
      <xdr:nvSpPr>
        <xdr:cNvPr id="11290" name="テキスト 7"/>
        <xdr:cNvSpPr txBox="1">
          <a:spLocks noChangeArrowheads="1"/>
        </xdr:cNvSpPr>
      </xdr:nvSpPr>
      <xdr:spPr>
        <a:xfrm>
          <a:off x="7314565" y="85725"/>
          <a:ext cx="3256915" cy="115125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15</xdr:col>
      <xdr:colOff>95250</xdr:colOff>
      <xdr:row>33</xdr:row>
      <xdr:rowOff>28575</xdr:rowOff>
    </xdr:from>
    <xdr:to xmlns:xdr="http://schemas.openxmlformats.org/drawingml/2006/spreadsheetDrawing">
      <xdr:col>28</xdr:col>
      <xdr:colOff>200025</xdr:colOff>
      <xdr:row>35</xdr:row>
      <xdr:rowOff>86360</xdr:rowOff>
    </xdr:to>
    <xdr:sp macro="" textlink="">
      <xdr:nvSpPr>
        <xdr:cNvPr id="9217" name="四角形 1"/>
        <xdr:cNvSpPr>
          <a:spLocks noChangeArrowheads="1"/>
        </xdr:cNvSpPr>
      </xdr:nvSpPr>
      <xdr:spPr>
        <a:xfrm>
          <a:off x="3810000" y="9499600"/>
          <a:ext cx="3200400" cy="55308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※左欄は、基準年度以前に大幅な温室効果ガスの排出削減を行った結果、報告年度の削減が困難となっている事業者のみ記載すること。</a:t>
          </a:r>
        </a:p>
      </xdr:txBody>
    </xdr:sp>
    <xdr:clientData/>
  </xdr:twoCellAnchor>
  <xdr:twoCellAnchor>
    <xdr:from xmlns:xdr="http://schemas.openxmlformats.org/drawingml/2006/spreadsheetDrawing">
      <xdr:col>33</xdr:col>
      <xdr:colOff>200025</xdr:colOff>
      <xdr:row>7</xdr:row>
      <xdr:rowOff>619760</xdr:rowOff>
    </xdr:from>
    <xdr:to xmlns:xdr="http://schemas.openxmlformats.org/drawingml/2006/spreadsheetDrawing">
      <xdr:col>41</xdr:col>
      <xdr:colOff>543560</xdr:colOff>
      <xdr:row>8</xdr:row>
      <xdr:rowOff>571500</xdr:rowOff>
    </xdr:to>
    <xdr:sp macro="" textlink="">
      <xdr:nvSpPr>
        <xdr:cNvPr id="9247" name="テキスト 31"/>
        <xdr:cNvSpPr txBox="1">
          <a:spLocks noChangeArrowheads="1"/>
        </xdr:cNvSpPr>
      </xdr:nvSpPr>
      <xdr:spPr>
        <a:xfrm>
          <a:off x="9144000" y="2165985"/>
          <a:ext cx="5829935" cy="90424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33</xdr:col>
      <xdr:colOff>314325</xdr:colOff>
      <xdr:row>7</xdr:row>
      <xdr:rowOff>795655</xdr:rowOff>
    </xdr:from>
    <xdr:to xmlns:xdr="http://schemas.openxmlformats.org/drawingml/2006/spreadsheetDrawing">
      <xdr:col>33</xdr:col>
      <xdr:colOff>591185</xdr:colOff>
      <xdr:row>7</xdr:row>
      <xdr:rowOff>944880</xdr:rowOff>
    </xdr:to>
    <xdr:sp macro="" textlink="">
      <xdr:nvSpPr>
        <xdr:cNvPr id="9248" name="四角形 32"/>
        <xdr:cNvSpPr>
          <a:spLocks noChangeArrowheads="1"/>
        </xdr:cNvSpPr>
      </xdr:nvSpPr>
      <xdr:spPr>
        <a:xfrm>
          <a:off x="9258300" y="2341880"/>
          <a:ext cx="276860" cy="149225"/>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314325</xdr:colOff>
      <xdr:row>8</xdr:row>
      <xdr:rowOff>37465</xdr:rowOff>
    </xdr:from>
    <xdr:to xmlns:xdr="http://schemas.openxmlformats.org/drawingml/2006/spreadsheetDrawing">
      <xdr:col>33</xdr:col>
      <xdr:colOff>590550</xdr:colOff>
      <xdr:row>8</xdr:row>
      <xdr:rowOff>190500</xdr:rowOff>
    </xdr:to>
    <xdr:sp macro="" textlink="">
      <xdr:nvSpPr>
        <xdr:cNvPr id="9249" name="四角形 33"/>
        <xdr:cNvSpPr>
          <a:spLocks noChangeArrowheads="1"/>
        </xdr:cNvSpPr>
      </xdr:nvSpPr>
      <xdr:spPr>
        <a:xfrm>
          <a:off x="9258300" y="2536190"/>
          <a:ext cx="276225" cy="15303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323850</xdr:colOff>
      <xdr:row>8</xdr:row>
      <xdr:rowOff>212725</xdr:rowOff>
    </xdr:from>
    <xdr:to xmlns:xdr="http://schemas.openxmlformats.org/drawingml/2006/spreadsheetDrawing">
      <xdr:col>33</xdr:col>
      <xdr:colOff>600710</xdr:colOff>
      <xdr:row>8</xdr:row>
      <xdr:rowOff>369570</xdr:rowOff>
    </xdr:to>
    <xdr:sp macro="" textlink="">
      <xdr:nvSpPr>
        <xdr:cNvPr id="9250" name="四角形 34"/>
        <xdr:cNvSpPr>
          <a:spLocks noChangeArrowheads="1"/>
        </xdr:cNvSpPr>
      </xdr:nvSpPr>
      <xdr:spPr>
        <a:xfrm>
          <a:off x="9267825" y="2711450"/>
          <a:ext cx="276860" cy="15684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247650</xdr:colOff>
      <xdr:row>0</xdr:row>
      <xdr:rowOff>8255</xdr:rowOff>
    </xdr:from>
    <xdr:to xmlns:xdr="http://schemas.openxmlformats.org/drawingml/2006/spreadsheetDrawing">
      <xdr:col>38</xdr:col>
      <xdr:colOff>74930</xdr:colOff>
      <xdr:row>6</xdr:row>
      <xdr:rowOff>157480</xdr:rowOff>
    </xdr:to>
    <xdr:sp macro="" textlink="">
      <xdr:nvSpPr>
        <xdr:cNvPr id="9251" name="テキスト 8"/>
        <xdr:cNvSpPr txBox="1">
          <a:spLocks noChangeArrowheads="1"/>
        </xdr:cNvSpPr>
      </xdr:nvSpPr>
      <xdr:spPr>
        <a:xfrm>
          <a:off x="9191625" y="8255"/>
          <a:ext cx="3256280" cy="115252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25</xdr:row>
      <xdr:rowOff>0</xdr:rowOff>
    </xdr:from>
    <xdr:to xmlns:xdr="http://schemas.openxmlformats.org/drawingml/2006/spreadsheetDrawing">
      <xdr:col>12</xdr:col>
      <xdr:colOff>219710</xdr:colOff>
      <xdr:row>25</xdr:row>
      <xdr:rowOff>181610</xdr:rowOff>
    </xdr:to>
    <xdr:sp macro="" textlink="">
      <xdr:nvSpPr>
        <xdr:cNvPr id="10241" name="四角形 1"/>
        <xdr:cNvSpPr>
          <a:spLocks noChangeArrowheads="1"/>
        </xdr:cNvSpPr>
      </xdr:nvSpPr>
      <xdr:spPr>
        <a:xfrm>
          <a:off x="8610600" y="5600700"/>
          <a:ext cx="219710" cy="18161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219710</xdr:colOff>
      <xdr:row>26</xdr:row>
      <xdr:rowOff>181610</xdr:rowOff>
    </xdr:to>
    <xdr:sp macro="" textlink="">
      <xdr:nvSpPr>
        <xdr:cNvPr id="10242" name="四角形 2"/>
        <xdr:cNvSpPr>
          <a:spLocks noChangeArrowheads="1"/>
        </xdr:cNvSpPr>
      </xdr:nvSpPr>
      <xdr:spPr>
        <a:xfrm>
          <a:off x="8610600" y="5791200"/>
          <a:ext cx="219710" cy="18161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17</xdr:col>
      <xdr:colOff>164465</xdr:colOff>
      <xdr:row>0</xdr:row>
      <xdr:rowOff>106680</xdr:rowOff>
    </xdr:from>
    <xdr:to xmlns:xdr="http://schemas.openxmlformats.org/drawingml/2006/spreadsheetDrawing">
      <xdr:col>24</xdr:col>
      <xdr:colOff>298450</xdr:colOff>
      <xdr:row>2</xdr:row>
      <xdr:rowOff>421005</xdr:rowOff>
    </xdr:to>
    <xdr:sp macro="" textlink="">
      <xdr:nvSpPr>
        <xdr:cNvPr id="10248" name="テキスト 8"/>
        <xdr:cNvSpPr txBox="1">
          <a:spLocks noChangeArrowheads="1"/>
        </xdr:cNvSpPr>
      </xdr:nvSpPr>
      <xdr:spPr>
        <a:xfrm>
          <a:off x="12356465" y="106680"/>
          <a:ext cx="5315585" cy="9048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※本報告書は、計画初年度の翌年度から目標年度の翌年度まで、毎年提出してください。</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（計画提出が令和8年度の場合</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　報告書提出年度：令和9年度～令和11年度）</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17</xdr:col>
      <xdr:colOff>163195</xdr:colOff>
      <xdr:row>2</xdr:row>
      <xdr:rowOff>533400</xdr:rowOff>
    </xdr:from>
    <xdr:to xmlns:xdr="http://schemas.openxmlformats.org/drawingml/2006/spreadsheetDrawing">
      <xdr:col>24</xdr:col>
      <xdr:colOff>296545</xdr:colOff>
      <xdr:row>5</xdr:row>
      <xdr:rowOff>67945</xdr:rowOff>
    </xdr:to>
    <xdr:sp macro="" textlink="">
      <xdr:nvSpPr>
        <xdr:cNvPr id="10249" name="テキスト 9"/>
        <xdr:cNvSpPr txBox="1">
          <a:spLocks noChangeArrowheads="1"/>
        </xdr:cNvSpPr>
      </xdr:nvSpPr>
      <xdr:spPr>
        <a:xfrm>
          <a:off x="12355195" y="1123950"/>
          <a:ext cx="5314950" cy="73469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17</xdr:col>
      <xdr:colOff>276225</xdr:colOff>
      <xdr:row>2</xdr:row>
      <xdr:rowOff>716280</xdr:rowOff>
    </xdr:from>
    <xdr:to xmlns:xdr="http://schemas.openxmlformats.org/drawingml/2006/spreadsheetDrawing">
      <xdr:col>17</xdr:col>
      <xdr:colOff>552450</xdr:colOff>
      <xdr:row>3</xdr:row>
      <xdr:rowOff>51435</xdr:rowOff>
    </xdr:to>
    <xdr:sp macro="" textlink="">
      <xdr:nvSpPr>
        <xdr:cNvPr id="10250" name="四角形 10"/>
        <xdr:cNvSpPr>
          <a:spLocks noChangeArrowheads="1"/>
        </xdr:cNvSpPr>
      </xdr:nvSpPr>
      <xdr:spPr>
        <a:xfrm>
          <a:off x="12468225" y="1306830"/>
          <a:ext cx="276225" cy="15430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171450</xdr:colOff>
      <xdr:row>87</xdr:row>
      <xdr:rowOff>6985</xdr:rowOff>
    </xdr:from>
    <xdr:to xmlns:xdr="http://schemas.openxmlformats.org/drawingml/2006/spreadsheetDrawing">
      <xdr:col>7</xdr:col>
      <xdr:colOff>266700</xdr:colOff>
      <xdr:row>96</xdr:row>
      <xdr:rowOff>0</xdr:rowOff>
    </xdr:to>
    <xdr:sp macro="" textlink="">
      <xdr:nvSpPr>
        <xdr:cNvPr id="10252" name="図形 12"/>
        <xdr:cNvSpPr>
          <a:spLocks noChangeArrowheads="1"/>
        </xdr:cNvSpPr>
      </xdr:nvSpPr>
      <xdr:spPr>
        <a:xfrm>
          <a:off x="2257425" y="17961610"/>
          <a:ext cx="2781300" cy="1536065"/>
        </a:xfrm>
        <a:prstGeom prst="downArrow">
          <a:avLst>
            <a:gd name="adj1" fmla="val 50000"/>
            <a:gd name="adj2" fmla="val 25000"/>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657860</xdr:colOff>
      <xdr:row>23</xdr:row>
      <xdr:rowOff>114935</xdr:rowOff>
    </xdr:from>
    <xdr:to xmlns:xdr="http://schemas.openxmlformats.org/drawingml/2006/spreadsheetDrawing">
      <xdr:col>25</xdr:col>
      <xdr:colOff>209550</xdr:colOff>
      <xdr:row>24</xdr:row>
      <xdr:rowOff>172085</xdr:rowOff>
    </xdr:to>
    <xdr:sp macro="" textlink="">
      <xdr:nvSpPr>
        <xdr:cNvPr id="10265" name="テキスト 25"/>
        <xdr:cNvSpPr txBox="1">
          <a:spLocks noChangeArrowheads="1"/>
        </xdr:cNvSpPr>
      </xdr:nvSpPr>
      <xdr:spPr>
        <a:xfrm>
          <a:off x="12849860" y="5334635"/>
          <a:ext cx="5419090" cy="24765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※複数の都市ガス事業者と契約している場合はこちらを参照してください。</a:t>
          </a:r>
        </a:p>
      </xdr:txBody>
    </xdr:sp>
    <xdr:clientData/>
  </xdr:twoCellAnchor>
  <xdr:twoCellAnchor>
    <xdr:from xmlns:xdr="http://schemas.openxmlformats.org/drawingml/2006/spreadsheetDrawing">
      <xdr:col>24</xdr:col>
      <xdr:colOff>0</xdr:colOff>
      <xdr:row>41</xdr:row>
      <xdr:rowOff>123190</xdr:rowOff>
    </xdr:from>
    <xdr:to xmlns:xdr="http://schemas.openxmlformats.org/drawingml/2006/spreadsheetDrawing">
      <xdr:col>25</xdr:col>
      <xdr:colOff>104775</xdr:colOff>
      <xdr:row>43</xdr:row>
      <xdr:rowOff>76200</xdr:rowOff>
    </xdr:to>
    <xdr:sp macro="" textlink="">
      <xdr:nvSpPr>
        <xdr:cNvPr id="10266" name="楕円 26"/>
        <xdr:cNvSpPr>
          <a:spLocks noChangeArrowheads="1"/>
        </xdr:cNvSpPr>
      </xdr:nvSpPr>
      <xdr:spPr>
        <a:xfrm>
          <a:off x="17373600" y="8771890"/>
          <a:ext cx="790575" cy="334010"/>
        </a:xfrm>
        <a:prstGeom prst="ellipse">
          <a:avLst/>
        </a:prstGeom>
        <a:noFill/>
        <a:ln w="19050">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17</xdr:col>
      <xdr:colOff>638810</xdr:colOff>
      <xdr:row>43</xdr:row>
      <xdr:rowOff>151765</xdr:rowOff>
    </xdr:from>
    <xdr:to xmlns:xdr="http://schemas.openxmlformats.org/drawingml/2006/spreadsheetDrawing">
      <xdr:col>26</xdr:col>
      <xdr:colOff>667385</xdr:colOff>
      <xdr:row>49</xdr:row>
      <xdr:rowOff>173355</xdr:rowOff>
    </xdr:to>
    <xdr:sp macro="" textlink="">
      <xdr:nvSpPr>
        <xdr:cNvPr id="10267" name="テキスト 27"/>
        <xdr:cNvSpPr txBox="1">
          <a:spLocks noChangeArrowheads="1"/>
        </xdr:cNvSpPr>
      </xdr:nvSpPr>
      <xdr:spPr>
        <a:xfrm>
          <a:off x="12830810" y="9181465"/>
          <a:ext cx="6581775" cy="137414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１　購入する都市ガス事業者ごと、事業所の都市ガス使用量の合計を算定してください。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２　「１」で算定した値を、購入する都市ガス事業者ごと、「事業所使用量」欄に入力してください。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３　○の値が、全事業所の加重平均発熱量となるため、左の表の単位発熱量「Ｃ」①の欄に入力してください。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※この方法の他、別紙２をガス事業者ごと複数枚提出する方法でも可とします。</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17</xdr:col>
      <xdr:colOff>629285</xdr:colOff>
      <xdr:row>13</xdr:row>
      <xdr:rowOff>85725</xdr:rowOff>
    </xdr:from>
    <xdr:to xmlns:xdr="http://schemas.openxmlformats.org/drawingml/2006/spreadsheetDrawing">
      <xdr:col>25</xdr:col>
      <xdr:colOff>180975</xdr:colOff>
      <xdr:row>14</xdr:row>
      <xdr:rowOff>143510</xdr:rowOff>
    </xdr:to>
    <xdr:sp macro="" textlink="">
      <xdr:nvSpPr>
        <xdr:cNvPr id="10278" name="テキスト 38"/>
        <xdr:cNvSpPr txBox="1">
          <a:spLocks noChangeArrowheads="1"/>
        </xdr:cNvSpPr>
      </xdr:nvSpPr>
      <xdr:spPr>
        <a:xfrm>
          <a:off x="12821285" y="3400425"/>
          <a:ext cx="5419090" cy="24828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その他の燃料を入力する場合は、こちらを参照してください。</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219710</xdr:colOff>
      <xdr:row>26</xdr:row>
      <xdr:rowOff>132080</xdr:rowOff>
    </xdr:to>
    <xdr:sp macro="" textlink="">
      <xdr:nvSpPr>
        <xdr:cNvPr id="10281" name="四角形 40"/>
        <xdr:cNvSpPr>
          <a:spLocks noChangeArrowheads="1"/>
        </xdr:cNvSpPr>
      </xdr:nvSpPr>
      <xdr:spPr>
        <a:xfrm>
          <a:off x="8610600" y="5791200"/>
          <a:ext cx="219710" cy="13208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hyperlink" Target="https://policies.env.go.jp/earth/ghg-santeikohyo/calc.html" TargetMode="External" /><Relationship Id="rId2" Type="http://schemas.openxmlformats.org/officeDocument/2006/relationships/printerSettings" Target="../printerSettings/printerSettings6.bin" /><Relationship Id="rId3"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34"/>
  </sheetPr>
  <dimension ref="A1:AM148"/>
  <sheetViews>
    <sheetView view="pageBreakPreview" topLeftCell="A13" zoomScale="70" zoomScaleSheetLayoutView="70" workbookViewId="0">
      <selection activeCell="AH31" sqref="AH31"/>
    </sheetView>
  </sheetViews>
  <sheetFormatPr defaultRowHeight="12"/>
  <cols>
    <col min="1" max="30" width="3.125" style="1" customWidth="1"/>
    <col min="31" max="16384" width="9" style="1" bestFit="1" customWidth="1"/>
  </cols>
  <sheetData>
    <row r="1" spans="1:33">
      <c r="A1" s="4" t="s">
        <v>3</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3" s="2" customFormat="1" ht="22.5" customHeight="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3" ht="22.5" customHeight="1">
      <c r="U3" s="8"/>
      <c r="V3" s="8"/>
      <c r="W3" s="74" t="s">
        <v>5</v>
      </c>
      <c r="X3" s="74"/>
      <c r="Y3" s="74"/>
      <c r="Z3" s="74"/>
      <c r="AA3" s="74"/>
      <c r="AB3" s="74"/>
      <c r="AC3" s="74"/>
    </row>
    <row r="4" spans="1:33" ht="22.5" customHeight="1">
      <c r="AD4" s="8"/>
    </row>
    <row r="5" spans="1:33" ht="22.5" customHeight="1">
      <c r="A5" s="6" t="s">
        <v>22</v>
      </c>
      <c r="B5" s="6"/>
    </row>
    <row r="6" spans="1:33" ht="22.5" customHeight="1">
      <c r="A6" s="7"/>
      <c r="B6" s="7"/>
      <c r="R6" s="30" t="s">
        <v>26</v>
      </c>
      <c r="S6" s="30"/>
      <c r="T6" s="71"/>
      <c r="U6" s="71"/>
      <c r="V6" s="71"/>
      <c r="W6" s="71"/>
      <c r="X6" s="71"/>
      <c r="Y6" s="71"/>
      <c r="Z6" s="71"/>
      <c r="AA6" s="71"/>
      <c r="AB6" s="71"/>
      <c r="AC6" s="71"/>
      <c r="AD6" s="71"/>
    </row>
    <row r="7" spans="1:33" ht="22.5" customHeight="1">
      <c r="A7" s="7"/>
      <c r="B7" s="7"/>
      <c r="J7" s="30"/>
      <c r="K7" s="30"/>
      <c r="T7" s="71"/>
      <c r="U7" s="71"/>
      <c r="V7" s="71"/>
      <c r="W7" s="71"/>
      <c r="X7" s="71"/>
      <c r="Y7" s="71"/>
      <c r="Z7" s="71"/>
      <c r="AA7" s="71"/>
      <c r="AB7" s="71"/>
      <c r="AC7" s="71"/>
      <c r="AD7" s="71"/>
    </row>
    <row r="8" spans="1:33" ht="22.5" customHeight="1">
      <c r="A8" s="7"/>
      <c r="B8" s="7"/>
      <c r="R8" s="30" t="s">
        <v>29</v>
      </c>
      <c r="S8" s="30"/>
      <c r="T8" s="71"/>
      <c r="U8" s="71"/>
      <c r="V8" s="71"/>
      <c r="W8" s="71"/>
      <c r="X8" s="71"/>
      <c r="Y8" s="71"/>
      <c r="Z8" s="71"/>
      <c r="AA8" s="71"/>
      <c r="AB8" s="71"/>
      <c r="AC8" s="71"/>
      <c r="AD8" s="71"/>
    </row>
    <row r="9" spans="1:33" ht="22.5" customHeight="1">
      <c r="A9" s="7"/>
      <c r="B9" s="7"/>
      <c r="T9" s="72"/>
      <c r="U9" s="72"/>
      <c r="V9" s="72"/>
      <c r="W9" s="72"/>
      <c r="X9" s="72"/>
      <c r="Y9" s="72"/>
      <c r="Z9" s="72"/>
      <c r="AA9" s="72"/>
      <c r="AB9" s="72"/>
      <c r="AC9" s="72"/>
      <c r="AD9" s="81"/>
    </row>
    <row r="10" spans="1:33" ht="22.5" customHeight="1">
      <c r="A10" s="7"/>
      <c r="B10" s="7"/>
      <c r="I10" s="8"/>
      <c r="J10" s="8"/>
      <c r="K10" s="8"/>
      <c r="L10" s="8"/>
      <c r="M10" s="8"/>
      <c r="N10" s="8"/>
      <c r="O10" s="8"/>
      <c r="P10" s="8"/>
      <c r="Q10" s="8"/>
      <c r="R10" s="8"/>
      <c r="T10" s="8" t="s">
        <v>37</v>
      </c>
      <c r="U10" s="8"/>
      <c r="V10" s="8"/>
      <c r="W10" s="8"/>
      <c r="X10" s="75"/>
      <c r="Y10" s="75"/>
      <c r="Z10" s="75"/>
      <c r="AA10" s="75"/>
      <c r="AB10" s="75"/>
      <c r="AC10" s="75"/>
      <c r="AD10" s="75"/>
    </row>
    <row r="11" spans="1:33" ht="22.5" customHeight="1">
      <c r="A11" s="7"/>
      <c r="B11" s="7"/>
      <c r="I11" s="8"/>
      <c r="J11" s="8"/>
      <c r="K11" s="8"/>
      <c r="L11" s="8"/>
      <c r="M11" s="8"/>
      <c r="N11" s="8"/>
      <c r="O11" s="8"/>
      <c r="P11" s="8"/>
      <c r="Q11" s="8"/>
      <c r="R11" s="8"/>
      <c r="T11" s="8"/>
      <c r="U11" s="8"/>
      <c r="V11" s="8"/>
      <c r="W11" s="8"/>
      <c r="X11" s="8"/>
      <c r="Y11" s="8"/>
      <c r="Z11" s="8"/>
      <c r="AA11" s="8"/>
      <c r="AB11" s="8"/>
      <c r="AC11" s="8"/>
      <c r="AD11" s="8"/>
    </row>
    <row r="12" spans="1:33" ht="14.25" customHeight="1">
      <c r="A12" s="7"/>
      <c r="B12" s="7"/>
    </row>
    <row r="13" spans="1:33">
      <c r="A13" s="8"/>
      <c r="B13" s="8"/>
      <c r="C13" s="8"/>
      <c r="D13" s="8"/>
      <c r="E13" s="8"/>
      <c r="F13" s="8"/>
      <c r="G13" s="8"/>
      <c r="H13" s="8"/>
      <c r="I13" s="8"/>
      <c r="J13" s="8"/>
      <c r="K13" s="8"/>
      <c r="L13" s="8"/>
      <c r="M13" s="8"/>
      <c r="N13" s="30"/>
      <c r="O13" s="30"/>
      <c r="P13" s="8"/>
      <c r="Q13" s="8"/>
      <c r="R13" s="8"/>
      <c r="S13" s="8"/>
      <c r="T13" s="8"/>
      <c r="U13" s="8"/>
      <c r="V13" s="8"/>
      <c r="W13" s="8"/>
      <c r="X13" s="8"/>
      <c r="Y13" s="8"/>
      <c r="Z13" s="8"/>
      <c r="AA13" s="8"/>
      <c r="AB13" s="8"/>
      <c r="AC13" s="8"/>
      <c r="AD13" s="8"/>
      <c r="AF13" s="102" t="s">
        <v>11</v>
      </c>
      <c r="AG13" s="8"/>
    </row>
    <row r="14" spans="1:33">
      <c r="A14" s="9" t="s">
        <v>20</v>
      </c>
      <c r="B14" s="9"/>
      <c r="C14" s="9"/>
      <c r="D14" s="9"/>
      <c r="E14" s="9"/>
      <c r="F14" s="9"/>
      <c r="G14" s="9"/>
      <c r="H14" s="9"/>
      <c r="I14" s="9"/>
      <c r="J14" s="9"/>
      <c r="K14" s="9"/>
      <c r="L14" s="9"/>
      <c r="M14" s="9"/>
      <c r="N14" s="45" t="s">
        <v>40</v>
      </c>
      <c r="O14" s="45"/>
      <c r="P14" s="4" t="s">
        <v>43</v>
      </c>
      <c r="Q14" s="4"/>
      <c r="R14" s="4"/>
      <c r="S14" s="4"/>
      <c r="T14" s="4"/>
      <c r="U14" s="4"/>
      <c r="V14" s="4"/>
      <c r="W14" s="4"/>
      <c r="X14" s="4"/>
      <c r="Y14" s="4"/>
      <c r="Z14" s="4"/>
      <c r="AA14" s="4"/>
      <c r="AB14" s="4"/>
      <c r="AC14" s="4"/>
      <c r="AD14" s="4"/>
      <c r="AF14" s="102" t="s">
        <v>40</v>
      </c>
      <c r="AG14" s="8"/>
    </row>
    <row r="15" spans="1:33">
      <c r="N15" s="30"/>
      <c r="O15" s="30"/>
      <c r="AF15" s="102" t="s">
        <v>19</v>
      </c>
      <c r="AG15" s="8"/>
    </row>
    <row r="16" spans="1:33">
      <c r="Z16" s="79"/>
      <c r="AA16" s="79"/>
      <c r="AB16" s="79"/>
      <c r="AC16" s="79"/>
    </row>
    <row r="17" spans="1:39" ht="22.5" customHeight="1">
      <c r="A17" s="10" t="s">
        <v>44</v>
      </c>
      <c r="B17" s="21"/>
      <c r="C17" s="21"/>
      <c r="D17" s="21"/>
      <c r="E17" s="21"/>
      <c r="F17" s="21"/>
      <c r="G17" s="21"/>
      <c r="H17" s="21"/>
      <c r="I17" s="21"/>
      <c r="J17" s="31"/>
      <c r="K17" s="34" t="s">
        <v>45</v>
      </c>
      <c r="L17" s="34"/>
      <c r="M17" s="34"/>
      <c r="N17" s="34"/>
      <c r="O17" s="34"/>
      <c r="P17" s="34"/>
      <c r="Q17" s="34"/>
      <c r="R17" s="49" t="str">
        <f>IF(T8=0,"",T8)</f>
        <v/>
      </c>
      <c r="S17" s="60"/>
      <c r="T17" s="60"/>
      <c r="U17" s="60"/>
      <c r="V17" s="60"/>
      <c r="W17" s="60"/>
      <c r="X17" s="60"/>
      <c r="Y17" s="60"/>
      <c r="Z17" s="60"/>
      <c r="AA17" s="60"/>
      <c r="AB17" s="60"/>
      <c r="AC17" s="60"/>
      <c r="AD17" s="82"/>
    </row>
    <row r="18" spans="1:39" ht="22.5" customHeight="1">
      <c r="A18" s="11"/>
      <c r="B18" s="22"/>
      <c r="C18" s="22"/>
      <c r="D18" s="22"/>
      <c r="E18" s="22"/>
      <c r="F18" s="22"/>
      <c r="G18" s="22"/>
      <c r="H18" s="22"/>
      <c r="I18" s="22"/>
      <c r="J18" s="32"/>
      <c r="K18" s="34"/>
      <c r="L18" s="34"/>
      <c r="M18" s="34"/>
      <c r="N18" s="34"/>
      <c r="O18" s="34"/>
      <c r="P18" s="34"/>
      <c r="Q18" s="34"/>
      <c r="R18" s="50" t="str">
        <f>IF(T9=0,"",T9)</f>
        <v/>
      </c>
      <c r="S18" s="61"/>
      <c r="T18" s="61"/>
      <c r="U18" s="61"/>
      <c r="V18" s="61"/>
      <c r="W18" s="61"/>
      <c r="X18" s="61"/>
      <c r="Y18" s="61"/>
      <c r="Z18" s="61"/>
      <c r="AA18" s="61"/>
      <c r="AB18" s="61"/>
      <c r="AC18" s="61"/>
      <c r="AD18" s="83"/>
    </row>
    <row r="19" spans="1:39" ht="22.5" customHeight="1">
      <c r="A19" s="11"/>
      <c r="B19" s="22"/>
      <c r="C19" s="22"/>
      <c r="D19" s="22"/>
      <c r="E19" s="22"/>
      <c r="F19" s="22"/>
      <c r="G19" s="22"/>
      <c r="H19" s="22"/>
      <c r="I19" s="22"/>
      <c r="J19" s="32"/>
      <c r="K19" s="34" t="s">
        <v>47</v>
      </c>
      <c r="L19" s="34"/>
      <c r="M19" s="34"/>
      <c r="N19" s="34"/>
      <c r="O19" s="34"/>
      <c r="P19" s="34"/>
      <c r="Q19" s="34"/>
      <c r="R19" s="51" t="s">
        <v>55</v>
      </c>
      <c r="S19" s="62"/>
      <c r="T19" s="62"/>
      <c r="U19" s="62"/>
      <c r="V19" s="62"/>
      <c r="W19" s="62"/>
      <c r="X19" s="62"/>
      <c r="Y19" s="62"/>
      <c r="Z19" s="62"/>
      <c r="AA19" s="62"/>
      <c r="AB19" s="62"/>
      <c r="AC19" s="62"/>
      <c r="AD19" s="84"/>
    </row>
    <row r="20" spans="1:39" ht="22.5" customHeight="1">
      <c r="A20" s="11"/>
      <c r="B20" s="22"/>
      <c r="C20" s="22"/>
      <c r="D20" s="22"/>
      <c r="E20" s="22"/>
      <c r="F20" s="22"/>
      <c r="G20" s="22"/>
      <c r="H20" s="22"/>
      <c r="I20" s="22"/>
      <c r="J20" s="32"/>
      <c r="K20" s="34"/>
      <c r="L20" s="34"/>
      <c r="M20" s="34"/>
      <c r="N20" s="34"/>
      <c r="O20" s="34"/>
      <c r="P20" s="34"/>
      <c r="Q20" s="34"/>
      <c r="R20" s="52" t="str">
        <f>IF(T6=0,"",T6)</f>
        <v/>
      </c>
      <c r="S20" s="63"/>
      <c r="T20" s="63"/>
      <c r="U20" s="63"/>
      <c r="V20" s="63"/>
      <c r="W20" s="63"/>
      <c r="X20" s="63"/>
      <c r="Y20" s="63"/>
      <c r="Z20" s="63"/>
      <c r="AA20" s="63"/>
      <c r="AB20" s="63"/>
      <c r="AC20" s="63"/>
      <c r="AD20" s="85"/>
    </row>
    <row r="21" spans="1:39" ht="22.5" customHeight="1">
      <c r="A21" s="11"/>
      <c r="B21" s="22"/>
      <c r="C21" s="22"/>
      <c r="D21" s="22"/>
      <c r="E21" s="22"/>
      <c r="F21" s="22"/>
      <c r="G21" s="22"/>
      <c r="H21" s="22"/>
      <c r="I21" s="22"/>
      <c r="J21" s="32"/>
      <c r="K21" s="34"/>
      <c r="L21" s="34"/>
      <c r="M21" s="34"/>
      <c r="N21" s="34"/>
      <c r="O21" s="34"/>
      <c r="P21" s="34"/>
      <c r="Q21" s="34"/>
      <c r="R21" s="53" t="s">
        <v>63</v>
      </c>
      <c r="S21" s="64"/>
      <c r="T21" s="64"/>
      <c r="U21" s="64"/>
      <c r="V21" s="64"/>
      <c r="W21" s="64"/>
      <c r="X21" s="73"/>
      <c r="Y21" s="73"/>
      <c r="Z21" s="73"/>
      <c r="AA21" s="73"/>
      <c r="AB21" s="73"/>
      <c r="AC21" s="73"/>
      <c r="AD21" s="86"/>
    </row>
    <row r="22" spans="1:39" ht="22.5" customHeight="1">
      <c r="A22" s="12"/>
      <c r="B22" s="23"/>
      <c r="C22" s="23"/>
      <c r="D22" s="23"/>
      <c r="E22" s="23"/>
      <c r="F22" s="23"/>
      <c r="G22" s="23"/>
      <c r="H22" s="23"/>
      <c r="I22" s="23"/>
      <c r="J22" s="33"/>
      <c r="K22" s="35" t="s">
        <v>436</v>
      </c>
      <c r="L22" s="40"/>
      <c r="M22" s="40"/>
      <c r="N22" s="40"/>
      <c r="O22" s="40"/>
      <c r="P22" s="40"/>
      <c r="Q22" s="48"/>
      <c r="R22" s="54"/>
      <c r="S22" s="65"/>
      <c r="T22" s="65"/>
      <c r="U22" s="65"/>
      <c r="V22" s="65"/>
      <c r="W22" s="65"/>
      <c r="X22" s="65"/>
      <c r="Y22" s="65"/>
      <c r="Z22" s="65"/>
      <c r="AA22" s="65"/>
      <c r="AB22" s="65"/>
      <c r="AC22" s="65"/>
      <c r="AD22" s="87"/>
    </row>
    <row r="23" spans="1:39" ht="22.5" customHeight="1">
      <c r="A23" s="13" t="s">
        <v>58</v>
      </c>
      <c r="B23" s="13"/>
      <c r="C23" s="13"/>
      <c r="D23" s="13"/>
      <c r="E23" s="13"/>
      <c r="F23" s="13"/>
      <c r="G23" s="13"/>
      <c r="H23" s="13"/>
      <c r="I23" s="13"/>
      <c r="J23" s="13"/>
      <c r="K23" s="34" t="s">
        <v>67</v>
      </c>
      <c r="L23" s="34"/>
      <c r="M23" s="34"/>
      <c r="N23" s="34"/>
      <c r="O23" s="34"/>
      <c r="P23" s="34"/>
      <c r="Q23" s="34"/>
      <c r="R23" s="55"/>
      <c r="S23" s="66"/>
      <c r="T23" s="66"/>
      <c r="U23" s="66"/>
      <c r="V23" s="66"/>
      <c r="W23" s="66"/>
      <c r="X23" s="66"/>
      <c r="Y23" s="66"/>
      <c r="Z23" s="66"/>
      <c r="AA23" s="66"/>
      <c r="AB23" s="66"/>
      <c r="AC23" s="66"/>
      <c r="AD23" s="88"/>
    </row>
    <row r="24" spans="1:39" ht="22.5" customHeight="1">
      <c r="A24" s="13"/>
      <c r="B24" s="13"/>
      <c r="C24" s="13"/>
      <c r="D24" s="13"/>
      <c r="E24" s="13"/>
      <c r="F24" s="13"/>
      <c r="G24" s="13"/>
      <c r="H24" s="13"/>
      <c r="I24" s="13"/>
      <c r="J24" s="13"/>
      <c r="K24" s="34" t="s">
        <v>69</v>
      </c>
      <c r="L24" s="34"/>
      <c r="M24" s="34"/>
      <c r="N24" s="34"/>
      <c r="O24" s="34"/>
      <c r="P24" s="34"/>
      <c r="Q24" s="34"/>
      <c r="R24" s="51" t="s">
        <v>55</v>
      </c>
      <c r="S24" s="62"/>
      <c r="T24" s="62"/>
      <c r="U24" s="62"/>
      <c r="V24" s="62"/>
      <c r="W24" s="62"/>
      <c r="X24" s="62"/>
      <c r="Y24" s="62"/>
      <c r="Z24" s="62"/>
      <c r="AA24" s="62"/>
      <c r="AB24" s="62"/>
      <c r="AC24" s="62"/>
      <c r="AD24" s="84"/>
    </row>
    <row r="25" spans="1:39" ht="22.5" customHeight="1">
      <c r="A25" s="13"/>
      <c r="B25" s="13"/>
      <c r="C25" s="13"/>
      <c r="D25" s="13"/>
      <c r="E25" s="13"/>
      <c r="F25" s="13"/>
      <c r="G25" s="13"/>
      <c r="H25" s="13"/>
      <c r="I25" s="13"/>
      <c r="J25" s="13"/>
      <c r="K25" s="34"/>
      <c r="L25" s="34"/>
      <c r="M25" s="34"/>
      <c r="N25" s="34"/>
      <c r="O25" s="34"/>
      <c r="P25" s="34"/>
      <c r="Q25" s="34"/>
      <c r="R25" s="56"/>
      <c r="S25" s="67"/>
      <c r="T25" s="67"/>
      <c r="U25" s="67"/>
      <c r="V25" s="67"/>
      <c r="W25" s="67"/>
      <c r="X25" s="67"/>
      <c r="Y25" s="67"/>
      <c r="Z25" s="67"/>
      <c r="AA25" s="67"/>
      <c r="AB25" s="67"/>
      <c r="AC25" s="67"/>
      <c r="AD25" s="89"/>
    </row>
    <row r="26" spans="1:39" ht="22.5" customHeight="1">
      <c r="A26" s="13"/>
      <c r="B26" s="13"/>
      <c r="C26" s="13"/>
      <c r="D26" s="13"/>
      <c r="E26" s="13"/>
      <c r="F26" s="13"/>
      <c r="G26" s="13"/>
      <c r="H26" s="13"/>
      <c r="I26" s="13"/>
      <c r="J26" s="13"/>
      <c r="K26" s="34"/>
      <c r="L26" s="34"/>
      <c r="M26" s="34"/>
      <c r="N26" s="34"/>
      <c r="O26" s="34"/>
      <c r="P26" s="34"/>
      <c r="Q26" s="34"/>
      <c r="R26" s="53" t="s">
        <v>63</v>
      </c>
      <c r="S26" s="64"/>
      <c r="T26" s="64"/>
      <c r="U26" s="64"/>
      <c r="V26" s="64"/>
      <c r="W26" s="64"/>
      <c r="X26" s="73"/>
      <c r="Y26" s="73"/>
      <c r="Z26" s="73"/>
      <c r="AA26" s="73"/>
      <c r="AB26" s="73"/>
      <c r="AC26" s="73"/>
      <c r="AD26" s="86"/>
    </row>
    <row r="27" spans="1:39" ht="22.5" customHeight="1">
      <c r="A27" s="13" t="s">
        <v>50</v>
      </c>
      <c r="B27" s="13"/>
      <c r="C27" s="13"/>
      <c r="D27" s="13"/>
      <c r="E27" s="13"/>
      <c r="F27" s="13"/>
      <c r="G27" s="13"/>
      <c r="H27" s="13"/>
      <c r="I27" s="13"/>
      <c r="J27" s="13"/>
      <c r="K27" s="34" t="s">
        <v>7</v>
      </c>
      <c r="L27" s="34"/>
      <c r="M27" s="34"/>
      <c r="N27" s="34"/>
      <c r="O27" s="34"/>
      <c r="P27" s="34"/>
      <c r="Q27" s="34"/>
      <c r="R27" s="57"/>
      <c r="S27" s="68"/>
      <c r="T27" s="68"/>
      <c r="U27" s="68"/>
      <c r="V27" s="68"/>
      <c r="W27" s="68"/>
      <c r="X27" s="68"/>
      <c r="Y27" s="68"/>
      <c r="Z27" s="68"/>
      <c r="AA27" s="68"/>
      <c r="AB27" s="68"/>
      <c r="AC27" s="68"/>
      <c r="AD27" s="90"/>
      <c r="AM27" s="1" t="s">
        <v>76</v>
      </c>
    </row>
    <row r="28" spans="1:39" ht="22.5" customHeight="1">
      <c r="A28" s="13"/>
      <c r="B28" s="13"/>
      <c r="C28" s="13"/>
      <c r="D28" s="13"/>
      <c r="E28" s="13"/>
      <c r="F28" s="13"/>
      <c r="G28" s="13"/>
      <c r="H28" s="13"/>
      <c r="I28" s="13"/>
      <c r="J28" s="13"/>
      <c r="K28" s="34" t="s">
        <v>39</v>
      </c>
      <c r="L28" s="34"/>
      <c r="M28" s="34"/>
      <c r="N28" s="34"/>
      <c r="O28" s="34"/>
      <c r="P28" s="34"/>
      <c r="Q28" s="34"/>
      <c r="R28" s="57"/>
      <c r="S28" s="68"/>
      <c r="T28" s="68"/>
      <c r="U28" s="68"/>
      <c r="V28" s="68"/>
      <c r="W28" s="68"/>
      <c r="X28" s="68"/>
      <c r="Y28" s="68"/>
      <c r="Z28" s="68"/>
      <c r="AA28" s="68"/>
      <c r="AB28" s="68"/>
      <c r="AC28" s="68"/>
      <c r="AD28" s="90"/>
      <c r="AM28" s="1" t="s">
        <v>79</v>
      </c>
    </row>
    <row r="29" spans="1:39" ht="22.5" customHeight="1">
      <c r="A29" s="13"/>
      <c r="B29" s="13"/>
      <c r="C29" s="13"/>
      <c r="D29" s="13"/>
      <c r="E29" s="13"/>
      <c r="F29" s="13"/>
      <c r="G29" s="13"/>
      <c r="H29" s="13"/>
      <c r="I29" s="13"/>
      <c r="J29" s="13"/>
      <c r="K29" s="34" t="s">
        <v>81</v>
      </c>
      <c r="L29" s="34"/>
      <c r="M29" s="34"/>
      <c r="N29" s="34"/>
      <c r="O29" s="34"/>
      <c r="P29" s="34"/>
      <c r="Q29" s="34"/>
      <c r="R29" s="51" t="s">
        <v>55</v>
      </c>
      <c r="S29" s="60" t="str">
        <f>IF(S24=0,"",S24)</f>
        <v/>
      </c>
      <c r="T29" s="60"/>
      <c r="U29" s="60"/>
      <c r="V29" s="60"/>
      <c r="W29" s="60"/>
      <c r="X29" s="60"/>
      <c r="Y29" s="60"/>
      <c r="Z29" s="60"/>
      <c r="AA29" s="60"/>
      <c r="AB29" s="60"/>
      <c r="AC29" s="60"/>
      <c r="AD29" s="82"/>
      <c r="AM29" s="1" t="s">
        <v>32</v>
      </c>
    </row>
    <row r="30" spans="1:39" ht="22.5" customHeight="1">
      <c r="A30" s="13"/>
      <c r="B30" s="13"/>
      <c r="C30" s="13"/>
      <c r="D30" s="13"/>
      <c r="E30" s="13"/>
      <c r="F30" s="13"/>
      <c r="G30" s="13"/>
      <c r="H30" s="13"/>
      <c r="I30" s="13"/>
      <c r="J30" s="13"/>
      <c r="K30" s="34"/>
      <c r="L30" s="34"/>
      <c r="M30" s="34"/>
      <c r="N30" s="34"/>
      <c r="O30" s="34"/>
      <c r="P30" s="34"/>
      <c r="Q30" s="34"/>
      <c r="R30" s="52" t="str">
        <f>IF(R25=0,"",R25)</f>
        <v/>
      </c>
      <c r="S30" s="63"/>
      <c r="T30" s="63"/>
      <c r="U30" s="63"/>
      <c r="V30" s="63"/>
      <c r="W30" s="63"/>
      <c r="X30" s="63"/>
      <c r="Y30" s="63"/>
      <c r="Z30" s="63"/>
      <c r="AA30" s="63"/>
      <c r="AB30" s="63"/>
      <c r="AC30" s="63"/>
      <c r="AD30" s="85"/>
      <c r="AM30" s="1" t="s">
        <v>82</v>
      </c>
    </row>
    <row r="31" spans="1:39" ht="22.5" customHeight="1">
      <c r="A31" s="13"/>
      <c r="B31" s="13"/>
      <c r="C31" s="13"/>
      <c r="D31" s="13"/>
      <c r="E31" s="13"/>
      <c r="F31" s="13"/>
      <c r="G31" s="13"/>
      <c r="H31" s="13"/>
      <c r="I31" s="13"/>
      <c r="J31" s="13"/>
      <c r="K31" s="34"/>
      <c r="L31" s="34"/>
      <c r="M31" s="34"/>
      <c r="N31" s="34"/>
      <c r="O31" s="34"/>
      <c r="P31" s="34"/>
      <c r="Q31" s="34"/>
      <c r="R31" s="58" t="s">
        <v>63</v>
      </c>
      <c r="S31" s="69"/>
      <c r="T31" s="69"/>
      <c r="U31" s="69"/>
      <c r="V31" s="69"/>
      <c r="W31" s="69"/>
      <c r="X31" s="63" t="str">
        <f>IF(X26=0,"",X26)</f>
        <v/>
      </c>
      <c r="Y31" s="63"/>
      <c r="Z31" s="63"/>
      <c r="AA31" s="63"/>
      <c r="AB31" s="63"/>
      <c r="AC31" s="63"/>
      <c r="AD31" s="85"/>
      <c r="AF31" s="1" t="s">
        <v>86</v>
      </c>
      <c r="AM31" s="1" t="s">
        <v>27</v>
      </c>
    </row>
    <row r="32" spans="1:39" ht="22.5" customHeight="1">
      <c r="A32" s="13"/>
      <c r="B32" s="13"/>
      <c r="C32" s="13"/>
      <c r="D32" s="13"/>
      <c r="E32" s="13"/>
      <c r="F32" s="13"/>
      <c r="G32" s="13"/>
      <c r="H32" s="13"/>
      <c r="I32" s="13"/>
      <c r="J32" s="13"/>
      <c r="K32" s="34"/>
      <c r="L32" s="34"/>
      <c r="M32" s="34"/>
      <c r="N32" s="34"/>
      <c r="O32" s="34"/>
      <c r="P32" s="34"/>
      <c r="Q32" s="34"/>
      <c r="R32" s="59" t="s">
        <v>89</v>
      </c>
      <c r="S32" s="70"/>
      <c r="T32" s="70"/>
      <c r="U32" s="70"/>
      <c r="V32" s="73"/>
      <c r="W32" s="73"/>
      <c r="X32" s="73"/>
      <c r="Y32" s="73"/>
      <c r="Z32" s="73"/>
      <c r="AA32" s="73"/>
      <c r="AB32" s="73"/>
      <c r="AC32" s="73"/>
      <c r="AD32" s="86"/>
      <c r="AM32" s="1" t="s">
        <v>91</v>
      </c>
    </row>
    <row r="33" spans="1:39" ht="22.5" customHeight="1">
      <c r="A33" s="13" t="s">
        <v>93</v>
      </c>
      <c r="B33" s="13"/>
      <c r="C33" s="13"/>
      <c r="D33" s="13"/>
      <c r="E33" s="13"/>
      <c r="F33" s="13"/>
      <c r="G33" s="13"/>
      <c r="H33" s="13"/>
      <c r="I33" s="13"/>
      <c r="J33" s="13"/>
      <c r="K33" s="36" t="s">
        <v>96</v>
      </c>
      <c r="L33" s="14"/>
      <c r="M33" s="14"/>
      <c r="N33" s="14"/>
      <c r="O33" s="14"/>
      <c r="P33" s="14"/>
      <c r="Q33" s="14"/>
      <c r="R33" s="14"/>
      <c r="S33" s="14"/>
      <c r="T33" s="14"/>
      <c r="U33" s="14"/>
      <c r="V33" s="14"/>
      <c r="W33" s="14"/>
      <c r="X33" s="14"/>
      <c r="Y33" s="14"/>
      <c r="Z33" s="14"/>
      <c r="AA33" s="14"/>
      <c r="AB33" s="14"/>
      <c r="AC33" s="14"/>
      <c r="AD33" s="91"/>
      <c r="AE33" s="1" t="s">
        <v>99</v>
      </c>
      <c r="AM33" s="1" t="s">
        <v>100</v>
      </c>
    </row>
    <row r="34" spans="1:39" ht="22.5" customHeight="1">
      <c r="A34" s="13"/>
      <c r="B34" s="13"/>
      <c r="C34" s="13"/>
      <c r="D34" s="13"/>
      <c r="E34" s="13"/>
      <c r="F34" s="13"/>
      <c r="G34" s="13"/>
      <c r="H34" s="13"/>
      <c r="I34" s="13"/>
      <c r="J34" s="13"/>
      <c r="K34" s="37" t="s">
        <v>86</v>
      </c>
      <c r="L34" s="41" t="s">
        <v>102</v>
      </c>
      <c r="M34" s="42"/>
      <c r="N34" s="42"/>
      <c r="O34" s="46"/>
      <c r="P34" s="46"/>
      <c r="Q34" s="46"/>
      <c r="R34" s="46"/>
      <c r="S34" s="46"/>
      <c r="T34" s="46"/>
      <c r="U34" s="46"/>
      <c r="V34" s="46"/>
      <c r="W34" s="46"/>
      <c r="X34" s="46"/>
      <c r="Y34" s="46"/>
      <c r="Z34" s="46"/>
      <c r="AA34" s="46"/>
      <c r="AB34" s="46"/>
      <c r="AC34" s="46"/>
      <c r="AD34" s="92"/>
      <c r="AE34" s="1" t="s">
        <v>103</v>
      </c>
      <c r="AK34" s="106" t="b">
        <f>K34="レ"</f>
        <v>1</v>
      </c>
    </row>
    <row r="35" spans="1:39" ht="22.5" customHeight="1">
      <c r="A35" s="13"/>
      <c r="B35" s="13"/>
      <c r="C35" s="13"/>
      <c r="D35" s="13"/>
      <c r="E35" s="13"/>
      <c r="F35" s="13"/>
      <c r="G35" s="13"/>
      <c r="H35" s="13"/>
      <c r="I35" s="13"/>
      <c r="J35" s="13"/>
      <c r="K35" s="37"/>
      <c r="L35" s="41" t="s">
        <v>17</v>
      </c>
      <c r="M35" s="42"/>
      <c r="N35" s="42"/>
      <c r="O35" s="15" t="s">
        <v>106</v>
      </c>
      <c r="P35" s="15"/>
      <c r="Q35" s="15"/>
      <c r="R35" s="15"/>
      <c r="S35" s="15"/>
      <c r="T35" s="15"/>
      <c r="U35" s="15"/>
      <c r="V35" s="15"/>
      <c r="W35" s="15"/>
      <c r="X35" s="76"/>
      <c r="Y35" s="76"/>
      <c r="Z35" s="76"/>
      <c r="AA35" s="76"/>
      <c r="AB35" s="80" t="s">
        <v>84</v>
      </c>
      <c r="AC35" s="80"/>
      <c r="AD35" s="93"/>
      <c r="AE35" s="1" t="s">
        <v>107</v>
      </c>
      <c r="AK35" s="106" t="b">
        <f>K35="レ"</f>
        <v>0</v>
      </c>
    </row>
    <row r="36" spans="1:39" ht="22.5" customHeight="1">
      <c r="A36" s="13"/>
      <c r="B36" s="13"/>
      <c r="C36" s="13"/>
      <c r="D36" s="13"/>
      <c r="E36" s="13"/>
      <c r="F36" s="13"/>
      <c r="G36" s="13"/>
      <c r="H36" s="13"/>
      <c r="I36" s="13"/>
      <c r="J36" s="13"/>
      <c r="K36" s="37"/>
      <c r="L36" s="42" t="s">
        <v>72</v>
      </c>
      <c r="M36" s="42"/>
      <c r="N36" s="42"/>
      <c r="O36" s="15" t="s">
        <v>51</v>
      </c>
      <c r="P36" s="15"/>
      <c r="Q36" s="15"/>
      <c r="R36" s="15"/>
      <c r="S36" s="15"/>
      <c r="T36" s="15"/>
      <c r="U36" s="15"/>
      <c r="V36" s="15"/>
      <c r="W36" s="15"/>
      <c r="X36" s="77"/>
      <c r="Y36" s="77"/>
      <c r="Z36" s="77"/>
      <c r="AA36" s="77"/>
      <c r="AB36" s="80" t="s">
        <v>109</v>
      </c>
      <c r="AC36" s="80"/>
      <c r="AD36" s="93"/>
      <c r="AE36" s="1" t="s">
        <v>90</v>
      </c>
      <c r="AK36" s="106" t="b">
        <f>K36="レ"</f>
        <v>0</v>
      </c>
    </row>
    <row r="37" spans="1:39" ht="22.5" customHeight="1">
      <c r="A37" s="13"/>
      <c r="B37" s="13"/>
      <c r="C37" s="13"/>
      <c r="D37" s="13"/>
      <c r="E37" s="13"/>
      <c r="F37" s="13"/>
      <c r="G37" s="13"/>
      <c r="H37" s="13"/>
      <c r="I37" s="13"/>
      <c r="J37" s="13"/>
      <c r="K37" s="37"/>
      <c r="L37" s="42" t="s">
        <v>60</v>
      </c>
      <c r="M37" s="42"/>
      <c r="N37" s="42"/>
      <c r="O37" s="47" t="s">
        <v>61</v>
      </c>
      <c r="P37" s="47"/>
      <c r="Q37" s="47"/>
      <c r="R37" s="47"/>
      <c r="S37" s="47"/>
      <c r="T37" s="47"/>
      <c r="U37" s="47"/>
      <c r="V37" s="47"/>
      <c r="W37" s="47"/>
      <c r="X37" s="78"/>
      <c r="Y37" s="78"/>
      <c r="Z37" s="78"/>
      <c r="AA37" s="78"/>
      <c r="AB37" s="78"/>
      <c r="AC37" s="78"/>
      <c r="AD37" s="94" t="s">
        <v>75</v>
      </c>
      <c r="AE37" s="1" t="s">
        <v>111</v>
      </c>
      <c r="AK37" s="106" t="b">
        <f>K37="レ"</f>
        <v>0</v>
      </c>
    </row>
    <row r="38" spans="1:39" ht="22.5" customHeight="1">
      <c r="A38" s="13" t="s">
        <v>10</v>
      </c>
      <c r="B38" s="13"/>
      <c r="C38" s="13"/>
      <c r="D38" s="13"/>
      <c r="E38" s="13"/>
      <c r="F38" s="13"/>
      <c r="G38" s="13"/>
      <c r="H38" s="13"/>
      <c r="I38" s="13"/>
      <c r="J38" s="13"/>
      <c r="K38" s="38" t="s">
        <v>113</v>
      </c>
      <c r="L38" s="43"/>
      <c r="M38" s="43"/>
      <c r="N38" s="43"/>
      <c r="O38" s="43"/>
      <c r="P38" s="43"/>
      <c r="Q38" s="43"/>
      <c r="R38" s="43"/>
      <c r="S38" s="43"/>
      <c r="T38" s="43"/>
      <c r="U38" s="43"/>
      <c r="V38" s="43"/>
      <c r="W38" s="43"/>
      <c r="X38" s="43"/>
      <c r="Y38" s="43"/>
      <c r="Z38" s="43"/>
      <c r="AA38" s="43"/>
      <c r="AB38" s="43"/>
      <c r="AC38" s="43"/>
      <c r="AD38" s="95"/>
    </row>
    <row r="39" spans="1:39" ht="22.5" customHeight="1">
      <c r="A39" s="13" t="s">
        <v>54</v>
      </c>
      <c r="B39" s="13"/>
      <c r="C39" s="13"/>
      <c r="D39" s="13"/>
      <c r="E39" s="13"/>
      <c r="F39" s="13"/>
      <c r="G39" s="13"/>
      <c r="H39" s="13"/>
      <c r="I39" s="13"/>
      <c r="J39" s="13"/>
      <c r="K39" s="39" t="s">
        <v>24</v>
      </c>
      <c r="L39" s="44"/>
      <c r="M39" s="44"/>
      <c r="N39" s="44"/>
      <c r="O39" s="44"/>
      <c r="P39" s="44"/>
      <c r="Q39" s="44"/>
      <c r="R39" s="44"/>
      <c r="S39" s="44"/>
      <c r="T39" s="44"/>
      <c r="U39" s="44"/>
      <c r="V39" s="44"/>
      <c r="W39" s="44"/>
      <c r="X39" s="44"/>
      <c r="Y39" s="44"/>
      <c r="Z39" s="44"/>
      <c r="AA39" s="44"/>
      <c r="AB39" s="44"/>
      <c r="AC39" s="44"/>
      <c r="AD39" s="96"/>
      <c r="AF39" s="1" t="s">
        <v>24</v>
      </c>
    </row>
    <row r="40" spans="1:39" ht="10" customHeight="1">
      <c r="A40" s="14" t="s">
        <v>87</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F40" s="1" t="s">
        <v>41</v>
      </c>
    </row>
    <row r="41" spans="1:39" ht="12.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F41" s="1" t="s">
        <v>0</v>
      </c>
    </row>
    <row r="42" spans="1:39" s="3" customFormat="1">
      <c r="A42" s="4" t="s">
        <v>114</v>
      </c>
      <c r="B42" s="24"/>
    </row>
    <row r="43" spans="1:39" s="1" customFormat="1">
      <c r="A43" s="15" t="s">
        <v>115</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9" s="1" customForma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row>
    <row r="48" spans="1:39" ht="13.5">
      <c r="A48" s="16"/>
      <c r="B48" s="16"/>
      <c r="C48" s="16"/>
      <c r="D48" s="16"/>
      <c r="E48" s="16"/>
      <c r="F48" s="16"/>
      <c r="G48" s="16"/>
      <c r="H48" s="16"/>
      <c r="I48" s="16"/>
      <c r="J48" s="16"/>
      <c r="K48" s="16"/>
      <c r="AD48" s="97" t="s">
        <v>116</v>
      </c>
      <c r="AE48" s="98" t="s">
        <v>62</v>
      </c>
      <c r="AF48" s="103"/>
      <c r="AG48" s="103"/>
      <c r="AH48" s="103"/>
      <c r="AI48" s="103"/>
      <c r="AJ48" s="103"/>
      <c r="AL48" s="103"/>
    </row>
    <row r="49" spans="1:37" ht="13.5">
      <c r="A49" s="17"/>
      <c r="B49" s="25"/>
      <c r="C49" s="25"/>
      <c r="D49" s="25"/>
      <c r="E49" s="25"/>
      <c r="F49" s="25"/>
      <c r="G49" s="28"/>
      <c r="AD49" s="97" t="s">
        <v>119</v>
      </c>
      <c r="AE49" s="99" t="s">
        <v>113</v>
      </c>
      <c r="AF49" s="104"/>
      <c r="AK49" s="103"/>
    </row>
    <row r="50" spans="1:37" ht="13.5">
      <c r="A50" s="18"/>
      <c r="B50" s="18"/>
      <c r="C50" s="18"/>
      <c r="D50" s="18"/>
      <c r="E50" s="18"/>
      <c r="F50" s="27"/>
      <c r="G50" s="29"/>
      <c r="H50" s="18"/>
      <c r="I50" s="18"/>
      <c r="J50" s="18"/>
      <c r="K50" s="27"/>
      <c r="L50" s="29"/>
      <c r="M50" s="18"/>
      <c r="N50" s="18"/>
      <c r="O50" s="18"/>
      <c r="AD50" s="97" t="s">
        <v>119</v>
      </c>
      <c r="AE50" s="99" t="s">
        <v>33</v>
      </c>
      <c r="AF50" s="104"/>
    </row>
    <row r="51" spans="1:37">
      <c r="AD51" s="97" t="s">
        <v>119</v>
      </c>
      <c r="AE51" s="99" t="s">
        <v>92</v>
      </c>
      <c r="AF51" s="104"/>
    </row>
    <row r="52" spans="1:37">
      <c r="AD52" s="97" t="s">
        <v>119</v>
      </c>
      <c r="AE52" s="99" t="s">
        <v>121</v>
      </c>
      <c r="AF52" s="104"/>
    </row>
    <row r="53" spans="1:37" ht="13.5">
      <c r="A53" s="19"/>
      <c r="B53" s="26"/>
      <c r="C53" s="26"/>
      <c r="D53" s="26"/>
      <c r="E53" s="26"/>
      <c r="AD53" s="97" t="s">
        <v>119</v>
      </c>
      <c r="AE53" s="99" t="s">
        <v>123</v>
      </c>
      <c r="AF53" s="104"/>
    </row>
    <row r="54" spans="1:37" ht="13.5">
      <c r="A54" s="20"/>
      <c r="AD54" s="97" t="s">
        <v>119</v>
      </c>
      <c r="AE54" s="99" t="s">
        <v>125</v>
      </c>
      <c r="AF54" s="104"/>
    </row>
    <row r="55" spans="1:37">
      <c r="AD55" s="97" t="s">
        <v>119</v>
      </c>
      <c r="AE55" s="99" t="s">
        <v>127</v>
      </c>
      <c r="AF55" s="104"/>
    </row>
    <row r="56" spans="1:37">
      <c r="AD56" s="97" t="s">
        <v>119</v>
      </c>
      <c r="AE56" s="99" t="s">
        <v>129</v>
      </c>
      <c r="AF56" s="104"/>
    </row>
    <row r="57" spans="1:37">
      <c r="AD57" s="97" t="s">
        <v>119</v>
      </c>
      <c r="AE57" s="99" t="s">
        <v>132</v>
      </c>
      <c r="AF57" s="104"/>
    </row>
    <row r="58" spans="1:37">
      <c r="AD58" s="97" t="s">
        <v>119</v>
      </c>
      <c r="AE58" s="99" t="s">
        <v>134</v>
      </c>
      <c r="AF58" s="104"/>
    </row>
    <row r="59" spans="1:37">
      <c r="AD59" s="97" t="s">
        <v>119</v>
      </c>
      <c r="AE59" s="99" t="s">
        <v>135</v>
      </c>
      <c r="AF59" s="104"/>
    </row>
    <row r="60" spans="1:37">
      <c r="AD60" s="97" t="s">
        <v>119</v>
      </c>
      <c r="AE60" s="99" t="s">
        <v>136</v>
      </c>
      <c r="AF60" s="104"/>
    </row>
    <row r="61" spans="1:37">
      <c r="AD61" s="97" t="s">
        <v>119</v>
      </c>
      <c r="AE61" s="99" t="s">
        <v>138</v>
      </c>
      <c r="AF61" s="104"/>
    </row>
    <row r="62" spans="1:37">
      <c r="AD62" s="97" t="s">
        <v>119</v>
      </c>
      <c r="AE62" s="99" t="s">
        <v>140</v>
      </c>
      <c r="AF62" s="104"/>
    </row>
    <row r="63" spans="1:37">
      <c r="AD63" s="97" t="s">
        <v>119</v>
      </c>
      <c r="AE63" s="99" t="s">
        <v>142</v>
      </c>
      <c r="AF63" s="104"/>
    </row>
    <row r="64" spans="1:37">
      <c r="AD64" s="97" t="s">
        <v>119</v>
      </c>
      <c r="AE64" s="99" t="s">
        <v>74</v>
      </c>
      <c r="AF64" s="104"/>
    </row>
    <row r="65" spans="30:32">
      <c r="AD65" s="97" t="s">
        <v>119</v>
      </c>
      <c r="AE65" s="99" t="s">
        <v>144</v>
      </c>
      <c r="AF65" s="104"/>
    </row>
    <row r="66" spans="30:32">
      <c r="AD66" s="97" t="s">
        <v>119</v>
      </c>
      <c r="AE66" s="99" t="s">
        <v>151</v>
      </c>
      <c r="AF66" s="104"/>
    </row>
    <row r="67" spans="30:32">
      <c r="AD67" s="97" t="s">
        <v>119</v>
      </c>
      <c r="AE67" s="99" t="s">
        <v>155</v>
      </c>
      <c r="AF67" s="104"/>
    </row>
    <row r="68" spans="30:32">
      <c r="AD68" s="97" t="s">
        <v>119</v>
      </c>
      <c r="AE68" s="99" t="s">
        <v>157</v>
      </c>
      <c r="AF68" s="104"/>
    </row>
    <row r="69" spans="30:32">
      <c r="AD69" s="97" t="s">
        <v>119</v>
      </c>
      <c r="AE69" s="99" t="s">
        <v>159</v>
      </c>
      <c r="AF69" s="104"/>
    </row>
    <row r="70" spans="30:32">
      <c r="AD70" s="97" t="s">
        <v>119</v>
      </c>
      <c r="AE70" s="99" t="s">
        <v>160</v>
      </c>
      <c r="AF70" s="104"/>
    </row>
    <row r="71" spans="30:32">
      <c r="AD71" s="97" t="s">
        <v>119</v>
      </c>
      <c r="AE71" s="99" t="s">
        <v>36</v>
      </c>
      <c r="AF71" s="104"/>
    </row>
    <row r="72" spans="30:32">
      <c r="AD72" s="97" t="s">
        <v>119</v>
      </c>
      <c r="AE72" s="99" t="s">
        <v>163</v>
      </c>
      <c r="AF72" s="104"/>
    </row>
    <row r="73" spans="30:32">
      <c r="AD73" s="97" t="s">
        <v>119</v>
      </c>
      <c r="AE73" s="99" t="s">
        <v>97</v>
      </c>
      <c r="AF73" s="104"/>
    </row>
    <row r="74" spans="30:32">
      <c r="AD74" s="97" t="s">
        <v>119</v>
      </c>
      <c r="AE74" s="100" t="s">
        <v>166</v>
      </c>
      <c r="AF74" s="104"/>
    </row>
    <row r="75" spans="30:32">
      <c r="AD75" s="97" t="s">
        <v>119</v>
      </c>
      <c r="AE75" s="100" t="s">
        <v>167</v>
      </c>
      <c r="AF75" s="104"/>
    </row>
    <row r="76" spans="30:32">
      <c r="AD76" s="97" t="s">
        <v>119</v>
      </c>
      <c r="AE76" s="100" t="s">
        <v>168</v>
      </c>
      <c r="AF76" s="104"/>
    </row>
    <row r="77" spans="30:32">
      <c r="AD77" s="97" t="s">
        <v>119</v>
      </c>
      <c r="AE77" s="100" t="s">
        <v>56</v>
      </c>
      <c r="AF77" s="104"/>
    </row>
    <row r="78" spans="30:32">
      <c r="AD78" s="97" t="s">
        <v>119</v>
      </c>
      <c r="AE78" s="100" t="s">
        <v>170</v>
      </c>
      <c r="AF78" s="104"/>
    </row>
    <row r="79" spans="30:32">
      <c r="AD79" s="97" t="s">
        <v>119</v>
      </c>
      <c r="AE79" s="100" t="s">
        <v>171</v>
      </c>
      <c r="AF79" s="104"/>
    </row>
    <row r="80" spans="30:32">
      <c r="AD80" s="97" t="s">
        <v>119</v>
      </c>
      <c r="AE80" s="100" t="s">
        <v>172</v>
      </c>
      <c r="AF80" s="104"/>
    </row>
    <row r="81" spans="30:32">
      <c r="AD81" s="97" t="s">
        <v>119</v>
      </c>
      <c r="AE81" s="100" t="s">
        <v>173</v>
      </c>
      <c r="AF81" s="104"/>
    </row>
    <row r="82" spans="30:32">
      <c r="AD82" s="97" t="s">
        <v>119</v>
      </c>
      <c r="AE82" s="100" t="s">
        <v>174</v>
      </c>
      <c r="AF82" s="104"/>
    </row>
    <row r="83" spans="30:32">
      <c r="AD83" s="97" t="s">
        <v>119</v>
      </c>
      <c r="AE83" s="100" t="s">
        <v>176</v>
      </c>
      <c r="AF83" s="105"/>
    </row>
    <row r="84" spans="30:32">
      <c r="AD84" s="97" t="s">
        <v>119</v>
      </c>
      <c r="AE84" s="99" t="s">
        <v>178</v>
      </c>
      <c r="AF84" s="104"/>
    </row>
    <row r="85" spans="30:32">
      <c r="AD85" s="97" t="s">
        <v>179</v>
      </c>
      <c r="AE85" s="100" t="s">
        <v>133</v>
      </c>
      <c r="AF85" s="104"/>
    </row>
    <row r="86" spans="30:32">
      <c r="AD86" s="97" t="s">
        <v>179</v>
      </c>
      <c r="AE86" s="100" t="s">
        <v>180</v>
      </c>
      <c r="AF86" s="104"/>
    </row>
    <row r="87" spans="30:32">
      <c r="AD87" s="97" t="s">
        <v>179</v>
      </c>
      <c r="AE87" s="100" t="s">
        <v>21</v>
      </c>
      <c r="AF87" s="104"/>
    </row>
    <row r="88" spans="30:32">
      <c r="AD88" s="97" t="s">
        <v>179</v>
      </c>
      <c r="AE88" s="100" t="s">
        <v>181</v>
      </c>
      <c r="AF88" s="104"/>
    </row>
    <row r="89" spans="30:32">
      <c r="AD89" s="97" t="s">
        <v>179</v>
      </c>
      <c r="AE89" s="100" t="s">
        <v>137</v>
      </c>
      <c r="AF89" s="105"/>
    </row>
    <row r="90" spans="30:32">
      <c r="AD90" s="97" t="s">
        <v>119</v>
      </c>
      <c r="AE90" s="99" t="s">
        <v>128</v>
      </c>
      <c r="AF90" s="105"/>
    </row>
    <row r="91" spans="30:32">
      <c r="AD91" s="97" t="s">
        <v>119</v>
      </c>
      <c r="AE91" s="100" t="s">
        <v>183</v>
      </c>
      <c r="AF91" s="104"/>
    </row>
    <row r="92" spans="30:32">
      <c r="AD92" s="97" t="s">
        <v>119</v>
      </c>
      <c r="AE92" s="100" t="s">
        <v>95</v>
      </c>
      <c r="AF92" s="104"/>
    </row>
    <row r="93" spans="30:32">
      <c r="AD93" s="97" t="s">
        <v>119</v>
      </c>
      <c r="AE93" s="100" t="s">
        <v>184</v>
      </c>
      <c r="AF93" s="104"/>
    </row>
    <row r="94" spans="30:32">
      <c r="AD94" s="97" t="s">
        <v>119</v>
      </c>
      <c r="AE94" s="100" t="s">
        <v>59</v>
      </c>
      <c r="AF94" s="104"/>
    </row>
    <row r="95" spans="30:32">
      <c r="AD95" s="97" t="s">
        <v>119</v>
      </c>
      <c r="AE95" s="100" t="s">
        <v>185</v>
      </c>
      <c r="AF95" s="104"/>
    </row>
    <row r="96" spans="30:32">
      <c r="AD96" s="97" t="s">
        <v>179</v>
      </c>
      <c r="AE96" s="100" t="s">
        <v>186</v>
      </c>
      <c r="AF96" s="104"/>
    </row>
    <row r="97" spans="30:32">
      <c r="AD97" s="97" t="s">
        <v>179</v>
      </c>
      <c r="AE97" s="100" t="s">
        <v>65</v>
      </c>
      <c r="AF97" s="104"/>
    </row>
    <row r="98" spans="30:32">
      <c r="AD98" s="97" t="s">
        <v>179</v>
      </c>
      <c r="AE98" s="100" t="s">
        <v>188</v>
      </c>
      <c r="AF98" s="104"/>
    </row>
    <row r="99" spans="30:32">
      <c r="AD99" s="97" t="s">
        <v>179</v>
      </c>
      <c r="AE99" s="99" t="s">
        <v>190</v>
      </c>
      <c r="AF99" s="104"/>
    </row>
    <row r="100" spans="30:32">
      <c r="AD100" s="97" t="s">
        <v>179</v>
      </c>
      <c r="AE100" s="99" t="s">
        <v>192</v>
      </c>
      <c r="AF100" s="104"/>
    </row>
    <row r="101" spans="30:32">
      <c r="AD101" s="97" t="s">
        <v>179</v>
      </c>
      <c r="AE101" s="99" t="s">
        <v>194</v>
      </c>
      <c r="AF101" s="104"/>
    </row>
    <row r="102" spans="30:32">
      <c r="AD102" s="97" t="s">
        <v>179</v>
      </c>
      <c r="AE102" s="99" t="s">
        <v>200</v>
      </c>
      <c r="AF102" s="104"/>
    </row>
    <row r="103" spans="30:32">
      <c r="AD103" s="97" t="s">
        <v>179</v>
      </c>
      <c r="AE103" s="99" t="s">
        <v>77</v>
      </c>
      <c r="AF103" s="104"/>
    </row>
    <row r="104" spans="30:32">
      <c r="AD104" s="97" t="s">
        <v>179</v>
      </c>
      <c r="AE104" s="99" t="s">
        <v>202</v>
      </c>
      <c r="AF104" s="104"/>
    </row>
    <row r="105" spans="30:32">
      <c r="AD105" s="97" t="s">
        <v>179</v>
      </c>
      <c r="AE105" s="99" t="s">
        <v>203</v>
      </c>
      <c r="AF105" s="104"/>
    </row>
    <row r="106" spans="30:32">
      <c r="AD106" s="97" t="s">
        <v>179</v>
      </c>
      <c r="AE106" s="99" t="s">
        <v>204</v>
      </c>
      <c r="AF106" s="104"/>
    </row>
    <row r="107" spans="30:32">
      <c r="AD107" s="97" t="s">
        <v>179</v>
      </c>
      <c r="AE107" s="99" t="s">
        <v>206</v>
      </c>
      <c r="AF107" s="104"/>
    </row>
    <row r="108" spans="30:32">
      <c r="AD108" s="97" t="s">
        <v>179</v>
      </c>
      <c r="AE108" s="99" t="s">
        <v>207</v>
      </c>
      <c r="AF108" s="104"/>
    </row>
    <row r="109" spans="30:32">
      <c r="AD109" s="97" t="s">
        <v>179</v>
      </c>
      <c r="AE109" s="99" t="s">
        <v>208</v>
      </c>
      <c r="AF109" s="105"/>
    </row>
    <row r="110" spans="30:32">
      <c r="AD110" s="97" t="s">
        <v>179</v>
      </c>
      <c r="AE110" s="99" t="s">
        <v>211</v>
      </c>
      <c r="AF110" s="104"/>
    </row>
    <row r="111" spans="30:32">
      <c r="AD111" s="97" t="s">
        <v>179</v>
      </c>
      <c r="AE111" s="99" t="s">
        <v>201</v>
      </c>
      <c r="AF111" s="104"/>
    </row>
    <row r="112" spans="30:32">
      <c r="AD112" s="97" t="s">
        <v>179</v>
      </c>
      <c r="AE112" s="99" t="s">
        <v>85</v>
      </c>
      <c r="AF112" s="104"/>
    </row>
    <row r="113" spans="30:32">
      <c r="AD113" s="97" t="s">
        <v>179</v>
      </c>
      <c r="AE113" s="99" t="s">
        <v>213</v>
      </c>
      <c r="AF113" s="104"/>
    </row>
    <row r="114" spans="30:32">
      <c r="AD114" s="97" t="s">
        <v>179</v>
      </c>
      <c r="AE114" s="99" t="s">
        <v>215</v>
      </c>
      <c r="AF114" s="104"/>
    </row>
    <row r="115" spans="30:32">
      <c r="AD115" s="97" t="s">
        <v>179</v>
      </c>
      <c r="AE115" s="99" t="s">
        <v>189</v>
      </c>
      <c r="AF115" s="104"/>
    </row>
    <row r="116" spans="30:32">
      <c r="AD116" s="97" t="s">
        <v>179</v>
      </c>
      <c r="AE116" s="99" t="s">
        <v>216</v>
      </c>
      <c r="AF116" s="104"/>
    </row>
    <row r="117" spans="30:32">
      <c r="AD117" s="97" t="s">
        <v>179</v>
      </c>
      <c r="AE117" s="99" t="s">
        <v>219</v>
      </c>
      <c r="AF117" s="104"/>
    </row>
    <row r="118" spans="30:32">
      <c r="AD118" s="97" t="s">
        <v>179</v>
      </c>
      <c r="AE118" s="99" t="s">
        <v>164</v>
      </c>
      <c r="AF118" s="104"/>
    </row>
    <row r="119" spans="30:32">
      <c r="AD119" s="97" t="s">
        <v>179</v>
      </c>
      <c r="AE119" s="99" t="s">
        <v>6</v>
      </c>
      <c r="AF119" s="104"/>
    </row>
    <row r="120" spans="30:32">
      <c r="AD120" s="97" t="s">
        <v>179</v>
      </c>
      <c r="AE120" s="99" t="s">
        <v>221</v>
      </c>
      <c r="AF120" s="104"/>
    </row>
    <row r="121" spans="30:32">
      <c r="AD121" s="97" t="s">
        <v>179</v>
      </c>
      <c r="AE121" s="99" t="s">
        <v>223</v>
      </c>
      <c r="AF121" s="104"/>
    </row>
    <row r="122" spans="30:32">
      <c r="AD122" s="97" t="s">
        <v>179</v>
      </c>
      <c r="AE122" s="99" t="s">
        <v>57</v>
      </c>
      <c r="AF122" s="104"/>
    </row>
    <row r="123" spans="30:32">
      <c r="AD123" s="97" t="s">
        <v>179</v>
      </c>
      <c r="AE123" s="99" t="s">
        <v>224</v>
      </c>
      <c r="AF123" s="104"/>
    </row>
    <row r="124" spans="30:32">
      <c r="AD124" s="97" t="s">
        <v>179</v>
      </c>
      <c r="AE124" s="99" t="s">
        <v>226</v>
      </c>
      <c r="AF124" s="104"/>
    </row>
    <row r="125" spans="30:32">
      <c r="AD125" s="97" t="s">
        <v>179</v>
      </c>
      <c r="AE125" s="99" t="s">
        <v>227</v>
      </c>
      <c r="AF125" s="104"/>
    </row>
    <row r="126" spans="30:32">
      <c r="AD126" s="97" t="s">
        <v>179</v>
      </c>
      <c r="AE126" s="99" t="s">
        <v>229</v>
      </c>
      <c r="AF126" s="104"/>
    </row>
    <row r="127" spans="30:32">
      <c r="AD127" s="97" t="s">
        <v>179</v>
      </c>
      <c r="AE127" s="99" t="s">
        <v>230</v>
      </c>
      <c r="AF127" s="104"/>
    </row>
    <row r="128" spans="30:32">
      <c r="AD128" s="97" t="s">
        <v>179</v>
      </c>
      <c r="AE128" s="99" t="s">
        <v>117</v>
      </c>
      <c r="AF128" s="104"/>
    </row>
    <row r="129" spans="30:32">
      <c r="AD129" s="97" t="s">
        <v>179</v>
      </c>
      <c r="AE129" s="99" t="s">
        <v>231</v>
      </c>
      <c r="AF129" s="104"/>
    </row>
    <row r="130" spans="30:32">
      <c r="AD130" s="97" t="s">
        <v>179</v>
      </c>
      <c r="AE130" s="99" t="s">
        <v>234</v>
      </c>
      <c r="AF130" s="104"/>
    </row>
    <row r="131" spans="30:32">
      <c r="AD131" s="97" t="s">
        <v>179</v>
      </c>
      <c r="AE131" s="99" t="s">
        <v>237</v>
      </c>
      <c r="AF131" s="104"/>
    </row>
    <row r="132" spans="30:32">
      <c r="AD132" s="97" t="s">
        <v>179</v>
      </c>
      <c r="AE132" s="99" t="s">
        <v>73</v>
      </c>
      <c r="AF132" s="104"/>
    </row>
    <row r="133" spans="30:32">
      <c r="AD133" s="97" t="s">
        <v>179</v>
      </c>
      <c r="AE133" s="99" t="s">
        <v>238</v>
      </c>
      <c r="AF133" s="104"/>
    </row>
    <row r="134" spans="30:32">
      <c r="AD134" s="97" t="s">
        <v>179</v>
      </c>
      <c r="AE134" s="99" t="s">
        <v>239</v>
      </c>
      <c r="AF134" s="105"/>
    </row>
    <row r="135" spans="30:32">
      <c r="AD135" s="97" t="s">
        <v>179</v>
      </c>
      <c r="AE135" s="99" t="s">
        <v>240</v>
      </c>
      <c r="AF135" s="104"/>
    </row>
    <row r="136" spans="30:32">
      <c r="AD136" s="97" t="s">
        <v>179</v>
      </c>
      <c r="AE136" s="99" t="s">
        <v>242</v>
      </c>
      <c r="AF136" s="104"/>
    </row>
    <row r="137" spans="30:32">
      <c r="AD137" s="97" t="s">
        <v>179</v>
      </c>
      <c r="AE137" s="99" t="s">
        <v>243</v>
      </c>
      <c r="AF137" s="104"/>
    </row>
    <row r="138" spans="30:32">
      <c r="AD138" s="97" t="s">
        <v>179</v>
      </c>
      <c r="AE138" s="99" t="s">
        <v>249</v>
      </c>
      <c r="AF138" s="104"/>
    </row>
    <row r="139" spans="30:32">
      <c r="AD139" s="97" t="s">
        <v>179</v>
      </c>
      <c r="AE139" s="99" t="s">
        <v>250</v>
      </c>
      <c r="AF139" s="104"/>
    </row>
    <row r="140" spans="30:32">
      <c r="AD140" s="97" t="s">
        <v>179</v>
      </c>
      <c r="AE140" s="99" t="s">
        <v>251</v>
      </c>
      <c r="AF140" s="105"/>
    </row>
    <row r="141" spans="30:32">
      <c r="AD141" s="97" t="s">
        <v>179</v>
      </c>
      <c r="AE141" s="99" t="s">
        <v>252</v>
      </c>
      <c r="AF141" s="104"/>
    </row>
    <row r="142" spans="30:32">
      <c r="AD142" s="97" t="s">
        <v>179</v>
      </c>
      <c r="AE142" s="99" t="s">
        <v>255</v>
      </c>
      <c r="AF142" s="104"/>
    </row>
    <row r="143" spans="30:32">
      <c r="AD143" s="97" t="s">
        <v>179</v>
      </c>
      <c r="AE143" s="99" t="s">
        <v>257</v>
      </c>
      <c r="AF143" s="104"/>
    </row>
    <row r="144" spans="30:32">
      <c r="AD144" s="97" t="s">
        <v>179</v>
      </c>
      <c r="AE144" s="99" t="s">
        <v>258</v>
      </c>
      <c r="AF144" s="104"/>
    </row>
    <row r="145" spans="30:32">
      <c r="AD145" s="97" t="s">
        <v>179</v>
      </c>
      <c r="AE145" s="99" t="s">
        <v>259</v>
      </c>
      <c r="AF145" s="104"/>
    </row>
    <row r="146" spans="30:32">
      <c r="AD146" s="97" t="s">
        <v>179</v>
      </c>
      <c r="AE146" s="99" t="s">
        <v>256</v>
      </c>
      <c r="AF146" s="104"/>
    </row>
    <row r="147" spans="30:32">
      <c r="AD147" s="97" t="s">
        <v>179</v>
      </c>
      <c r="AE147" s="99" t="s">
        <v>260</v>
      </c>
      <c r="AF147" s="104"/>
    </row>
    <row r="148" spans="30:32">
      <c r="AE148" s="101"/>
    </row>
  </sheetData>
  <sheetProtection password="CC25" sheet="1" objects="1" scenarios="1"/>
  <mergeCells count="67">
    <mergeCell ref="A1:AD1"/>
    <mergeCell ref="A2:AD2"/>
    <mergeCell ref="W3:AC3"/>
    <mergeCell ref="R6:S6"/>
    <mergeCell ref="R8:S8"/>
    <mergeCell ref="T8:AD8"/>
    <mergeCell ref="T9:AC9"/>
    <mergeCell ref="X10:AD10"/>
    <mergeCell ref="N13:O13"/>
    <mergeCell ref="A14:M14"/>
    <mergeCell ref="N14:O14"/>
    <mergeCell ref="N15:O15"/>
    <mergeCell ref="R17:AD17"/>
    <mergeCell ref="R18:AD18"/>
    <mergeCell ref="S19:AD19"/>
    <mergeCell ref="R20:AD20"/>
    <mergeCell ref="R21:W21"/>
    <mergeCell ref="X21:AD21"/>
    <mergeCell ref="K22:Q22"/>
    <mergeCell ref="R22:AD22"/>
    <mergeCell ref="K23:Q23"/>
    <mergeCell ref="R23:AD23"/>
    <mergeCell ref="S24:AD24"/>
    <mergeCell ref="R25:AD25"/>
    <mergeCell ref="R26:W26"/>
    <mergeCell ref="X26:AD26"/>
    <mergeCell ref="K27:Q27"/>
    <mergeCell ref="R27:AD27"/>
    <mergeCell ref="K28:Q28"/>
    <mergeCell ref="R28:AD28"/>
    <mergeCell ref="S29:AD29"/>
    <mergeCell ref="R30:AD30"/>
    <mergeCell ref="R31:W31"/>
    <mergeCell ref="X31:AD31"/>
    <mergeCell ref="R32:U32"/>
    <mergeCell ref="V32:AD32"/>
    <mergeCell ref="K33:AD33"/>
    <mergeCell ref="L34:N34"/>
    <mergeCell ref="L35:N35"/>
    <mergeCell ref="O35:W35"/>
    <mergeCell ref="X35:AA35"/>
    <mergeCell ref="AB35:AD35"/>
    <mergeCell ref="L36:N36"/>
    <mergeCell ref="O36:W36"/>
    <mergeCell ref="X36:AA36"/>
    <mergeCell ref="AB36:AD36"/>
    <mergeCell ref="L37:N37"/>
    <mergeCell ref="O37:W37"/>
    <mergeCell ref="X37:AC37"/>
    <mergeCell ref="A38:J38"/>
    <mergeCell ref="K38:AD38"/>
    <mergeCell ref="A39:J39"/>
    <mergeCell ref="K39:AD39"/>
    <mergeCell ref="A49:F49"/>
    <mergeCell ref="F50:G50"/>
    <mergeCell ref="K50:L50"/>
    <mergeCell ref="T6:AD7"/>
    <mergeCell ref="A17:J22"/>
    <mergeCell ref="K17:Q18"/>
    <mergeCell ref="K19:Q21"/>
    <mergeCell ref="A23:J26"/>
    <mergeCell ref="K24:Q26"/>
    <mergeCell ref="A27:J32"/>
    <mergeCell ref="K29:Q32"/>
    <mergeCell ref="A33:J37"/>
    <mergeCell ref="A40:AD41"/>
    <mergeCell ref="A43:AD44"/>
  </mergeCells>
  <phoneticPr fontId="1"/>
  <dataValidations count="26">
    <dataValidation allowBlank="1" showDropDown="0" showInputMessage="1" showErrorMessage="1" prompt="電子申請する場合は、記入してください。_x000a_なお、申請者番号は、別に定める「電子申請届」を県に送付することで取得できます。（１度取得した申請者番号は、翌年度以降も使用できます。）" sqref="X10:AD10"/>
    <dataValidation allowBlank="1" showDropDown="0" showInputMessage="1" showErrorMessage="1" prompt="自動入力" sqref="R20:AD20 R17:AD17"/>
    <dataValidation allowBlank="1" showDropDown="0" showInputMessage="1" showErrorMessage="1" prompt="自動入力_x000a_" sqref="R18:AD18"/>
    <dataValidation type="list" allowBlank="1" showDropDown="0" showInputMessage="1" showErrorMessage="1" prompt="新規での提出→２項_x000a_計画書の内容変更→３項_x000a_を選択してください。_x000a__x000a_※３項の場合は、変更箇所を赤字にして提出してください" sqref="N14:O14">
      <formula1>$AF$13:$AF$15</formula1>
    </dataValidation>
    <dataValidation allowBlank="1" showDropDown="0" showInputMessage="1" showErrorMessage="1" prompt="本社担当部署（または代表）の電話番号を入力してください" sqref="X21:AD21"/>
    <dataValidation allowBlank="1" showDropDown="0" showInputMessage="1" showErrorMessage="1" prompt="本社住所の郵便番号を入力してください" sqref="S19:AD19"/>
    <dataValidation allowBlank="1" showDropDown="0" showInputMessage="1" showErrorMessage="1" prompt="本社の住所を記載してください" sqref="T6:AD7"/>
    <dataValidation allowBlank="1" showDropDown="0" showInputMessage="1" showErrorMessage="1" prompt="会社等の名称を入力してください" sqref="T8:AD8"/>
    <dataValidation allowBlank="1" showDropDown="0" showInputMessage="1" showErrorMessage="1" prompt="代表者の役職・氏名を入力してください" sqref="T9:AC9"/>
    <dataValidation allowBlank="1" showDropDown="0" showInputMessage="1" showErrorMessage="1" prompt="○第３号を選択したとき記入_x000a_　使用の本拠地を県内に登録している自動車の種類及び台数_x000a_※計画期間初年度の前年度の3月末時点の数_x000a_※例：トラック　100台" sqref="X36:AA36"/>
    <dataValidation type="list" errorStyle="information" allowBlank="1" showDropDown="0" showInputMessage="1" showErrorMessage="1" error="対象の温室効果ガスが複数ある場合のみ、手入力してください。" prompt="事業所から排出している対象の温室効果ガスが一種類の場合は、ドロップダウンリスト（▼）から選択してください_x000a_複数ある場合は、手入力してください" sqref="X37:AC37">
      <formula1>$AM$28:$AM$33</formula1>
    </dataValidation>
    <dataValidation allowBlank="1" showDropDown="0" showInputMessage="1" showErrorMessage="1" prompt="○第２号を選択したとき記入_x000a_　県内の全事業所数_x000a_※計画期間初年度の前年度の3月末時点の数_x000a_※店舗・営業所・事務所・配送所・工場等を含む" sqref="X35:AA35"/>
    <dataValidation allowBlank="1" showDropDown="0" showInputMessage="1" showErrorMessage="1" prompt="事業所郵便番号と異なる場合は、手入力で修正してください" sqref="S29:AD29"/>
    <dataValidation allowBlank="1" showDropDown="0" showInputMessage="1" showErrorMessage="1" prompt="事業所住所と異なる場合は、手入力で修正してください" sqref="R30:AD30"/>
    <dataValidation allowBlank="1" showDropDown="0" showInputMessage="1" showErrorMessage="1" prompt="事業所電話番号と異なる場合は、手入力で修正してください" sqref="X31:AD31"/>
    <dataValidation type="list" allowBlank="1" showDropDown="0" showInputMessage="1" showErrorMessage="1" prompt="該当する要件に「レ」をつけてください。（ドロップダウンリストから選択）_x000a_※要件＝右欄外参照" sqref="K34:K37">
      <formula1>$AF$31</formula1>
    </dataValidation>
    <dataValidation allowBlank="1" showDropDown="0" showInputMessage="1" showErrorMessage="1" prompt="計画書制度対象の事業所が複数ある場合は、「その他　事業所○件」と上記に記載した事業所以外の件数を記入" sqref="K39:AD39"/>
    <dataValidation allowBlank="1" showDropDown="0" showInputMessage="1" showErrorMessage="1" prompt="補助金により省エネ設備を導入した事業所を記入してください。_x000a_そのほか、複数事業所を計画書制度の対象とする場合は、続けて、「その他　事業所○件」と記入してください。" sqref="R23:AD23"/>
    <dataValidation allowBlank="1" showDropDown="0" showInputMessage="1" showErrorMessage="1" prompt="報告書作成担当者のメールアドレスを入力してください" sqref="V32:AD32"/>
    <dataValidation type="list" errorStyle="warning" allowBlank="1" showDropDown="0" showInputMessage="1" showErrorMessage="1" error="リストから選択してください" prompt="ドロップダウンリスト（▼）から選択してください" sqref="K38:AD38">
      <formula1>$AE$49:$AE$147</formula1>
    </dataValidation>
    <dataValidation allowBlank="1" showDropDown="0" showInputMessage="1" showErrorMessage="1" prompt="報告書作成担当者の氏名を入力してください" sqref="R28:AD28"/>
    <dataValidation allowBlank="1" showDropDown="0" showInputMessage="1" showErrorMessage="1" prompt="報告書作成担当者の所属部署名を入力してください" sqref="R27:AD27"/>
    <dataValidation allowBlank="1" showDropDown="0" showInputMessage="1" showErrorMessage="1" prompt="事業所担当部署の電話番号を記入してください" sqref="X26:AD26"/>
    <dataValidation allowBlank="1" showDropDown="0" showInputMessage="1" showErrorMessage="1" prompt="事業所住所を記入してください_x000a_" sqref="R25:AD25"/>
    <dataValidation allowBlank="1" showDropDown="0" showInputMessage="1" showErrorMessage="1" prompt="事業所住所の郵便番号を入力してください_x000a_" sqref="S24:AD24"/>
    <dataValidation allowBlank="1" showDropDown="0" showInputMessage="1" showErrorMessage="1" prompt="13桁の法人番号を記入してください。_x000a_" sqref="R22:AD22"/>
  </dataValidations>
  <pageMargins left="0.59055118110236227" right="0.39370078740157483" top="0.39370078740157483" bottom="0.19685039370078741" header="0.51181102362204722" footer="0.51181102362204722"/>
  <pageSetup paperSize="9" scale="9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34"/>
  </sheetPr>
  <dimension ref="A1:AP87"/>
  <sheetViews>
    <sheetView showGridLines="0" view="pageBreakPreview" topLeftCell="A46" zoomScaleSheetLayoutView="100" workbookViewId="0">
      <selection activeCell="W61" sqref="W61:AD62"/>
    </sheetView>
  </sheetViews>
  <sheetFormatPr defaultRowHeight="13.5"/>
  <cols>
    <col min="1" max="1" width="3.125" style="107" customWidth="1"/>
    <col min="2" max="2" width="4" style="107" customWidth="1"/>
    <col min="3" max="5" width="3.125" style="107" customWidth="1"/>
    <col min="6" max="6" width="3.625" style="107" customWidth="1"/>
    <col min="7" max="31" width="3.125" style="107" customWidth="1"/>
    <col min="32" max="32" width="5.125" style="107" customWidth="1"/>
    <col min="33" max="33" width="3.625" style="107" bestFit="1" customWidth="1"/>
    <col min="34" max="36" width="9" style="107" bestFit="1" customWidth="1"/>
    <col min="37" max="38" width="3.5" style="107" customWidth="1"/>
    <col min="39" max="16384" width="9" style="107" bestFit="1" customWidth="1"/>
  </cols>
  <sheetData>
    <row r="1" spans="1:42" ht="24.5" customHeight="1">
      <c r="A1" s="107" t="s">
        <v>152</v>
      </c>
    </row>
    <row r="2" spans="1:42" ht="24.5" customHeight="1">
      <c r="A2" s="109" t="s">
        <v>261</v>
      </c>
      <c r="AM2" s="259" t="s">
        <v>262</v>
      </c>
      <c r="AN2" s="107" t="s">
        <v>225</v>
      </c>
    </row>
    <row r="3" spans="1:42" ht="26.5" customHeight="1">
      <c r="A3" s="110" t="s">
        <v>263</v>
      </c>
      <c r="B3" s="121"/>
      <c r="C3" s="121"/>
      <c r="D3" s="121"/>
      <c r="E3" s="151" t="s">
        <v>118</v>
      </c>
      <c r="F3" s="152"/>
      <c r="G3" s="152"/>
      <c r="H3" s="152"/>
      <c r="I3" s="197">
        <v>8</v>
      </c>
      <c r="J3" s="197"/>
      <c r="K3" s="152" t="s">
        <v>2</v>
      </c>
      <c r="L3" s="152"/>
      <c r="M3" s="152"/>
      <c r="N3" s="152" t="s">
        <v>265</v>
      </c>
      <c r="O3" s="152"/>
      <c r="P3" s="152" t="s">
        <v>118</v>
      </c>
      <c r="Q3" s="152"/>
      <c r="R3" s="152"/>
      <c r="S3" s="152"/>
      <c r="T3" s="220">
        <v>10</v>
      </c>
      <c r="U3" s="220"/>
      <c r="V3" s="152" t="s">
        <v>2</v>
      </c>
      <c r="W3" s="152"/>
      <c r="X3" s="230"/>
      <c r="AM3" s="259" t="s">
        <v>280</v>
      </c>
      <c r="AN3" s="260" t="s">
        <v>269</v>
      </c>
    </row>
    <row r="4" spans="1:42" ht="7.5" customHeight="1">
      <c r="AM4" s="259" t="s">
        <v>266</v>
      </c>
      <c r="AN4" s="107" t="s">
        <v>271</v>
      </c>
    </row>
    <row r="5" spans="1:42" ht="23.5" customHeight="1">
      <c r="A5" s="109" t="s">
        <v>272</v>
      </c>
      <c r="AM5" s="259" t="s">
        <v>71</v>
      </c>
      <c r="AP5" s="259" t="s">
        <v>266</v>
      </c>
    </row>
    <row r="6" spans="1:42" ht="24.75" customHeight="1">
      <c r="A6" s="111" t="s">
        <v>116</v>
      </c>
      <c r="B6" s="111"/>
      <c r="C6" s="111"/>
      <c r="D6" s="111"/>
      <c r="E6" s="111"/>
      <c r="F6" s="111"/>
      <c r="G6" s="10" t="s">
        <v>274</v>
      </c>
      <c r="H6" s="21"/>
      <c r="I6" s="21"/>
      <c r="J6" s="21"/>
      <c r="K6" s="21"/>
      <c r="L6" s="21"/>
      <c r="M6" s="21"/>
      <c r="N6" s="31"/>
      <c r="O6" s="10" t="s">
        <v>275</v>
      </c>
      <c r="P6" s="21"/>
      <c r="Q6" s="21"/>
      <c r="R6" s="21"/>
      <c r="S6" s="21"/>
      <c r="T6" s="21"/>
      <c r="U6" s="21"/>
      <c r="V6" s="21"/>
      <c r="W6" s="10" t="s">
        <v>277</v>
      </c>
      <c r="X6" s="21"/>
      <c r="Y6" s="21"/>
      <c r="Z6" s="21"/>
      <c r="AA6" s="21"/>
      <c r="AB6" s="21"/>
      <c r="AC6" s="21"/>
      <c r="AD6" s="31"/>
      <c r="AM6" s="259" t="s">
        <v>120</v>
      </c>
      <c r="AP6" s="259" t="s">
        <v>71</v>
      </c>
    </row>
    <row r="7" spans="1:42" ht="24.75" customHeight="1">
      <c r="A7" s="111"/>
      <c r="B7" s="111"/>
      <c r="C7" s="111"/>
      <c r="D7" s="111"/>
      <c r="E7" s="111"/>
      <c r="F7" s="111"/>
      <c r="G7" s="170" t="s">
        <v>118</v>
      </c>
      <c r="H7" s="185"/>
      <c r="I7" s="185"/>
      <c r="J7" s="200">
        <f>IF(I3=0,"",I3-1)</f>
        <v>7</v>
      </c>
      <c r="K7" s="200"/>
      <c r="L7" s="200"/>
      <c r="M7" s="23" t="s">
        <v>279</v>
      </c>
      <c r="N7" s="33"/>
      <c r="O7" s="170" t="s">
        <v>118</v>
      </c>
      <c r="P7" s="185"/>
      <c r="Q7" s="185"/>
      <c r="R7" s="200">
        <f>IF(T3=0,"",T3)</f>
        <v>10</v>
      </c>
      <c r="S7" s="200"/>
      <c r="T7" s="200"/>
      <c r="U7" s="23" t="s">
        <v>279</v>
      </c>
      <c r="V7" s="33"/>
      <c r="W7" s="12"/>
      <c r="X7" s="23"/>
      <c r="Y7" s="23"/>
      <c r="Z7" s="23"/>
      <c r="AA7" s="23"/>
      <c r="AB7" s="23"/>
      <c r="AC7" s="23"/>
      <c r="AD7" s="33"/>
      <c r="AM7" s="259"/>
      <c r="AP7" s="259" t="s">
        <v>120</v>
      </c>
    </row>
    <row r="8" spans="1:42" ht="14.25" customHeight="1">
      <c r="A8" s="112"/>
      <c r="B8" s="122" t="s">
        <v>282</v>
      </c>
      <c r="C8" s="122"/>
      <c r="D8" s="122"/>
      <c r="E8" s="122"/>
      <c r="F8" s="153"/>
      <c r="G8" s="171" t="s">
        <v>284</v>
      </c>
      <c r="H8" s="141"/>
      <c r="I8" s="141"/>
      <c r="J8" s="141"/>
      <c r="K8" s="141"/>
      <c r="L8" s="141"/>
      <c r="M8" s="141"/>
      <c r="N8" s="157"/>
      <c r="O8" s="171" t="s">
        <v>284</v>
      </c>
      <c r="P8" s="141"/>
      <c r="Q8" s="141"/>
      <c r="R8" s="141"/>
      <c r="S8" s="141"/>
      <c r="T8" s="141"/>
      <c r="U8" s="141"/>
      <c r="V8" s="157"/>
      <c r="W8" s="225" t="str">
        <f>IF(O9=0,"",O9/G9)</f>
        <v/>
      </c>
      <c r="X8" s="231"/>
      <c r="Y8" s="231"/>
      <c r="Z8" s="231"/>
      <c r="AA8" s="231"/>
      <c r="AB8" s="231"/>
      <c r="AC8" s="231"/>
      <c r="AD8" s="244"/>
      <c r="AM8" s="259"/>
    </row>
    <row r="9" spans="1:42" ht="35.25" customHeight="1">
      <c r="A9" s="112"/>
      <c r="B9" s="123"/>
      <c r="C9" s="123"/>
      <c r="D9" s="123"/>
      <c r="E9" s="123"/>
      <c r="F9" s="154"/>
      <c r="G9" s="172" t="str">
        <f>IF(別紙２!L44=0,"",別紙２!L44)</f>
        <v/>
      </c>
      <c r="H9" s="186"/>
      <c r="I9" s="186"/>
      <c r="J9" s="186"/>
      <c r="K9" s="186"/>
      <c r="L9" s="186"/>
      <c r="M9" s="186"/>
      <c r="N9" s="210"/>
      <c r="O9" s="216"/>
      <c r="P9" s="218"/>
      <c r="Q9" s="218"/>
      <c r="R9" s="218"/>
      <c r="S9" s="218"/>
      <c r="T9" s="218"/>
      <c r="U9" s="218"/>
      <c r="V9" s="222"/>
      <c r="W9" s="225"/>
      <c r="X9" s="231"/>
      <c r="Y9" s="231"/>
      <c r="Z9" s="231"/>
      <c r="AA9" s="231"/>
      <c r="AB9" s="231"/>
      <c r="AC9" s="231"/>
      <c r="AD9" s="244"/>
      <c r="AF9" s="255" t="b">
        <v>1</v>
      </c>
      <c r="AG9" s="107" t="s">
        <v>86</v>
      </c>
    </row>
    <row r="10" spans="1:42" ht="35.25" customHeight="1">
      <c r="A10" s="113"/>
      <c r="B10" s="124" t="s">
        <v>195</v>
      </c>
      <c r="C10" s="124"/>
      <c r="D10" s="124"/>
      <c r="E10" s="124"/>
      <c r="F10" s="155"/>
      <c r="G10" s="173" t="str">
        <f>IF(G11=0,"",G9/G11)</f>
        <v/>
      </c>
      <c r="H10" s="187"/>
      <c r="I10" s="187"/>
      <c r="J10" s="187"/>
      <c r="K10" s="187"/>
      <c r="L10" s="187"/>
      <c r="M10" s="187"/>
      <c r="N10" s="211"/>
      <c r="O10" s="173" t="str">
        <f>IF(O11=0,"",O9/O11)</f>
        <v/>
      </c>
      <c r="P10" s="187"/>
      <c r="Q10" s="187"/>
      <c r="R10" s="187"/>
      <c r="S10" s="187"/>
      <c r="T10" s="187"/>
      <c r="U10" s="187"/>
      <c r="V10" s="211"/>
      <c r="W10" s="226" t="str">
        <f>IF(O11=0,"",O10/G10)</f>
        <v/>
      </c>
      <c r="X10" s="232"/>
      <c r="Y10" s="232"/>
      <c r="Z10" s="232"/>
      <c r="AA10" s="232"/>
      <c r="AB10" s="232"/>
      <c r="AC10" s="232"/>
      <c r="AD10" s="245"/>
      <c r="AF10" s="255" t="b">
        <f>A10="レ"</f>
        <v>0</v>
      </c>
    </row>
    <row r="11" spans="1:42" ht="31.5" customHeight="1">
      <c r="A11" s="114"/>
      <c r="B11" s="125" t="s">
        <v>285</v>
      </c>
      <c r="C11" s="140"/>
      <c r="D11" s="140"/>
      <c r="E11" s="140"/>
      <c r="F11" s="156"/>
      <c r="G11" s="174"/>
      <c r="H11" s="188"/>
      <c r="I11" s="188"/>
      <c r="J11" s="188"/>
      <c r="K11" s="188"/>
      <c r="L11" s="206"/>
      <c r="M11" s="206"/>
      <c r="N11" s="212"/>
      <c r="O11" s="174"/>
      <c r="P11" s="188"/>
      <c r="Q11" s="188"/>
      <c r="R11" s="188"/>
      <c r="S11" s="188"/>
      <c r="T11" s="221" t="str">
        <f>IF(L11=0,"",L11)</f>
        <v/>
      </c>
      <c r="U11" s="221"/>
      <c r="V11" s="223"/>
      <c r="W11" s="227" t="str">
        <f>IF(O11=0,"",O11/G11)</f>
        <v/>
      </c>
      <c r="X11" s="233"/>
      <c r="Y11" s="233"/>
      <c r="Z11" s="233"/>
      <c r="AA11" s="233"/>
      <c r="AB11" s="233"/>
      <c r="AC11" s="233"/>
      <c r="AD11" s="246"/>
    </row>
    <row r="12" spans="1:42" ht="31.5" customHeight="1">
      <c r="A12" s="114"/>
      <c r="B12" s="126"/>
      <c r="C12" s="141"/>
      <c r="D12" s="141"/>
      <c r="E12" s="141"/>
      <c r="F12" s="157"/>
      <c r="G12" s="132" t="s">
        <v>286</v>
      </c>
      <c r="H12" s="189"/>
      <c r="I12" s="189"/>
      <c r="J12" s="189"/>
      <c r="K12" s="189"/>
      <c r="L12" s="189"/>
      <c r="M12" s="189"/>
      <c r="N12" s="213" t="s">
        <v>75</v>
      </c>
      <c r="O12" s="132" t="s">
        <v>286</v>
      </c>
      <c r="P12" s="119" t="str">
        <f>IF(H12=0,"",H12)</f>
        <v/>
      </c>
      <c r="Q12" s="119"/>
      <c r="R12" s="119"/>
      <c r="S12" s="119"/>
      <c r="T12" s="119"/>
      <c r="U12" s="119"/>
      <c r="V12" s="213" t="s">
        <v>75</v>
      </c>
      <c r="W12" s="225"/>
      <c r="X12" s="231"/>
      <c r="Y12" s="231"/>
      <c r="Z12" s="231"/>
      <c r="AA12" s="231"/>
      <c r="AB12" s="231"/>
      <c r="AC12" s="231"/>
      <c r="AD12" s="244"/>
    </row>
    <row r="13" spans="1:42" ht="35.25" customHeight="1">
      <c r="A13" s="115"/>
      <c r="B13" s="127" t="s">
        <v>287</v>
      </c>
      <c r="C13" s="142"/>
      <c r="D13" s="142"/>
      <c r="E13" s="142"/>
      <c r="F13" s="158"/>
      <c r="G13" s="175"/>
      <c r="H13" s="190"/>
      <c r="I13" s="190"/>
      <c r="J13" s="190"/>
      <c r="K13" s="190"/>
      <c r="L13" s="190"/>
      <c r="M13" s="190"/>
      <c r="N13" s="190"/>
      <c r="O13" s="190"/>
      <c r="P13" s="190"/>
      <c r="Q13" s="190"/>
      <c r="R13" s="190"/>
      <c r="S13" s="190"/>
      <c r="T13" s="190"/>
      <c r="U13" s="190"/>
      <c r="V13" s="190"/>
      <c r="W13" s="190"/>
      <c r="X13" s="190"/>
      <c r="Y13" s="190"/>
      <c r="Z13" s="190"/>
      <c r="AA13" s="190"/>
      <c r="AB13" s="190"/>
      <c r="AC13" s="190"/>
      <c r="AD13" s="247"/>
    </row>
    <row r="14" spans="1:42" ht="7.5" customHeight="1"/>
    <row r="15" spans="1:42" ht="20.5" customHeight="1">
      <c r="A15" s="109" t="s">
        <v>288</v>
      </c>
      <c r="AF15" s="256"/>
      <c r="AG15" s="256"/>
      <c r="AH15" s="256"/>
      <c r="AI15" s="256"/>
      <c r="AJ15" s="256"/>
      <c r="AK15" s="256"/>
      <c r="AL15" s="256"/>
      <c r="AM15" s="256"/>
      <c r="AN15" s="256"/>
      <c r="AO15" s="256"/>
      <c r="AP15" s="256"/>
    </row>
    <row r="16" spans="1:42" s="108" customFormat="1" ht="32" customHeight="1">
      <c r="A16" s="116" t="s">
        <v>104</v>
      </c>
      <c r="B16" s="128"/>
      <c r="C16" s="128"/>
      <c r="D16" s="128"/>
      <c r="E16" s="128"/>
      <c r="F16" s="159"/>
      <c r="G16" s="13" t="s">
        <v>290</v>
      </c>
      <c r="H16" s="13"/>
      <c r="I16" s="13"/>
      <c r="J16" s="13"/>
      <c r="K16" s="202" t="s">
        <v>291</v>
      </c>
      <c r="L16" s="207"/>
      <c r="M16" s="207"/>
      <c r="N16" s="207"/>
      <c r="O16" s="207"/>
      <c r="P16" s="207"/>
      <c r="Q16" s="207"/>
      <c r="R16" s="207"/>
      <c r="S16" s="207"/>
      <c r="T16" s="207"/>
      <c r="U16" s="207"/>
      <c r="V16" s="207"/>
      <c r="W16" s="207"/>
      <c r="X16" s="207"/>
      <c r="Y16" s="207"/>
      <c r="Z16" s="207"/>
      <c r="AA16" s="236"/>
      <c r="AB16" s="13" t="s">
        <v>292</v>
      </c>
      <c r="AC16" s="13"/>
      <c r="AD16" s="13"/>
      <c r="AE16" s="108"/>
      <c r="AF16" s="257"/>
      <c r="AG16" s="256"/>
      <c r="AH16" s="256"/>
      <c r="AI16" s="256"/>
      <c r="AJ16" s="256"/>
      <c r="AK16" s="256"/>
      <c r="AL16" s="256"/>
      <c r="AM16" s="256"/>
      <c r="AN16" s="256"/>
      <c r="AO16" s="256"/>
      <c r="AP16" s="256"/>
    </row>
    <row r="17" spans="1:42" ht="51" customHeight="1">
      <c r="A17" s="117"/>
      <c r="B17" s="129"/>
      <c r="C17" s="129"/>
      <c r="D17" s="129"/>
      <c r="E17" s="129"/>
      <c r="F17" s="160"/>
      <c r="G17" s="176"/>
      <c r="H17" s="191"/>
      <c r="I17" s="191"/>
      <c r="J17" s="201"/>
      <c r="K17" s="203"/>
      <c r="L17" s="208"/>
      <c r="M17" s="208"/>
      <c r="N17" s="208"/>
      <c r="O17" s="208"/>
      <c r="P17" s="208"/>
      <c r="Q17" s="208"/>
      <c r="R17" s="208"/>
      <c r="S17" s="208"/>
      <c r="T17" s="208"/>
      <c r="U17" s="208"/>
      <c r="V17" s="208"/>
      <c r="W17" s="208"/>
      <c r="X17" s="208"/>
      <c r="Y17" s="208"/>
      <c r="Z17" s="208"/>
      <c r="AA17" s="237"/>
      <c r="AB17" s="239"/>
      <c r="AC17" s="242"/>
      <c r="AD17" s="248"/>
      <c r="AF17" s="256"/>
      <c r="AG17" s="256" t="s">
        <v>295</v>
      </c>
      <c r="AH17" s="256"/>
      <c r="AI17" s="256"/>
      <c r="AJ17" s="256"/>
      <c r="AK17" s="256"/>
      <c r="AL17" s="256"/>
      <c r="AM17" s="256"/>
      <c r="AN17" s="256"/>
      <c r="AO17" s="256"/>
      <c r="AP17" s="256"/>
    </row>
    <row r="18" spans="1:42" ht="51" customHeight="1">
      <c r="A18" s="117"/>
      <c r="B18" s="129"/>
      <c r="C18" s="129"/>
      <c r="D18" s="129"/>
      <c r="E18" s="129"/>
      <c r="F18" s="160"/>
      <c r="G18" s="176"/>
      <c r="H18" s="191"/>
      <c r="I18" s="191"/>
      <c r="J18" s="201"/>
      <c r="K18" s="204"/>
      <c r="L18" s="209"/>
      <c r="M18" s="209"/>
      <c r="N18" s="209"/>
      <c r="O18" s="209"/>
      <c r="P18" s="209"/>
      <c r="Q18" s="209"/>
      <c r="R18" s="209"/>
      <c r="S18" s="209"/>
      <c r="T18" s="209"/>
      <c r="U18" s="209"/>
      <c r="V18" s="209"/>
      <c r="W18" s="209"/>
      <c r="X18" s="209"/>
      <c r="Y18" s="209"/>
      <c r="Z18" s="209"/>
      <c r="AA18" s="238"/>
      <c r="AB18" s="240"/>
      <c r="AC18" s="243"/>
      <c r="AD18" s="249"/>
      <c r="AF18" s="256"/>
      <c r="AG18" s="256"/>
      <c r="AH18" s="256"/>
      <c r="AI18" s="256"/>
      <c r="AJ18" s="256"/>
      <c r="AK18" s="256"/>
      <c r="AL18" s="256"/>
      <c r="AM18" s="256"/>
      <c r="AN18" s="256"/>
      <c r="AO18" s="256"/>
      <c r="AP18" s="256"/>
    </row>
    <row r="19" spans="1:42" ht="51" customHeight="1">
      <c r="A19" s="117"/>
      <c r="B19" s="129"/>
      <c r="C19" s="129"/>
      <c r="D19" s="129"/>
      <c r="E19" s="129"/>
      <c r="F19" s="160"/>
      <c r="G19" s="176"/>
      <c r="H19" s="191"/>
      <c r="I19" s="191"/>
      <c r="J19" s="201"/>
      <c r="K19" s="204"/>
      <c r="L19" s="209"/>
      <c r="M19" s="209"/>
      <c r="N19" s="209"/>
      <c r="O19" s="209"/>
      <c r="P19" s="209"/>
      <c r="Q19" s="209"/>
      <c r="R19" s="209"/>
      <c r="S19" s="209"/>
      <c r="T19" s="209"/>
      <c r="U19" s="209"/>
      <c r="V19" s="209"/>
      <c r="W19" s="209"/>
      <c r="X19" s="209"/>
      <c r="Y19" s="209"/>
      <c r="Z19" s="209"/>
      <c r="AA19" s="238"/>
      <c r="AB19" s="240"/>
      <c r="AC19" s="243"/>
      <c r="AD19" s="249"/>
      <c r="AF19" s="256"/>
      <c r="AG19" s="256"/>
      <c r="AH19" s="256"/>
      <c r="AI19" s="256"/>
      <c r="AJ19" s="256"/>
      <c r="AK19" s="256"/>
      <c r="AL19" s="256"/>
      <c r="AM19" s="256"/>
      <c r="AN19" s="256"/>
      <c r="AO19" s="256"/>
      <c r="AP19" s="256"/>
    </row>
    <row r="20" spans="1:42" ht="51" customHeight="1">
      <c r="A20" s="117"/>
      <c r="B20" s="129"/>
      <c r="C20" s="129"/>
      <c r="D20" s="129"/>
      <c r="E20" s="129"/>
      <c r="F20" s="160"/>
      <c r="G20" s="177"/>
      <c r="H20" s="177"/>
      <c r="I20" s="177"/>
      <c r="J20" s="177"/>
      <c r="K20" s="205"/>
      <c r="L20" s="205"/>
      <c r="M20" s="205"/>
      <c r="N20" s="205"/>
      <c r="O20" s="205"/>
      <c r="P20" s="205"/>
      <c r="Q20" s="205"/>
      <c r="R20" s="205"/>
      <c r="S20" s="205"/>
      <c r="T20" s="205"/>
      <c r="U20" s="205"/>
      <c r="V20" s="205"/>
      <c r="W20" s="205"/>
      <c r="X20" s="205"/>
      <c r="Y20" s="205"/>
      <c r="Z20" s="205"/>
      <c r="AA20" s="205"/>
      <c r="AB20" s="241"/>
      <c r="AC20" s="241"/>
      <c r="AD20" s="241"/>
      <c r="AF20" s="144" t="s">
        <v>88</v>
      </c>
      <c r="AG20" s="144"/>
      <c r="AH20" s="144"/>
      <c r="AI20" s="144"/>
      <c r="AJ20" s="144"/>
      <c r="AK20" s="144"/>
      <c r="AL20" s="144"/>
      <c r="AM20" s="144"/>
      <c r="AN20" s="256"/>
      <c r="AO20" s="256"/>
      <c r="AP20" s="256"/>
    </row>
    <row r="21" spans="1:42" ht="7.5" customHeight="1">
      <c r="I21" s="198"/>
      <c r="J21" s="198"/>
      <c r="K21" s="198"/>
      <c r="L21" s="198"/>
      <c r="M21" s="198"/>
      <c r="P21" s="198"/>
      <c r="Q21" s="198"/>
      <c r="R21" s="198"/>
      <c r="S21" s="198"/>
      <c r="T21" s="198"/>
      <c r="U21" s="198"/>
      <c r="V21" s="198"/>
      <c r="W21" s="198"/>
      <c r="X21" s="198"/>
      <c r="Y21" s="198"/>
      <c r="AG21" s="256"/>
      <c r="AH21" s="256"/>
      <c r="AI21" s="256"/>
      <c r="AJ21" s="256"/>
      <c r="AK21" s="256"/>
      <c r="AL21" s="256"/>
      <c r="AM21" s="256"/>
      <c r="AN21" s="256"/>
      <c r="AO21" s="256"/>
      <c r="AP21" s="256"/>
    </row>
    <row r="22" spans="1:42" ht="13.5" customHeight="1">
      <c r="A22" s="107" t="s">
        <v>83</v>
      </c>
      <c r="AG22" s="256"/>
      <c r="AH22" s="256"/>
      <c r="AI22" s="256"/>
      <c r="AJ22" s="256"/>
      <c r="AK22" s="256"/>
      <c r="AL22" s="256"/>
      <c r="AM22" s="256"/>
      <c r="AN22" s="256"/>
      <c r="AO22" s="256"/>
      <c r="AP22" s="256"/>
    </row>
    <row r="23" spans="1:42">
      <c r="A23" s="4" t="s">
        <v>296</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G23" s="256"/>
      <c r="AH23" s="256"/>
      <c r="AI23" s="256"/>
      <c r="AJ23" s="256"/>
      <c r="AK23" s="256"/>
      <c r="AL23" s="256"/>
      <c r="AM23" s="256"/>
      <c r="AN23" s="256"/>
      <c r="AO23" s="256"/>
      <c r="AP23" s="256"/>
    </row>
    <row r="24" spans="1:42" s="108" customFormat="1" ht="39.75" customHeight="1">
      <c r="A24" s="15" t="s">
        <v>161</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07"/>
      <c r="AF24" s="107"/>
      <c r="AG24" s="256"/>
      <c r="AH24" s="256"/>
      <c r="AI24" s="256"/>
      <c r="AJ24" s="256"/>
      <c r="AK24" s="256"/>
      <c r="AL24" s="256"/>
      <c r="AM24" s="256"/>
      <c r="AN24" s="256"/>
      <c r="AO24" s="256"/>
      <c r="AP24" s="256"/>
    </row>
    <row r="25" spans="1:42" ht="13.5" customHeight="1">
      <c r="AG25" s="256"/>
      <c r="AH25" s="256"/>
      <c r="AI25" s="256"/>
      <c r="AJ25" s="256"/>
      <c r="AK25" s="256"/>
      <c r="AL25" s="256"/>
      <c r="AM25" s="256"/>
      <c r="AN25" s="256"/>
      <c r="AO25" s="256"/>
      <c r="AP25" s="256"/>
    </row>
    <row r="26" spans="1:42" s="0" customFormat="1" ht="37.5" customHeight="1">
      <c r="A26" s="118" t="s">
        <v>212</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G26" s="258"/>
      <c r="AH26" s="258"/>
      <c r="AI26" s="258"/>
      <c r="AJ26" s="258"/>
      <c r="AK26" s="258"/>
      <c r="AL26" s="258"/>
      <c r="AM26" s="258"/>
      <c r="AN26" s="258"/>
      <c r="AO26" s="258"/>
      <c r="AP26" s="258"/>
    </row>
    <row r="27" spans="1:42" s="107" customFormat="1" ht="22" customHeight="1">
      <c r="A27" s="119"/>
      <c r="B27" s="130" t="s">
        <v>290</v>
      </c>
      <c r="C27" s="130"/>
      <c r="D27" s="130"/>
      <c r="E27" s="130"/>
      <c r="F27" s="130"/>
      <c r="G27" s="130" t="s">
        <v>297</v>
      </c>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07"/>
      <c r="AF27" s="107"/>
      <c r="AG27" s="256"/>
      <c r="AH27" s="256"/>
      <c r="AI27" s="256"/>
      <c r="AJ27" s="256"/>
      <c r="AK27" s="256"/>
      <c r="AL27" s="256"/>
      <c r="AM27" s="256"/>
      <c r="AN27" s="256"/>
      <c r="AO27" s="256"/>
      <c r="AP27" s="256"/>
    </row>
    <row r="28" spans="1:42" ht="21" customHeight="1">
      <c r="B28" s="131" t="s">
        <v>225</v>
      </c>
      <c r="C28" s="143"/>
      <c r="D28" s="143"/>
      <c r="E28" s="143"/>
      <c r="F28" s="161"/>
      <c r="G28" s="178" t="s">
        <v>298</v>
      </c>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G28" s="256"/>
      <c r="AH28" s="256"/>
      <c r="AI28" s="256"/>
      <c r="AJ28" s="256"/>
      <c r="AK28" s="256"/>
      <c r="AL28" s="256"/>
      <c r="AM28" s="256"/>
      <c r="AN28" s="256"/>
      <c r="AO28" s="256"/>
      <c r="AP28" s="256"/>
    </row>
    <row r="29" spans="1:42" ht="21" customHeight="1">
      <c r="B29" s="132"/>
      <c r="C29" s="118"/>
      <c r="D29" s="118"/>
      <c r="E29" s="118"/>
      <c r="F29" s="162"/>
      <c r="G29" s="179" t="s">
        <v>53</v>
      </c>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G29" s="256"/>
      <c r="AH29" s="256"/>
      <c r="AI29" s="256"/>
      <c r="AJ29" s="256"/>
      <c r="AK29" s="256"/>
      <c r="AL29" s="256"/>
      <c r="AM29" s="256"/>
      <c r="AN29" s="256"/>
      <c r="AO29" s="256"/>
      <c r="AP29" s="256"/>
    </row>
    <row r="30" spans="1:42" ht="28.5" customHeight="1">
      <c r="B30" s="132"/>
      <c r="C30" s="118"/>
      <c r="D30" s="118"/>
      <c r="E30" s="118"/>
      <c r="F30" s="162"/>
      <c r="G30" s="178" t="s">
        <v>299</v>
      </c>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G30" s="256"/>
      <c r="AH30" s="256"/>
      <c r="AI30" s="256"/>
      <c r="AJ30" s="256"/>
      <c r="AK30" s="256"/>
      <c r="AL30" s="256"/>
      <c r="AM30" s="256"/>
      <c r="AN30" s="256"/>
      <c r="AO30" s="256"/>
      <c r="AP30" s="256"/>
    </row>
    <row r="31" spans="1:42" ht="21.5" customHeight="1">
      <c r="B31" s="132"/>
      <c r="C31" s="118"/>
      <c r="D31" s="118"/>
      <c r="E31" s="118"/>
      <c r="F31" s="162"/>
      <c r="G31" s="179" t="s">
        <v>301</v>
      </c>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G31" s="256"/>
      <c r="AH31" s="256"/>
      <c r="AI31" s="256"/>
      <c r="AJ31" s="256"/>
      <c r="AK31" s="256"/>
      <c r="AL31" s="256"/>
      <c r="AM31" s="256"/>
      <c r="AN31" s="256"/>
      <c r="AO31" s="256"/>
      <c r="AP31" s="256"/>
    </row>
    <row r="32" spans="1:42" ht="40.5" customHeight="1">
      <c r="B32" s="132"/>
      <c r="C32" s="118"/>
      <c r="D32" s="118"/>
      <c r="E32" s="118"/>
      <c r="F32" s="162"/>
      <c r="G32" s="180" t="s">
        <v>304</v>
      </c>
      <c r="H32" s="192"/>
      <c r="I32" s="192"/>
      <c r="J32" s="192"/>
      <c r="K32" s="192"/>
      <c r="L32" s="192"/>
      <c r="M32" s="192"/>
      <c r="N32" s="192"/>
      <c r="O32" s="192"/>
      <c r="P32" s="192"/>
      <c r="Q32" s="192"/>
      <c r="R32" s="192"/>
      <c r="S32" s="192"/>
      <c r="T32" s="192"/>
      <c r="U32" s="192"/>
      <c r="V32" s="192"/>
      <c r="W32" s="192"/>
      <c r="X32" s="192"/>
      <c r="Y32" s="192"/>
      <c r="Z32" s="192"/>
      <c r="AA32" s="192"/>
      <c r="AB32" s="192"/>
      <c r="AC32" s="192"/>
      <c r="AD32" s="250"/>
      <c r="AG32" s="256"/>
      <c r="AH32" s="256"/>
      <c r="AI32" s="256"/>
      <c r="AJ32" s="256"/>
      <c r="AK32" s="256"/>
      <c r="AL32" s="256"/>
      <c r="AM32" s="256"/>
      <c r="AN32" s="256"/>
      <c r="AO32" s="256"/>
      <c r="AP32" s="256"/>
    </row>
    <row r="33" spans="2:42" ht="28.5" customHeight="1">
      <c r="B33" s="132"/>
      <c r="C33" s="118"/>
      <c r="D33" s="118"/>
      <c r="E33" s="118"/>
      <c r="F33" s="162"/>
      <c r="G33" s="178" t="s">
        <v>305</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G33" s="256"/>
      <c r="AH33" s="256"/>
      <c r="AI33" s="256"/>
      <c r="AJ33" s="256"/>
      <c r="AK33" s="256"/>
      <c r="AL33" s="256"/>
      <c r="AM33" s="256"/>
      <c r="AN33" s="256"/>
      <c r="AO33" s="256"/>
      <c r="AP33" s="256"/>
    </row>
    <row r="34" spans="2:42" ht="22" customHeight="1">
      <c r="B34" s="132"/>
      <c r="C34" s="118"/>
      <c r="D34" s="118"/>
      <c r="E34" s="118"/>
      <c r="F34" s="162"/>
      <c r="G34" s="180" t="s">
        <v>307</v>
      </c>
      <c r="H34" s="192"/>
      <c r="I34" s="192"/>
      <c r="J34" s="192"/>
      <c r="K34" s="192"/>
      <c r="L34" s="192"/>
      <c r="M34" s="192"/>
      <c r="N34" s="192"/>
      <c r="O34" s="192"/>
      <c r="P34" s="192"/>
      <c r="Q34" s="192"/>
      <c r="R34" s="192"/>
      <c r="S34" s="192"/>
      <c r="T34" s="192"/>
      <c r="U34" s="192"/>
      <c r="V34" s="192"/>
      <c r="W34" s="192"/>
      <c r="X34" s="192"/>
      <c r="Y34" s="192"/>
      <c r="Z34" s="192"/>
      <c r="AA34" s="192"/>
      <c r="AB34" s="192"/>
      <c r="AC34" s="192"/>
      <c r="AD34" s="250"/>
      <c r="AG34" s="256"/>
      <c r="AH34" s="256"/>
      <c r="AI34" s="256"/>
      <c r="AJ34" s="256"/>
      <c r="AK34" s="256"/>
      <c r="AL34" s="256"/>
      <c r="AM34" s="256"/>
      <c r="AN34" s="256"/>
      <c r="AO34" s="256"/>
      <c r="AP34" s="256"/>
    </row>
    <row r="35" spans="2:42" ht="22" customHeight="1">
      <c r="B35" s="132"/>
      <c r="C35" s="118"/>
      <c r="D35" s="118"/>
      <c r="E35" s="118"/>
      <c r="F35" s="162"/>
      <c r="G35" s="179" t="s">
        <v>153</v>
      </c>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G35" s="256"/>
      <c r="AH35" s="256"/>
      <c r="AI35" s="256"/>
      <c r="AJ35" s="256"/>
      <c r="AK35" s="256"/>
      <c r="AL35" s="256"/>
      <c r="AM35" s="256"/>
      <c r="AN35" s="256"/>
      <c r="AO35" s="256"/>
      <c r="AP35" s="256"/>
    </row>
    <row r="36" spans="2:42" ht="22" customHeight="1">
      <c r="B36" s="132"/>
      <c r="C36" s="118"/>
      <c r="D36" s="118"/>
      <c r="E36" s="118"/>
      <c r="F36" s="162"/>
      <c r="G36" s="179" t="s">
        <v>228</v>
      </c>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G36" s="256"/>
      <c r="AH36" s="256"/>
      <c r="AI36" s="256"/>
      <c r="AJ36" s="256"/>
      <c r="AK36" s="256"/>
      <c r="AL36" s="256"/>
      <c r="AM36" s="256"/>
      <c r="AN36" s="256"/>
      <c r="AO36" s="256"/>
      <c r="AP36" s="256"/>
    </row>
    <row r="37" spans="2:42" ht="22" customHeight="1">
      <c r="B37" s="132"/>
      <c r="C37" s="144"/>
      <c r="D37" s="144"/>
      <c r="E37" s="144"/>
      <c r="F37" s="162"/>
      <c r="G37" s="181" t="s">
        <v>309</v>
      </c>
      <c r="H37" s="193"/>
      <c r="I37" s="193"/>
      <c r="J37" s="193"/>
      <c r="K37" s="193"/>
      <c r="L37" s="193"/>
      <c r="M37" s="193"/>
      <c r="N37" s="193"/>
      <c r="O37" s="193"/>
      <c r="P37" s="193"/>
      <c r="Q37" s="193"/>
      <c r="R37" s="193"/>
      <c r="S37" s="193"/>
      <c r="T37" s="193"/>
      <c r="U37" s="193"/>
      <c r="V37" s="193"/>
      <c r="W37" s="193"/>
      <c r="X37" s="193"/>
      <c r="Y37" s="193"/>
      <c r="Z37" s="193"/>
      <c r="AA37" s="193"/>
      <c r="AB37" s="193"/>
      <c r="AC37" s="193"/>
      <c r="AD37" s="251"/>
      <c r="AG37" s="256"/>
      <c r="AH37" s="256"/>
      <c r="AI37" s="256"/>
      <c r="AJ37" s="256"/>
      <c r="AK37" s="256"/>
      <c r="AL37" s="256"/>
      <c r="AM37" s="256"/>
      <c r="AN37" s="256"/>
      <c r="AO37" s="256"/>
      <c r="AP37" s="256"/>
    </row>
    <row r="38" spans="2:42" ht="22" customHeight="1">
      <c r="B38" s="132"/>
      <c r="C38" s="118"/>
      <c r="D38" s="118"/>
      <c r="E38" s="118"/>
      <c r="F38" s="162"/>
      <c r="G38" s="180" t="s">
        <v>310</v>
      </c>
      <c r="H38" s="192"/>
      <c r="I38" s="192"/>
      <c r="J38" s="192"/>
      <c r="K38" s="192"/>
      <c r="L38" s="192"/>
      <c r="M38" s="192"/>
      <c r="N38" s="192"/>
      <c r="O38" s="192"/>
      <c r="P38" s="192"/>
      <c r="Q38" s="192"/>
      <c r="R38" s="192"/>
      <c r="S38" s="192"/>
      <c r="T38" s="192"/>
      <c r="U38" s="192"/>
      <c r="V38" s="192"/>
      <c r="W38" s="192"/>
      <c r="X38" s="192"/>
      <c r="Y38" s="192"/>
      <c r="Z38" s="192"/>
      <c r="AA38" s="192"/>
      <c r="AB38" s="192"/>
      <c r="AC38" s="192"/>
      <c r="AD38" s="250"/>
      <c r="AG38" s="256"/>
      <c r="AH38" s="256"/>
      <c r="AI38" s="256"/>
      <c r="AJ38" s="256"/>
      <c r="AK38" s="256"/>
      <c r="AL38" s="256"/>
      <c r="AM38" s="256"/>
      <c r="AN38" s="256"/>
      <c r="AO38" s="256"/>
      <c r="AP38" s="256"/>
    </row>
    <row r="39" spans="2:42" ht="22" customHeight="1">
      <c r="B39" s="132"/>
      <c r="C39" s="144"/>
      <c r="D39" s="144"/>
      <c r="E39" s="144"/>
      <c r="F39" s="162"/>
      <c r="G39" s="181" t="s">
        <v>311</v>
      </c>
      <c r="H39" s="193"/>
      <c r="I39" s="193"/>
      <c r="J39" s="193"/>
      <c r="K39" s="193"/>
      <c r="L39" s="193"/>
      <c r="M39" s="193"/>
      <c r="N39" s="193"/>
      <c r="O39" s="193"/>
      <c r="P39" s="193"/>
      <c r="Q39" s="193"/>
      <c r="R39" s="193"/>
      <c r="S39" s="193"/>
      <c r="T39" s="193"/>
      <c r="U39" s="193"/>
      <c r="V39" s="193"/>
      <c r="W39" s="193"/>
      <c r="X39" s="193"/>
      <c r="Y39" s="193"/>
      <c r="Z39" s="193"/>
      <c r="AA39" s="193"/>
      <c r="AB39" s="193"/>
      <c r="AC39" s="193"/>
      <c r="AD39" s="251"/>
      <c r="AG39" s="256"/>
      <c r="AH39" s="256"/>
      <c r="AI39" s="256"/>
      <c r="AJ39" s="256"/>
      <c r="AK39" s="256"/>
      <c r="AL39" s="256"/>
      <c r="AM39" s="256"/>
      <c r="AN39" s="256"/>
      <c r="AO39" s="256"/>
      <c r="AP39" s="256"/>
    </row>
    <row r="40" spans="2:42" ht="28.5" customHeight="1">
      <c r="B40" s="132"/>
      <c r="C40" s="118"/>
      <c r="D40" s="118"/>
      <c r="E40" s="118"/>
      <c r="F40" s="162"/>
      <c r="G40" s="180" t="s">
        <v>246</v>
      </c>
      <c r="H40" s="192"/>
      <c r="I40" s="192"/>
      <c r="J40" s="192"/>
      <c r="K40" s="192"/>
      <c r="L40" s="192"/>
      <c r="M40" s="192"/>
      <c r="N40" s="192"/>
      <c r="O40" s="192"/>
      <c r="P40" s="192"/>
      <c r="Q40" s="192"/>
      <c r="R40" s="192"/>
      <c r="S40" s="192"/>
      <c r="T40" s="192"/>
      <c r="U40" s="192"/>
      <c r="V40" s="192"/>
      <c r="W40" s="192"/>
      <c r="X40" s="192"/>
      <c r="Y40" s="192"/>
      <c r="Z40" s="192"/>
      <c r="AA40" s="192"/>
      <c r="AB40" s="192"/>
      <c r="AC40" s="192"/>
      <c r="AD40" s="250"/>
      <c r="AG40" s="256"/>
      <c r="AH40" s="256"/>
      <c r="AI40" s="256"/>
      <c r="AJ40" s="256"/>
      <c r="AK40" s="256"/>
      <c r="AL40" s="256"/>
      <c r="AM40" s="256"/>
      <c r="AN40" s="256"/>
      <c r="AO40" s="256"/>
      <c r="AP40" s="256"/>
    </row>
    <row r="41" spans="2:42" ht="22" customHeight="1">
      <c r="B41" s="133"/>
      <c r="C41" s="145"/>
      <c r="D41" s="145"/>
      <c r="E41" s="145"/>
      <c r="F41" s="163"/>
      <c r="G41" s="181" t="s">
        <v>312</v>
      </c>
      <c r="H41" s="193"/>
      <c r="I41" s="193"/>
      <c r="J41" s="193"/>
      <c r="K41" s="193"/>
      <c r="L41" s="193"/>
      <c r="M41" s="193"/>
      <c r="N41" s="193"/>
      <c r="O41" s="193"/>
      <c r="P41" s="193"/>
      <c r="Q41" s="193"/>
      <c r="R41" s="193"/>
      <c r="S41" s="193"/>
      <c r="T41" s="193"/>
      <c r="U41" s="193"/>
      <c r="V41" s="193"/>
      <c r="W41" s="193"/>
      <c r="X41" s="193"/>
      <c r="Y41" s="193"/>
      <c r="Z41" s="193"/>
      <c r="AA41" s="193"/>
      <c r="AB41" s="193"/>
      <c r="AC41" s="193"/>
      <c r="AD41" s="251"/>
      <c r="AG41" s="256"/>
      <c r="AH41" s="256"/>
      <c r="AI41" s="256"/>
      <c r="AJ41" s="256"/>
      <c r="AK41" s="256"/>
      <c r="AL41" s="256"/>
      <c r="AM41" s="256"/>
      <c r="AN41" s="256"/>
      <c r="AO41" s="256"/>
      <c r="AP41" s="256"/>
    </row>
    <row r="42" spans="2:42" ht="22" customHeight="1">
      <c r="B42" s="134" t="s">
        <v>269</v>
      </c>
      <c r="C42" s="146"/>
      <c r="D42" s="146"/>
      <c r="E42" s="146"/>
      <c r="F42" s="164"/>
      <c r="G42" s="179" t="s">
        <v>49</v>
      </c>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G42" s="256"/>
      <c r="AH42" s="256"/>
      <c r="AI42" s="256"/>
      <c r="AJ42" s="256"/>
      <c r="AK42" s="256"/>
      <c r="AL42" s="256"/>
      <c r="AM42" s="256"/>
      <c r="AN42" s="256"/>
      <c r="AO42" s="256"/>
      <c r="AP42" s="256"/>
    </row>
    <row r="43" spans="2:42" ht="22" customHeight="1">
      <c r="B43" s="135"/>
      <c r="C43" s="147"/>
      <c r="D43" s="147"/>
      <c r="E43" s="147"/>
      <c r="F43" s="165"/>
      <c r="G43" s="181" t="s">
        <v>313</v>
      </c>
      <c r="H43" s="193"/>
      <c r="I43" s="193"/>
      <c r="J43" s="193"/>
      <c r="K43" s="193"/>
      <c r="L43" s="193"/>
      <c r="M43" s="193"/>
      <c r="N43" s="193"/>
      <c r="O43" s="193"/>
      <c r="P43" s="193"/>
      <c r="Q43" s="193"/>
      <c r="R43" s="193"/>
      <c r="S43" s="193"/>
      <c r="T43" s="193"/>
      <c r="U43" s="193"/>
      <c r="V43" s="193"/>
      <c r="W43" s="193"/>
      <c r="X43" s="193"/>
      <c r="Y43" s="193"/>
      <c r="Z43" s="193"/>
      <c r="AA43" s="193"/>
      <c r="AB43" s="193"/>
      <c r="AC43" s="193"/>
      <c r="AD43" s="251"/>
      <c r="AG43" s="256"/>
      <c r="AH43" s="256"/>
      <c r="AI43" s="256"/>
      <c r="AJ43" s="256"/>
      <c r="AK43" s="256"/>
      <c r="AL43" s="256"/>
      <c r="AM43" s="256"/>
      <c r="AN43" s="256"/>
      <c r="AO43" s="256"/>
      <c r="AP43" s="256"/>
    </row>
    <row r="44" spans="2:42" ht="22" customHeight="1">
      <c r="B44" s="135"/>
      <c r="C44" s="147"/>
      <c r="D44" s="147"/>
      <c r="E44" s="147"/>
      <c r="F44" s="165"/>
      <c r="G44" s="181" t="s">
        <v>314</v>
      </c>
      <c r="H44" s="193"/>
      <c r="I44" s="193"/>
      <c r="J44" s="193"/>
      <c r="K44" s="193"/>
      <c r="L44" s="193"/>
      <c r="M44" s="193"/>
      <c r="N44" s="193"/>
      <c r="O44" s="193"/>
      <c r="P44" s="193"/>
      <c r="Q44" s="193"/>
      <c r="R44" s="193"/>
      <c r="S44" s="193"/>
      <c r="T44" s="193"/>
      <c r="U44" s="193"/>
      <c r="V44" s="193"/>
      <c r="W44" s="193"/>
      <c r="X44" s="193"/>
      <c r="Y44" s="193"/>
      <c r="Z44" s="193"/>
      <c r="AA44" s="193"/>
      <c r="AB44" s="193"/>
      <c r="AC44" s="193"/>
      <c r="AD44" s="251"/>
      <c r="AG44" s="256"/>
      <c r="AH44" s="256"/>
      <c r="AI44" s="256"/>
      <c r="AJ44" s="256"/>
      <c r="AK44" s="256"/>
      <c r="AL44" s="256"/>
      <c r="AM44" s="256"/>
      <c r="AN44" s="256"/>
      <c r="AO44" s="256"/>
      <c r="AP44" s="256"/>
    </row>
    <row r="45" spans="2:42" ht="22" customHeight="1">
      <c r="B45" s="135"/>
      <c r="C45" s="147"/>
      <c r="D45" s="147"/>
      <c r="E45" s="147"/>
      <c r="F45" s="165"/>
      <c r="G45" s="181" t="s">
        <v>315</v>
      </c>
      <c r="H45" s="193"/>
      <c r="I45" s="193"/>
      <c r="J45" s="193"/>
      <c r="K45" s="193"/>
      <c r="L45" s="193"/>
      <c r="M45" s="193"/>
      <c r="N45" s="193"/>
      <c r="O45" s="193"/>
      <c r="P45" s="193"/>
      <c r="Q45" s="193"/>
      <c r="R45" s="193"/>
      <c r="S45" s="193"/>
      <c r="T45" s="193"/>
      <c r="U45" s="193"/>
      <c r="V45" s="193"/>
      <c r="W45" s="193"/>
      <c r="X45" s="193"/>
      <c r="Y45" s="193"/>
      <c r="Z45" s="193"/>
      <c r="AA45" s="193"/>
      <c r="AB45" s="193"/>
      <c r="AC45" s="193"/>
      <c r="AD45" s="251"/>
      <c r="AG45" s="256"/>
      <c r="AH45" s="256"/>
      <c r="AI45" s="256"/>
      <c r="AJ45" s="256"/>
      <c r="AK45" s="256"/>
      <c r="AL45" s="256"/>
      <c r="AM45" s="256"/>
      <c r="AN45" s="256"/>
      <c r="AO45" s="256"/>
      <c r="AP45" s="256"/>
    </row>
    <row r="46" spans="2:42" ht="28.5" customHeight="1">
      <c r="B46" s="135"/>
      <c r="C46" s="147"/>
      <c r="D46" s="147"/>
      <c r="E46" s="147"/>
      <c r="F46" s="165"/>
      <c r="G46" s="180" t="s">
        <v>316</v>
      </c>
      <c r="H46" s="192"/>
      <c r="I46" s="192"/>
      <c r="J46" s="192"/>
      <c r="K46" s="192"/>
      <c r="L46" s="192"/>
      <c r="M46" s="192"/>
      <c r="N46" s="192"/>
      <c r="O46" s="192"/>
      <c r="P46" s="192"/>
      <c r="Q46" s="192"/>
      <c r="R46" s="192"/>
      <c r="S46" s="192"/>
      <c r="T46" s="192"/>
      <c r="U46" s="192"/>
      <c r="V46" s="192"/>
      <c r="W46" s="192"/>
      <c r="X46" s="192"/>
      <c r="Y46" s="192"/>
      <c r="Z46" s="192"/>
      <c r="AA46" s="192"/>
      <c r="AB46" s="192"/>
      <c r="AC46" s="192"/>
      <c r="AD46" s="250"/>
      <c r="AG46" s="256"/>
      <c r="AH46" s="256"/>
      <c r="AI46" s="256"/>
      <c r="AJ46" s="256"/>
      <c r="AK46" s="256"/>
      <c r="AL46" s="256"/>
      <c r="AM46" s="256"/>
      <c r="AN46" s="256"/>
      <c r="AO46" s="256"/>
      <c r="AP46" s="256"/>
    </row>
    <row r="47" spans="2:42" ht="22" customHeight="1">
      <c r="B47" s="135"/>
      <c r="C47" s="147"/>
      <c r="D47" s="147"/>
      <c r="E47" s="147"/>
      <c r="F47" s="165"/>
      <c r="G47" s="181" t="s">
        <v>317</v>
      </c>
      <c r="H47" s="193"/>
      <c r="I47" s="193"/>
      <c r="J47" s="193"/>
      <c r="K47" s="193"/>
      <c r="L47" s="193"/>
      <c r="M47" s="193"/>
      <c r="N47" s="193"/>
      <c r="O47" s="193"/>
      <c r="P47" s="193"/>
      <c r="Q47" s="193"/>
      <c r="R47" s="193"/>
      <c r="S47" s="193"/>
      <c r="T47" s="193"/>
      <c r="U47" s="193"/>
      <c r="V47" s="193"/>
      <c r="W47" s="193"/>
      <c r="X47" s="193"/>
      <c r="Y47" s="193"/>
      <c r="Z47" s="193"/>
      <c r="AA47" s="193"/>
      <c r="AB47" s="193"/>
      <c r="AC47" s="193"/>
      <c r="AD47" s="251"/>
      <c r="AG47" s="256"/>
      <c r="AH47" s="256"/>
      <c r="AI47" s="256"/>
      <c r="AJ47" s="256"/>
      <c r="AK47" s="256"/>
      <c r="AL47" s="256"/>
      <c r="AM47" s="256"/>
      <c r="AN47" s="256"/>
      <c r="AO47" s="256"/>
      <c r="AP47" s="256"/>
    </row>
    <row r="48" spans="2:42" ht="22" customHeight="1">
      <c r="B48" s="135"/>
      <c r="C48" s="147"/>
      <c r="D48" s="147"/>
      <c r="E48" s="147"/>
      <c r="F48" s="165"/>
      <c r="G48" s="181" t="s">
        <v>318</v>
      </c>
      <c r="H48" s="193"/>
      <c r="I48" s="193"/>
      <c r="J48" s="193"/>
      <c r="K48" s="193"/>
      <c r="L48" s="193"/>
      <c r="M48" s="193"/>
      <c r="N48" s="193"/>
      <c r="O48" s="193"/>
      <c r="P48" s="193"/>
      <c r="Q48" s="193"/>
      <c r="R48" s="193"/>
      <c r="S48" s="193"/>
      <c r="T48" s="193"/>
      <c r="U48" s="193"/>
      <c r="V48" s="193"/>
      <c r="W48" s="193"/>
      <c r="X48" s="193"/>
      <c r="Y48" s="193"/>
      <c r="Z48" s="193"/>
      <c r="AA48" s="193"/>
      <c r="AB48" s="193"/>
      <c r="AC48" s="193"/>
      <c r="AD48" s="251"/>
      <c r="AG48" s="256"/>
      <c r="AH48" s="256"/>
      <c r="AI48" s="256"/>
      <c r="AJ48" s="256"/>
      <c r="AK48" s="256"/>
      <c r="AL48" s="256"/>
      <c r="AM48" s="256"/>
      <c r="AN48" s="256"/>
      <c r="AO48" s="256"/>
      <c r="AP48" s="256"/>
    </row>
    <row r="49" spans="1:42" ht="22" customHeight="1">
      <c r="B49" s="135"/>
      <c r="C49" s="147"/>
      <c r="D49" s="147"/>
      <c r="E49" s="147"/>
      <c r="F49" s="165"/>
      <c r="G49" s="178" t="s">
        <v>319</v>
      </c>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G49" s="256"/>
      <c r="AH49" s="256"/>
      <c r="AI49" s="256"/>
      <c r="AJ49" s="256"/>
      <c r="AK49" s="256"/>
      <c r="AL49" s="256"/>
      <c r="AM49" s="256"/>
      <c r="AN49" s="256"/>
      <c r="AO49" s="256"/>
      <c r="AP49" s="256"/>
    </row>
    <row r="50" spans="1:42" ht="22" customHeight="1">
      <c r="B50" s="135"/>
      <c r="C50" s="147"/>
      <c r="D50" s="147"/>
      <c r="E50" s="147"/>
      <c r="F50" s="165"/>
      <c r="G50" s="178" t="s">
        <v>108</v>
      </c>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G50" s="256"/>
      <c r="AH50" s="256"/>
      <c r="AI50" s="256"/>
      <c r="AJ50" s="256"/>
      <c r="AK50" s="256"/>
      <c r="AL50" s="256"/>
      <c r="AM50" s="256"/>
      <c r="AN50" s="256"/>
      <c r="AO50" s="256"/>
      <c r="AP50" s="256"/>
    </row>
    <row r="51" spans="1:42" ht="22" customHeight="1">
      <c r="B51" s="135"/>
      <c r="C51" s="147"/>
      <c r="D51" s="147"/>
      <c r="E51" s="147"/>
      <c r="F51" s="165"/>
      <c r="G51" s="179" t="s">
        <v>154</v>
      </c>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G51" s="256"/>
      <c r="AH51" s="256"/>
      <c r="AI51" s="256"/>
      <c r="AJ51" s="256"/>
      <c r="AK51" s="256"/>
      <c r="AL51" s="256"/>
      <c r="AM51" s="256"/>
      <c r="AN51" s="256"/>
      <c r="AO51" s="256"/>
      <c r="AP51" s="256"/>
    </row>
    <row r="52" spans="1:42" ht="28.5" customHeight="1">
      <c r="B52" s="136"/>
      <c r="C52" s="148"/>
      <c r="D52" s="148"/>
      <c r="E52" s="148"/>
      <c r="F52" s="166"/>
      <c r="G52" s="180" t="s">
        <v>320</v>
      </c>
      <c r="H52" s="192"/>
      <c r="I52" s="192"/>
      <c r="J52" s="192"/>
      <c r="K52" s="192"/>
      <c r="L52" s="192"/>
      <c r="M52" s="192"/>
      <c r="N52" s="192"/>
      <c r="O52" s="192"/>
      <c r="P52" s="192"/>
      <c r="Q52" s="192"/>
      <c r="R52" s="192"/>
      <c r="S52" s="192"/>
      <c r="T52" s="192"/>
      <c r="U52" s="192"/>
      <c r="V52" s="192"/>
      <c r="W52" s="192"/>
      <c r="X52" s="192"/>
      <c r="Y52" s="192"/>
      <c r="Z52" s="192"/>
      <c r="AA52" s="192"/>
      <c r="AB52" s="192"/>
      <c r="AC52" s="192"/>
      <c r="AD52" s="250"/>
      <c r="AG52" s="256"/>
      <c r="AH52" s="256"/>
      <c r="AI52" s="256"/>
      <c r="AJ52" s="256"/>
      <c r="AK52" s="256"/>
      <c r="AL52" s="256"/>
      <c r="AM52" s="256"/>
      <c r="AN52" s="256"/>
      <c r="AO52" s="256"/>
      <c r="AP52" s="256"/>
    </row>
    <row r="53" spans="1:42" ht="22" customHeight="1">
      <c r="B53" s="137" t="s">
        <v>271</v>
      </c>
      <c r="C53" s="149"/>
      <c r="D53" s="149"/>
      <c r="E53" s="149"/>
      <c r="F53" s="167"/>
      <c r="G53" s="182" t="s">
        <v>322</v>
      </c>
      <c r="H53" s="194"/>
      <c r="I53" s="194"/>
      <c r="J53" s="194"/>
      <c r="K53" s="194"/>
      <c r="L53" s="194"/>
      <c r="M53" s="194"/>
      <c r="N53" s="194"/>
      <c r="O53" s="194"/>
      <c r="P53" s="194"/>
      <c r="Q53" s="194"/>
      <c r="R53" s="194"/>
      <c r="S53" s="194"/>
      <c r="T53" s="194"/>
      <c r="U53" s="194"/>
      <c r="V53" s="194"/>
      <c r="W53" s="194"/>
      <c r="X53" s="194"/>
      <c r="Y53" s="194"/>
      <c r="Z53" s="194"/>
      <c r="AA53" s="194"/>
      <c r="AB53" s="194"/>
      <c r="AC53" s="194"/>
      <c r="AD53" s="252"/>
      <c r="AG53" s="256"/>
      <c r="AH53" s="256"/>
      <c r="AI53" s="256"/>
      <c r="AJ53" s="256"/>
      <c r="AK53" s="256"/>
      <c r="AL53" s="256"/>
      <c r="AM53" s="256"/>
      <c r="AN53" s="256"/>
      <c r="AO53" s="256"/>
      <c r="AP53" s="256"/>
    </row>
    <row r="54" spans="1:42" ht="22" customHeight="1">
      <c r="B54" s="138"/>
      <c r="C54" s="107"/>
      <c r="D54" s="107"/>
      <c r="E54" s="107"/>
      <c r="F54" s="168"/>
      <c r="G54" s="182" t="s">
        <v>25</v>
      </c>
      <c r="H54" s="194"/>
      <c r="I54" s="194"/>
      <c r="J54" s="194"/>
      <c r="K54" s="194"/>
      <c r="L54" s="194"/>
      <c r="M54" s="194"/>
      <c r="N54" s="194"/>
      <c r="O54" s="194"/>
      <c r="P54" s="194"/>
      <c r="Q54" s="194"/>
      <c r="R54" s="194"/>
      <c r="S54" s="194"/>
      <c r="T54" s="194"/>
      <c r="U54" s="194"/>
      <c r="V54" s="194"/>
      <c r="W54" s="194"/>
      <c r="X54" s="194"/>
      <c r="Y54" s="194"/>
      <c r="Z54" s="194"/>
      <c r="AA54" s="194"/>
      <c r="AB54" s="194"/>
      <c r="AC54" s="194"/>
      <c r="AD54" s="252"/>
      <c r="AG54" s="256"/>
      <c r="AH54" s="256"/>
      <c r="AI54" s="256"/>
      <c r="AJ54" s="256"/>
      <c r="AK54" s="256"/>
      <c r="AL54" s="256"/>
      <c r="AM54" s="256"/>
      <c r="AN54" s="256"/>
      <c r="AO54" s="256"/>
      <c r="AP54" s="256"/>
    </row>
    <row r="55" spans="1:42" ht="22" customHeight="1">
      <c r="B55" s="138"/>
      <c r="C55" s="107"/>
      <c r="D55" s="107"/>
      <c r="E55" s="107"/>
      <c r="F55" s="168"/>
      <c r="G55" s="182" t="s">
        <v>28</v>
      </c>
      <c r="H55" s="194"/>
      <c r="I55" s="194"/>
      <c r="J55" s="194"/>
      <c r="K55" s="194"/>
      <c r="L55" s="194"/>
      <c r="M55" s="194"/>
      <c r="N55" s="194"/>
      <c r="O55" s="194"/>
      <c r="P55" s="194"/>
      <c r="Q55" s="194"/>
      <c r="R55" s="194"/>
      <c r="S55" s="194"/>
      <c r="T55" s="194"/>
      <c r="U55" s="194"/>
      <c r="V55" s="194"/>
      <c r="W55" s="194"/>
      <c r="X55" s="194"/>
      <c r="Y55" s="194"/>
      <c r="Z55" s="194"/>
      <c r="AA55" s="194"/>
      <c r="AB55" s="194"/>
      <c r="AC55" s="194"/>
      <c r="AD55" s="252"/>
      <c r="AG55" s="256"/>
      <c r="AH55" s="256"/>
      <c r="AI55" s="256"/>
      <c r="AJ55" s="256"/>
      <c r="AK55" s="256"/>
      <c r="AL55" s="256"/>
      <c r="AM55" s="256"/>
      <c r="AN55" s="256"/>
      <c r="AO55" s="256"/>
      <c r="AP55" s="256"/>
    </row>
    <row r="56" spans="1:42" ht="22" customHeight="1">
      <c r="B56" s="139"/>
      <c r="C56" s="150"/>
      <c r="D56" s="150"/>
      <c r="E56" s="150"/>
      <c r="F56" s="169"/>
      <c r="G56" s="179" t="s">
        <v>145</v>
      </c>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G56" s="256"/>
      <c r="AH56" s="256"/>
      <c r="AI56" s="256"/>
      <c r="AJ56" s="256"/>
      <c r="AK56" s="256"/>
      <c r="AL56" s="256"/>
      <c r="AM56" s="256"/>
      <c r="AN56" s="256"/>
      <c r="AO56" s="256"/>
      <c r="AP56" s="256"/>
    </row>
    <row r="57" spans="1:42" ht="13.5" customHeight="1">
      <c r="AG57" s="256"/>
      <c r="AH57" s="256"/>
      <c r="AI57" s="256"/>
      <c r="AJ57" s="256"/>
      <c r="AK57" s="256"/>
      <c r="AL57" s="256"/>
      <c r="AM57" s="256"/>
      <c r="AN57" s="256"/>
      <c r="AO57" s="256"/>
      <c r="AP57" s="256"/>
    </row>
    <row r="58" spans="1:42" ht="13.5" customHeight="1">
      <c r="A58" s="107" t="s">
        <v>367</v>
      </c>
      <c r="I58" s="199"/>
      <c r="J58" s="199"/>
      <c r="K58" s="199"/>
      <c r="L58" s="199"/>
      <c r="M58" s="199"/>
      <c r="P58" s="199"/>
      <c r="Q58" s="199"/>
      <c r="R58" s="199"/>
      <c r="S58" s="199"/>
      <c r="T58" s="199"/>
      <c r="U58" s="199"/>
      <c r="V58" s="199"/>
      <c r="W58" s="199"/>
      <c r="X58" s="199"/>
      <c r="Y58" s="199"/>
      <c r="AG58" s="256"/>
      <c r="AH58" s="256"/>
      <c r="AI58" s="256"/>
      <c r="AJ58" s="256"/>
      <c r="AK58" s="256"/>
      <c r="AL58" s="256"/>
      <c r="AM58" s="256"/>
      <c r="AN58" s="256"/>
      <c r="AO58" s="256"/>
      <c r="AP58" s="256"/>
    </row>
    <row r="59" spans="1:42" ht="26.25" customHeight="1">
      <c r="A59" s="111" t="s">
        <v>116</v>
      </c>
      <c r="B59" s="111"/>
      <c r="C59" s="111"/>
      <c r="D59" s="111"/>
      <c r="E59" s="111"/>
      <c r="F59" s="111"/>
      <c r="G59" s="10" t="s">
        <v>274</v>
      </c>
      <c r="H59" s="21"/>
      <c r="I59" s="21"/>
      <c r="J59" s="21"/>
      <c r="K59" s="21"/>
      <c r="L59" s="21"/>
      <c r="M59" s="21"/>
      <c r="N59" s="31"/>
      <c r="O59" s="10" t="s">
        <v>275</v>
      </c>
      <c r="P59" s="21"/>
      <c r="Q59" s="21"/>
      <c r="R59" s="21"/>
      <c r="S59" s="21"/>
      <c r="T59" s="21"/>
      <c r="U59" s="21"/>
      <c r="V59" s="21"/>
      <c r="W59" s="10" t="s">
        <v>277</v>
      </c>
      <c r="X59" s="21"/>
      <c r="Y59" s="21"/>
      <c r="Z59" s="21"/>
      <c r="AA59" s="21"/>
      <c r="AB59" s="21"/>
      <c r="AC59" s="21"/>
      <c r="AD59" s="31"/>
      <c r="AG59" s="256"/>
      <c r="AH59" s="256"/>
      <c r="AI59" s="256"/>
      <c r="AJ59" s="256"/>
      <c r="AK59" s="256"/>
      <c r="AL59" s="256"/>
      <c r="AM59" s="256"/>
      <c r="AN59" s="256"/>
      <c r="AO59" s="256"/>
      <c r="AP59" s="256"/>
    </row>
    <row r="60" spans="1:42" ht="24.75" customHeight="1">
      <c r="A60" s="111"/>
      <c r="B60" s="111"/>
      <c r="C60" s="111"/>
      <c r="D60" s="111"/>
      <c r="E60" s="111"/>
      <c r="F60" s="111"/>
      <c r="G60" s="170" t="s">
        <v>118</v>
      </c>
      <c r="H60" s="185"/>
      <c r="I60" s="185"/>
      <c r="J60" s="200">
        <f>J7</f>
        <v>7</v>
      </c>
      <c r="K60" s="200"/>
      <c r="L60" s="200"/>
      <c r="M60" s="23" t="s">
        <v>279</v>
      </c>
      <c r="N60" s="33"/>
      <c r="O60" s="170" t="s">
        <v>118</v>
      </c>
      <c r="P60" s="185"/>
      <c r="Q60" s="185"/>
      <c r="R60" s="200">
        <f>R7</f>
        <v>10</v>
      </c>
      <c r="S60" s="200"/>
      <c r="T60" s="200"/>
      <c r="U60" s="23" t="s">
        <v>279</v>
      </c>
      <c r="V60" s="33"/>
      <c r="W60" s="12"/>
      <c r="X60" s="23"/>
      <c r="Y60" s="23"/>
      <c r="Z60" s="23"/>
      <c r="AA60" s="23"/>
      <c r="AB60" s="23"/>
      <c r="AC60" s="23"/>
      <c r="AD60" s="33"/>
      <c r="AG60" s="256"/>
      <c r="AH60" s="256"/>
      <c r="AI60" s="256"/>
      <c r="AJ60" s="256"/>
      <c r="AK60" s="256"/>
      <c r="AL60" s="256"/>
      <c r="AM60" s="256"/>
      <c r="AN60" s="256"/>
      <c r="AO60" s="256"/>
      <c r="AP60" s="256"/>
    </row>
    <row r="61" spans="1:42" ht="16.5" customHeight="1">
      <c r="A61" s="113"/>
      <c r="B61" s="122" t="s">
        <v>440</v>
      </c>
      <c r="C61" s="122"/>
      <c r="D61" s="122"/>
      <c r="E61" s="122"/>
      <c r="F61" s="153"/>
      <c r="G61" s="183" t="s">
        <v>441</v>
      </c>
      <c r="H61" s="195"/>
      <c r="I61" s="195"/>
      <c r="J61" s="195"/>
      <c r="K61" s="195"/>
      <c r="L61" s="195"/>
      <c r="M61" s="195"/>
      <c r="N61" s="214"/>
      <c r="O61" s="183" t="str">
        <f>G61</f>
        <v>電力使用量（千kWh）</v>
      </c>
      <c r="P61" s="195"/>
      <c r="Q61" s="195"/>
      <c r="R61" s="195"/>
      <c r="S61" s="195"/>
      <c r="T61" s="195"/>
      <c r="U61" s="195"/>
      <c r="V61" s="214"/>
      <c r="W61" s="228" t="str">
        <f>IF(O62=0,"",O62/G62)</f>
        <v/>
      </c>
      <c r="X61" s="234"/>
      <c r="Y61" s="234"/>
      <c r="Z61" s="234"/>
      <c r="AA61" s="234"/>
      <c r="AB61" s="234"/>
      <c r="AC61" s="234"/>
      <c r="AD61" s="253"/>
      <c r="AG61" s="256"/>
      <c r="AH61" s="256"/>
      <c r="AI61" s="256"/>
      <c r="AJ61" s="256"/>
      <c r="AK61" s="256"/>
      <c r="AL61" s="256"/>
      <c r="AM61" s="256"/>
      <c r="AN61" s="256"/>
      <c r="AO61" s="256"/>
      <c r="AP61" s="256"/>
    </row>
    <row r="62" spans="1:42" ht="36" customHeight="1">
      <c r="A62" s="120"/>
      <c r="B62" s="123"/>
      <c r="C62" s="123"/>
      <c r="D62" s="123"/>
      <c r="E62" s="123"/>
      <c r="F62" s="154"/>
      <c r="G62" s="184">
        <f>別紙２!E43</f>
        <v>0</v>
      </c>
      <c r="H62" s="196"/>
      <c r="I62" s="196"/>
      <c r="J62" s="196"/>
      <c r="K62" s="196"/>
      <c r="L62" s="196"/>
      <c r="M62" s="196"/>
      <c r="N62" s="215"/>
      <c r="O62" s="217"/>
      <c r="P62" s="219"/>
      <c r="Q62" s="219"/>
      <c r="R62" s="219"/>
      <c r="S62" s="219"/>
      <c r="T62" s="219"/>
      <c r="U62" s="219"/>
      <c r="V62" s="224"/>
      <c r="W62" s="229"/>
      <c r="X62" s="235"/>
      <c r="Y62" s="235"/>
      <c r="Z62" s="235"/>
      <c r="AA62" s="235"/>
      <c r="AB62" s="235"/>
      <c r="AC62" s="235"/>
      <c r="AD62" s="254"/>
      <c r="AG62" s="256"/>
      <c r="AH62" s="256"/>
      <c r="AI62" s="256"/>
      <c r="AJ62" s="256"/>
      <c r="AK62" s="256"/>
      <c r="AL62" s="256"/>
      <c r="AM62" s="256"/>
      <c r="AN62" s="256"/>
      <c r="AO62" s="256"/>
      <c r="AP62" s="256"/>
    </row>
    <row r="63" spans="1:42" ht="13.5" customHeight="1">
      <c r="AG63" s="256"/>
      <c r="AH63" s="256"/>
      <c r="AI63" s="256"/>
      <c r="AJ63" s="256"/>
      <c r="AK63" s="256"/>
      <c r="AL63" s="256"/>
      <c r="AM63" s="256"/>
      <c r="AN63" s="256"/>
      <c r="AO63" s="256"/>
      <c r="AP63" s="256"/>
    </row>
    <row r="64" spans="1:42" ht="13.5" customHeight="1">
      <c r="AG64" s="256"/>
      <c r="AH64" s="256"/>
      <c r="AI64" s="256"/>
      <c r="AJ64" s="256"/>
      <c r="AK64" s="256"/>
      <c r="AL64" s="256"/>
      <c r="AM64" s="256"/>
      <c r="AN64" s="256"/>
      <c r="AO64" s="256"/>
      <c r="AP64" s="256"/>
    </row>
    <row r="65" spans="33:42" ht="13.5" customHeight="1">
      <c r="AG65" s="256"/>
      <c r="AH65" s="256"/>
      <c r="AI65" s="256"/>
      <c r="AJ65" s="256"/>
      <c r="AK65" s="256"/>
      <c r="AL65" s="256"/>
      <c r="AM65" s="256"/>
      <c r="AN65" s="256"/>
      <c r="AO65" s="256"/>
      <c r="AP65" s="256"/>
    </row>
    <row r="66" spans="33:42" ht="13.5" customHeight="1">
      <c r="AG66" s="256"/>
      <c r="AH66" s="256"/>
      <c r="AI66" s="256"/>
      <c r="AJ66" s="256"/>
      <c r="AK66" s="256"/>
      <c r="AL66" s="256"/>
      <c r="AM66" s="256"/>
      <c r="AN66" s="256"/>
      <c r="AO66" s="256"/>
      <c r="AP66" s="256"/>
    </row>
    <row r="67" spans="33:42" ht="13.5" customHeight="1">
      <c r="AG67" s="256"/>
      <c r="AH67" s="256"/>
      <c r="AI67" s="256"/>
      <c r="AJ67" s="256"/>
      <c r="AK67" s="256"/>
      <c r="AL67" s="256"/>
      <c r="AM67" s="256"/>
      <c r="AN67" s="256"/>
      <c r="AO67" s="256"/>
      <c r="AP67" s="256"/>
    </row>
    <row r="68" spans="33:42" ht="13.5" customHeight="1">
      <c r="AG68" s="256"/>
      <c r="AH68" s="256"/>
      <c r="AI68" s="256"/>
      <c r="AJ68" s="256"/>
      <c r="AK68" s="256"/>
      <c r="AL68" s="256"/>
      <c r="AM68" s="256"/>
      <c r="AN68" s="256"/>
      <c r="AO68" s="256"/>
      <c r="AP68" s="256"/>
    </row>
    <row r="69" spans="33:42" ht="13.5" customHeight="1">
      <c r="AG69" s="256"/>
      <c r="AH69" s="256"/>
      <c r="AI69" s="256"/>
      <c r="AJ69" s="256"/>
      <c r="AK69" s="256"/>
      <c r="AL69" s="256"/>
      <c r="AM69" s="256"/>
      <c r="AN69" s="256"/>
      <c r="AO69" s="256"/>
      <c r="AP69" s="256"/>
    </row>
    <row r="70" spans="33:42" ht="13.5" customHeight="1">
      <c r="AG70" s="256"/>
      <c r="AH70" s="256"/>
      <c r="AI70" s="256"/>
      <c r="AJ70" s="256"/>
      <c r="AK70" s="256"/>
      <c r="AL70" s="256"/>
      <c r="AM70" s="256"/>
      <c r="AN70" s="256"/>
      <c r="AO70" s="256"/>
      <c r="AP70" s="256"/>
    </row>
    <row r="71" spans="33:42" ht="13.5" customHeight="1">
      <c r="AG71" s="256"/>
      <c r="AH71" s="256"/>
      <c r="AI71" s="256"/>
      <c r="AJ71" s="256"/>
      <c r="AK71" s="256"/>
      <c r="AL71" s="256"/>
      <c r="AM71" s="256"/>
      <c r="AN71" s="256"/>
      <c r="AO71" s="256"/>
      <c r="AP71" s="256"/>
    </row>
    <row r="72" spans="33:42" ht="13.5" customHeight="1">
      <c r="AG72" s="256"/>
      <c r="AH72" s="256"/>
      <c r="AI72" s="256"/>
      <c r="AJ72" s="256"/>
      <c r="AK72" s="256"/>
      <c r="AL72" s="256"/>
      <c r="AM72" s="256"/>
      <c r="AN72" s="256"/>
      <c r="AO72" s="256"/>
      <c r="AP72" s="256"/>
    </row>
    <row r="73" spans="33:42" ht="13.5" customHeight="1">
      <c r="AG73" s="256"/>
      <c r="AH73" s="256"/>
      <c r="AI73" s="256"/>
      <c r="AJ73" s="256"/>
      <c r="AK73" s="256"/>
      <c r="AL73" s="256"/>
      <c r="AM73" s="256"/>
      <c r="AN73" s="256"/>
      <c r="AO73" s="256"/>
      <c r="AP73" s="256"/>
    </row>
    <row r="74" spans="33:42" ht="13.5" customHeight="1">
      <c r="AG74" s="256"/>
      <c r="AH74" s="256"/>
      <c r="AI74" s="256"/>
      <c r="AJ74" s="256"/>
      <c r="AK74" s="256"/>
      <c r="AL74" s="256"/>
      <c r="AM74" s="256"/>
      <c r="AN74" s="256"/>
      <c r="AO74" s="256"/>
      <c r="AP74" s="256"/>
    </row>
    <row r="75" spans="33:42" ht="13.5" customHeight="1">
      <c r="AG75" s="256"/>
      <c r="AH75" s="256"/>
      <c r="AI75" s="256"/>
      <c r="AJ75" s="256"/>
      <c r="AK75" s="256"/>
      <c r="AL75" s="256"/>
      <c r="AM75" s="256"/>
      <c r="AN75" s="256"/>
      <c r="AO75" s="256"/>
      <c r="AP75" s="256"/>
    </row>
    <row r="76" spans="33:42" ht="13.5" customHeight="1">
      <c r="AG76" s="256"/>
      <c r="AH76" s="256"/>
      <c r="AI76" s="256"/>
      <c r="AJ76" s="256"/>
      <c r="AK76" s="256"/>
      <c r="AL76" s="256"/>
      <c r="AM76" s="256"/>
      <c r="AN76" s="256"/>
      <c r="AO76" s="256"/>
      <c r="AP76" s="256"/>
    </row>
    <row r="77" spans="33:42" ht="13.5" customHeight="1">
      <c r="AG77" s="256"/>
      <c r="AH77" s="256"/>
      <c r="AI77" s="256"/>
      <c r="AJ77" s="256"/>
      <c r="AK77" s="256"/>
      <c r="AL77" s="256"/>
      <c r="AM77" s="256"/>
      <c r="AN77" s="256"/>
      <c r="AO77" s="256"/>
      <c r="AP77" s="256"/>
    </row>
    <row r="78" spans="33:42" ht="13.5" customHeight="1">
      <c r="AG78" s="256"/>
      <c r="AH78" s="256"/>
      <c r="AI78" s="256"/>
      <c r="AJ78" s="256"/>
      <c r="AK78" s="256"/>
      <c r="AL78" s="256"/>
      <c r="AM78" s="256"/>
      <c r="AN78" s="256"/>
      <c r="AO78" s="256"/>
      <c r="AP78" s="256"/>
    </row>
    <row r="79" spans="33:42" ht="13.5" customHeight="1">
      <c r="AG79" s="256"/>
      <c r="AH79" s="256"/>
      <c r="AI79" s="256"/>
      <c r="AJ79" s="256"/>
      <c r="AK79" s="256"/>
      <c r="AL79" s="256"/>
      <c r="AM79" s="256"/>
      <c r="AN79" s="256"/>
      <c r="AO79" s="256"/>
      <c r="AP79" s="256"/>
    </row>
    <row r="80" spans="33:42" ht="13.5" customHeight="1">
      <c r="AG80" s="256"/>
      <c r="AH80" s="256"/>
      <c r="AI80" s="256"/>
      <c r="AJ80" s="256"/>
      <c r="AK80" s="256"/>
      <c r="AL80" s="256"/>
      <c r="AM80" s="256"/>
      <c r="AN80" s="256"/>
      <c r="AO80" s="256"/>
      <c r="AP80" s="256"/>
    </row>
    <row r="81" spans="33:42" ht="13.5" customHeight="1">
      <c r="AG81" s="256"/>
      <c r="AH81" s="256"/>
      <c r="AI81" s="256"/>
      <c r="AJ81" s="256"/>
      <c r="AK81" s="256"/>
      <c r="AL81" s="256"/>
      <c r="AM81" s="256"/>
      <c r="AN81" s="256"/>
      <c r="AO81" s="256"/>
      <c r="AP81" s="256"/>
    </row>
    <row r="82" spans="33:42" ht="13.5" customHeight="1">
      <c r="AG82" s="256"/>
      <c r="AH82" s="256"/>
      <c r="AI82" s="256"/>
      <c r="AJ82" s="256"/>
      <c r="AK82" s="256"/>
      <c r="AL82" s="256"/>
      <c r="AM82" s="256"/>
      <c r="AN82" s="256"/>
      <c r="AO82" s="256"/>
      <c r="AP82" s="256"/>
    </row>
    <row r="83" spans="33:42" ht="13.5" customHeight="1">
      <c r="AG83" s="256"/>
      <c r="AH83" s="256"/>
      <c r="AI83" s="256"/>
      <c r="AJ83" s="256"/>
      <c r="AK83" s="256"/>
      <c r="AL83" s="256"/>
      <c r="AM83" s="256"/>
      <c r="AN83" s="256"/>
      <c r="AO83" s="256"/>
      <c r="AP83" s="256"/>
    </row>
    <row r="84" spans="33:42" ht="13.5" customHeight="1">
      <c r="AG84" s="256"/>
      <c r="AH84" s="256"/>
      <c r="AI84" s="256"/>
      <c r="AJ84" s="256"/>
      <c r="AK84" s="256"/>
      <c r="AL84" s="256"/>
      <c r="AM84" s="256"/>
      <c r="AN84" s="256"/>
      <c r="AO84" s="256"/>
      <c r="AP84" s="256"/>
    </row>
    <row r="85" spans="33:42" ht="13.5" customHeight="1">
      <c r="AG85" s="256"/>
      <c r="AH85" s="256"/>
      <c r="AI85" s="256"/>
      <c r="AJ85" s="256"/>
      <c r="AK85" s="256"/>
      <c r="AL85" s="256"/>
      <c r="AM85" s="256"/>
      <c r="AN85" s="256"/>
      <c r="AO85" s="256"/>
      <c r="AP85" s="256"/>
    </row>
    <row r="86" spans="33:42" ht="13.5" customHeight="1">
      <c r="AG86" s="256"/>
      <c r="AH86" s="256"/>
      <c r="AI86" s="256"/>
      <c r="AJ86" s="256"/>
      <c r="AK86" s="256"/>
      <c r="AL86" s="256"/>
      <c r="AM86" s="256"/>
      <c r="AN86" s="256"/>
      <c r="AO86" s="256"/>
      <c r="AP86" s="256"/>
    </row>
    <row r="87" spans="33:42" ht="13.5" customHeight="1">
      <c r="AG87" s="256"/>
      <c r="AH87" s="256"/>
      <c r="AI87" s="256"/>
      <c r="AJ87" s="256"/>
      <c r="AK87" s="256"/>
      <c r="AL87" s="256"/>
      <c r="AM87" s="256"/>
      <c r="AN87" s="256"/>
      <c r="AO87" s="256"/>
      <c r="AP87" s="256"/>
    </row>
    <row r="88" spans="33:42" ht="13.5" customHeight="1"/>
    <row r="89" spans="33:42" ht="13.5" customHeight="1"/>
    <row r="90" spans="33:42" ht="13.5" customHeight="1"/>
    <row r="91" spans="33:42" ht="13.5" customHeight="1"/>
    <row r="92" spans="33:42" ht="13.5" customHeight="1"/>
    <row r="93" spans="33:42" ht="13.5" customHeight="1"/>
    <row r="94" spans="33:42" ht="13.5" customHeight="1"/>
    <row r="95" spans="33:42" ht="13.5" customHeight="1"/>
    <row r="96" spans="33:42"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sheetData>
  <sheetProtection password="CC25" sheet="1" objects="1" scenarios="1"/>
  <mergeCells count="115">
    <mergeCell ref="A3:D3"/>
    <mergeCell ref="E3:H3"/>
    <mergeCell ref="I3:J3"/>
    <mergeCell ref="K3:M3"/>
    <mergeCell ref="N3:O3"/>
    <mergeCell ref="P3:S3"/>
    <mergeCell ref="T3:U3"/>
    <mergeCell ref="V3:X3"/>
    <mergeCell ref="G6:N6"/>
    <mergeCell ref="O6:V6"/>
    <mergeCell ref="G7:I7"/>
    <mergeCell ref="J7:L7"/>
    <mergeCell ref="M7:N7"/>
    <mergeCell ref="O7:Q7"/>
    <mergeCell ref="R7:T7"/>
    <mergeCell ref="U7:V7"/>
    <mergeCell ref="G8:N8"/>
    <mergeCell ref="O8:V8"/>
    <mergeCell ref="G9:N9"/>
    <mergeCell ref="O9:V9"/>
    <mergeCell ref="B10:F10"/>
    <mergeCell ref="G10:N10"/>
    <mergeCell ref="O10:V10"/>
    <mergeCell ref="W10:AD10"/>
    <mergeCell ref="G11:K11"/>
    <mergeCell ref="L11:N11"/>
    <mergeCell ref="O11:S11"/>
    <mergeCell ref="T11:V11"/>
    <mergeCell ref="H12:M12"/>
    <mergeCell ref="P12:U12"/>
    <mergeCell ref="B13:F13"/>
    <mergeCell ref="G13:AD13"/>
    <mergeCell ref="A16:F16"/>
    <mergeCell ref="G16:J16"/>
    <mergeCell ref="K16:AA16"/>
    <mergeCell ref="AB16:AD16"/>
    <mergeCell ref="A17:F17"/>
    <mergeCell ref="G17:J17"/>
    <mergeCell ref="K17:AA17"/>
    <mergeCell ref="AB17:AD17"/>
    <mergeCell ref="A18:F18"/>
    <mergeCell ref="G18:J18"/>
    <mergeCell ref="K18:AA18"/>
    <mergeCell ref="AB18:AD18"/>
    <mergeCell ref="A19:F19"/>
    <mergeCell ref="G19:J19"/>
    <mergeCell ref="K19:AA19"/>
    <mergeCell ref="AB19:AD19"/>
    <mergeCell ref="A20:F20"/>
    <mergeCell ref="G20:J20"/>
    <mergeCell ref="K20:AA20"/>
    <mergeCell ref="AB20:AD20"/>
    <mergeCell ref="AF20:AM20"/>
    <mergeCell ref="A23:AD23"/>
    <mergeCell ref="A24:AD24"/>
    <mergeCell ref="A26:AD26"/>
    <mergeCell ref="B27:F27"/>
    <mergeCell ref="G27:AD27"/>
    <mergeCell ref="G28:AD28"/>
    <mergeCell ref="G29:AD29"/>
    <mergeCell ref="G30:AD30"/>
    <mergeCell ref="G31:AD31"/>
    <mergeCell ref="G32:AD32"/>
    <mergeCell ref="G33:AD33"/>
    <mergeCell ref="G34:AD34"/>
    <mergeCell ref="G35:AD35"/>
    <mergeCell ref="G36:AD36"/>
    <mergeCell ref="G37:AD37"/>
    <mergeCell ref="G38:AD38"/>
    <mergeCell ref="G39:AD39"/>
    <mergeCell ref="G40:AD40"/>
    <mergeCell ref="G41:AD41"/>
    <mergeCell ref="G42:AD42"/>
    <mergeCell ref="G43:AD43"/>
    <mergeCell ref="G44:AD44"/>
    <mergeCell ref="G45:AD45"/>
    <mergeCell ref="G46:AD46"/>
    <mergeCell ref="G47:AD47"/>
    <mergeCell ref="G48:AD48"/>
    <mergeCell ref="G49:AD49"/>
    <mergeCell ref="G50:AD50"/>
    <mergeCell ref="G51:AD51"/>
    <mergeCell ref="G52:AD52"/>
    <mergeCell ref="G53:AD53"/>
    <mergeCell ref="G54:AD54"/>
    <mergeCell ref="G55:AD55"/>
    <mergeCell ref="G56:AD56"/>
    <mergeCell ref="G59:N59"/>
    <mergeCell ref="O59:V59"/>
    <mergeCell ref="G60:I60"/>
    <mergeCell ref="J60:L60"/>
    <mergeCell ref="M60:N60"/>
    <mergeCell ref="O60:Q60"/>
    <mergeCell ref="R60:T60"/>
    <mergeCell ref="U60:V60"/>
    <mergeCell ref="G61:N61"/>
    <mergeCell ref="O61:V61"/>
    <mergeCell ref="G62:N62"/>
    <mergeCell ref="O62:V62"/>
    <mergeCell ref="A6:F7"/>
    <mergeCell ref="W6:AD7"/>
    <mergeCell ref="A8:A9"/>
    <mergeCell ref="B8:F9"/>
    <mergeCell ref="W8:AD9"/>
    <mergeCell ref="A11:A13"/>
    <mergeCell ref="B11:F12"/>
    <mergeCell ref="W11:AD12"/>
    <mergeCell ref="B53:F56"/>
    <mergeCell ref="A59:F60"/>
    <mergeCell ref="W59:AD60"/>
    <mergeCell ref="A61:A62"/>
    <mergeCell ref="B61:F62"/>
    <mergeCell ref="W61:AD62"/>
    <mergeCell ref="B28:F41"/>
    <mergeCell ref="B42:F52"/>
  </mergeCells>
  <phoneticPr fontId="1"/>
  <dataValidations count="20">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L12:M12">
      <formula1>AH10</formula1>
    </dataValidation>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H12:I12">
      <formula1>AF10</formula1>
    </dataValidation>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J12:K12">
      <formula1>#REF!</formula1>
    </dataValidation>
    <dataValidation allowBlank="1" showDropDown="0" showInputMessage="1" showErrorMessage="1" prompt="Bで選択した指標について、その理由を記載_x000a_例：生産数量により設備の稼動時間が大きく影響を受けるため_x000a_例2：売場面積により空調の負荷が大きく影響を受けるため　等" sqref="G13:AD13"/>
    <dataValidation allowBlank="0" showDropDown="0" showInputMessage="1" showErrorMessage="1" prompt="A/Bを選択した場合も必ず入力してください_x000a_※計算方法については、別紙２参照" sqref="O62:V62 O9:V9"/>
    <dataValidation type="custom" allowBlank="1" showDropDown="0" showInputMessage="1" showErrorMessage="1" prompt="自動計算" sqref="G10:N10">
      <formula1>$AF$9</formula1>
    </dataValidation>
    <dataValidation type="custom" allowBlank="1" showDropDown="0" showInputMessage="1" showErrorMessage="1" error="AまたはA/Bのどちらかをチェックしてください_x000a_原単位排出量A/Bを選択した場合のみ、入力してください" prompt="Aを選択した場合は入力不要です_x000a_A/Bを選択した場合は、（）内に指標の名称を記載し、この欄にBの値を入力してください" sqref="G11 O11">
      <formula1>$AF$10</formula1>
    </dataValidation>
    <dataValidation allowBlank="1" showDropDown="0" showInputMessage="1" showErrorMessage="1" prompt="基準年度の指標名称を自動で転記" sqref="P12:U12"/>
    <dataValidation allowBlank="1" showDropDown="0" showInputMessage="1" showErrorMessage="1" prompt="自動計算" sqref="W11:AD12 O10:AD10"/>
    <dataValidation type="custom" allowBlank="1" showDropDown="0" showInputMessage="1" showErrorMessage="1" error="AまたはA/Bのどちらかをチェックしてください_x000a_原単位排出量A/Bを選択した場合のみ、入力してください" prompt="Aを選択した場合は入力不要です_x000a_左の値の単位を入力してください_x000a_例：個、千円、ｔ" sqref="L11:N11 T11:V11">
      <formula1>$AF$10</formula1>
    </dataValidation>
    <dataValidation type="list" allowBlank="1" showDropDown="0" showInputMessage="1" showErrorMessage="1" prompt="「排出量」または「原単位排出量」の_x000a_どちらか目標とするものに「レ」" sqref="A61:A62 A8:A10">
      <formula1>$AG$9</formula1>
    </dataValidation>
    <dataValidation allowBlank="0" showDropDown="0" showInputMessage="1" showErrorMessage="1" prompt="A/Bを選択した場合も必ず入力が必要。_x000a_※別紙２の温室効果ガス排出量が転記されますが、修正が必要な場合は手入力してください。" sqref="G9:N9"/>
    <dataValidation type="decimal" allowBlank="1" showDropDown="0" showInputMessage="1" showErrorMessage="1" prompt="措置を実施することで排出量（温室効果ガスまたは原単位）の削減（省エネ効果）が見込める割合（％）を記載" sqref="AB17:AD20">
      <formula1>0</formula1>
      <formula2>1</formula2>
    </dataValidation>
    <dataValidation type="list" allowBlank="1" showDropDown="0" showInputMessage="1" showErrorMessage="1" prompt="ドロップダウンリスト（▼）から選択_x000a_運用改善、設備導入、その他、から近いものを選ぶ" sqref="G17:J20">
      <formula1>$AN$2:$AN$4</formula1>
    </dataValidation>
    <dataValidation allowBlank="1" showDropDown="0" showInputMessage="1" showErrorMessage="1" prompt="記載例を参考に、対策を簡潔に記載してください" sqref="K17:AA20"/>
    <dataValidation type="list" allowBlank="1" showDropDown="0" showInputMessage="1" showErrorMessage="1" prompt="ドロップダウンリスト（▼）から選択" sqref="A17:F20">
      <formula1>$AM$2:$AM$7</formula1>
    </dataValidation>
    <dataValidation allowBlank="1" showDropDown="0" showInputMessage="1" showErrorMessage="1" prompt="自動計算_x000a_▲6％以上の目標設定" sqref="W61:AD62 W8:AD9"/>
    <dataValidation type="list" allowBlank="1" showDropDown="0" showInputMessage="1" showErrorMessage="1" prompt="ドロップダウンリスト（▼）から選択_x000a_・「提出年度」を選択" sqref="I3:J3">
      <formula1>"8,9,10,"</formula1>
    </dataValidation>
    <dataValidation type="list" allowBlank="1" showDropDown="0" showInputMessage="1" showErrorMessage="1" prompt="原則、提出年度の２年後" sqref="T3:U3">
      <formula1>"10,11"</formula1>
    </dataValidation>
    <dataValidation allowBlank="0" showDropDown="0" showInputMessage="1" showErrorMessage="1" prompt="_x000a_" sqref="G62:N62"/>
  </dataValidations>
  <pageMargins left="0.59055118110236227" right="0.39370078740157483" top="0.39370078740157483" bottom="0.19685039370078741" header="0.51181102362204722" footer="0.51181102362204722"/>
  <pageSetup paperSize="9" scale="94" fitToWidth="1" fitToHeight="1" orientation="portrait" usePrinterDefaults="1" r:id="rId1"/>
  <headerFooter alignWithMargins="0"/>
  <rowBreaks count="1" manualBreakCount="1">
    <brk id="2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34"/>
  </sheetPr>
  <dimension ref="A1:AA123"/>
  <sheetViews>
    <sheetView view="pageBreakPreview" topLeftCell="A31" zoomScaleSheetLayoutView="100" workbookViewId="0">
      <selection activeCell="E43" sqref="E43"/>
    </sheetView>
  </sheetViews>
  <sheetFormatPr defaultRowHeight="13.5"/>
  <cols>
    <col min="1" max="1" width="4.54296875" style="261" customWidth="1"/>
    <col min="2" max="2" width="11.125" style="261" customWidth="1"/>
    <col min="3" max="3" width="12.625" style="261" customWidth="1"/>
    <col min="4" max="4" width="10.125" style="261" customWidth="1"/>
    <col min="5" max="5" width="10.75" style="261" customWidth="1"/>
    <col min="6" max="6" width="6.625" style="261" customWidth="1"/>
    <col min="7" max="7" width="11.125" style="261" customWidth="1"/>
    <col min="8" max="8" width="12.75" style="261" customWidth="1"/>
    <col min="9" max="9" width="6.625" style="261" customWidth="1"/>
    <col min="10" max="10" width="11.625" style="261" customWidth="1"/>
    <col min="11" max="11" width="10.625" style="261" customWidth="1"/>
    <col min="12" max="12" width="10.7265625" style="261" customWidth="1"/>
    <col min="13" max="13" width="12.625" style="261" customWidth="1"/>
    <col min="14" max="14" width="9.75" style="261" bestFit="1" customWidth="1"/>
    <col min="15" max="15" width="2.75" style="261" customWidth="1"/>
    <col min="16" max="16" width="12.375" style="107" customWidth="1"/>
    <col min="17" max="17" width="2.75" style="261" customWidth="1"/>
    <col min="18" max="16384" width="9" style="261" bestFit="1" customWidth="1"/>
  </cols>
  <sheetData>
    <row r="1" spans="1:24" ht="18.75">
      <c r="A1" s="262" t="s">
        <v>323</v>
      </c>
    </row>
    <row r="2" spans="1:24" ht="15" customHeight="1">
      <c r="A2" s="263" t="s">
        <v>141</v>
      </c>
      <c r="B2" s="276"/>
      <c r="C2" s="276"/>
      <c r="D2" s="325"/>
      <c r="E2" s="301" t="s">
        <v>324</v>
      </c>
      <c r="F2" s="350"/>
      <c r="G2" s="324"/>
      <c r="H2" s="301" t="s">
        <v>146</v>
      </c>
      <c r="I2" s="350"/>
      <c r="J2" s="324"/>
      <c r="K2" s="408" t="s">
        <v>294</v>
      </c>
      <c r="L2" s="334" t="s">
        <v>177</v>
      </c>
      <c r="M2" s="352" t="s">
        <v>326</v>
      </c>
      <c r="N2" s="352"/>
      <c r="P2" s="434" t="s">
        <v>8</v>
      </c>
    </row>
    <row r="3" spans="1:24" ht="42" customHeight="1">
      <c r="A3" s="264"/>
      <c r="B3" s="277"/>
      <c r="C3" s="277"/>
      <c r="D3" s="326"/>
      <c r="E3" s="334" t="s">
        <v>429</v>
      </c>
      <c r="F3" s="352" t="s">
        <v>126</v>
      </c>
      <c r="G3" s="334" t="s">
        <v>430</v>
      </c>
      <c r="H3" s="334" t="s">
        <v>432</v>
      </c>
      <c r="I3" s="352" t="s">
        <v>126</v>
      </c>
      <c r="J3" s="334" t="s">
        <v>433</v>
      </c>
      <c r="K3" s="409"/>
      <c r="L3" s="334"/>
      <c r="M3" s="419" t="s">
        <v>276</v>
      </c>
      <c r="N3" s="434" t="s">
        <v>126</v>
      </c>
      <c r="P3" s="434"/>
    </row>
    <row r="4" spans="1:24" ht="20.5" customHeight="1">
      <c r="A4" s="265" t="s">
        <v>293</v>
      </c>
      <c r="B4" s="278" t="s">
        <v>147</v>
      </c>
      <c r="C4" s="278"/>
      <c r="D4" s="278"/>
      <c r="E4" s="335"/>
      <c r="F4" s="353" t="s">
        <v>209</v>
      </c>
      <c r="G4" s="361">
        <f t="shared" ref="G4:G27" si="0">E4*M4</f>
        <v>0</v>
      </c>
      <c r="H4" s="335"/>
      <c r="I4" s="353" t="s">
        <v>209</v>
      </c>
      <c r="J4" s="361">
        <f t="shared" ref="J4:J27" si="1">H4*M4</f>
        <v>0</v>
      </c>
      <c r="K4" s="410">
        <f t="shared" ref="K4:K27" si="2">G4-J4</f>
        <v>0</v>
      </c>
      <c r="L4" s="412">
        <f t="shared" ref="L4:L26" si="3">K4*P4*44/12</f>
        <v>0</v>
      </c>
      <c r="M4" s="420">
        <v>38.299999999999997</v>
      </c>
      <c r="N4" s="435" t="s">
        <v>278</v>
      </c>
      <c r="P4" s="179">
        <v>1.9e-002</v>
      </c>
    </row>
    <row r="5" spans="1:24" ht="20.5" customHeight="1">
      <c r="A5" s="266"/>
      <c r="B5" s="278" t="s">
        <v>9</v>
      </c>
      <c r="C5" s="278"/>
      <c r="D5" s="278"/>
      <c r="E5" s="335"/>
      <c r="F5" s="353" t="s">
        <v>209</v>
      </c>
      <c r="G5" s="361">
        <f t="shared" si="0"/>
        <v>0</v>
      </c>
      <c r="H5" s="335"/>
      <c r="I5" s="353" t="s">
        <v>209</v>
      </c>
      <c r="J5" s="361">
        <f t="shared" si="1"/>
        <v>0</v>
      </c>
      <c r="K5" s="410">
        <f t="shared" si="2"/>
        <v>0</v>
      </c>
      <c r="L5" s="412">
        <f t="shared" si="3"/>
        <v>0</v>
      </c>
      <c r="M5" s="420">
        <v>34.799999999999997</v>
      </c>
      <c r="N5" s="435" t="s">
        <v>278</v>
      </c>
      <c r="P5" s="179">
        <v>1.83e-002</v>
      </c>
    </row>
    <row r="6" spans="1:24" ht="20.5" customHeight="1">
      <c r="A6" s="266"/>
      <c r="B6" s="279" t="s">
        <v>52</v>
      </c>
      <c r="C6" s="279"/>
      <c r="D6" s="279"/>
      <c r="E6" s="335"/>
      <c r="F6" s="353" t="s">
        <v>209</v>
      </c>
      <c r="G6" s="361">
        <f t="shared" si="0"/>
        <v>0</v>
      </c>
      <c r="H6" s="335"/>
      <c r="I6" s="353" t="s">
        <v>209</v>
      </c>
      <c r="J6" s="361">
        <f t="shared" si="1"/>
        <v>0</v>
      </c>
      <c r="K6" s="410">
        <f t="shared" si="2"/>
        <v>0</v>
      </c>
      <c r="L6" s="412">
        <f t="shared" si="3"/>
        <v>0</v>
      </c>
      <c r="M6" s="420">
        <v>33.4</v>
      </c>
      <c r="N6" s="435" t="s">
        <v>278</v>
      </c>
      <c r="P6" s="179">
        <v>1.8700000000000001e-002</v>
      </c>
    </row>
    <row r="7" spans="1:24" ht="20.5" customHeight="1">
      <c r="A7" s="266"/>
      <c r="B7" s="278" t="s">
        <v>64</v>
      </c>
      <c r="C7" s="278"/>
      <c r="D7" s="278"/>
      <c r="E7" s="335"/>
      <c r="F7" s="353" t="s">
        <v>209</v>
      </c>
      <c r="G7" s="361">
        <f t="shared" si="0"/>
        <v>0</v>
      </c>
      <c r="H7" s="335"/>
      <c r="I7" s="353" t="s">
        <v>209</v>
      </c>
      <c r="J7" s="361">
        <f t="shared" si="1"/>
        <v>0</v>
      </c>
      <c r="K7" s="410">
        <f t="shared" si="2"/>
        <v>0</v>
      </c>
      <c r="L7" s="412">
        <f t="shared" si="3"/>
        <v>0</v>
      </c>
      <c r="M7" s="420">
        <v>33.299999999999997</v>
      </c>
      <c r="N7" s="435" t="s">
        <v>278</v>
      </c>
      <c r="P7" s="179">
        <v>1.8599999999999998e-002</v>
      </c>
    </row>
    <row r="8" spans="1:24" ht="20.5" customHeight="1">
      <c r="A8" s="266"/>
      <c r="B8" s="280" t="s">
        <v>332</v>
      </c>
      <c r="C8" s="280"/>
      <c r="D8" s="280"/>
      <c r="E8" s="335"/>
      <c r="F8" s="353" t="s">
        <v>209</v>
      </c>
      <c r="G8" s="361">
        <f t="shared" si="0"/>
        <v>0</v>
      </c>
      <c r="H8" s="335"/>
      <c r="I8" s="353" t="s">
        <v>209</v>
      </c>
      <c r="J8" s="361">
        <f t="shared" si="1"/>
        <v>0</v>
      </c>
      <c r="K8" s="410">
        <f t="shared" si="2"/>
        <v>0</v>
      </c>
      <c r="L8" s="412">
        <f t="shared" si="3"/>
        <v>0</v>
      </c>
      <c r="M8" s="420">
        <v>36.5</v>
      </c>
      <c r="N8" s="435" t="s">
        <v>278</v>
      </c>
      <c r="P8" s="179">
        <v>1.8700000000000001e-002</v>
      </c>
    </row>
    <row r="9" spans="1:24" ht="20.5" customHeight="1">
      <c r="A9" s="266"/>
      <c r="B9" s="280" t="s">
        <v>333</v>
      </c>
      <c r="C9" s="280"/>
      <c r="D9" s="280"/>
      <c r="E9" s="335"/>
      <c r="F9" s="353" t="s">
        <v>209</v>
      </c>
      <c r="G9" s="361">
        <f t="shared" si="0"/>
        <v>0</v>
      </c>
      <c r="H9" s="335"/>
      <c r="I9" s="353" t="s">
        <v>209</v>
      </c>
      <c r="J9" s="361">
        <f t="shared" si="1"/>
        <v>0</v>
      </c>
      <c r="K9" s="410">
        <f t="shared" si="2"/>
        <v>0</v>
      </c>
      <c r="L9" s="412">
        <f t="shared" si="3"/>
        <v>0</v>
      </c>
      <c r="M9" s="420">
        <v>38</v>
      </c>
      <c r="N9" s="435" t="s">
        <v>278</v>
      </c>
      <c r="P9" s="179">
        <v>1.8800000000000001e-002</v>
      </c>
    </row>
    <row r="10" spans="1:24" ht="20.5" customHeight="1">
      <c r="A10" s="266"/>
      <c r="B10" s="280" t="s">
        <v>334</v>
      </c>
      <c r="C10" s="280"/>
      <c r="D10" s="280"/>
      <c r="E10" s="335"/>
      <c r="F10" s="353" t="s">
        <v>209</v>
      </c>
      <c r="G10" s="361">
        <f t="shared" si="0"/>
        <v>0</v>
      </c>
      <c r="H10" s="335"/>
      <c r="I10" s="353" t="s">
        <v>209</v>
      </c>
      <c r="J10" s="361">
        <f t="shared" si="1"/>
        <v>0</v>
      </c>
      <c r="K10" s="410">
        <f t="shared" si="2"/>
        <v>0</v>
      </c>
      <c r="L10" s="412">
        <f t="shared" si="3"/>
        <v>0</v>
      </c>
      <c r="M10" s="420">
        <v>38.9</v>
      </c>
      <c r="N10" s="435" t="s">
        <v>278</v>
      </c>
      <c r="P10" s="179">
        <v>1.9300000000000001e-002</v>
      </c>
    </row>
    <row r="11" spans="1:24" ht="20.5" customHeight="1">
      <c r="A11" s="266"/>
      <c r="B11" s="280" t="s">
        <v>217</v>
      </c>
      <c r="C11" s="280"/>
      <c r="D11" s="280"/>
      <c r="E11" s="335"/>
      <c r="F11" s="353" t="s">
        <v>209</v>
      </c>
      <c r="G11" s="361">
        <f t="shared" si="0"/>
        <v>0</v>
      </c>
      <c r="H11" s="335"/>
      <c r="I11" s="353" t="s">
        <v>209</v>
      </c>
      <c r="J11" s="361">
        <f t="shared" si="1"/>
        <v>0</v>
      </c>
      <c r="K11" s="410">
        <f t="shared" si="2"/>
        <v>0</v>
      </c>
      <c r="L11" s="412">
        <f t="shared" si="3"/>
        <v>0</v>
      </c>
      <c r="M11" s="420">
        <v>41.8</v>
      </c>
      <c r="N11" s="435" t="s">
        <v>278</v>
      </c>
      <c r="P11" s="179">
        <v>2.0199999999999999e-002</v>
      </c>
    </row>
    <row r="12" spans="1:24" ht="20.5" customHeight="1">
      <c r="A12" s="266"/>
      <c r="B12" s="280" t="s">
        <v>335</v>
      </c>
      <c r="C12" s="280"/>
      <c r="D12" s="280"/>
      <c r="E12" s="335"/>
      <c r="F12" s="353" t="s">
        <v>336</v>
      </c>
      <c r="G12" s="361">
        <f t="shared" si="0"/>
        <v>0</v>
      </c>
      <c r="H12" s="335"/>
      <c r="I12" s="353" t="s">
        <v>336</v>
      </c>
      <c r="J12" s="361">
        <f t="shared" si="1"/>
        <v>0</v>
      </c>
      <c r="K12" s="410">
        <f t="shared" si="2"/>
        <v>0</v>
      </c>
      <c r="L12" s="412">
        <f t="shared" si="3"/>
        <v>0</v>
      </c>
      <c r="M12" s="420">
        <v>40</v>
      </c>
      <c r="N12" s="435" t="s">
        <v>330</v>
      </c>
      <c r="P12" s="179">
        <v>2.0400000000000001e-002</v>
      </c>
    </row>
    <row r="13" spans="1:24" ht="20.5" customHeight="1">
      <c r="A13" s="266"/>
      <c r="B13" s="280" t="s">
        <v>68</v>
      </c>
      <c r="C13" s="280"/>
      <c r="D13" s="280"/>
      <c r="E13" s="335"/>
      <c r="F13" s="353" t="s">
        <v>336</v>
      </c>
      <c r="G13" s="361">
        <f t="shared" si="0"/>
        <v>0</v>
      </c>
      <c r="H13" s="335"/>
      <c r="I13" s="353" t="s">
        <v>336</v>
      </c>
      <c r="J13" s="361">
        <f t="shared" si="1"/>
        <v>0</v>
      </c>
      <c r="K13" s="410">
        <f t="shared" si="2"/>
        <v>0</v>
      </c>
      <c r="L13" s="412">
        <f t="shared" si="3"/>
        <v>0</v>
      </c>
      <c r="M13" s="420">
        <v>34.1</v>
      </c>
      <c r="N13" s="435" t="s">
        <v>330</v>
      </c>
      <c r="P13" s="179">
        <v>2.4500000000000001e-002</v>
      </c>
    </row>
    <row r="14" spans="1:24" ht="20.5" customHeight="1">
      <c r="A14" s="266"/>
      <c r="B14" s="281" t="s">
        <v>148</v>
      </c>
      <c r="C14" s="279" t="s">
        <v>431</v>
      </c>
      <c r="D14" s="279"/>
      <c r="E14" s="335"/>
      <c r="F14" s="353" t="s">
        <v>336</v>
      </c>
      <c r="G14" s="361">
        <f t="shared" si="0"/>
        <v>0</v>
      </c>
      <c r="H14" s="335"/>
      <c r="I14" s="353" t="s">
        <v>336</v>
      </c>
      <c r="J14" s="361">
        <f t="shared" si="1"/>
        <v>0</v>
      </c>
      <c r="K14" s="410">
        <f t="shared" si="2"/>
        <v>0</v>
      </c>
      <c r="L14" s="412">
        <f t="shared" si="3"/>
        <v>0</v>
      </c>
      <c r="M14" s="420">
        <v>50.1</v>
      </c>
      <c r="N14" s="435" t="s">
        <v>330</v>
      </c>
      <c r="P14" s="179">
        <v>1.6299999999999999e-002</v>
      </c>
    </row>
    <row r="15" spans="1:24" ht="20.5" customHeight="1">
      <c r="A15" s="266"/>
      <c r="B15" s="282"/>
      <c r="C15" s="278" t="s">
        <v>23</v>
      </c>
      <c r="D15" s="278"/>
      <c r="E15" s="335"/>
      <c r="F15" s="353" t="s">
        <v>337</v>
      </c>
      <c r="G15" s="361">
        <f t="shared" si="0"/>
        <v>0</v>
      </c>
      <c r="H15" s="335"/>
      <c r="I15" s="353" t="s">
        <v>337</v>
      </c>
      <c r="J15" s="361">
        <f t="shared" si="1"/>
        <v>0</v>
      </c>
      <c r="K15" s="410">
        <f t="shared" si="2"/>
        <v>0</v>
      </c>
      <c r="L15" s="412">
        <f t="shared" si="3"/>
        <v>0</v>
      </c>
      <c r="M15" s="420">
        <v>46.1</v>
      </c>
      <c r="N15" s="435" t="s">
        <v>267</v>
      </c>
      <c r="P15" s="179">
        <v>1.44e-002</v>
      </c>
    </row>
    <row r="16" spans="1:24" ht="20.5" customHeight="1">
      <c r="A16" s="266"/>
      <c r="B16" s="281" t="s">
        <v>338</v>
      </c>
      <c r="C16" s="278" t="s">
        <v>321</v>
      </c>
      <c r="D16" s="278"/>
      <c r="E16" s="335"/>
      <c r="F16" s="353" t="s">
        <v>336</v>
      </c>
      <c r="G16" s="361">
        <f t="shared" si="0"/>
        <v>0</v>
      </c>
      <c r="H16" s="335"/>
      <c r="I16" s="353" t="s">
        <v>336</v>
      </c>
      <c r="J16" s="361">
        <f t="shared" si="1"/>
        <v>0</v>
      </c>
      <c r="K16" s="410">
        <f t="shared" si="2"/>
        <v>0</v>
      </c>
      <c r="L16" s="412">
        <f t="shared" si="3"/>
        <v>0</v>
      </c>
      <c r="M16" s="420">
        <v>54.7</v>
      </c>
      <c r="N16" s="435" t="s">
        <v>330</v>
      </c>
      <c r="P16" s="179">
        <v>1.3899999999999999e-002</v>
      </c>
      <c r="R16" s="261" t="s">
        <v>339</v>
      </c>
      <c r="X16" s="488"/>
    </row>
    <row r="17" spans="1:25" ht="20.5" customHeight="1">
      <c r="A17" s="266"/>
      <c r="B17" s="282"/>
      <c r="C17" s="278" t="s">
        <v>341</v>
      </c>
      <c r="D17" s="278"/>
      <c r="E17" s="335"/>
      <c r="F17" s="353" t="s">
        <v>337</v>
      </c>
      <c r="G17" s="361">
        <f t="shared" si="0"/>
        <v>0</v>
      </c>
      <c r="H17" s="335"/>
      <c r="I17" s="353" t="s">
        <v>337</v>
      </c>
      <c r="J17" s="361">
        <f t="shared" si="1"/>
        <v>0</v>
      </c>
      <c r="K17" s="410">
        <f t="shared" si="2"/>
        <v>0</v>
      </c>
      <c r="L17" s="412">
        <f t="shared" si="3"/>
        <v>0</v>
      </c>
      <c r="M17" s="420">
        <v>38.4</v>
      </c>
      <c r="N17" s="435" t="s">
        <v>267</v>
      </c>
      <c r="P17" s="179">
        <v>1.3899999999999999e-002</v>
      </c>
      <c r="X17" s="261" t="s">
        <v>342</v>
      </c>
    </row>
    <row r="18" spans="1:25" ht="20.5" customHeight="1">
      <c r="A18" s="266"/>
      <c r="B18" s="283" t="s">
        <v>80</v>
      </c>
      <c r="C18" s="278" t="s">
        <v>346</v>
      </c>
      <c r="D18" s="278"/>
      <c r="E18" s="335"/>
      <c r="F18" s="353" t="s">
        <v>336</v>
      </c>
      <c r="G18" s="361">
        <f t="shared" si="0"/>
        <v>0</v>
      </c>
      <c r="H18" s="335"/>
      <c r="I18" s="353" t="s">
        <v>336</v>
      </c>
      <c r="J18" s="361">
        <f t="shared" si="1"/>
        <v>0</v>
      </c>
      <c r="K18" s="410">
        <f t="shared" si="2"/>
        <v>0</v>
      </c>
      <c r="L18" s="412">
        <f t="shared" si="3"/>
        <v>0</v>
      </c>
      <c r="M18" s="420">
        <v>28.6</v>
      </c>
      <c r="N18" s="435" t="s">
        <v>330</v>
      </c>
      <c r="P18" s="179">
        <v>2.46e-002</v>
      </c>
    </row>
    <row r="19" spans="1:25" ht="20.5" customHeight="1">
      <c r="A19" s="266"/>
      <c r="B19" s="284"/>
      <c r="C19" s="278" t="s">
        <v>347</v>
      </c>
      <c r="D19" s="278"/>
      <c r="E19" s="335"/>
      <c r="F19" s="353" t="s">
        <v>336</v>
      </c>
      <c r="G19" s="361">
        <f t="shared" si="0"/>
        <v>0</v>
      </c>
      <c r="H19" s="335"/>
      <c r="I19" s="353" t="s">
        <v>336</v>
      </c>
      <c r="J19" s="361">
        <f t="shared" si="1"/>
        <v>0</v>
      </c>
      <c r="K19" s="410">
        <f t="shared" si="2"/>
        <v>0</v>
      </c>
      <c r="L19" s="412">
        <f t="shared" si="3"/>
        <v>0</v>
      </c>
      <c r="M19" s="420">
        <v>25.2</v>
      </c>
      <c r="N19" s="435" t="s">
        <v>330</v>
      </c>
      <c r="P19" s="179">
        <v>2.4199999999999999e-002</v>
      </c>
    </row>
    <row r="20" spans="1:25" ht="20.5" customHeight="1">
      <c r="A20" s="266"/>
      <c r="B20" s="285"/>
      <c r="C20" s="278" t="s">
        <v>112</v>
      </c>
      <c r="D20" s="278"/>
      <c r="E20" s="335"/>
      <c r="F20" s="353" t="s">
        <v>336</v>
      </c>
      <c r="G20" s="361">
        <f t="shared" si="0"/>
        <v>0</v>
      </c>
      <c r="H20" s="335"/>
      <c r="I20" s="353" t="s">
        <v>336</v>
      </c>
      <c r="J20" s="361">
        <f t="shared" si="1"/>
        <v>0</v>
      </c>
      <c r="K20" s="410">
        <f t="shared" si="2"/>
        <v>0</v>
      </c>
      <c r="L20" s="412">
        <f t="shared" si="3"/>
        <v>0</v>
      </c>
      <c r="M20" s="420">
        <v>27.8</v>
      </c>
      <c r="N20" s="435" t="s">
        <v>330</v>
      </c>
      <c r="P20" s="179">
        <v>2.5899999999999999e-002</v>
      </c>
    </row>
    <row r="21" spans="1:25" ht="20.5" customHeight="1">
      <c r="A21" s="266"/>
      <c r="B21" s="280" t="s">
        <v>340</v>
      </c>
      <c r="C21" s="280"/>
      <c r="D21" s="280"/>
      <c r="E21" s="335"/>
      <c r="F21" s="353" t="s">
        <v>336</v>
      </c>
      <c r="G21" s="361">
        <f t="shared" si="0"/>
        <v>0</v>
      </c>
      <c r="H21" s="335"/>
      <c r="I21" s="353" t="s">
        <v>336</v>
      </c>
      <c r="J21" s="361">
        <f t="shared" si="1"/>
        <v>0</v>
      </c>
      <c r="K21" s="410">
        <f t="shared" si="2"/>
        <v>0</v>
      </c>
      <c r="L21" s="412">
        <f t="shared" si="3"/>
        <v>0</v>
      </c>
      <c r="M21" s="420">
        <v>29</v>
      </c>
      <c r="N21" s="435" t="s">
        <v>330</v>
      </c>
      <c r="P21" s="179">
        <v>2.9899999999999999e-002</v>
      </c>
    </row>
    <row r="22" spans="1:25" ht="20.5" customHeight="1">
      <c r="A22" s="266"/>
      <c r="B22" s="280" t="s">
        <v>345</v>
      </c>
      <c r="C22" s="280"/>
      <c r="D22" s="280"/>
      <c r="E22" s="335"/>
      <c r="F22" s="353" t="s">
        <v>336</v>
      </c>
      <c r="G22" s="361">
        <f t="shared" si="0"/>
        <v>0</v>
      </c>
      <c r="H22" s="335"/>
      <c r="I22" s="353" t="s">
        <v>336</v>
      </c>
      <c r="J22" s="361">
        <f t="shared" si="1"/>
        <v>0</v>
      </c>
      <c r="K22" s="410">
        <f t="shared" si="2"/>
        <v>0</v>
      </c>
      <c r="L22" s="412">
        <f t="shared" si="3"/>
        <v>0</v>
      </c>
      <c r="M22" s="420">
        <v>37.299999999999997</v>
      </c>
      <c r="N22" s="435" t="s">
        <v>330</v>
      </c>
      <c r="P22" s="179">
        <v>2.0899999999999998e-002</v>
      </c>
    </row>
    <row r="23" spans="1:25" ht="20.5" customHeight="1">
      <c r="A23" s="266"/>
      <c r="B23" s="280" t="s">
        <v>302</v>
      </c>
      <c r="C23" s="280"/>
      <c r="D23" s="280"/>
      <c r="E23" s="335"/>
      <c r="F23" s="353" t="s">
        <v>337</v>
      </c>
      <c r="G23" s="361">
        <f t="shared" si="0"/>
        <v>0</v>
      </c>
      <c r="H23" s="335"/>
      <c r="I23" s="353" t="s">
        <v>337</v>
      </c>
      <c r="J23" s="361">
        <f t="shared" si="1"/>
        <v>0</v>
      </c>
      <c r="K23" s="410">
        <f t="shared" si="2"/>
        <v>0</v>
      </c>
      <c r="L23" s="412">
        <f t="shared" si="3"/>
        <v>0</v>
      </c>
      <c r="M23" s="420">
        <v>18.399999999999999</v>
      </c>
      <c r="N23" s="435" t="s">
        <v>267</v>
      </c>
      <c r="P23" s="179">
        <v>1.09e-002</v>
      </c>
      <c r="R23" s="445"/>
    </row>
    <row r="24" spans="1:25" ht="20.5" customHeight="1">
      <c r="A24" s="266"/>
      <c r="B24" s="280" t="s">
        <v>35</v>
      </c>
      <c r="C24" s="280"/>
      <c r="D24" s="280"/>
      <c r="E24" s="335"/>
      <c r="F24" s="353" t="s">
        <v>337</v>
      </c>
      <c r="G24" s="361">
        <f t="shared" si="0"/>
        <v>0</v>
      </c>
      <c r="H24" s="335"/>
      <c r="I24" s="353" t="s">
        <v>337</v>
      </c>
      <c r="J24" s="361">
        <f t="shared" si="1"/>
        <v>0</v>
      </c>
      <c r="K24" s="410">
        <f t="shared" si="2"/>
        <v>0</v>
      </c>
      <c r="L24" s="412">
        <f t="shared" si="3"/>
        <v>0</v>
      </c>
      <c r="M24" s="421">
        <v>3.23</v>
      </c>
      <c r="N24" s="435" t="s">
        <v>267</v>
      </c>
      <c r="P24" s="179">
        <v>2.64e-002</v>
      </c>
      <c r="R24" s="334" t="s">
        <v>349</v>
      </c>
      <c r="S24" s="453"/>
      <c r="T24" s="460" t="s">
        <v>31</v>
      </c>
      <c r="U24" s="468" t="s">
        <v>350</v>
      </c>
      <c r="V24" s="334"/>
      <c r="W24" s="482" t="s">
        <v>351</v>
      </c>
      <c r="X24" s="334" t="s">
        <v>12</v>
      </c>
      <c r="Y24" s="492"/>
    </row>
    <row r="25" spans="1:25" ht="20.5" customHeight="1">
      <c r="A25" s="266"/>
      <c r="B25" s="280" t="s">
        <v>247</v>
      </c>
      <c r="C25" s="280"/>
      <c r="D25" s="280"/>
      <c r="E25" s="335"/>
      <c r="F25" s="353" t="s">
        <v>337</v>
      </c>
      <c r="G25" s="361">
        <f t="shared" si="0"/>
        <v>0</v>
      </c>
      <c r="H25" s="335"/>
      <c r="I25" s="353" t="s">
        <v>337</v>
      </c>
      <c r="J25" s="361">
        <f t="shared" si="1"/>
        <v>0</v>
      </c>
      <c r="K25" s="410">
        <f t="shared" si="2"/>
        <v>0</v>
      </c>
      <c r="L25" s="412">
        <f t="shared" si="3"/>
        <v>0</v>
      </c>
      <c r="M25" s="421">
        <v>7.53</v>
      </c>
      <c r="N25" s="435" t="s">
        <v>267</v>
      </c>
      <c r="P25" s="179">
        <v>4.2000000000000003e-002</v>
      </c>
      <c r="R25" s="334"/>
      <c r="S25" s="453"/>
      <c r="T25" s="461"/>
      <c r="U25" s="468"/>
      <c r="V25" s="334"/>
      <c r="W25" s="482"/>
      <c r="X25" s="334"/>
      <c r="Y25" s="492"/>
    </row>
    <row r="26" spans="1:25" ht="20.5" customHeight="1">
      <c r="A26" s="266"/>
      <c r="B26" s="286" t="s">
        <v>352</v>
      </c>
      <c r="C26" s="305" t="s">
        <v>353</v>
      </c>
      <c r="D26" s="327"/>
      <c r="E26" s="335"/>
      <c r="F26" s="353" t="s">
        <v>337</v>
      </c>
      <c r="G26" s="361">
        <f t="shared" si="0"/>
        <v>0</v>
      </c>
      <c r="H26" s="335"/>
      <c r="I26" s="353" t="s">
        <v>337</v>
      </c>
      <c r="J26" s="361">
        <f t="shared" si="1"/>
        <v>0</v>
      </c>
      <c r="K26" s="410">
        <f t="shared" si="2"/>
        <v>0</v>
      </c>
      <c r="L26" s="412">
        <f t="shared" si="3"/>
        <v>0</v>
      </c>
      <c r="M26" s="422">
        <v>45</v>
      </c>
      <c r="N26" s="435" t="s">
        <v>267</v>
      </c>
      <c r="P26" s="179">
        <v>1.4e-002</v>
      </c>
      <c r="R26" s="446" t="s">
        <v>101</v>
      </c>
      <c r="S26" s="454"/>
      <c r="T26" s="462"/>
      <c r="U26" s="469">
        <v>45</v>
      </c>
      <c r="V26" s="476"/>
      <c r="W26" s="483">
        <f t="shared" ref="W26:W34" si="4">T26*U26</f>
        <v>0</v>
      </c>
      <c r="X26" s="489"/>
    </row>
    <row r="27" spans="1:25" ht="20.5" customHeight="1">
      <c r="A27" s="266"/>
      <c r="B27" s="287"/>
      <c r="C27" s="306" t="s">
        <v>355</v>
      </c>
      <c r="D27" s="328"/>
      <c r="E27" s="335"/>
      <c r="F27" s="354"/>
      <c r="G27" s="361">
        <f t="shared" si="0"/>
        <v>0</v>
      </c>
      <c r="H27" s="335"/>
      <c r="I27" s="354" t="str">
        <f>IF(F27=0,"",F27)</f>
        <v/>
      </c>
      <c r="J27" s="361">
        <f t="shared" si="1"/>
        <v>0</v>
      </c>
      <c r="K27" s="410">
        <f t="shared" si="2"/>
        <v>0</v>
      </c>
      <c r="L27" s="412">
        <f>K27*X16</f>
        <v>0</v>
      </c>
      <c r="M27" s="423"/>
      <c r="N27" s="354" t="s">
        <v>300</v>
      </c>
      <c r="P27" s="179"/>
      <c r="R27" s="446" t="s">
        <v>38</v>
      </c>
      <c r="S27" s="454"/>
      <c r="T27" s="462"/>
      <c r="U27" s="469">
        <v>45</v>
      </c>
      <c r="V27" s="476"/>
      <c r="W27" s="483">
        <f t="shared" si="4"/>
        <v>0</v>
      </c>
      <c r="X27" s="489"/>
    </row>
    <row r="28" spans="1:25" ht="20.5" customHeight="1">
      <c r="A28" s="266"/>
      <c r="B28" s="288" t="s">
        <v>16</v>
      </c>
      <c r="C28" s="307"/>
      <c r="D28" s="307"/>
      <c r="E28" s="336"/>
      <c r="F28" s="336"/>
      <c r="G28" s="362">
        <f>SUM(G4:G27)</f>
        <v>0</v>
      </c>
      <c r="H28" s="336"/>
      <c r="I28" s="336"/>
      <c r="J28" s="362">
        <f>SUM(J4:J27)</f>
        <v>0</v>
      </c>
      <c r="K28" s="362">
        <f>SUM(K4:K27)</f>
        <v>0</v>
      </c>
      <c r="L28" s="413">
        <f>SUM(L4:L27)</f>
        <v>0</v>
      </c>
      <c r="M28" s="424"/>
      <c r="N28" s="436"/>
      <c r="P28" s="179"/>
      <c r="R28" s="446" t="s">
        <v>46</v>
      </c>
      <c r="S28" s="454"/>
      <c r="T28" s="462"/>
      <c r="U28" s="469">
        <v>46</v>
      </c>
      <c r="V28" s="476"/>
      <c r="W28" s="483">
        <f t="shared" si="4"/>
        <v>0</v>
      </c>
      <c r="X28" s="489"/>
    </row>
    <row r="29" spans="1:25" ht="20.5" customHeight="1">
      <c r="A29" s="265" t="s">
        <v>357</v>
      </c>
      <c r="B29" s="280" t="s">
        <v>360</v>
      </c>
      <c r="C29" s="280"/>
      <c r="D29" s="280"/>
      <c r="E29" s="335"/>
      <c r="F29" s="353" t="s">
        <v>191</v>
      </c>
      <c r="G29" s="361">
        <f>E29*M29</f>
        <v>0</v>
      </c>
      <c r="H29" s="335"/>
      <c r="I29" s="353" t="s">
        <v>191</v>
      </c>
      <c r="J29" s="361">
        <f>H29*M29</f>
        <v>0</v>
      </c>
      <c r="K29" s="410">
        <f>+E29-H29</f>
        <v>0</v>
      </c>
      <c r="L29" s="412">
        <f>K29*P29</f>
        <v>0</v>
      </c>
      <c r="M29" s="421">
        <v>1.17</v>
      </c>
      <c r="N29" s="435" t="s">
        <v>66</v>
      </c>
      <c r="P29" s="179">
        <v>6.54e-002</v>
      </c>
      <c r="R29" s="446" t="s">
        <v>361</v>
      </c>
      <c r="S29" s="454"/>
      <c r="T29" s="462"/>
      <c r="U29" s="469">
        <v>62</v>
      </c>
      <c r="V29" s="476"/>
      <c r="W29" s="483">
        <f t="shared" si="4"/>
        <v>0</v>
      </c>
      <c r="X29" s="489"/>
    </row>
    <row r="30" spans="1:25" ht="20.5" customHeight="1">
      <c r="A30" s="266"/>
      <c r="B30" s="280" t="s">
        <v>281</v>
      </c>
      <c r="C30" s="280"/>
      <c r="D30" s="280"/>
      <c r="E30" s="335"/>
      <c r="F30" s="353" t="s">
        <v>191</v>
      </c>
      <c r="G30" s="361">
        <f>E30*M30</f>
        <v>0</v>
      </c>
      <c r="H30" s="335"/>
      <c r="I30" s="353" t="s">
        <v>191</v>
      </c>
      <c r="J30" s="361">
        <f>H30*M30</f>
        <v>0</v>
      </c>
      <c r="K30" s="410">
        <f>+E30-H30</f>
        <v>0</v>
      </c>
      <c r="L30" s="412">
        <f>K30*P30</f>
        <v>0</v>
      </c>
      <c r="M30" s="421">
        <v>1.19</v>
      </c>
      <c r="N30" s="435" t="s">
        <v>66</v>
      </c>
      <c r="P30" s="179">
        <v>5.3199999999999997e-002</v>
      </c>
      <c r="R30" s="446" t="s">
        <v>283</v>
      </c>
      <c r="S30" s="454"/>
      <c r="T30" s="462"/>
      <c r="U30" s="469">
        <v>45</v>
      </c>
      <c r="V30" s="476"/>
      <c r="W30" s="483">
        <f t="shared" si="4"/>
        <v>0</v>
      </c>
      <c r="X30" s="489"/>
    </row>
    <row r="31" spans="1:25" ht="20.5" customHeight="1">
      <c r="A31" s="266"/>
      <c r="B31" s="280" t="s">
        <v>362</v>
      </c>
      <c r="C31" s="280"/>
      <c r="D31" s="280"/>
      <c r="E31" s="335"/>
      <c r="F31" s="353" t="s">
        <v>191</v>
      </c>
      <c r="G31" s="361">
        <f>E31*M31</f>
        <v>0</v>
      </c>
      <c r="H31" s="335"/>
      <c r="I31" s="353" t="s">
        <v>191</v>
      </c>
      <c r="J31" s="361">
        <f>H31*M31</f>
        <v>0</v>
      </c>
      <c r="K31" s="410">
        <f>+E31-H31</f>
        <v>0</v>
      </c>
      <c r="L31" s="412">
        <f>K31*P31</f>
        <v>0</v>
      </c>
      <c r="M31" s="421">
        <v>1.19</v>
      </c>
      <c r="N31" s="435" t="s">
        <v>66</v>
      </c>
      <c r="P31" s="179">
        <v>5.3199999999999997e-002</v>
      </c>
      <c r="R31" s="446" t="s">
        <v>248</v>
      </c>
      <c r="S31" s="454"/>
      <c r="T31" s="462"/>
      <c r="U31" s="469">
        <v>45</v>
      </c>
      <c r="V31" s="476"/>
      <c r="W31" s="483">
        <f t="shared" si="4"/>
        <v>0</v>
      </c>
      <c r="X31" s="489"/>
    </row>
    <row r="32" spans="1:25" ht="20.5" customHeight="1">
      <c r="A32" s="266"/>
      <c r="B32" s="280" t="s">
        <v>363</v>
      </c>
      <c r="C32" s="280"/>
      <c r="D32" s="280"/>
      <c r="E32" s="335"/>
      <c r="F32" s="353" t="s">
        <v>191</v>
      </c>
      <c r="G32" s="361">
        <f>E32*M32</f>
        <v>0</v>
      </c>
      <c r="H32" s="335"/>
      <c r="I32" s="353" t="s">
        <v>191</v>
      </c>
      <c r="J32" s="361">
        <f>H32*M32</f>
        <v>0</v>
      </c>
      <c r="K32" s="410">
        <f>+E32-H32</f>
        <v>0</v>
      </c>
      <c r="L32" s="412">
        <f>K32*P32</f>
        <v>0</v>
      </c>
      <c r="M32" s="421">
        <v>1.19</v>
      </c>
      <c r="N32" s="435" t="s">
        <v>66</v>
      </c>
      <c r="P32" s="179">
        <v>5.3199999999999997e-002</v>
      </c>
      <c r="R32" s="446" t="s">
        <v>98</v>
      </c>
      <c r="S32" s="454"/>
      <c r="T32" s="462"/>
      <c r="U32" s="469">
        <v>45</v>
      </c>
      <c r="V32" s="476"/>
      <c r="W32" s="483">
        <f t="shared" si="4"/>
        <v>0</v>
      </c>
      <c r="X32" s="489"/>
    </row>
    <row r="33" spans="1:24" ht="20.5" customHeight="1">
      <c r="A33" s="267"/>
      <c r="B33" s="289" t="s">
        <v>16</v>
      </c>
      <c r="C33" s="289"/>
      <c r="D33" s="289"/>
      <c r="E33" s="336"/>
      <c r="F33" s="336"/>
      <c r="G33" s="362">
        <f>SUM(G29:G32)</f>
        <v>0</v>
      </c>
      <c r="H33" s="336"/>
      <c r="I33" s="336"/>
      <c r="J33" s="362">
        <f>SUM(J29:J32)</f>
        <v>0</v>
      </c>
      <c r="K33" s="362">
        <f>SUM(K29:K32)</f>
        <v>0</v>
      </c>
      <c r="L33" s="413">
        <f>SUM(L29:L32)</f>
        <v>0</v>
      </c>
      <c r="M33" s="424"/>
      <c r="N33" s="436"/>
      <c r="R33" s="446" t="s">
        <v>306</v>
      </c>
      <c r="S33" s="454"/>
      <c r="T33" s="462"/>
      <c r="U33" s="469">
        <v>45</v>
      </c>
      <c r="V33" s="476"/>
      <c r="W33" s="483">
        <f t="shared" si="4"/>
        <v>0</v>
      </c>
      <c r="X33" s="489"/>
    </row>
    <row r="34" spans="1:24" ht="20.5" customHeight="1">
      <c r="A34" s="266" t="s">
        <v>156</v>
      </c>
      <c r="B34" s="290" t="s">
        <v>365</v>
      </c>
      <c r="C34" s="308" t="s">
        <v>139</v>
      </c>
      <c r="D34" s="329"/>
      <c r="E34" s="337"/>
      <c r="F34" s="355" t="s">
        <v>328</v>
      </c>
      <c r="G34" s="363">
        <f>E34*M34</f>
        <v>0</v>
      </c>
      <c r="H34" s="379"/>
      <c r="I34" s="355" t="s">
        <v>328</v>
      </c>
      <c r="J34" s="395"/>
      <c r="K34" s="411"/>
      <c r="L34" s="412">
        <f>E34*E51</f>
        <v>0</v>
      </c>
      <c r="M34" s="425">
        <v>8.64</v>
      </c>
      <c r="N34" s="437" t="s">
        <v>253</v>
      </c>
      <c r="R34" s="447" t="s">
        <v>366</v>
      </c>
      <c r="S34" s="455"/>
      <c r="T34" s="463"/>
      <c r="U34" s="470">
        <v>45</v>
      </c>
      <c r="V34" s="477"/>
      <c r="W34" s="484">
        <f t="shared" si="4"/>
        <v>0</v>
      </c>
      <c r="X34" s="489"/>
    </row>
    <row r="35" spans="1:24" ht="20.5" customHeight="1">
      <c r="A35" s="266"/>
      <c r="B35" s="291"/>
      <c r="C35" s="309"/>
      <c r="D35" s="330"/>
      <c r="E35" s="338"/>
      <c r="F35" s="356"/>
      <c r="G35" s="364"/>
      <c r="H35" s="379"/>
      <c r="I35" s="356"/>
      <c r="J35" s="395"/>
      <c r="K35" s="411"/>
      <c r="L35" s="412">
        <f>E34*E52</f>
        <v>0</v>
      </c>
      <c r="M35" s="426"/>
      <c r="N35" s="438"/>
      <c r="R35" s="448"/>
      <c r="S35" s="456"/>
      <c r="T35" s="464"/>
      <c r="U35" s="471"/>
      <c r="V35" s="478"/>
      <c r="W35" s="485"/>
      <c r="X35" s="489"/>
    </row>
    <row r="36" spans="1:24" ht="20.5" customHeight="1">
      <c r="A36" s="266"/>
      <c r="B36" s="291"/>
      <c r="C36" s="310" t="s">
        <v>368</v>
      </c>
      <c r="D36" s="331"/>
      <c r="E36" s="337"/>
      <c r="F36" s="355" t="s">
        <v>328</v>
      </c>
      <c r="G36" s="363">
        <f>E36*M36</f>
        <v>0</v>
      </c>
      <c r="H36" s="379"/>
      <c r="I36" s="355" t="s">
        <v>328</v>
      </c>
      <c r="J36" s="396"/>
      <c r="K36" s="411"/>
      <c r="L36" s="412">
        <f>E36*M51</f>
        <v>0</v>
      </c>
      <c r="M36" s="425">
        <v>8.64</v>
      </c>
      <c r="N36" s="437" t="s">
        <v>253</v>
      </c>
      <c r="R36" s="447" t="s">
        <v>358</v>
      </c>
      <c r="S36" s="455"/>
      <c r="T36" s="463"/>
      <c r="U36" s="470">
        <v>45</v>
      </c>
      <c r="V36" s="477"/>
      <c r="W36" s="484">
        <f>T36*U36</f>
        <v>0</v>
      </c>
      <c r="X36" s="489"/>
    </row>
    <row r="37" spans="1:24" ht="20.5" customHeight="1">
      <c r="A37" s="266"/>
      <c r="B37" s="291"/>
      <c r="C37" s="311"/>
      <c r="D37" s="332"/>
      <c r="E37" s="338"/>
      <c r="F37" s="356"/>
      <c r="G37" s="364"/>
      <c r="H37" s="379"/>
      <c r="I37" s="356"/>
      <c r="J37" s="396"/>
      <c r="K37" s="411"/>
      <c r="L37" s="412">
        <f>E36*M52</f>
        <v>0</v>
      </c>
      <c r="M37" s="426"/>
      <c r="N37" s="438"/>
      <c r="R37" s="448"/>
      <c r="S37" s="456"/>
      <c r="T37" s="464"/>
      <c r="U37" s="471"/>
      <c r="V37" s="478"/>
      <c r="W37" s="485"/>
      <c r="X37" s="489"/>
    </row>
    <row r="38" spans="1:24" ht="20.5" customHeight="1">
      <c r="A38" s="266"/>
      <c r="B38" s="291"/>
      <c r="C38" s="312" t="s">
        <v>422</v>
      </c>
      <c r="D38" s="312"/>
      <c r="E38" s="337"/>
      <c r="F38" s="355" t="s">
        <v>328</v>
      </c>
      <c r="G38" s="363">
        <f>E38*M38</f>
        <v>0</v>
      </c>
      <c r="H38" s="379"/>
      <c r="I38" s="355" t="s">
        <v>328</v>
      </c>
      <c r="J38" s="396"/>
      <c r="K38" s="411"/>
      <c r="L38" s="412">
        <f>E38*E56</f>
        <v>0</v>
      </c>
      <c r="M38" s="425">
        <v>8.64</v>
      </c>
      <c r="N38" s="437" t="s">
        <v>253</v>
      </c>
      <c r="R38" s="449" t="s">
        <v>232</v>
      </c>
      <c r="S38" s="457"/>
      <c r="T38" s="463"/>
      <c r="U38" s="470">
        <v>45</v>
      </c>
      <c r="V38" s="477"/>
      <c r="W38" s="484">
        <f>T38*U38</f>
        <v>0</v>
      </c>
      <c r="X38" s="490"/>
    </row>
    <row r="39" spans="1:24" ht="20.5" customHeight="1">
      <c r="A39" s="266"/>
      <c r="B39" s="291"/>
      <c r="C39" s="312"/>
      <c r="D39" s="312"/>
      <c r="E39" s="338"/>
      <c r="F39" s="356"/>
      <c r="G39" s="364"/>
      <c r="H39" s="379"/>
      <c r="I39" s="356"/>
      <c r="J39" s="396"/>
      <c r="K39" s="411"/>
      <c r="L39" s="412">
        <f>E38*E57</f>
        <v>0</v>
      </c>
      <c r="M39" s="426"/>
      <c r="N39" s="438"/>
      <c r="R39" s="450"/>
      <c r="S39" s="458"/>
      <c r="T39" s="464"/>
      <c r="U39" s="471"/>
      <c r="V39" s="478"/>
      <c r="W39" s="485"/>
      <c r="X39" s="490"/>
    </row>
    <row r="40" spans="1:24" ht="20.5" customHeight="1">
      <c r="A40" s="266"/>
      <c r="B40" s="291"/>
      <c r="C40" s="313" t="s">
        <v>236</v>
      </c>
      <c r="D40" s="313"/>
      <c r="E40" s="337"/>
      <c r="F40" s="355" t="s">
        <v>328</v>
      </c>
      <c r="G40" s="363">
        <f>E40*M40</f>
        <v>0</v>
      </c>
      <c r="H40" s="379"/>
      <c r="I40" s="355" t="s">
        <v>328</v>
      </c>
      <c r="J40" s="396"/>
      <c r="K40" s="411"/>
      <c r="L40" s="412">
        <f>E40*M56</f>
        <v>0</v>
      </c>
      <c r="M40" s="425">
        <v>8.64</v>
      </c>
      <c r="N40" s="437" t="s">
        <v>253</v>
      </c>
      <c r="R40" s="447" t="s">
        <v>233</v>
      </c>
      <c r="S40" s="455"/>
      <c r="T40" s="463"/>
      <c r="U40" s="472"/>
      <c r="V40" s="479"/>
      <c r="W40" s="486">
        <f>T40*U40</f>
        <v>0</v>
      </c>
      <c r="X40" s="490"/>
    </row>
    <row r="41" spans="1:24" ht="20.5" customHeight="1">
      <c r="A41" s="266"/>
      <c r="B41" s="292"/>
      <c r="C41" s="313"/>
      <c r="D41" s="313"/>
      <c r="E41" s="338"/>
      <c r="F41" s="356"/>
      <c r="G41" s="364"/>
      <c r="H41" s="379"/>
      <c r="I41" s="356"/>
      <c r="J41" s="396"/>
      <c r="K41" s="411"/>
      <c r="L41" s="412">
        <f>E40*M57</f>
        <v>0</v>
      </c>
      <c r="M41" s="426"/>
      <c r="N41" s="438"/>
      <c r="R41" s="448"/>
      <c r="S41" s="456"/>
      <c r="T41" s="464"/>
      <c r="U41" s="473"/>
      <c r="V41" s="480"/>
      <c r="W41" s="487"/>
      <c r="X41" s="490"/>
    </row>
    <row r="42" spans="1:24" ht="20.5" customHeight="1">
      <c r="A42" s="266"/>
      <c r="B42" s="293" t="s">
        <v>369</v>
      </c>
      <c r="C42" s="314"/>
      <c r="D42" s="333"/>
      <c r="E42" s="339"/>
      <c r="F42" s="353" t="s">
        <v>328</v>
      </c>
      <c r="G42" s="365"/>
      <c r="H42" s="379"/>
      <c r="I42" s="353" t="s">
        <v>328</v>
      </c>
      <c r="J42" s="397"/>
      <c r="K42" s="397"/>
      <c r="L42" s="397"/>
      <c r="M42" s="427"/>
      <c r="N42" s="439"/>
      <c r="R42" s="301" t="s">
        <v>70</v>
      </c>
      <c r="S42" s="459"/>
      <c r="T42" s="465">
        <f>SUM(T25:T40)</f>
        <v>0</v>
      </c>
      <c r="U42" s="474"/>
      <c r="V42" s="481"/>
      <c r="W42" s="483">
        <f>SUM(W25:W40)</f>
        <v>0</v>
      </c>
      <c r="X42" s="491" t="e">
        <f>ROUND(W42/T42,5)</f>
        <v>#DIV/0!</v>
      </c>
    </row>
    <row r="43" spans="1:24" ht="20.5" customHeight="1">
      <c r="A43" s="267"/>
      <c r="B43" s="288" t="s">
        <v>16</v>
      </c>
      <c r="C43" s="307"/>
      <c r="D43" s="307"/>
      <c r="E43" s="340">
        <f>SUM(E34:E41)</f>
        <v>0</v>
      </c>
      <c r="F43" s="357"/>
      <c r="G43" s="366">
        <f>SUM(G34:G40)</f>
        <v>0</v>
      </c>
      <c r="H43" s="336"/>
      <c r="I43" s="336"/>
      <c r="J43" s="398"/>
      <c r="K43" s="398"/>
      <c r="L43" s="414">
        <f>L34+L36+L38+L40</f>
        <v>0</v>
      </c>
      <c r="M43" s="428"/>
      <c r="N43" s="436"/>
      <c r="R43" s="270"/>
      <c r="S43" s="270"/>
      <c r="T43" s="466"/>
      <c r="U43" s="270"/>
      <c r="V43" s="270"/>
      <c r="W43" s="466"/>
      <c r="X43" s="390"/>
    </row>
    <row r="44" spans="1:24" ht="20.5" customHeight="1">
      <c r="A44" s="268" t="s">
        <v>344</v>
      </c>
      <c r="B44" s="268"/>
      <c r="C44" s="268"/>
      <c r="D44" s="268"/>
      <c r="E44" s="341"/>
      <c r="F44" s="358"/>
      <c r="G44" s="367">
        <f>G28+G33+G43</f>
        <v>0</v>
      </c>
      <c r="H44" s="380"/>
      <c r="I44" s="358"/>
      <c r="J44" s="399">
        <f>J28+J33</f>
        <v>0</v>
      </c>
      <c r="K44" s="370">
        <f>K28+K33</f>
        <v>0</v>
      </c>
      <c r="L44" s="415">
        <f>ROUNDDOWN(L28+L33+L43,0)</f>
        <v>0</v>
      </c>
      <c r="M44" s="429"/>
      <c r="N44" s="440"/>
      <c r="R44" s="390"/>
      <c r="S44" s="390"/>
      <c r="T44" s="390"/>
      <c r="U44" s="390"/>
      <c r="V44" s="390"/>
      <c r="W44" s="390"/>
      <c r="X44" s="390"/>
    </row>
    <row r="45" spans="1:24" ht="20.5" customHeight="1">
      <c r="A45" s="269" t="s">
        <v>131</v>
      </c>
      <c r="B45" s="269"/>
      <c r="C45" s="269"/>
      <c r="D45" s="269"/>
      <c r="E45" s="342"/>
      <c r="F45" s="359"/>
      <c r="G45" s="368"/>
      <c r="H45" s="381"/>
      <c r="I45" s="359"/>
      <c r="J45" s="400"/>
      <c r="K45" s="400"/>
      <c r="L45" s="415">
        <f>ROUNDDOWN(L28+L33+L35+L37+L39+L41,0)</f>
        <v>0</v>
      </c>
      <c r="M45" s="430"/>
      <c r="N45" s="441"/>
    </row>
    <row r="46" spans="1:24" s="261" customFormat="1" ht="15" customHeight="1">
      <c r="A46" s="270"/>
      <c r="B46" s="270"/>
      <c r="C46" s="276"/>
      <c r="D46" s="276"/>
      <c r="E46" s="343"/>
      <c r="F46" s="344"/>
      <c r="G46" s="369"/>
      <c r="H46" s="343"/>
      <c r="I46" s="344"/>
      <c r="J46" s="369"/>
      <c r="K46" s="369"/>
      <c r="L46" s="416"/>
      <c r="P46" s="107"/>
    </row>
    <row r="47" spans="1:24" s="261" customFormat="1" ht="20" customHeight="1">
      <c r="A47" s="268" t="s">
        <v>14</v>
      </c>
      <c r="B47" s="268"/>
      <c r="C47" s="268"/>
      <c r="D47" s="268"/>
      <c r="E47" s="268"/>
      <c r="F47" s="360"/>
      <c r="G47" s="370">
        <f>G44*0.0258</f>
        <v>0</v>
      </c>
      <c r="H47" s="344"/>
      <c r="I47" s="344"/>
      <c r="J47" s="369"/>
      <c r="K47" s="369"/>
      <c r="L47" s="416"/>
      <c r="P47" s="107"/>
      <c r="R47" s="451"/>
    </row>
    <row r="48" spans="1:24" ht="13.5" customHeight="1">
      <c r="A48" s="270"/>
      <c r="B48" s="270"/>
      <c r="C48" s="270"/>
      <c r="D48" s="270"/>
      <c r="E48" s="344"/>
      <c r="F48" s="344"/>
      <c r="G48" s="344"/>
      <c r="H48" s="344"/>
      <c r="I48" s="344"/>
      <c r="J48" s="344"/>
      <c r="K48" s="344"/>
      <c r="L48" s="416"/>
    </row>
    <row r="49" spans="1:24" ht="18" customHeight="1">
      <c r="A49" s="271"/>
      <c r="B49" s="294" t="s">
        <v>424</v>
      </c>
      <c r="C49" s="315" t="s">
        <v>372</v>
      </c>
      <c r="D49" s="315"/>
      <c r="E49" s="345"/>
      <c r="F49" s="345"/>
      <c r="G49" s="371"/>
      <c r="I49" s="383" t="s">
        <v>425</v>
      </c>
      <c r="J49" s="401"/>
      <c r="K49" s="318" t="s">
        <v>372</v>
      </c>
      <c r="L49" s="318"/>
      <c r="M49" s="431"/>
      <c r="N49" s="442"/>
      <c r="O49" s="443"/>
    </row>
    <row r="50" spans="1:24" ht="18" customHeight="1">
      <c r="A50" s="271"/>
      <c r="B50" s="295"/>
      <c r="C50" s="316" t="s">
        <v>373</v>
      </c>
      <c r="D50" s="316"/>
      <c r="E50" s="346"/>
      <c r="F50" s="346"/>
      <c r="G50" s="372"/>
      <c r="I50" s="384"/>
      <c r="J50" s="402"/>
      <c r="K50" s="320" t="s">
        <v>373</v>
      </c>
      <c r="L50" s="320"/>
      <c r="M50" s="347"/>
      <c r="N50" s="373"/>
      <c r="O50" s="443"/>
    </row>
    <row r="51" spans="1:24" ht="18" customHeight="1">
      <c r="A51" s="270"/>
      <c r="B51" s="295"/>
      <c r="C51" s="316" t="s">
        <v>426</v>
      </c>
      <c r="D51" s="316"/>
      <c r="E51" s="347"/>
      <c r="F51" s="347"/>
      <c r="G51" s="373"/>
      <c r="I51" s="384"/>
      <c r="J51" s="402"/>
      <c r="K51" s="320" t="s">
        <v>426</v>
      </c>
      <c r="L51" s="320"/>
      <c r="M51" s="347"/>
      <c r="N51" s="373"/>
      <c r="O51" s="443"/>
    </row>
    <row r="52" spans="1:24" ht="18" customHeight="1">
      <c r="A52" s="270"/>
      <c r="B52" s="296"/>
      <c r="C52" s="317" t="s">
        <v>427</v>
      </c>
      <c r="D52" s="317"/>
      <c r="E52" s="348"/>
      <c r="F52" s="348"/>
      <c r="G52" s="374"/>
      <c r="I52" s="385"/>
      <c r="J52" s="403"/>
      <c r="K52" s="321" t="s">
        <v>427</v>
      </c>
      <c r="L52" s="321"/>
      <c r="M52" s="348"/>
      <c r="N52" s="374"/>
      <c r="O52" s="443"/>
    </row>
    <row r="53" spans="1:24" ht="18" customHeight="1">
      <c r="A53" s="271"/>
      <c r="B53" s="297"/>
      <c r="C53" s="319"/>
      <c r="D53" s="319"/>
      <c r="E53" s="349"/>
      <c r="F53" s="323"/>
      <c r="J53" s="297"/>
      <c r="K53" s="319"/>
      <c r="L53" s="319"/>
      <c r="M53" s="349"/>
      <c r="N53" s="432"/>
      <c r="O53" s="444"/>
    </row>
    <row r="54" spans="1:24" ht="18" customHeight="1">
      <c r="A54" s="271"/>
      <c r="B54" s="298" t="s">
        <v>220</v>
      </c>
      <c r="C54" s="318" t="s">
        <v>372</v>
      </c>
      <c r="D54" s="318"/>
      <c r="E54" s="345"/>
      <c r="F54" s="345"/>
      <c r="G54" s="371"/>
      <c r="I54" s="386" t="s">
        <v>150</v>
      </c>
      <c r="J54" s="404"/>
      <c r="K54" s="318" t="s">
        <v>372</v>
      </c>
      <c r="L54" s="318"/>
      <c r="M54" s="431"/>
      <c r="N54" s="442"/>
      <c r="O54" s="444"/>
    </row>
    <row r="55" spans="1:24" ht="18" customHeight="1">
      <c r="A55" s="271"/>
      <c r="B55" s="299"/>
      <c r="C55" s="320" t="s">
        <v>373</v>
      </c>
      <c r="D55" s="320"/>
      <c r="E55" s="346"/>
      <c r="F55" s="346"/>
      <c r="G55" s="372"/>
      <c r="I55" s="387"/>
      <c r="J55" s="405"/>
      <c r="K55" s="320" t="s">
        <v>373</v>
      </c>
      <c r="L55" s="320"/>
      <c r="M55" s="347"/>
      <c r="N55" s="373"/>
      <c r="O55" s="444"/>
    </row>
    <row r="56" spans="1:24" ht="18" customHeight="1">
      <c r="A56" s="271"/>
      <c r="B56" s="299"/>
      <c r="C56" s="320" t="s">
        <v>426</v>
      </c>
      <c r="D56" s="320"/>
      <c r="E56" s="347"/>
      <c r="F56" s="347"/>
      <c r="G56" s="373"/>
      <c r="I56" s="387"/>
      <c r="J56" s="405"/>
      <c r="K56" s="320" t="s">
        <v>426</v>
      </c>
      <c r="L56" s="320"/>
      <c r="M56" s="347"/>
      <c r="N56" s="373"/>
      <c r="O56" s="444"/>
    </row>
    <row r="57" spans="1:24" ht="18" customHeight="1">
      <c r="A57" s="271"/>
      <c r="B57" s="300"/>
      <c r="C57" s="321" t="s">
        <v>427</v>
      </c>
      <c r="D57" s="321"/>
      <c r="E57" s="348"/>
      <c r="F57" s="348"/>
      <c r="G57" s="374"/>
      <c r="I57" s="388"/>
      <c r="J57" s="406"/>
      <c r="K57" s="321" t="s">
        <v>427</v>
      </c>
      <c r="L57" s="321"/>
      <c r="M57" s="348"/>
      <c r="N57" s="374"/>
      <c r="O57" s="444"/>
    </row>
    <row r="58" spans="1:24" ht="18" customHeight="1">
      <c r="A58" s="271"/>
      <c r="B58" s="297"/>
      <c r="C58" s="319"/>
      <c r="D58" s="319"/>
      <c r="E58" s="349"/>
      <c r="F58" s="323"/>
      <c r="G58" s="297"/>
      <c r="H58" s="319"/>
      <c r="I58" s="319"/>
      <c r="J58" s="349"/>
      <c r="K58" s="323"/>
      <c r="L58" s="297"/>
      <c r="M58" s="432"/>
      <c r="N58" s="349"/>
      <c r="O58" s="444"/>
    </row>
    <row r="59" spans="1:24" ht="15" customHeight="1">
      <c r="A59" s="272" t="s">
        <v>198</v>
      </c>
      <c r="G59" s="375"/>
      <c r="H59" s="375"/>
      <c r="I59" s="375"/>
      <c r="J59" s="375"/>
    </row>
    <row r="60" spans="1:24" ht="15" customHeight="1">
      <c r="A60" s="272" t="s">
        <v>30</v>
      </c>
      <c r="C60" s="322"/>
      <c r="G60" s="375"/>
      <c r="H60" s="375"/>
      <c r="I60" s="375"/>
      <c r="J60" s="375"/>
    </row>
    <row r="61" spans="1:24">
      <c r="A61" s="272" t="s">
        <v>245</v>
      </c>
      <c r="C61" s="323"/>
      <c r="D61" s="323"/>
      <c r="E61" s="323"/>
      <c r="F61" s="323"/>
      <c r="G61" s="323"/>
      <c r="H61" s="323"/>
      <c r="I61" s="323"/>
    </row>
    <row r="62" spans="1:24" ht="13.5" customHeight="1">
      <c r="B62" s="272"/>
      <c r="C62" s="322"/>
      <c r="G62" s="375"/>
      <c r="X62" s="390"/>
    </row>
    <row r="63" spans="1:24">
      <c r="A63" s="272"/>
      <c r="B63" s="272"/>
      <c r="C63" s="322"/>
      <c r="G63" s="375"/>
      <c r="X63" s="390"/>
    </row>
    <row r="64" spans="1:24">
      <c r="A64" s="273" t="s">
        <v>400</v>
      </c>
      <c r="C64" s="273"/>
      <c r="D64" s="273"/>
      <c r="E64" s="273"/>
    </row>
    <row r="65" spans="1:27" ht="14.25"/>
    <row r="66" spans="1:27">
      <c r="B66" s="301" t="s">
        <v>376</v>
      </c>
      <c r="C66" s="324"/>
      <c r="D66" s="301" t="s">
        <v>210</v>
      </c>
      <c r="E66" s="350"/>
      <c r="F66" s="350"/>
      <c r="G66" s="376" t="s">
        <v>428</v>
      </c>
      <c r="H66" s="324" t="s">
        <v>336</v>
      </c>
    </row>
    <row r="67" spans="1:27">
      <c r="B67" s="301" t="s">
        <v>377</v>
      </c>
      <c r="C67" s="324"/>
      <c r="D67" s="301" t="s">
        <v>378</v>
      </c>
      <c r="E67" s="350"/>
      <c r="F67" s="350"/>
      <c r="G67" s="377"/>
      <c r="H67" s="382">
        <f>G67/502</f>
        <v>0</v>
      </c>
    </row>
    <row r="68" spans="1:27">
      <c r="B68" s="301" t="s">
        <v>379</v>
      </c>
      <c r="C68" s="324"/>
      <c r="D68" s="301" t="s">
        <v>380</v>
      </c>
      <c r="E68" s="350"/>
      <c r="F68" s="350"/>
      <c r="G68" s="377"/>
      <c r="H68" s="382">
        <f>G68/355</f>
        <v>0</v>
      </c>
      <c r="I68" s="107"/>
      <c r="J68" s="107"/>
      <c r="L68" s="351"/>
    </row>
    <row r="69" spans="1:27" ht="14.25">
      <c r="B69" s="301" t="s">
        <v>205</v>
      </c>
      <c r="C69" s="324"/>
      <c r="D69" s="301" t="s">
        <v>187</v>
      </c>
      <c r="E69" s="350"/>
      <c r="F69" s="350"/>
      <c r="G69" s="378"/>
      <c r="H69" s="382">
        <f>G69/458</f>
        <v>0</v>
      </c>
      <c r="O69" s="322"/>
    </row>
    <row r="70" spans="1:27">
      <c r="G70" s="375"/>
      <c r="O70" s="272"/>
    </row>
    <row r="71" spans="1:27">
      <c r="A71" s="274" t="s">
        <v>439</v>
      </c>
      <c r="B71" s="107"/>
      <c r="C71" s="107"/>
      <c r="O71" s="323"/>
    </row>
    <row r="72" spans="1:27">
      <c r="A72" s="107"/>
      <c r="B72" s="107" t="s">
        <v>375</v>
      </c>
      <c r="C72" s="107"/>
      <c r="E72" s="351"/>
    </row>
    <row r="73" spans="1:27">
      <c r="A73" s="107"/>
      <c r="B73" s="107" t="s">
        <v>18</v>
      </c>
      <c r="C73" s="107"/>
      <c r="E73" s="351"/>
      <c r="AA73" s="107"/>
    </row>
    <row r="74" spans="1:27">
      <c r="A74" s="107"/>
      <c r="B74" s="302" t="s">
        <v>438</v>
      </c>
      <c r="C74" s="107"/>
      <c r="E74" s="351"/>
      <c r="AA74" s="107"/>
    </row>
    <row r="75" spans="1:27">
      <c r="G75" s="375"/>
      <c r="AA75" s="107"/>
    </row>
    <row r="76" spans="1:27">
      <c r="A76" s="273" t="s">
        <v>165</v>
      </c>
      <c r="D76" s="303"/>
      <c r="G76" s="375"/>
      <c r="AA76" s="107"/>
    </row>
    <row r="77" spans="1:27">
      <c r="A77" s="26" t="s">
        <v>101</v>
      </c>
      <c r="B77" s="303"/>
      <c r="D77" s="303">
        <v>45</v>
      </c>
      <c r="G77" s="375"/>
    </row>
    <row r="78" spans="1:27">
      <c r="A78" s="26" t="s">
        <v>38</v>
      </c>
      <c r="B78" s="303"/>
      <c r="D78" s="303">
        <v>45</v>
      </c>
      <c r="G78" s="375"/>
    </row>
    <row r="79" spans="1:27" ht="13.5" customHeight="1">
      <c r="A79" s="26" t="s">
        <v>46</v>
      </c>
      <c r="B79" s="303"/>
      <c r="D79" s="303">
        <v>46</v>
      </c>
      <c r="X79" s="390"/>
    </row>
    <row r="80" spans="1:27" ht="13.5" customHeight="1">
      <c r="A80" s="26" t="s">
        <v>361</v>
      </c>
      <c r="B80" s="303"/>
      <c r="D80" s="303">
        <v>62</v>
      </c>
      <c r="X80" s="390"/>
    </row>
    <row r="81" spans="1:24" ht="13.5" customHeight="1">
      <c r="A81" s="26" t="s">
        <v>283</v>
      </c>
      <c r="B81" s="303"/>
      <c r="D81" s="303">
        <v>45</v>
      </c>
      <c r="X81" s="390"/>
    </row>
    <row r="82" spans="1:24" ht="13.5" customHeight="1">
      <c r="A82" s="26" t="s">
        <v>248</v>
      </c>
      <c r="B82" s="303"/>
      <c r="D82" s="303">
        <v>45</v>
      </c>
      <c r="R82" s="452"/>
      <c r="S82" s="452"/>
      <c r="T82" s="467"/>
      <c r="U82" s="475"/>
      <c r="V82" s="475"/>
      <c r="W82" s="466"/>
      <c r="X82" s="390"/>
    </row>
    <row r="83" spans="1:24" ht="13.5" customHeight="1">
      <c r="A83" s="26" t="s">
        <v>98</v>
      </c>
      <c r="B83" s="303"/>
      <c r="D83" s="303">
        <v>45</v>
      </c>
      <c r="R83" s="452"/>
      <c r="S83" s="452"/>
      <c r="T83" s="467"/>
      <c r="U83" s="475"/>
      <c r="V83" s="475"/>
      <c r="W83" s="466"/>
      <c r="X83" s="390"/>
    </row>
    <row r="84" spans="1:24" ht="13.5" customHeight="1">
      <c r="A84" s="26" t="s">
        <v>306</v>
      </c>
      <c r="B84" s="303"/>
      <c r="D84" s="303">
        <v>45</v>
      </c>
      <c r="R84" s="452"/>
      <c r="S84" s="452"/>
      <c r="T84" s="467"/>
      <c r="U84" s="475"/>
      <c r="V84" s="475"/>
      <c r="W84" s="466"/>
      <c r="X84" s="390"/>
    </row>
    <row r="85" spans="1:24" ht="13.5" customHeight="1">
      <c r="A85" s="26" t="s">
        <v>366</v>
      </c>
      <c r="B85" s="303"/>
      <c r="D85" s="303">
        <v>45</v>
      </c>
      <c r="R85" s="452"/>
      <c r="S85" s="452"/>
      <c r="T85" s="467"/>
      <c r="U85" s="475"/>
      <c r="V85" s="475"/>
      <c r="W85" s="466"/>
      <c r="X85" s="390"/>
    </row>
    <row r="86" spans="1:24" ht="13.5" customHeight="1">
      <c r="A86" s="26" t="s">
        <v>358</v>
      </c>
      <c r="B86" s="303"/>
      <c r="D86" s="303">
        <v>45</v>
      </c>
      <c r="R86" s="452"/>
      <c r="S86" s="452"/>
      <c r="T86" s="467"/>
      <c r="U86" s="475"/>
      <c r="V86" s="475"/>
      <c r="W86" s="466"/>
      <c r="X86" s="390"/>
    </row>
    <row r="87" spans="1:24" ht="13.5" customHeight="1">
      <c r="A87" s="275" t="s">
        <v>232</v>
      </c>
      <c r="B87" s="303"/>
      <c r="D87" s="303">
        <v>45</v>
      </c>
      <c r="R87" s="452"/>
      <c r="S87" s="452"/>
      <c r="T87" s="467"/>
      <c r="U87" s="475"/>
      <c r="V87" s="475"/>
      <c r="W87" s="466"/>
      <c r="X87" s="390"/>
    </row>
    <row r="88" spans="1:24" ht="13.5" customHeight="1">
      <c r="R88" s="270"/>
      <c r="S88" s="270"/>
      <c r="T88" s="466"/>
      <c r="U88" s="270"/>
      <c r="V88" s="270"/>
      <c r="W88" s="466"/>
      <c r="X88" s="390"/>
    </row>
    <row r="89" spans="1:24">
      <c r="A89" s="261" t="s">
        <v>364</v>
      </c>
    </row>
    <row r="90" spans="1:24">
      <c r="A90" s="261" t="s">
        <v>381</v>
      </c>
    </row>
    <row r="91" spans="1:24">
      <c r="B91" s="107"/>
      <c r="C91" s="107"/>
      <c r="E91" s="351"/>
      <c r="R91" s="451"/>
    </row>
    <row r="92" spans="1:24">
      <c r="B92" s="107"/>
      <c r="C92" s="107"/>
      <c r="E92" s="351"/>
    </row>
    <row r="93" spans="1:24">
      <c r="B93" s="107"/>
      <c r="C93" s="107"/>
      <c r="E93" s="351"/>
    </row>
    <row r="94" spans="1:24">
      <c r="B94" s="107"/>
      <c r="C94" s="107"/>
      <c r="E94" s="351"/>
    </row>
    <row r="95" spans="1:24">
      <c r="B95" s="107"/>
      <c r="C95" s="107"/>
      <c r="E95" s="351"/>
      <c r="I95" s="389"/>
      <c r="J95" s="389"/>
      <c r="K95" s="389"/>
      <c r="L95" s="389"/>
      <c r="M95" s="390"/>
    </row>
    <row r="96" spans="1:24">
      <c r="B96" s="107"/>
      <c r="C96" s="107"/>
      <c r="E96" s="351"/>
      <c r="I96" s="270"/>
      <c r="J96" s="270"/>
      <c r="K96" s="270"/>
      <c r="L96" s="390"/>
      <c r="M96" s="390"/>
    </row>
    <row r="97" spans="2:13">
      <c r="B97" s="107"/>
      <c r="C97" s="107"/>
      <c r="E97" s="351"/>
      <c r="I97" s="390"/>
      <c r="J97" s="390"/>
      <c r="K97" s="390"/>
      <c r="L97" s="390"/>
      <c r="M97" s="270"/>
    </row>
    <row r="98" spans="2:13">
      <c r="I98" s="391"/>
      <c r="J98" s="391"/>
      <c r="K98" s="391"/>
      <c r="L98" s="417"/>
      <c r="M98" s="270"/>
    </row>
    <row r="99" spans="2:13">
      <c r="B99" s="107"/>
      <c r="C99" s="107"/>
      <c r="I99" s="390"/>
      <c r="J99" s="390"/>
      <c r="K99" s="390"/>
      <c r="L99" s="390"/>
      <c r="M99" s="390"/>
    </row>
    <row r="100" spans="2:13">
      <c r="B100" s="304"/>
      <c r="C100" s="107"/>
      <c r="I100" s="392"/>
      <c r="J100" s="392"/>
      <c r="K100" s="392"/>
      <c r="L100" s="418"/>
      <c r="M100" s="433"/>
    </row>
    <row r="101" spans="2:13">
      <c r="I101" s="392"/>
      <c r="J101" s="392"/>
      <c r="K101" s="392"/>
      <c r="L101" s="418"/>
      <c r="M101" s="433"/>
    </row>
    <row r="102" spans="2:13">
      <c r="I102" s="392"/>
      <c r="J102" s="392"/>
      <c r="K102" s="392"/>
      <c r="L102" s="418"/>
      <c r="M102" s="433"/>
    </row>
    <row r="103" spans="2:13">
      <c r="I103" s="392"/>
      <c r="J103" s="392"/>
      <c r="K103" s="392"/>
      <c r="L103" s="418"/>
      <c r="M103" s="433"/>
    </row>
    <row r="104" spans="2:13">
      <c r="I104" s="391"/>
      <c r="J104" s="391"/>
      <c r="K104" s="391"/>
      <c r="L104" s="418"/>
      <c r="M104" s="433"/>
    </row>
    <row r="105" spans="2:13">
      <c r="I105" s="391"/>
      <c r="J105" s="391"/>
      <c r="K105" s="391"/>
      <c r="L105" s="418"/>
      <c r="M105" s="433"/>
    </row>
    <row r="106" spans="2:13">
      <c r="I106" s="391"/>
      <c r="J106" s="391"/>
      <c r="K106" s="391"/>
      <c r="L106" s="418"/>
      <c r="M106" s="433"/>
    </row>
    <row r="107" spans="2:13">
      <c r="I107" s="391"/>
      <c r="J107" s="391"/>
      <c r="K107" s="391"/>
      <c r="L107" s="418"/>
      <c r="M107" s="433"/>
    </row>
    <row r="108" spans="2:13">
      <c r="I108" s="391"/>
      <c r="J108" s="391"/>
      <c r="K108" s="391"/>
      <c r="L108" s="418"/>
      <c r="M108" s="433"/>
    </row>
    <row r="109" spans="2:13">
      <c r="I109" s="391"/>
      <c r="J109" s="391"/>
      <c r="K109" s="391"/>
      <c r="L109" s="418"/>
      <c r="M109" s="433"/>
    </row>
    <row r="110" spans="2:13">
      <c r="I110" s="393"/>
      <c r="J110" s="392"/>
      <c r="K110" s="392"/>
      <c r="L110" s="418"/>
      <c r="M110" s="433"/>
    </row>
    <row r="111" spans="2:13">
      <c r="I111" s="393"/>
      <c r="J111" s="392"/>
      <c r="K111" s="392"/>
      <c r="L111" s="418"/>
      <c r="M111" s="433"/>
    </row>
    <row r="112" spans="2:13">
      <c r="I112" s="393"/>
      <c r="J112" s="392"/>
      <c r="K112" s="392"/>
      <c r="L112" s="418"/>
      <c r="M112" s="433"/>
    </row>
    <row r="113" spans="9:13">
      <c r="I113" s="393"/>
      <c r="J113" s="392"/>
      <c r="K113" s="392"/>
      <c r="L113" s="418"/>
      <c r="M113" s="433"/>
    </row>
    <row r="114" spans="9:13">
      <c r="I114" s="344"/>
      <c r="J114" s="392"/>
      <c r="K114" s="392"/>
      <c r="L114" s="418"/>
      <c r="M114" s="433"/>
    </row>
    <row r="115" spans="9:13">
      <c r="I115" s="344"/>
      <c r="J115" s="392"/>
      <c r="K115" s="392"/>
      <c r="L115" s="418"/>
      <c r="M115" s="433"/>
    </row>
    <row r="116" spans="9:13">
      <c r="I116" s="344"/>
      <c r="J116" s="392"/>
      <c r="K116" s="392"/>
      <c r="L116" s="418"/>
      <c r="M116" s="433"/>
    </row>
    <row r="117" spans="9:13">
      <c r="I117" s="391"/>
      <c r="J117" s="391"/>
      <c r="K117" s="391"/>
      <c r="L117" s="418"/>
      <c r="M117" s="433"/>
    </row>
    <row r="118" spans="9:13">
      <c r="I118" s="391"/>
      <c r="J118" s="391"/>
      <c r="K118" s="391"/>
      <c r="L118" s="418"/>
      <c r="M118" s="433"/>
    </row>
    <row r="119" spans="9:13">
      <c r="I119" s="391"/>
      <c r="J119" s="391"/>
      <c r="K119" s="391"/>
      <c r="L119" s="418"/>
      <c r="M119" s="433"/>
    </row>
    <row r="120" spans="9:13">
      <c r="I120" s="391"/>
      <c r="J120" s="391"/>
      <c r="K120" s="391"/>
      <c r="L120" s="418"/>
      <c r="M120" s="433"/>
    </row>
    <row r="121" spans="9:13">
      <c r="I121" s="391"/>
      <c r="J121" s="391"/>
      <c r="K121" s="391"/>
      <c r="L121" s="418"/>
      <c r="M121" s="433"/>
    </row>
    <row r="122" spans="9:13">
      <c r="I122" s="394"/>
      <c r="J122" s="392"/>
      <c r="K122" s="392"/>
      <c r="L122" s="418"/>
      <c r="M122" s="433"/>
    </row>
    <row r="123" spans="9:13">
      <c r="I123" s="394"/>
      <c r="J123" s="407"/>
      <c r="K123" s="407"/>
      <c r="L123" s="418"/>
      <c r="M123" s="433"/>
    </row>
  </sheetData>
  <sheetProtection password="CC25" sheet="1" objects="1" scenarios="1"/>
  <mergeCells count="205">
    <mergeCell ref="E2:G2"/>
    <mergeCell ref="H2:J2"/>
    <mergeCell ref="M2:N2"/>
    <mergeCell ref="B4:D4"/>
    <mergeCell ref="B5:D5"/>
    <mergeCell ref="B6:D6"/>
    <mergeCell ref="B7:D7"/>
    <mergeCell ref="B8:D8"/>
    <mergeCell ref="B9:D9"/>
    <mergeCell ref="B10:D10"/>
    <mergeCell ref="B11:D11"/>
    <mergeCell ref="B12:D12"/>
    <mergeCell ref="B13:D13"/>
    <mergeCell ref="C14:D14"/>
    <mergeCell ref="C15:D15"/>
    <mergeCell ref="C16:D16"/>
    <mergeCell ref="C17:D17"/>
    <mergeCell ref="C18:D18"/>
    <mergeCell ref="C19:D19"/>
    <mergeCell ref="C20:D20"/>
    <mergeCell ref="B21:D21"/>
    <mergeCell ref="B22:D22"/>
    <mergeCell ref="B23:D23"/>
    <mergeCell ref="B24:D24"/>
    <mergeCell ref="B25:D25"/>
    <mergeCell ref="C26:D26"/>
    <mergeCell ref="R26:S26"/>
    <mergeCell ref="U26:V26"/>
    <mergeCell ref="C27:D27"/>
    <mergeCell ref="R27:S27"/>
    <mergeCell ref="U27:V27"/>
    <mergeCell ref="B28:D28"/>
    <mergeCell ref="R28:S28"/>
    <mergeCell ref="U28:V28"/>
    <mergeCell ref="B29:D29"/>
    <mergeCell ref="R29:S29"/>
    <mergeCell ref="U29:V29"/>
    <mergeCell ref="B30:D30"/>
    <mergeCell ref="R30:S30"/>
    <mergeCell ref="U30:V30"/>
    <mergeCell ref="B31:D31"/>
    <mergeCell ref="R31:S31"/>
    <mergeCell ref="U31:V31"/>
    <mergeCell ref="B32:D32"/>
    <mergeCell ref="R32:S32"/>
    <mergeCell ref="U32:V32"/>
    <mergeCell ref="B33:D33"/>
    <mergeCell ref="R33:S33"/>
    <mergeCell ref="U33:V33"/>
    <mergeCell ref="B42:D42"/>
    <mergeCell ref="B43:D43"/>
    <mergeCell ref="A44:D44"/>
    <mergeCell ref="A45:D45"/>
    <mergeCell ref="A47:F47"/>
    <mergeCell ref="C49:D49"/>
    <mergeCell ref="E49:G49"/>
    <mergeCell ref="K49:L49"/>
    <mergeCell ref="M49:N49"/>
    <mergeCell ref="C50:D50"/>
    <mergeCell ref="E50:G50"/>
    <mergeCell ref="K50:L50"/>
    <mergeCell ref="M50:N50"/>
    <mergeCell ref="C51:D51"/>
    <mergeCell ref="E51:G51"/>
    <mergeCell ref="K51:L51"/>
    <mergeCell ref="M51:N51"/>
    <mergeCell ref="C52:D52"/>
    <mergeCell ref="E52:G52"/>
    <mergeCell ref="K52:L52"/>
    <mergeCell ref="M52:N52"/>
    <mergeCell ref="C54:D54"/>
    <mergeCell ref="E54:G54"/>
    <mergeCell ref="K54:L54"/>
    <mergeCell ref="M54:N54"/>
    <mergeCell ref="C55:D55"/>
    <mergeCell ref="E55:G55"/>
    <mergeCell ref="K55:L55"/>
    <mergeCell ref="M55:N55"/>
    <mergeCell ref="C56:D56"/>
    <mergeCell ref="E56:G56"/>
    <mergeCell ref="K56:L56"/>
    <mergeCell ref="M56:N56"/>
    <mergeCell ref="C57:D57"/>
    <mergeCell ref="E57:G57"/>
    <mergeCell ref="K57:L57"/>
    <mergeCell ref="M57:N57"/>
    <mergeCell ref="B66:C66"/>
    <mergeCell ref="D66:F66"/>
    <mergeCell ref="B67:C67"/>
    <mergeCell ref="D67:F67"/>
    <mergeCell ref="B68:C68"/>
    <mergeCell ref="D68:F68"/>
    <mergeCell ref="B69:C69"/>
    <mergeCell ref="D69:F69"/>
    <mergeCell ref="R82:S82"/>
    <mergeCell ref="U82:V82"/>
    <mergeCell ref="R83:S83"/>
    <mergeCell ref="U83:V83"/>
    <mergeCell ref="R84:S84"/>
    <mergeCell ref="U84:V84"/>
    <mergeCell ref="R85:S85"/>
    <mergeCell ref="U85:V85"/>
    <mergeCell ref="R86:S86"/>
    <mergeCell ref="U86:V86"/>
    <mergeCell ref="R87:S87"/>
    <mergeCell ref="U87:V87"/>
    <mergeCell ref="R88:S88"/>
    <mergeCell ref="U88:V88"/>
    <mergeCell ref="I96:K96"/>
    <mergeCell ref="I98:K98"/>
    <mergeCell ref="I100:K100"/>
    <mergeCell ref="I101:K101"/>
    <mergeCell ref="I102:K102"/>
    <mergeCell ref="I103:K103"/>
    <mergeCell ref="I104:K104"/>
    <mergeCell ref="I105:K105"/>
    <mergeCell ref="I106:K106"/>
    <mergeCell ref="I107:K107"/>
    <mergeCell ref="I108:K108"/>
    <mergeCell ref="I109:K109"/>
    <mergeCell ref="J110:K110"/>
    <mergeCell ref="J111:K111"/>
    <mergeCell ref="J112:K112"/>
    <mergeCell ref="J113:K113"/>
    <mergeCell ref="J114:K114"/>
    <mergeCell ref="J115:K115"/>
    <mergeCell ref="J116:K116"/>
    <mergeCell ref="I117:K117"/>
    <mergeCell ref="I118:K118"/>
    <mergeCell ref="I119:K119"/>
    <mergeCell ref="I120:K120"/>
    <mergeCell ref="I121:K121"/>
    <mergeCell ref="J122:K122"/>
    <mergeCell ref="J123:K123"/>
    <mergeCell ref="A2:D3"/>
    <mergeCell ref="K2:K3"/>
    <mergeCell ref="L2:L3"/>
    <mergeCell ref="P2:P3"/>
    <mergeCell ref="B14:B15"/>
    <mergeCell ref="B16:B17"/>
    <mergeCell ref="B18:B20"/>
    <mergeCell ref="R24:S25"/>
    <mergeCell ref="T24:T25"/>
    <mergeCell ref="U24:V25"/>
    <mergeCell ref="W24:W25"/>
    <mergeCell ref="X24:X25"/>
    <mergeCell ref="Y24:Y25"/>
    <mergeCell ref="B26:B27"/>
    <mergeCell ref="A29:A33"/>
    <mergeCell ref="C34:D35"/>
    <mergeCell ref="E34:E35"/>
    <mergeCell ref="F34:F35"/>
    <mergeCell ref="G34:G35"/>
    <mergeCell ref="I34:I35"/>
    <mergeCell ref="M34:M35"/>
    <mergeCell ref="N34:N35"/>
    <mergeCell ref="R34:S35"/>
    <mergeCell ref="T34:T35"/>
    <mergeCell ref="U34:V35"/>
    <mergeCell ref="W34:W35"/>
    <mergeCell ref="C36:D37"/>
    <mergeCell ref="E36:E37"/>
    <mergeCell ref="F36:F37"/>
    <mergeCell ref="G36:G37"/>
    <mergeCell ref="I36:I37"/>
    <mergeCell ref="M36:M37"/>
    <mergeCell ref="N36:N37"/>
    <mergeCell ref="R36:S37"/>
    <mergeCell ref="T36:T37"/>
    <mergeCell ref="U36:V37"/>
    <mergeCell ref="W36:W37"/>
    <mergeCell ref="C38:D39"/>
    <mergeCell ref="E38:E39"/>
    <mergeCell ref="F38:F39"/>
    <mergeCell ref="G38:G39"/>
    <mergeCell ref="I38:I39"/>
    <mergeCell ref="M38:M39"/>
    <mergeCell ref="N38:N39"/>
    <mergeCell ref="R38:S39"/>
    <mergeCell ref="T38:T39"/>
    <mergeCell ref="U38:V39"/>
    <mergeCell ref="W38:W39"/>
    <mergeCell ref="C40:D41"/>
    <mergeCell ref="E40:E41"/>
    <mergeCell ref="F40:F41"/>
    <mergeCell ref="G40:G41"/>
    <mergeCell ref="I40:I41"/>
    <mergeCell ref="M40:M41"/>
    <mergeCell ref="N40:N41"/>
    <mergeCell ref="R40:S41"/>
    <mergeCell ref="T40:T41"/>
    <mergeCell ref="U40:V41"/>
    <mergeCell ref="W40:W41"/>
    <mergeCell ref="G44:G45"/>
    <mergeCell ref="B49:B52"/>
    <mergeCell ref="I49:J52"/>
    <mergeCell ref="B54:B57"/>
    <mergeCell ref="I54:J57"/>
    <mergeCell ref="I110:I111"/>
    <mergeCell ref="I112:I113"/>
    <mergeCell ref="I114:I116"/>
    <mergeCell ref="I122:I123"/>
    <mergeCell ref="A4:A28"/>
    <mergeCell ref="A34:A43"/>
    <mergeCell ref="B34:B41"/>
  </mergeCells>
  <phoneticPr fontId="1"/>
  <dataValidations count="18">
    <dataValidation allowBlank="1" showDropDown="0" showInputMessage="1" showErrorMessage="1" prompt="自動計算" sqref="L43:L45 J44:K44 J4:K33 L4:L41 G36 G40 G42:G44 G38 G4:G34"/>
    <dataValidation allowBlank="1" showDropDown="0" showInputMessage="1" showErrorMessage="1" prompt="固定値" sqref="M40 M38 M36 M4:M25 M28:M34"/>
    <dataValidation type="list" errorStyle="warning" allowBlank="1" showDropDown="0" showInputMessage="1" showErrorMessage="1" error="ドロップダウンリストに取扱事業者がない場合やリストの値と異なる値を使用する場合は、手入力してください" prompt="ドロップダウンリスト（▼）から都市ガス事業者ごとの単位発熱量を選択_x000a_※リストは表示ページ外（下）を参照_x000a_※リストにない場合は手入力_x000a_※複数ある場合は表示ページ外（右）を参照" sqref="M26">
      <formula1>$D$78:$D$80</formula1>
    </dataValidation>
    <dataValidation allowBlank="1" showDropDown="0" showInputMessage="1" showErrorMessage="1" prompt="燃料ごとの単位発熱量を入力してください" sqref="M27"/>
    <dataValidation allowBlank="1" showDropDown="0" showInputMessage="1" showErrorMessage="1" prompt="上記以外の燃料を使用している場合、その種類を記入" sqref="J123:K123 C27:D27"/>
    <dataValidation allowBlank="1" showDropDown="0" showInputMessage="1" showErrorMessage="1" prompt="該当エネルギーを使用した場合、記入" sqref="E34 E38 E40 E36 E29:E32 H4:H27 E4:E5 E15:E25 E10:E13 E27 E7:E8 H29:H32 L100:L123"/>
    <dataValidation allowBlank="1" showDropDown="0" showInputMessage="1" showErrorMessage="1" prompt="燃料の単位を入力" sqref="F27 N27 I27"/>
    <dataValidation allowBlank="1" showDropDown="0" showInputMessage="1" showErrorMessage="1" prompt="敷地内で使用したエネルギー使用量_x000a_✕：営業車等で敷地外で使用したガソリン量は含まない_x000a_○：敷地内で使用した草刈り機のガソリン量は含む" sqref="E6"/>
    <dataValidation allowBlank="1" showDropDown="0" showInputMessage="1" showErrorMessage="1" prompt="敷地内で使用したエネルギー使用量_x000a_✕：営業車等で敷地外で使用した軽油量は含まない_x000a_○：敷地内で使用した草刈り機の軽油量は含む" sqref="E9"/>
    <dataValidation allowBlank="1" showDropDown="0" showInputMessage="1" showErrorMessage="1" prompt="注意：プロパンガスはLPGに入力してください。" sqref="E26"/>
    <dataValidation allowBlank="1" showDropDown="0" showInputMessage="1" showErrorMessage="1" prompt="㎥ではないため、tに変換してください。_x000a_変換方法は欄外の※４を確認してください。" sqref="E14"/>
    <dataValidation allowBlank="1" showDropDown="0" showInputMessage="1" showErrorMessage="1" prompt="契約しているガス会社の単位発熱量を入力してください" sqref="U40"/>
    <dataValidation allowBlank="1" showDropDown="0" showInputMessage="1" showErrorMessage="1" prompt="該当エネルギーを使用した場合、記入_x000a_※非化石燃料（太陽光等）により発電した電気は含まない" sqref="E42"/>
    <dataValidation allowBlank="1" showDropDown="0" showInputMessage="1" showErrorMessage="1" prompt="自動計算_x000a_※１事業所単位で1,500klを超えた場合に提出対象（１号）となります。なお、1,500kl未満の場合も、任意で提出が可能です。_x000a_このほか、２～４号に該当する場合も、提出対象となります。" sqref="G47"/>
    <dataValidation allowBlank="1" showDropDown="0" showInputMessage="1" showErrorMessage="1" prompt="ex.中部電力ミライズ株式会社" sqref="E54 E49"/>
    <dataValidation allowBlank="1" showDropDown="0" showInputMessage="1" showErrorMessage="1" prompt="ex.メニューB(残差)" sqref="E55 E50"/>
    <dataValidation allowBlank="1" showDropDown="0" showInputMessage="1" showErrorMessage="1" prompt="ex.0.421" sqref="E51:E52 E56:E58"/>
    <dataValidation allowBlank="1" showDropDown="0" showInputMessage="1" showErrorMessage="1" prompt="ここの値を③欄に転記してください。" sqref="L96"/>
  </dataValidations>
  <hyperlinks>
    <hyperlink ref="B74"/>
  </hyperlinks>
  <printOptions horizontalCentered="1" verticalCentered="1"/>
  <pageMargins left="0.39370078740157477" right="0.23622047244094491" top="0.98425196850393704" bottom="0.98425196850393704" header="0.51181102362204722" footer="0.51181102362204722"/>
  <pageSetup paperSize="9" scale="62" fitToWidth="1" fitToHeight="0" orientation="portrait" usePrinterDefaults="1"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5"/>
  </sheetPr>
  <dimension ref="A1:AG40"/>
  <sheetViews>
    <sheetView view="pageBreakPreview" zoomScaleSheetLayoutView="100" workbookViewId="0">
      <selection activeCell="R20" sqref="R20:AD20"/>
    </sheetView>
  </sheetViews>
  <sheetFormatPr defaultRowHeight="12"/>
  <cols>
    <col min="1" max="30" width="3.125" style="1" customWidth="1"/>
    <col min="31" max="16384" width="9" style="1" bestFit="1" customWidth="1"/>
  </cols>
  <sheetData>
    <row r="1" spans="1:30">
      <c r="A1" s="4" t="s">
        <v>199</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0" s="2" customFormat="1" ht="22.5" customHeight="1">
      <c r="A2" s="5" t="s">
        <v>382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22.5" customHeight="1">
      <c r="U3" s="8"/>
      <c r="V3" s="8"/>
      <c r="W3" s="74" t="s">
        <v>5</v>
      </c>
      <c r="X3" s="74"/>
      <c r="Y3" s="74"/>
      <c r="Z3" s="74"/>
      <c r="AA3" s="74"/>
      <c r="AB3" s="74"/>
      <c r="AC3" s="74"/>
    </row>
    <row r="4" spans="1:30" ht="22.5" customHeight="1">
      <c r="AD4" s="8"/>
    </row>
    <row r="5" spans="1:30" ht="22.5" customHeight="1">
      <c r="A5" s="6" t="s">
        <v>22</v>
      </c>
      <c r="B5" s="6"/>
    </row>
    <row r="6" spans="1:30" ht="22.5" customHeight="1">
      <c r="A6" s="7"/>
      <c r="B6" s="7"/>
      <c r="R6" s="30" t="s">
        <v>26</v>
      </c>
      <c r="S6" s="30"/>
      <c r="T6" s="502" t="str">
        <f>IF(計画書!T6=0,"",計画書!T6)</f>
        <v/>
      </c>
      <c r="U6" s="502"/>
      <c r="V6" s="502"/>
      <c r="W6" s="502"/>
      <c r="X6" s="502"/>
      <c r="Y6" s="502"/>
      <c r="Z6" s="502"/>
      <c r="AA6" s="502"/>
      <c r="AB6" s="502"/>
      <c r="AC6" s="502"/>
      <c r="AD6" s="502"/>
    </row>
    <row r="7" spans="1:30" ht="22.5" customHeight="1">
      <c r="A7" s="7"/>
      <c r="B7" s="7"/>
      <c r="J7" s="30"/>
      <c r="K7" s="30"/>
      <c r="T7" s="502"/>
      <c r="U7" s="502"/>
      <c r="V7" s="502"/>
      <c r="W7" s="502"/>
      <c r="X7" s="502"/>
      <c r="Y7" s="502"/>
      <c r="Z7" s="502"/>
      <c r="AA7" s="502"/>
      <c r="AB7" s="502"/>
      <c r="AC7" s="502"/>
      <c r="AD7" s="502"/>
    </row>
    <row r="8" spans="1:30" ht="22.5" customHeight="1">
      <c r="A8" s="7"/>
      <c r="B8" s="7"/>
      <c r="R8" s="30" t="s">
        <v>29</v>
      </c>
      <c r="S8" s="30"/>
      <c r="T8" s="502" t="str">
        <f>IF(計画書!T8=0,"",計画書!T8)</f>
        <v/>
      </c>
      <c r="U8" s="502"/>
      <c r="V8" s="502"/>
      <c r="W8" s="502"/>
      <c r="X8" s="502"/>
      <c r="Y8" s="502"/>
      <c r="Z8" s="502"/>
      <c r="AA8" s="502"/>
      <c r="AB8" s="502"/>
      <c r="AC8" s="502"/>
      <c r="AD8" s="502"/>
    </row>
    <row r="9" spans="1:30" ht="22.5" customHeight="1">
      <c r="A9" s="7"/>
      <c r="B9" s="7"/>
      <c r="T9" s="503" t="str">
        <f>IF(計画書!T9=0,"",計画書!T9)</f>
        <v/>
      </c>
      <c r="U9" s="503"/>
      <c r="V9" s="503"/>
      <c r="W9" s="503"/>
      <c r="X9" s="503"/>
      <c r="Y9" s="503"/>
      <c r="Z9" s="503"/>
      <c r="AA9" s="503"/>
      <c r="AB9" s="503"/>
      <c r="AC9" s="503"/>
      <c r="AD9" s="502"/>
    </row>
    <row r="10" spans="1:30" ht="22.5" customHeight="1">
      <c r="A10" s="7"/>
      <c r="B10" s="7"/>
      <c r="I10" s="8"/>
      <c r="J10" s="8"/>
      <c r="K10" s="8"/>
      <c r="L10" s="8"/>
      <c r="M10" s="8"/>
      <c r="N10" s="8"/>
      <c r="O10" s="8"/>
      <c r="P10" s="8"/>
      <c r="Q10" s="8"/>
      <c r="R10" s="8"/>
      <c r="T10" s="8" t="s">
        <v>37</v>
      </c>
      <c r="U10" s="8"/>
      <c r="V10" s="8"/>
      <c r="W10" s="8"/>
      <c r="X10" s="75" t="str">
        <f>IF(計画書!X10=0,"",計画書!X10)</f>
        <v/>
      </c>
      <c r="Y10" s="75"/>
      <c r="Z10" s="75"/>
      <c r="AA10" s="75"/>
      <c r="AB10" s="75"/>
      <c r="AC10" s="75"/>
      <c r="AD10" s="75"/>
    </row>
    <row r="11" spans="1:30" ht="22.5" customHeight="1">
      <c r="A11" s="7"/>
      <c r="B11" s="7"/>
      <c r="I11" s="8"/>
      <c r="J11" s="8"/>
      <c r="K11" s="8"/>
      <c r="L11" s="8"/>
      <c r="M11" s="8"/>
      <c r="N11" s="8"/>
      <c r="O11" s="8"/>
      <c r="P11" s="8"/>
      <c r="Q11" s="8"/>
      <c r="R11" s="8"/>
      <c r="T11" s="8"/>
      <c r="U11" s="8"/>
      <c r="V11" s="8"/>
      <c r="W11" s="8"/>
      <c r="X11" s="8"/>
      <c r="Y11" s="8"/>
      <c r="Z11" s="8"/>
      <c r="AA11" s="8"/>
      <c r="AB11" s="8"/>
      <c r="AC11" s="8"/>
      <c r="AD11" s="8"/>
    </row>
    <row r="12" spans="1:30" ht="22.5" customHeight="1">
      <c r="A12" s="7"/>
      <c r="B12" s="7"/>
    </row>
    <row r="13" spans="1:30" ht="22.5" customHeight="1">
      <c r="A13" s="30" t="s">
        <v>383</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row>
    <row r="14" spans="1:30" ht="22.5" customHeight="1">
      <c r="Z14" s="79"/>
      <c r="AA14" s="79"/>
      <c r="AB14" s="79"/>
      <c r="AC14" s="79"/>
    </row>
    <row r="15" spans="1:30" ht="22.5" customHeight="1">
      <c r="A15" s="10" t="s">
        <v>44</v>
      </c>
      <c r="B15" s="21"/>
      <c r="C15" s="21"/>
      <c r="D15" s="21"/>
      <c r="E15" s="21"/>
      <c r="F15" s="21"/>
      <c r="G15" s="21"/>
      <c r="H15" s="21"/>
      <c r="I15" s="21"/>
      <c r="J15" s="31"/>
      <c r="K15" s="34" t="s">
        <v>45</v>
      </c>
      <c r="L15" s="34"/>
      <c r="M15" s="34"/>
      <c r="N15" s="34"/>
      <c r="O15" s="34"/>
      <c r="P15" s="34"/>
      <c r="Q15" s="34"/>
      <c r="R15" s="49" t="str">
        <f>計画書!R17</f>
        <v/>
      </c>
      <c r="S15" s="60"/>
      <c r="T15" s="60"/>
      <c r="U15" s="60"/>
      <c r="V15" s="60"/>
      <c r="W15" s="60"/>
      <c r="X15" s="60"/>
      <c r="Y15" s="60"/>
      <c r="Z15" s="60"/>
      <c r="AA15" s="60"/>
      <c r="AB15" s="60"/>
      <c r="AC15" s="60"/>
      <c r="AD15" s="82"/>
    </row>
    <row r="16" spans="1:30" ht="22.5" customHeight="1">
      <c r="A16" s="11"/>
      <c r="B16" s="22"/>
      <c r="C16" s="22"/>
      <c r="D16" s="22"/>
      <c r="E16" s="22"/>
      <c r="F16" s="22"/>
      <c r="G16" s="22"/>
      <c r="H16" s="22"/>
      <c r="I16" s="22"/>
      <c r="J16" s="32"/>
      <c r="K16" s="34"/>
      <c r="L16" s="34"/>
      <c r="M16" s="34"/>
      <c r="N16" s="34"/>
      <c r="O16" s="34"/>
      <c r="P16" s="34"/>
      <c r="Q16" s="34"/>
      <c r="R16" s="50" t="str">
        <f>計画書!R18</f>
        <v/>
      </c>
      <c r="S16" s="61"/>
      <c r="T16" s="61"/>
      <c r="U16" s="61"/>
      <c r="V16" s="61"/>
      <c r="W16" s="61"/>
      <c r="X16" s="61"/>
      <c r="Y16" s="61"/>
      <c r="Z16" s="61"/>
      <c r="AA16" s="61"/>
      <c r="AB16" s="61"/>
      <c r="AC16" s="61"/>
      <c r="AD16" s="83"/>
    </row>
    <row r="17" spans="1:33" ht="22.5" customHeight="1">
      <c r="A17" s="11"/>
      <c r="B17" s="22"/>
      <c r="C17" s="22"/>
      <c r="D17" s="22"/>
      <c r="E17" s="22"/>
      <c r="F17" s="22"/>
      <c r="G17" s="22"/>
      <c r="H17" s="22"/>
      <c r="I17" s="22"/>
      <c r="J17" s="32"/>
      <c r="K17" s="34" t="s">
        <v>47</v>
      </c>
      <c r="L17" s="34"/>
      <c r="M17" s="34"/>
      <c r="N17" s="34"/>
      <c r="O17" s="34"/>
      <c r="P17" s="34"/>
      <c r="Q17" s="34"/>
      <c r="R17" s="499" t="s">
        <v>55</v>
      </c>
      <c r="S17" s="60" t="str">
        <f>IF(計画書!S19=0,"",計画書!S19)</f>
        <v/>
      </c>
      <c r="T17" s="60"/>
      <c r="U17" s="60"/>
      <c r="V17" s="60"/>
      <c r="W17" s="60"/>
      <c r="X17" s="60"/>
      <c r="Y17" s="60"/>
      <c r="Z17" s="60"/>
      <c r="AA17" s="60"/>
      <c r="AB17" s="60"/>
      <c r="AC17" s="60"/>
      <c r="AD17" s="82"/>
    </row>
    <row r="18" spans="1:33" ht="22.5" customHeight="1">
      <c r="A18" s="11"/>
      <c r="B18" s="22"/>
      <c r="C18" s="22"/>
      <c r="D18" s="22"/>
      <c r="E18" s="22"/>
      <c r="F18" s="22"/>
      <c r="G18" s="22"/>
      <c r="H18" s="22"/>
      <c r="I18" s="22"/>
      <c r="J18" s="32"/>
      <c r="K18" s="34"/>
      <c r="L18" s="34"/>
      <c r="M18" s="34"/>
      <c r="N18" s="34"/>
      <c r="O18" s="34"/>
      <c r="P18" s="34"/>
      <c r="Q18" s="34"/>
      <c r="R18" s="52" t="str">
        <f>計画書!R20</f>
        <v/>
      </c>
      <c r="S18" s="63"/>
      <c r="T18" s="63"/>
      <c r="U18" s="63"/>
      <c r="V18" s="63"/>
      <c r="W18" s="63"/>
      <c r="X18" s="63"/>
      <c r="Y18" s="63"/>
      <c r="Z18" s="63"/>
      <c r="AA18" s="63"/>
      <c r="AB18" s="63"/>
      <c r="AC18" s="63"/>
      <c r="AD18" s="85"/>
    </row>
    <row r="19" spans="1:33" ht="22.5" customHeight="1">
      <c r="A19" s="11"/>
      <c r="B19" s="22"/>
      <c r="C19" s="22"/>
      <c r="D19" s="22"/>
      <c r="E19" s="22"/>
      <c r="F19" s="22"/>
      <c r="G19" s="22"/>
      <c r="H19" s="22"/>
      <c r="I19" s="22"/>
      <c r="J19" s="32"/>
      <c r="K19" s="34"/>
      <c r="L19" s="34"/>
      <c r="M19" s="34"/>
      <c r="N19" s="34"/>
      <c r="O19" s="34"/>
      <c r="P19" s="34"/>
      <c r="Q19" s="34"/>
      <c r="R19" s="53" t="s">
        <v>63</v>
      </c>
      <c r="S19" s="64"/>
      <c r="T19" s="64"/>
      <c r="U19" s="64"/>
      <c r="V19" s="64"/>
      <c r="W19" s="64"/>
      <c r="X19" s="61" t="str">
        <f>IF(計画書!X21=0,"",計画書!X21)</f>
        <v/>
      </c>
      <c r="Y19" s="61"/>
      <c r="Z19" s="61"/>
      <c r="AA19" s="61"/>
      <c r="AB19" s="61"/>
      <c r="AC19" s="61"/>
      <c r="AD19" s="83"/>
    </row>
    <row r="20" spans="1:33" ht="22.5" customHeight="1">
      <c r="A20" s="12"/>
      <c r="B20" s="23"/>
      <c r="C20" s="23"/>
      <c r="D20" s="23"/>
      <c r="E20" s="23"/>
      <c r="F20" s="23"/>
      <c r="G20" s="23"/>
      <c r="H20" s="23"/>
      <c r="I20" s="23"/>
      <c r="J20" s="33"/>
      <c r="K20" s="35" t="s">
        <v>436</v>
      </c>
      <c r="L20" s="40"/>
      <c r="M20" s="40"/>
      <c r="N20" s="40"/>
      <c r="O20" s="40"/>
      <c r="P20" s="40"/>
      <c r="Q20" s="48"/>
      <c r="R20" s="500" t="str">
        <f>IF(計画書!R22=0,"",計画書!R22)</f>
        <v/>
      </c>
      <c r="S20" s="501"/>
      <c r="T20" s="501"/>
      <c r="U20" s="501"/>
      <c r="V20" s="501"/>
      <c r="W20" s="501"/>
      <c r="X20" s="501"/>
      <c r="Y20" s="501"/>
      <c r="Z20" s="501"/>
      <c r="AA20" s="501"/>
      <c r="AB20" s="501"/>
      <c r="AC20" s="501"/>
      <c r="AD20" s="507"/>
    </row>
    <row r="21" spans="1:33" ht="22.5" customHeight="1">
      <c r="A21" s="13" t="s">
        <v>58</v>
      </c>
      <c r="B21" s="13"/>
      <c r="C21" s="13"/>
      <c r="D21" s="13"/>
      <c r="E21" s="13"/>
      <c r="F21" s="13"/>
      <c r="G21" s="13"/>
      <c r="H21" s="13"/>
      <c r="I21" s="13"/>
      <c r="J21" s="13"/>
      <c r="K21" s="34" t="s">
        <v>67</v>
      </c>
      <c r="L21" s="34"/>
      <c r="M21" s="34"/>
      <c r="N21" s="34"/>
      <c r="O21" s="34"/>
      <c r="P21" s="34"/>
      <c r="Q21" s="34"/>
      <c r="R21" s="495" t="str">
        <f>IF(計画書!R23=0,"",計画書!R23)</f>
        <v/>
      </c>
      <c r="S21" s="497"/>
      <c r="T21" s="497"/>
      <c r="U21" s="497"/>
      <c r="V21" s="497"/>
      <c r="W21" s="497"/>
      <c r="X21" s="497"/>
      <c r="Y21" s="497"/>
      <c r="Z21" s="497"/>
      <c r="AA21" s="497"/>
      <c r="AB21" s="497"/>
      <c r="AC21" s="497"/>
      <c r="AD21" s="508"/>
    </row>
    <row r="22" spans="1:33" ht="22.5" customHeight="1">
      <c r="A22" s="13"/>
      <c r="B22" s="13"/>
      <c r="C22" s="13"/>
      <c r="D22" s="13"/>
      <c r="E22" s="13"/>
      <c r="F22" s="13"/>
      <c r="G22" s="13"/>
      <c r="H22" s="13"/>
      <c r="I22" s="13"/>
      <c r="J22" s="13"/>
      <c r="K22" s="34" t="s">
        <v>69</v>
      </c>
      <c r="L22" s="34"/>
      <c r="M22" s="34"/>
      <c r="N22" s="34"/>
      <c r="O22" s="34"/>
      <c r="P22" s="34"/>
      <c r="Q22" s="34"/>
      <c r="R22" s="499" t="s">
        <v>55</v>
      </c>
      <c r="S22" s="60" t="str">
        <f>IF(計画書!S24=0,"",計画書!S24)</f>
        <v/>
      </c>
      <c r="T22" s="60"/>
      <c r="U22" s="60"/>
      <c r="V22" s="60"/>
      <c r="W22" s="60"/>
      <c r="X22" s="60"/>
      <c r="Y22" s="60"/>
      <c r="Z22" s="60"/>
      <c r="AA22" s="60"/>
      <c r="AB22" s="60"/>
      <c r="AC22" s="60"/>
      <c r="AD22" s="82"/>
    </row>
    <row r="23" spans="1:33" ht="22.5" customHeight="1">
      <c r="A23" s="13"/>
      <c r="B23" s="13"/>
      <c r="C23" s="13"/>
      <c r="D23" s="13"/>
      <c r="E23" s="13"/>
      <c r="F23" s="13"/>
      <c r="G23" s="13"/>
      <c r="H23" s="13"/>
      <c r="I23" s="13"/>
      <c r="J23" s="13"/>
      <c r="K23" s="34"/>
      <c r="L23" s="34"/>
      <c r="M23" s="34"/>
      <c r="N23" s="34"/>
      <c r="O23" s="34"/>
      <c r="P23" s="34"/>
      <c r="Q23" s="34"/>
      <c r="R23" s="52" t="str">
        <f>IF(計画書!R25=0,"",計画書!R25)</f>
        <v/>
      </c>
      <c r="S23" s="63"/>
      <c r="T23" s="63"/>
      <c r="U23" s="63"/>
      <c r="V23" s="63"/>
      <c r="W23" s="63"/>
      <c r="X23" s="63"/>
      <c r="Y23" s="63"/>
      <c r="Z23" s="63"/>
      <c r="AA23" s="63"/>
      <c r="AB23" s="63"/>
      <c r="AC23" s="63"/>
      <c r="AD23" s="85"/>
    </row>
    <row r="24" spans="1:33" ht="22.5" customHeight="1">
      <c r="A24" s="13"/>
      <c r="B24" s="13"/>
      <c r="C24" s="13"/>
      <c r="D24" s="13"/>
      <c r="E24" s="13"/>
      <c r="F24" s="13"/>
      <c r="G24" s="13"/>
      <c r="H24" s="13"/>
      <c r="I24" s="13"/>
      <c r="J24" s="13"/>
      <c r="K24" s="34"/>
      <c r="L24" s="34"/>
      <c r="M24" s="34"/>
      <c r="N24" s="34"/>
      <c r="O24" s="34"/>
      <c r="P24" s="34"/>
      <c r="Q24" s="34"/>
      <c r="R24" s="53" t="s">
        <v>63</v>
      </c>
      <c r="S24" s="64"/>
      <c r="T24" s="64"/>
      <c r="U24" s="64"/>
      <c r="V24" s="64"/>
      <c r="W24" s="64"/>
      <c r="X24" s="61" t="str">
        <f>IF(計画書!X26=0,"",計画書!X26)</f>
        <v/>
      </c>
      <c r="Y24" s="61"/>
      <c r="Z24" s="61"/>
      <c r="AA24" s="61"/>
      <c r="AB24" s="61"/>
      <c r="AC24" s="61"/>
      <c r="AD24" s="83"/>
    </row>
    <row r="25" spans="1:33" ht="22.5" customHeight="1">
      <c r="A25" s="13" t="s">
        <v>50</v>
      </c>
      <c r="B25" s="13"/>
      <c r="C25" s="13"/>
      <c r="D25" s="13"/>
      <c r="E25" s="13"/>
      <c r="F25" s="13"/>
      <c r="G25" s="13"/>
      <c r="H25" s="13"/>
      <c r="I25" s="13"/>
      <c r="J25" s="13"/>
      <c r="K25" s="34" t="s">
        <v>7</v>
      </c>
      <c r="L25" s="34"/>
      <c r="M25" s="34"/>
      <c r="N25" s="34"/>
      <c r="O25" s="34"/>
      <c r="P25" s="34"/>
      <c r="Q25" s="34"/>
      <c r="R25" s="495" t="str">
        <f>IF(計画書!R27=0,"",計画書!R27)</f>
        <v/>
      </c>
      <c r="S25" s="497"/>
      <c r="T25" s="497"/>
      <c r="U25" s="497"/>
      <c r="V25" s="497"/>
      <c r="W25" s="497"/>
      <c r="X25" s="497"/>
      <c r="Y25" s="497"/>
      <c r="Z25" s="497"/>
      <c r="AA25" s="497"/>
      <c r="AB25" s="497"/>
      <c r="AC25" s="497"/>
      <c r="AD25" s="508"/>
    </row>
    <row r="26" spans="1:33" ht="22.5" customHeight="1">
      <c r="A26" s="13"/>
      <c r="B26" s="13"/>
      <c r="C26" s="13"/>
      <c r="D26" s="13"/>
      <c r="E26" s="13"/>
      <c r="F26" s="13"/>
      <c r="G26" s="13"/>
      <c r="H26" s="13"/>
      <c r="I26" s="13"/>
      <c r="J26" s="13"/>
      <c r="K26" s="34" t="s">
        <v>39</v>
      </c>
      <c r="L26" s="34"/>
      <c r="M26" s="34"/>
      <c r="N26" s="34"/>
      <c r="O26" s="34"/>
      <c r="P26" s="34"/>
      <c r="Q26" s="34"/>
      <c r="R26" s="495" t="str">
        <f>IF(計画書!R28=0,"",計画書!R28)</f>
        <v/>
      </c>
      <c r="S26" s="497"/>
      <c r="T26" s="497"/>
      <c r="U26" s="497"/>
      <c r="V26" s="497"/>
      <c r="W26" s="497"/>
      <c r="X26" s="497"/>
      <c r="Y26" s="497"/>
      <c r="Z26" s="497"/>
      <c r="AA26" s="497"/>
      <c r="AB26" s="497"/>
      <c r="AC26" s="497"/>
      <c r="AD26" s="508"/>
    </row>
    <row r="27" spans="1:33" ht="22.5" customHeight="1">
      <c r="A27" s="13"/>
      <c r="B27" s="13"/>
      <c r="C27" s="13"/>
      <c r="D27" s="13"/>
      <c r="E27" s="13"/>
      <c r="F27" s="13"/>
      <c r="G27" s="13"/>
      <c r="H27" s="13"/>
      <c r="I27" s="13"/>
      <c r="J27" s="13"/>
      <c r="K27" s="34" t="s">
        <v>81</v>
      </c>
      <c r="L27" s="34"/>
      <c r="M27" s="34"/>
      <c r="N27" s="34"/>
      <c r="O27" s="34"/>
      <c r="P27" s="34"/>
      <c r="Q27" s="34"/>
      <c r="R27" s="499" t="s">
        <v>55</v>
      </c>
      <c r="S27" s="60" t="str">
        <f>IF(計画書!S29=0,"",計画書!S29)</f>
        <v/>
      </c>
      <c r="T27" s="60"/>
      <c r="U27" s="60"/>
      <c r="V27" s="60"/>
      <c r="W27" s="60"/>
      <c r="X27" s="60"/>
      <c r="Y27" s="60"/>
      <c r="Z27" s="60"/>
      <c r="AA27" s="60"/>
      <c r="AB27" s="60"/>
      <c r="AC27" s="60"/>
      <c r="AD27" s="82"/>
    </row>
    <row r="28" spans="1:33" ht="22.5" customHeight="1">
      <c r="A28" s="13"/>
      <c r="B28" s="13"/>
      <c r="C28" s="13"/>
      <c r="D28" s="13"/>
      <c r="E28" s="13"/>
      <c r="F28" s="13"/>
      <c r="G28" s="13"/>
      <c r="H28" s="13"/>
      <c r="I28" s="13"/>
      <c r="J28" s="13"/>
      <c r="K28" s="34"/>
      <c r="L28" s="34"/>
      <c r="M28" s="34"/>
      <c r="N28" s="34"/>
      <c r="O28" s="34"/>
      <c r="P28" s="34"/>
      <c r="Q28" s="34"/>
      <c r="R28" s="52" t="str">
        <f>IF(計画書!R30=0,"",計画書!R30)</f>
        <v/>
      </c>
      <c r="S28" s="63"/>
      <c r="T28" s="63"/>
      <c r="U28" s="63"/>
      <c r="V28" s="63"/>
      <c r="W28" s="63"/>
      <c r="X28" s="63"/>
      <c r="Y28" s="63"/>
      <c r="Z28" s="63"/>
      <c r="AA28" s="63"/>
      <c r="AB28" s="63"/>
      <c r="AC28" s="63"/>
      <c r="AD28" s="85"/>
    </row>
    <row r="29" spans="1:33" ht="22.5" customHeight="1">
      <c r="A29" s="13"/>
      <c r="B29" s="13"/>
      <c r="C29" s="13"/>
      <c r="D29" s="13"/>
      <c r="E29" s="13"/>
      <c r="F29" s="13"/>
      <c r="G29" s="13"/>
      <c r="H29" s="13"/>
      <c r="I29" s="13"/>
      <c r="J29" s="13"/>
      <c r="K29" s="34"/>
      <c r="L29" s="34"/>
      <c r="M29" s="34"/>
      <c r="N29" s="34"/>
      <c r="O29" s="34"/>
      <c r="P29" s="34"/>
      <c r="Q29" s="34"/>
      <c r="R29" s="58" t="s">
        <v>63</v>
      </c>
      <c r="S29" s="69"/>
      <c r="T29" s="69"/>
      <c r="U29" s="69"/>
      <c r="V29" s="69"/>
      <c r="W29" s="69"/>
      <c r="X29" s="63" t="str">
        <f>IF(計画書!X31=0,"",計画書!X31)</f>
        <v/>
      </c>
      <c r="Y29" s="63"/>
      <c r="Z29" s="63"/>
      <c r="AA29" s="63"/>
      <c r="AB29" s="63"/>
      <c r="AC29" s="63"/>
      <c r="AD29" s="85"/>
    </row>
    <row r="30" spans="1:33" ht="22.5" customHeight="1">
      <c r="A30" s="13"/>
      <c r="B30" s="13"/>
      <c r="C30" s="13"/>
      <c r="D30" s="13"/>
      <c r="E30" s="13"/>
      <c r="F30" s="13"/>
      <c r="G30" s="13"/>
      <c r="H30" s="13"/>
      <c r="I30" s="13"/>
      <c r="J30" s="13"/>
      <c r="K30" s="34"/>
      <c r="L30" s="34"/>
      <c r="M30" s="34"/>
      <c r="N30" s="34"/>
      <c r="O30" s="34"/>
      <c r="P30" s="34"/>
      <c r="Q30" s="34"/>
      <c r="R30" s="59" t="s">
        <v>89</v>
      </c>
      <c r="S30" s="70"/>
      <c r="T30" s="70"/>
      <c r="U30" s="70"/>
      <c r="V30" s="61" t="str">
        <f>IF(計画書!V32=0,"",計画書!V32)</f>
        <v/>
      </c>
      <c r="W30" s="61"/>
      <c r="X30" s="61"/>
      <c r="Y30" s="61"/>
      <c r="Z30" s="61"/>
      <c r="AA30" s="61"/>
      <c r="AB30" s="61"/>
      <c r="AC30" s="61"/>
      <c r="AD30" s="83"/>
    </row>
    <row r="31" spans="1:33" ht="22.5" customHeight="1">
      <c r="A31" s="13" t="s">
        <v>93</v>
      </c>
      <c r="B31" s="13"/>
      <c r="C31" s="13"/>
      <c r="D31" s="13"/>
      <c r="E31" s="13"/>
      <c r="F31" s="13"/>
      <c r="G31" s="13"/>
      <c r="H31" s="13"/>
      <c r="I31" s="13"/>
      <c r="J31" s="13"/>
      <c r="K31" s="36" t="s">
        <v>96</v>
      </c>
      <c r="L31" s="14"/>
      <c r="M31" s="14"/>
      <c r="N31" s="14"/>
      <c r="O31" s="14"/>
      <c r="P31" s="14"/>
      <c r="Q31" s="14"/>
      <c r="R31" s="14"/>
      <c r="S31" s="14"/>
      <c r="T31" s="14"/>
      <c r="U31" s="14"/>
      <c r="V31" s="14"/>
      <c r="W31" s="14"/>
      <c r="X31" s="14"/>
      <c r="Y31" s="14"/>
      <c r="Z31" s="14"/>
      <c r="AA31" s="14"/>
      <c r="AB31" s="14"/>
      <c r="AC31" s="14"/>
      <c r="AD31" s="91"/>
      <c r="AE31" s="1" t="s">
        <v>99</v>
      </c>
      <c r="AG31" s="1" t="s">
        <v>86</v>
      </c>
    </row>
    <row r="32" spans="1:33" ht="22.5" customHeight="1">
      <c r="A32" s="13"/>
      <c r="B32" s="13"/>
      <c r="C32" s="13"/>
      <c r="D32" s="13"/>
      <c r="E32" s="13"/>
      <c r="F32" s="13"/>
      <c r="G32" s="13"/>
      <c r="H32" s="13"/>
      <c r="I32" s="13"/>
      <c r="J32" s="13"/>
      <c r="K32" s="37" t="str">
        <f>IF(計画書!K34=0,"",計画書!K34)</f>
        <v>レ</v>
      </c>
      <c r="L32" s="41" t="s">
        <v>102</v>
      </c>
      <c r="M32" s="42"/>
      <c r="N32" s="42"/>
      <c r="O32" s="46"/>
      <c r="P32" s="46"/>
      <c r="X32" s="46"/>
      <c r="Y32" s="46"/>
      <c r="Z32" s="46"/>
      <c r="AA32" s="46"/>
      <c r="AB32" s="46"/>
      <c r="AC32" s="46"/>
      <c r="AD32" s="509"/>
      <c r="AE32" s="1" t="s">
        <v>103</v>
      </c>
    </row>
    <row r="33" spans="1:31" ht="22.5" customHeight="1">
      <c r="A33" s="13"/>
      <c r="B33" s="13"/>
      <c r="C33" s="13"/>
      <c r="D33" s="13"/>
      <c r="E33" s="13"/>
      <c r="F33" s="13"/>
      <c r="G33" s="13"/>
      <c r="H33" s="13"/>
      <c r="I33" s="13"/>
      <c r="J33" s="13"/>
      <c r="K33" s="37" t="str">
        <f>IF(計画書!K35=0,"",計画書!K35)</f>
        <v/>
      </c>
      <c r="L33" s="41" t="s">
        <v>17</v>
      </c>
      <c r="M33" s="42"/>
      <c r="N33" s="42"/>
      <c r="O33" s="4" t="s">
        <v>106</v>
      </c>
      <c r="P33" s="4"/>
      <c r="Q33" s="4"/>
      <c r="R33" s="4"/>
      <c r="S33" s="4"/>
      <c r="T33" s="4"/>
      <c r="U33" s="4"/>
      <c r="V33" s="4"/>
      <c r="W33" s="4"/>
      <c r="X33" s="504"/>
      <c r="Y33" s="504"/>
      <c r="Z33" s="504"/>
      <c r="AA33" s="504"/>
      <c r="AB33" s="506" t="s">
        <v>84</v>
      </c>
      <c r="AC33" s="506"/>
      <c r="AD33" s="510"/>
      <c r="AE33" s="1" t="s">
        <v>107</v>
      </c>
    </row>
    <row r="34" spans="1:31" ht="22.5" customHeight="1">
      <c r="A34" s="13"/>
      <c r="B34" s="13"/>
      <c r="C34" s="13"/>
      <c r="D34" s="13"/>
      <c r="E34" s="13"/>
      <c r="F34" s="13"/>
      <c r="G34" s="13"/>
      <c r="H34" s="13"/>
      <c r="I34" s="13"/>
      <c r="J34" s="13"/>
      <c r="K34" s="37" t="str">
        <f>IF(計画書!K36=0,"",計画書!K36)</f>
        <v/>
      </c>
      <c r="L34" s="42" t="s">
        <v>72</v>
      </c>
      <c r="M34" s="42"/>
      <c r="N34" s="42"/>
      <c r="O34" s="4" t="s">
        <v>51</v>
      </c>
      <c r="P34" s="4"/>
      <c r="Q34" s="4"/>
      <c r="R34" s="4"/>
      <c r="S34" s="4"/>
      <c r="T34" s="4"/>
      <c r="U34" s="4"/>
      <c r="V34" s="4"/>
      <c r="W34" s="4"/>
      <c r="X34" s="505"/>
      <c r="Y34" s="505"/>
      <c r="Z34" s="505"/>
      <c r="AA34" s="505"/>
      <c r="AB34" s="506" t="s">
        <v>109</v>
      </c>
      <c r="AC34" s="506"/>
      <c r="AD34" s="510"/>
      <c r="AE34" s="1" t="s">
        <v>90</v>
      </c>
    </row>
    <row r="35" spans="1:31" ht="22.5" customHeight="1">
      <c r="A35" s="13"/>
      <c r="B35" s="13"/>
      <c r="C35" s="13"/>
      <c r="D35" s="13"/>
      <c r="E35" s="13"/>
      <c r="F35" s="13"/>
      <c r="G35" s="13"/>
      <c r="H35" s="13"/>
      <c r="I35" s="13"/>
      <c r="J35" s="13"/>
      <c r="K35" s="37" t="str">
        <f>IF(計画書!K37=0,"",計画書!K37)</f>
        <v/>
      </c>
      <c r="L35" s="42" t="s">
        <v>60</v>
      </c>
      <c r="M35" s="42"/>
      <c r="N35" s="42"/>
      <c r="O35" s="47" t="s">
        <v>61</v>
      </c>
      <c r="P35" s="47"/>
      <c r="Q35" s="47"/>
      <c r="R35" s="47"/>
      <c r="S35" s="47"/>
      <c r="T35" s="47"/>
      <c r="U35" s="47"/>
      <c r="V35" s="47"/>
      <c r="W35" s="47"/>
      <c r="X35" s="78" t="str">
        <f>IF(計画書!$X$37=0,"",計画書!$X$37)</f>
        <v/>
      </c>
      <c r="Y35" s="78"/>
      <c r="Z35" s="78"/>
      <c r="AA35" s="78"/>
      <c r="AB35" s="78"/>
      <c r="AC35" s="78"/>
      <c r="AD35" s="94" t="s">
        <v>75</v>
      </c>
      <c r="AE35" s="1" t="s">
        <v>111</v>
      </c>
    </row>
    <row r="36" spans="1:31" ht="22.5" customHeight="1">
      <c r="A36" s="13" t="s">
        <v>10</v>
      </c>
      <c r="B36" s="13"/>
      <c r="C36" s="13"/>
      <c r="D36" s="13"/>
      <c r="E36" s="13"/>
      <c r="F36" s="13"/>
      <c r="G36" s="13"/>
      <c r="H36" s="13"/>
      <c r="I36" s="13"/>
      <c r="J36" s="13"/>
      <c r="K36" s="495" t="str">
        <f>IF(計画書!K38=0,"",計画書!K38)</f>
        <v>1 農業</v>
      </c>
      <c r="L36" s="497"/>
      <c r="M36" s="497"/>
      <c r="N36" s="497"/>
      <c r="O36" s="497"/>
      <c r="P36" s="497"/>
      <c r="Q36" s="497"/>
      <c r="R36" s="497"/>
      <c r="S36" s="497"/>
      <c r="T36" s="497"/>
      <c r="U36" s="497"/>
      <c r="V36" s="497"/>
      <c r="W36" s="497"/>
      <c r="X36" s="497"/>
      <c r="Y36" s="497"/>
      <c r="Z36" s="497"/>
      <c r="AA36" s="497"/>
      <c r="AB36" s="497"/>
      <c r="AC36" s="497"/>
      <c r="AD36" s="508"/>
    </row>
    <row r="37" spans="1:31" ht="22.5" customHeight="1">
      <c r="A37" s="13" t="s">
        <v>54</v>
      </c>
      <c r="B37" s="13"/>
      <c r="C37" s="13"/>
      <c r="D37" s="13"/>
      <c r="E37" s="13"/>
      <c r="F37" s="13"/>
      <c r="G37" s="13"/>
      <c r="H37" s="13"/>
      <c r="I37" s="13"/>
      <c r="J37" s="13"/>
      <c r="K37" s="496" t="str">
        <f>計画書!K39</f>
        <v>別紙１、別紙２のとおり</v>
      </c>
      <c r="L37" s="498"/>
      <c r="M37" s="498"/>
      <c r="N37" s="498"/>
      <c r="O37" s="498"/>
      <c r="P37" s="498"/>
      <c r="Q37" s="498"/>
      <c r="R37" s="498"/>
      <c r="S37" s="498"/>
      <c r="T37" s="498"/>
      <c r="U37" s="498"/>
      <c r="V37" s="498"/>
      <c r="W37" s="498"/>
      <c r="X37" s="498"/>
      <c r="Y37" s="498"/>
      <c r="Z37" s="498"/>
      <c r="AA37" s="498"/>
      <c r="AB37" s="498"/>
      <c r="AC37" s="498"/>
      <c r="AD37" s="511"/>
    </row>
    <row r="38" spans="1:31" ht="18.75" customHeight="1">
      <c r="A38" s="4"/>
      <c r="B38" s="494"/>
    </row>
    <row r="39" spans="1:31" ht="28.5" customHeight="1">
      <c r="A39" s="493"/>
      <c r="B39" s="493"/>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row>
    <row r="40" spans="1:31" ht="15" customHeight="1">
      <c r="A40" s="4"/>
      <c r="B40" s="6"/>
    </row>
    <row r="41" spans="1:31" ht="15" customHeight="1"/>
  </sheetData>
  <sheetProtection password="CC25" sheet="1" objects="1" scenarios="1"/>
  <mergeCells count="60">
    <mergeCell ref="A1:AD1"/>
    <mergeCell ref="A2:AD2"/>
    <mergeCell ref="W3:AC3"/>
    <mergeCell ref="R6:S6"/>
    <mergeCell ref="R8:S8"/>
    <mergeCell ref="T8:AD8"/>
    <mergeCell ref="T9:AC9"/>
    <mergeCell ref="X10:AD10"/>
    <mergeCell ref="A13:AD13"/>
    <mergeCell ref="R15:AD15"/>
    <mergeCell ref="R16:AD16"/>
    <mergeCell ref="S17:AD17"/>
    <mergeCell ref="R18:AD18"/>
    <mergeCell ref="R19:W19"/>
    <mergeCell ref="X19:AD19"/>
    <mergeCell ref="K20:Q20"/>
    <mergeCell ref="R20:AD20"/>
    <mergeCell ref="K21:Q21"/>
    <mergeCell ref="R21:AD21"/>
    <mergeCell ref="S22:AD22"/>
    <mergeCell ref="R23:AD23"/>
    <mergeCell ref="R24:W24"/>
    <mergeCell ref="X24:AD24"/>
    <mergeCell ref="K25:Q25"/>
    <mergeCell ref="R25:AD25"/>
    <mergeCell ref="K26:Q26"/>
    <mergeCell ref="R26:AD26"/>
    <mergeCell ref="S27:AD27"/>
    <mergeCell ref="R28:AD28"/>
    <mergeCell ref="R29:W29"/>
    <mergeCell ref="X29:AD29"/>
    <mergeCell ref="R30:U30"/>
    <mergeCell ref="V30:AD30"/>
    <mergeCell ref="K31:AD31"/>
    <mergeCell ref="L32:N32"/>
    <mergeCell ref="L33:N33"/>
    <mergeCell ref="O33:W33"/>
    <mergeCell ref="X33:AA33"/>
    <mergeCell ref="AB33:AD33"/>
    <mergeCell ref="L34:N34"/>
    <mergeCell ref="O34:W34"/>
    <mergeCell ref="X34:AA34"/>
    <mergeCell ref="AB34:AD34"/>
    <mergeCell ref="L35:N35"/>
    <mergeCell ref="O35:W35"/>
    <mergeCell ref="X35:AC35"/>
    <mergeCell ref="A36:J36"/>
    <mergeCell ref="K36:AD36"/>
    <mergeCell ref="A37:J37"/>
    <mergeCell ref="K37:AD37"/>
    <mergeCell ref="A39:AD39"/>
    <mergeCell ref="T6:AD7"/>
    <mergeCell ref="A15:J20"/>
    <mergeCell ref="K15:Q16"/>
    <mergeCell ref="K17:Q19"/>
    <mergeCell ref="A21:J24"/>
    <mergeCell ref="K22:Q24"/>
    <mergeCell ref="A25:J30"/>
    <mergeCell ref="K27:Q30"/>
    <mergeCell ref="A31:J35"/>
  </mergeCells>
  <phoneticPr fontId="1"/>
  <dataValidations count="10">
    <dataValidation allowBlank="1" showDropDown="0" showInputMessage="1" showErrorMessage="1" prompt="自動計算_x000a_※計画書提出時点から変更があった場合は、変更後の計画書を提出願います。" sqref="S17:AD17 R15:R16 R18:AD18 R20:AD21 S22:AD22 R23:AD23"/>
    <dataValidation allowBlank="1" showDropDown="0" showInputMessage="1" showErrorMessage="1" prompt="自動計算_x000a_※計画書提出時点から変更があった場合は手入力（変更後の計画書は提出不要" sqref="X29:AD29 R25:AD26 S27:AD27 R28:AD28 X24:AD24 V30 X19:AD19"/>
    <dataValidation allowBlank="1" showDropDown="0" showInputMessage="1" showErrorMessage="1" prompt="電子申請する場合は、記入してください。_x000a_※計画書時点で電子申請していれば、自動で転記されます。報告書以降に電子申請する場合は、手入力してください。_x000a__x000a_なお、申請者番号は、別に定める「電子申請届」を県に送付することで取得できます。（１度取得した申請者番号は、翌年度以降も使用できます。）" sqref="X10:AD10"/>
    <dataValidation allowBlank="1" showDropDown="0" showInputMessage="0" showErrorMessage="1" sqref="AD9"/>
    <dataValidation allowBlank="1" showDropDown="0" showInputMessage="1" showErrorMessage="1" prompt="自動計算_x000a_※計画書から変更があった場合は、計画の変更を行ってください" sqref="T9:AC9 T6:AD8"/>
    <dataValidation allowBlank="1" showDropDown="0" showInputMessage="1" showErrorMessage="1" prompt="○第２号を選択したとき記入_x000a_　県内の全事業所数_x000a_※実施年度の3月末時点の数_x000a_※店舗・営業所・事務所・配送所・工場等を含む" sqref="X33:AA33"/>
    <dataValidation errorStyle="information" allowBlank="1" showDropDown="0" showInputMessage="1" showErrorMessage="1" error="対象の温室効果ガスが複数ある場合のみ、手入力してください。" prompt="計画書提出時点から変更があった場合は、手入力で修正してください" sqref="X35:AC35"/>
    <dataValidation allowBlank="1" showDropDown="0" showInputMessage="1" showErrorMessage="1" prompt="○第３号を選択したとき記入_x000a_　使用の本拠地を県内に登録している自動車の種類及び台数_x000a_※実施年度の3月末時点の台数_x000a_※例：トラック　100台" sqref="X34:AA34"/>
    <dataValidation allowBlank="1" showDropDown="0" showInputMessage="1" showErrorMessage="1" prompt="計画書提出時点から変更があった場合は、手入力で修正してください" sqref="K36:AD36"/>
    <dataValidation type="list" allowBlank="1" showDropDown="0" showInputMessage="1" showErrorMessage="1" prompt="自動計算_x000a_※計画書提出時と変更があった場合は、変更後の計画書を御提出願います。" sqref="K32:K35">
      <formula1>$AG$31</formula1>
    </dataValidation>
  </dataValidations>
  <pageMargins left="0.59055118110236227" right="0.39370078740157483" top="0.39370078740157483" bottom="0.19685039370078741" header="0.51181102362204722" footer="0.51181102362204722"/>
  <pageSetup paperSize="9" scale="98"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5"/>
  </sheetPr>
  <dimension ref="A1:AI71"/>
  <sheetViews>
    <sheetView showGridLines="0" view="pageBreakPreview" topLeftCell="A61" zoomScaleSheetLayoutView="100" workbookViewId="0">
      <selection activeCell="O71" sqref="O71:V71"/>
    </sheetView>
  </sheetViews>
  <sheetFormatPr defaultRowHeight="13.5"/>
  <cols>
    <col min="1" max="1" width="3.125" style="107" customWidth="1"/>
    <col min="2" max="2" width="4" style="107" customWidth="1"/>
    <col min="3" max="5" width="3.125" style="107" customWidth="1"/>
    <col min="6" max="6" width="4.125" style="107" customWidth="1"/>
    <col min="7" max="31" width="3.125" style="107" customWidth="1"/>
    <col min="32" max="32" width="9.625" style="107" bestFit="1" customWidth="1"/>
    <col min="33" max="16384" width="9" style="107" bestFit="1" customWidth="1"/>
  </cols>
  <sheetData>
    <row r="1" spans="1:33">
      <c r="A1" s="107" t="s">
        <v>152</v>
      </c>
    </row>
    <row r="2" spans="1:33">
      <c r="A2" s="109" t="s">
        <v>385</v>
      </c>
    </row>
    <row r="3" spans="1:33" ht="17.5" customHeight="1">
      <c r="A3" s="110" t="s">
        <v>104</v>
      </c>
      <c r="B3" s="121"/>
      <c r="C3" s="121"/>
      <c r="D3" s="526"/>
      <c r="E3" s="151" t="s">
        <v>118</v>
      </c>
      <c r="F3" s="152"/>
      <c r="G3" s="152"/>
      <c r="H3" s="152"/>
      <c r="I3" s="197">
        <v>8</v>
      </c>
      <c r="J3" s="197"/>
      <c r="K3" s="152" t="s">
        <v>2</v>
      </c>
      <c r="L3" s="152"/>
      <c r="M3" s="230"/>
    </row>
    <row r="4" spans="1:33" ht="7.5" customHeight="1"/>
    <row r="5" spans="1:33">
      <c r="A5" s="109" t="s">
        <v>143</v>
      </c>
    </row>
    <row r="6" spans="1:33">
      <c r="A6" s="109"/>
    </row>
    <row r="7" spans="1:33" s="108" customFormat="1" ht="42.75" customHeight="1">
      <c r="A7" s="13" t="s">
        <v>386</v>
      </c>
      <c r="B7" s="13"/>
      <c r="C7" s="128" t="s">
        <v>387</v>
      </c>
      <c r="D7" s="128"/>
      <c r="E7" s="128"/>
      <c r="F7" s="159"/>
      <c r="G7" s="537" t="s">
        <v>78</v>
      </c>
      <c r="H7" s="549"/>
      <c r="I7" s="549"/>
      <c r="J7" s="549"/>
      <c r="K7" s="549"/>
      <c r="L7" s="549"/>
      <c r="M7" s="572"/>
      <c r="N7" s="116" t="s">
        <v>348</v>
      </c>
      <c r="O7" s="159"/>
      <c r="P7" s="116" t="s">
        <v>388</v>
      </c>
      <c r="Q7" s="128"/>
      <c r="R7" s="128"/>
      <c r="S7" s="128"/>
      <c r="T7" s="159"/>
      <c r="U7" s="116" t="s">
        <v>149</v>
      </c>
      <c r="V7" s="128"/>
      <c r="W7" s="128"/>
      <c r="X7" s="128"/>
      <c r="Y7" s="159"/>
      <c r="Z7" s="116" t="s">
        <v>389</v>
      </c>
      <c r="AA7" s="159"/>
      <c r="AB7" s="13" t="s">
        <v>214</v>
      </c>
      <c r="AC7" s="13"/>
      <c r="AD7" s="13"/>
      <c r="AF7" s="108" t="s">
        <v>270</v>
      </c>
      <c r="AG7" s="623"/>
    </row>
    <row r="8" spans="1:33" ht="75" customHeight="1">
      <c r="A8" s="513" t="str">
        <f>IF(別紙１!A17=0,"",別紙１!A17)</f>
        <v/>
      </c>
      <c r="B8" s="521"/>
      <c r="C8" s="513" t="str">
        <f>IF(別紙１!G17=0,"",別紙１!G17)</f>
        <v/>
      </c>
      <c r="D8" s="527"/>
      <c r="E8" s="527"/>
      <c r="F8" s="521"/>
      <c r="G8" s="513" t="str">
        <f>IF(別紙１!K17=0,"",別紙１!K17)</f>
        <v/>
      </c>
      <c r="H8" s="527"/>
      <c r="I8" s="527"/>
      <c r="J8" s="527"/>
      <c r="K8" s="527"/>
      <c r="L8" s="527"/>
      <c r="M8" s="521"/>
      <c r="N8" s="581" t="str">
        <f>IF(別紙１!AB17=0,"",別紙１!AB17)</f>
        <v/>
      </c>
      <c r="O8" s="585"/>
      <c r="P8" s="589"/>
      <c r="Q8" s="593"/>
      <c r="R8" s="593"/>
      <c r="S8" s="593"/>
      <c r="T8" s="595"/>
      <c r="U8" s="589"/>
      <c r="V8" s="593"/>
      <c r="W8" s="593"/>
      <c r="X8" s="593"/>
      <c r="Y8" s="595"/>
      <c r="Z8" s="607"/>
      <c r="AA8" s="608"/>
      <c r="AB8" s="610"/>
      <c r="AC8" s="610"/>
      <c r="AD8" s="610"/>
      <c r="AF8" s="351">
        <f>IF(SUM(AB8:AD11)&gt;20,20,SUM(AB8:AD11))</f>
        <v>0</v>
      </c>
      <c r="AG8" s="107">
        <v>5</v>
      </c>
    </row>
    <row r="9" spans="1:33" ht="75" customHeight="1">
      <c r="A9" s="513" t="str">
        <f>IF(別紙１!A18=0,"",別紙１!A18)</f>
        <v/>
      </c>
      <c r="B9" s="521"/>
      <c r="C9" s="513" t="str">
        <f>IF(別紙１!G18=0,"",別紙１!G18)</f>
        <v/>
      </c>
      <c r="D9" s="527"/>
      <c r="E9" s="527"/>
      <c r="F9" s="521"/>
      <c r="G9" s="513" t="str">
        <f>IF(別紙１!K18=0,"",別紙１!K18)</f>
        <v/>
      </c>
      <c r="H9" s="527"/>
      <c r="I9" s="527"/>
      <c r="J9" s="527"/>
      <c r="K9" s="527"/>
      <c r="L9" s="527"/>
      <c r="M9" s="521"/>
      <c r="N9" s="581" t="str">
        <f>IF(別紙１!AB18=0,"",別紙１!AB18)</f>
        <v/>
      </c>
      <c r="O9" s="585"/>
      <c r="P9" s="589"/>
      <c r="Q9" s="593"/>
      <c r="R9" s="593"/>
      <c r="S9" s="593"/>
      <c r="T9" s="595"/>
      <c r="U9" s="589"/>
      <c r="V9" s="593"/>
      <c r="W9" s="593"/>
      <c r="X9" s="593"/>
      <c r="Y9" s="595"/>
      <c r="Z9" s="607"/>
      <c r="AA9" s="608"/>
      <c r="AB9" s="610"/>
      <c r="AC9" s="610"/>
      <c r="AD9" s="610"/>
      <c r="AG9" s="107">
        <v>3</v>
      </c>
    </row>
    <row r="10" spans="1:33" ht="75" customHeight="1">
      <c r="A10" s="513" t="str">
        <f>IF(別紙１!A19=0,"",別紙１!A19)</f>
        <v/>
      </c>
      <c r="B10" s="521"/>
      <c r="C10" s="513" t="str">
        <f>IF(別紙１!G19=0,"",別紙１!G19)</f>
        <v/>
      </c>
      <c r="D10" s="527"/>
      <c r="E10" s="527"/>
      <c r="F10" s="521"/>
      <c r="G10" s="513" t="str">
        <f>IF(別紙１!K19=0,"",別紙１!K19)</f>
        <v/>
      </c>
      <c r="H10" s="527"/>
      <c r="I10" s="527"/>
      <c r="J10" s="527"/>
      <c r="K10" s="527"/>
      <c r="L10" s="527"/>
      <c r="M10" s="521"/>
      <c r="N10" s="581" t="str">
        <f>IF(別紙１!AB19=0,"",別紙１!AB19)</f>
        <v/>
      </c>
      <c r="O10" s="585"/>
      <c r="P10" s="589"/>
      <c r="Q10" s="593"/>
      <c r="R10" s="593"/>
      <c r="S10" s="593"/>
      <c r="T10" s="595"/>
      <c r="U10" s="589"/>
      <c r="V10" s="593"/>
      <c r="W10" s="593"/>
      <c r="X10" s="593"/>
      <c r="Y10" s="595"/>
      <c r="Z10" s="607"/>
      <c r="AA10" s="608"/>
      <c r="AB10" s="610"/>
      <c r="AC10" s="610"/>
      <c r="AD10" s="610"/>
      <c r="AG10" s="107">
        <v>0</v>
      </c>
    </row>
    <row r="11" spans="1:33" ht="75" customHeight="1">
      <c r="A11" s="513" t="str">
        <f>IF(別紙１!A20=0,"",別紙１!A20)</f>
        <v/>
      </c>
      <c r="B11" s="521"/>
      <c r="C11" s="513" t="str">
        <f>IF(別紙１!G20=0,"",別紙１!G20)</f>
        <v/>
      </c>
      <c r="D11" s="527"/>
      <c r="E11" s="527"/>
      <c r="F11" s="521"/>
      <c r="G11" s="513" t="str">
        <f>IF(別紙１!K20=0,"",別紙１!K20)</f>
        <v/>
      </c>
      <c r="H11" s="527"/>
      <c r="I11" s="527"/>
      <c r="J11" s="527"/>
      <c r="K11" s="527"/>
      <c r="L11" s="527"/>
      <c r="M11" s="521"/>
      <c r="N11" s="581" t="str">
        <f>IF(別紙１!AB20=0,"",別紙１!AB20)</f>
        <v/>
      </c>
      <c r="O11" s="585"/>
      <c r="P11" s="589"/>
      <c r="Q11" s="593"/>
      <c r="R11" s="593"/>
      <c r="S11" s="593"/>
      <c r="T11" s="595"/>
      <c r="U11" s="589"/>
      <c r="V11" s="593"/>
      <c r="W11" s="593"/>
      <c r="X11" s="593"/>
      <c r="Y11" s="595"/>
      <c r="Z11" s="607"/>
      <c r="AA11" s="608"/>
      <c r="AB11" s="610"/>
      <c r="AC11" s="610"/>
      <c r="AD11" s="610"/>
      <c r="AF11" s="256" t="s">
        <v>390</v>
      </c>
    </row>
    <row r="12" spans="1:33" ht="7.5" customHeight="1"/>
    <row r="13" spans="1:33" ht="13.5" customHeight="1">
      <c r="I13" s="116" t="s">
        <v>94</v>
      </c>
      <c r="J13" s="128"/>
      <c r="K13" s="128"/>
      <c r="L13" s="128"/>
      <c r="M13" s="128"/>
      <c r="N13" s="128"/>
      <c r="O13" s="128"/>
      <c r="P13" s="128"/>
      <c r="Q13" s="128"/>
      <c r="R13" s="128"/>
      <c r="S13" s="128"/>
      <c r="T13" s="128"/>
      <c r="U13" s="128"/>
      <c r="V13" s="128"/>
      <c r="W13" s="128"/>
      <c r="X13" s="128"/>
      <c r="Y13" s="128"/>
      <c r="Z13" s="128"/>
      <c r="AA13" s="159"/>
      <c r="AB13" s="419" t="str">
        <f>IF(AF8=0,"",AF8)</f>
        <v/>
      </c>
      <c r="AC13" s="419"/>
      <c r="AD13" s="419"/>
    </row>
    <row r="14" spans="1:33" ht="7.5" customHeight="1"/>
    <row r="15" spans="1:33" ht="12" customHeight="1">
      <c r="A15" s="107" t="s">
        <v>15</v>
      </c>
      <c r="F15" s="533" t="s">
        <v>392</v>
      </c>
      <c r="G15" s="538"/>
      <c r="H15" s="538"/>
      <c r="I15" s="538"/>
      <c r="J15" s="538"/>
      <c r="K15" s="569"/>
      <c r="M15" s="533" t="s">
        <v>241</v>
      </c>
      <c r="N15" s="538"/>
      <c r="O15" s="538"/>
      <c r="P15" s="538"/>
      <c r="Q15" s="538"/>
      <c r="R15" s="569"/>
      <c r="T15" s="533" t="s">
        <v>303</v>
      </c>
      <c r="U15" s="538"/>
      <c r="V15" s="538"/>
      <c r="W15" s="538"/>
      <c r="X15" s="538"/>
      <c r="Y15" s="569"/>
      <c r="Z15" s="107" t="s">
        <v>264</v>
      </c>
    </row>
    <row r="16" spans="1:33" ht="7.5" customHeight="1"/>
    <row r="17" spans="1:33">
      <c r="A17" s="109" t="s">
        <v>169</v>
      </c>
    </row>
    <row r="18" spans="1:33" ht="13.5" customHeight="1">
      <c r="A18" s="111" t="s">
        <v>116</v>
      </c>
      <c r="B18" s="111"/>
      <c r="C18" s="111"/>
      <c r="D18" s="111"/>
      <c r="E18" s="111"/>
      <c r="F18" s="111"/>
      <c r="G18" s="13" t="s">
        <v>274</v>
      </c>
      <c r="H18" s="13"/>
      <c r="I18" s="13"/>
      <c r="J18" s="13" t="s">
        <v>275</v>
      </c>
      <c r="K18" s="13"/>
      <c r="L18" s="13"/>
      <c r="M18" s="10" t="s">
        <v>277</v>
      </c>
      <c r="N18" s="21"/>
      <c r="O18" s="31"/>
      <c r="P18" s="13" t="s">
        <v>359</v>
      </c>
      <c r="Q18" s="13"/>
      <c r="R18" s="13"/>
      <c r="S18" s="13" t="s">
        <v>277</v>
      </c>
      <c r="T18" s="13"/>
      <c r="U18" s="13"/>
      <c r="V18" s="598" t="s">
        <v>393</v>
      </c>
      <c r="W18" s="602"/>
      <c r="X18" s="602"/>
      <c r="Y18" s="602"/>
      <c r="Z18" s="602"/>
      <c r="AA18" s="602"/>
      <c r="AB18" s="602"/>
      <c r="AC18" s="602"/>
      <c r="AD18" s="618"/>
    </row>
    <row r="19" spans="1:33" ht="24" customHeight="1">
      <c r="A19" s="111"/>
      <c r="B19" s="111"/>
      <c r="C19" s="111"/>
      <c r="D19" s="111"/>
      <c r="E19" s="111"/>
      <c r="F19" s="111"/>
      <c r="G19" s="13"/>
      <c r="H19" s="13"/>
      <c r="I19" s="13"/>
      <c r="J19" s="13"/>
      <c r="K19" s="13"/>
      <c r="L19" s="13"/>
      <c r="M19" s="11"/>
      <c r="N19" s="22"/>
      <c r="O19" s="32"/>
      <c r="P19" s="13"/>
      <c r="Q19" s="13"/>
      <c r="R19" s="13"/>
      <c r="S19" s="13"/>
      <c r="T19" s="13"/>
      <c r="U19" s="13"/>
      <c r="V19" s="599" t="s">
        <v>162</v>
      </c>
      <c r="W19" s="603"/>
      <c r="X19" s="603"/>
      <c r="Y19" s="603"/>
      <c r="Z19" s="603"/>
      <c r="AA19" s="609"/>
      <c r="AB19" s="611" t="s">
        <v>218</v>
      </c>
      <c r="AC19" s="611"/>
      <c r="AD19" s="611"/>
    </row>
    <row r="20" spans="1:33" ht="15" customHeight="1">
      <c r="A20" s="111"/>
      <c r="B20" s="111"/>
      <c r="C20" s="111"/>
      <c r="D20" s="111"/>
      <c r="E20" s="111"/>
      <c r="F20" s="111"/>
      <c r="G20" s="539"/>
      <c r="H20" s="539"/>
      <c r="I20" s="539"/>
      <c r="J20" s="539"/>
      <c r="K20" s="539"/>
      <c r="L20" s="539"/>
      <c r="M20" s="11"/>
      <c r="N20" s="22"/>
      <c r="O20" s="32"/>
      <c r="P20" s="539"/>
      <c r="Q20" s="539"/>
      <c r="R20" s="539"/>
      <c r="S20" s="13"/>
      <c r="T20" s="13"/>
      <c r="U20" s="13"/>
      <c r="V20" s="10" t="s">
        <v>104</v>
      </c>
      <c r="W20" s="21"/>
      <c r="X20" s="31"/>
      <c r="Y20" s="10" t="s">
        <v>277</v>
      </c>
      <c r="Z20" s="21"/>
      <c r="AA20" s="31"/>
      <c r="AB20" s="611"/>
      <c r="AC20" s="611"/>
      <c r="AD20" s="611"/>
    </row>
    <row r="21" spans="1:33" ht="15" customHeight="1">
      <c r="A21" s="111"/>
      <c r="B21" s="111"/>
      <c r="C21" s="111"/>
      <c r="D21" s="111"/>
      <c r="E21" s="111"/>
      <c r="F21" s="111"/>
      <c r="G21" s="540" t="s">
        <v>118</v>
      </c>
      <c r="H21" s="23">
        <f>別紙１!J7</f>
        <v>7</v>
      </c>
      <c r="I21" s="33" t="s">
        <v>279</v>
      </c>
      <c r="J21" s="540" t="s">
        <v>118</v>
      </c>
      <c r="K21" s="23">
        <f>別紙１!R7</f>
        <v>10</v>
      </c>
      <c r="L21" s="33" t="s">
        <v>279</v>
      </c>
      <c r="M21" s="12"/>
      <c r="N21" s="23"/>
      <c r="O21" s="33"/>
      <c r="P21" s="540" t="s">
        <v>118</v>
      </c>
      <c r="Q21" s="23">
        <f>IF(I3=0,"",I3)</f>
        <v>8</v>
      </c>
      <c r="R21" s="33" t="s">
        <v>279</v>
      </c>
      <c r="S21" s="13"/>
      <c r="T21" s="13"/>
      <c r="U21" s="13"/>
      <c r="V21" s="540" t="s">
        <v>395</v>
      </c>
      <c r="W21" s="23">
        <f>IF(I3=0,"",I3)</f>
        <v>8</v>
      </c>
      <c r="X21" s="33" t="s">
        <v>279</v>
      </c>
      <c r="Y21" s="12"/>
      <c r="Z21" s="23"/>
      <c r="AA21" s="33"/>
      <c r="AB21" s="611"/>
      <c r="AC21" s="611"/>
      <c r="AD21" s="611"/>
    </row>
    <row r="22" spans="1:33" ht="18" customHeight="1">
      <c r="A22" s="514" t="str">
        <f>IF(別紙１!A8=0,"",別紙１!A8)</f>
        <v/>
      </c>
      <c r="B22" s="122" t="s">
        <v>282</v>
      </c>
      <c r="C22" s="122"/>
      <c r="D22" s="122"/>
      <c r="E22" s="122"/>
      <c r="F22" s="153"/>
      <c r="G22" s="541" t="s">
        <v>284</v>
      </c>
      <c r="H22" s="550"/>
      <c r="I22" s="557"/>
      <c r="J22" s="541" t="s">
        <v>284</v>
      </c>
      <c r="K22" s="550"/>
      <c r="L22" s="557"/>
      <c r="M22" s="228" t="str">
        <f>IF(別紙１!W8=0,"",別紙１!W8)</f>
        <v/>
      </c>
      <c r="N22" s="234"/>
      <c r="O22" s="253"/>
      <c r="P22" s="541" t="s">
        <v>284</v>
      </c>
      <c r="Q22" s="550"/>
      <c r="R22" s="557"/>
      <c r="S22" s="576" t="e">
        <f>P23/G23</f>
        <v>#VALUE!</v>
      </c>
      <c r="T22" s="576"/>
      <c r="U22" s="576"/>
      <c r="V22" s="541" t="s">
        <v>284</v>
      </c>
      <c r="W22" s="550"/>
      <c r="X22" s="557"/>
      <c r="Y22" s="576" t="str">
        <f>IF('別紙２ (報告書'!M104=0,"",V23/G23)</f>
        <v/>
      </c>
      <c r="Z22" s="576"/>
      <c r="AA22" s="576"/>
      <c r="AB22" s="612" t="s">
        <v>289</v>
      </c>
      <c r="AC22" s="612"/>
      <c r="AD22" s="612"/>
      <c r="AF22" s="107" t="s">
        <v>396</v>
      </c>
      <c r="AG22" s="624" t="b">
        <f>A22="レ"</f>
        <v>0</v>
      </c>
    </row>
    <row r="23" spans="1:33" ht="27" customHeight="1">
      <c r="A23" s="514"/>
      <c r="B23" s="123"/>
      <c r="C23" s="123"/>
      <c r="D23" s="123"/>
      <c r="E23" s="123"/>
      <c r="F23" s="154"/>
      <c r="G23" s="542" t="str">
        <f>IF(別紙１!G9=0,"",別紙１!G9)</f>
        <v/>
      </c>
      <c r="H23" s="542"/>
      <c r="I23" s="542"/>
      <c r="J23" s="542" t="str">
        <f>IF(別紙１!O9=0,"",別紙１!O9)</f>
        <v/>
      </c>
      <c r="K23" s="542"/>
      <c r="L23" s="542"/>
      <c r="M23" s="229"/>
      <c r="N23" s="235"/>
      <c r="O23" s="254"/>
      <c r="P23" s="590" t="str">
        <f>IF('別紙２ (報告書'!L44=0,"",'別紙２ (報告書'!L44)</f>
        <v/>
      </c>
      <c r="Q23" s="590"/>
      <c r="R23" s="590"/>
      <c r="S23" s="577"/>
      <c r="T23" s="577"/>
      <c r="U23" s="577"/>
      <c r="V23" s="600" t="str">
        <f>IF('別紙２ (報告書'!M104=0,"",'別紙２ (報告書'!M104)</f>
        <v/>
      </c>
      <c r="W23" s="604"/>
      <c r="X23" s="605"/>
      <c r="Y23" s="577"/>
      <c r="Z23" s="577"/>
      <c r="AA23" s="577"/>
      <c r="AB23" s="613"/>
      <c r="AC23" s="613"/>
      <c r="AD23" s="613"/>
      <c r="AF23" s="107" t="s">
        <v>289</v>
      </c>
    </row>
    <row r="24" spans="1:33" ht="39" customHeight="1">
      <c r="A24" s="515" t="str">
        <f>IF(別紙１!A10=0,"",別紙１!A10)</f>
        <v/>
      </c>
      <c r="B24" s="124" t="s">
        <v>195</v>
      </c>
      <c r="C24" s="124"/>
      <c r="D24" s="124"/>
      <c r="E24" s="124"/>
      <c r="F24" s="155"/>
      <c r="G24" s="173" t="str">
        <f>IF(別紙１!G10=0,"",別紙１!G10)</f>
        <v/>
      </c>
      <c r="H24" s="187"/>
      <c r="I24" s="211"/>
      <c r="J24" s="564" t="str">
        <f>IF(別紙１!O10=0,"",別紙１!O10)</f>
        <v/>
      </c>
      <c r="K24" s="564"/>
      <c r="L24" s="564"/>
      <c r="M24" s="573" t="str">
        <f>IF(別紙１!W10=0,"",別紙１!W10)</f>
        <v/>
      </c>
      <c r="N24" s="582"/>
      <c r="O24" s="586"/>
      <c r="P24" s="591" t="str">
        <f>IF(P25=0,"",P23/P25)</f>
        <v/>
      </c>
      <c r="Q24" s="591"/>
      <c r="R24" s="591"/>
      <c r="S24" s="594" t="str">
        <f>IF(P25=0,"",P24/G24)</f>
        <v/>
      </c>
      <c r="T24" s="594"/>
      <c r="U24" s="594"/>
      <c r="V24" s="565" t="str">
        <f>IF('別紙２ (報告書'!M104=0,"",V23/V25)</f>
        <v/>
      </c>
      <c r="W24" s="565"/>
      <c r="X24" s="565"/>
      <c r="Y24" s="573" t="str">
        <f>IF('別紙２ (報告書'!M104=0,"",V24/G24)</f>
        <v/>
      </c>
      <c r="Z24" s="582"/>
      <c r="AA24" s="586"/>
      <c r="AB24" s="613"/>
      <c r="AC24" s="613"/>
      <c r="AD24" s="613"/>
      <c r="AG24" s="624" t="b">
        <f>A24="レ"</f>
        <v>0</v>
      </c>
    </row>
    <row r="25" spans="1:33" ht="21" customHeight="1">
      <c r="A25" s="114"/>
      <c r="B25" s="522" t="s">
        <v>285</v>
      </c>
      <c r="C25" s="156"/>
      <c r="D25" s="528"/>
      <c r="E25" s="528"/>
      <c r="F25" s="528"/>
      <c r="G25" s="543" t="str">
        <f>IF(別紙１!G11=0,"",別紙１!G11)</f>
        <v/>
      </c>
      <c r="H25" s="551"/>
      <c r="I25" s="558"/>
      <c r="J25" s="543" t="str">
        <f>IF(別紙１!O11=0,"",別紙１!O11)</f>
        <v/>
      </c>
      <c r="K25" s="551"/>
      <c r="L25" s="558"/>
      <c r="M25" s="574" t="str">
        <f>IF(別紙１!W11=0,"",別紙１!W11)</f>
        <v/>
      </c>
      <c r="N25" s="583"/>
      <c r="O25" s="587"/>
      <c r="P25" s="592"/>
      <c r="Q25" s="592"/>
      <c r="R25" s="592"/>
      <c r="S25" s="574" t="str">
        <f>IF(P25=0,"",P25/G25)</f>
        <v/>
      </c>
      <c r="T25" s="583"/>
      <c r="U25" s="587"/>
      <c r="V25" s="601" t="str">
        <f>IF(P25=0,"",P25)</f>
        <v/>
      </c>
      <c r="W25" s="601"/>
      <c r="X25" s="601"/>
      <c r="Y25" s="574" t="str">
        <f>IF('別紙２ (報告書'!M104=0,"",V25/G25)</f>
        <v/>
      </c>
      <c r="Z25" s="583"/>
      <c r="AA25" s="587"/>
      <c r="AB25" s="613"/>
      <c r="AC25" s="613"/>
      <c r="AD25" s="613"/>
      <c r="AF25" s="107" t="s">
        <v>397</v>
      </c>
    </row>
    <row r="26" spans="1:33" ht="21" customHeight="1">
      <c r="A26" s="115"/>
      <c r="B26" s="523"/>
      <c r="C26" s="525"/>
      <c r="D26" s="529"/>
      <c r="E26" s="529"/>
      <c r="F26" s="529"/>
      <c r="G26" s="544" t="str">
        <f>IF(別紙１!H12=0,"",別紙１!H12)</f>
        <v/>
      </c>
      <c r="H26" s="552"/>
      <c r="I26" s="559"/>
      <c r="J26" s="544" t="str">
        <f>IF(別紙１!P12=0,"",別紙１!P12)</f>
        <v/>
      </c>
      <c r="K26" s="552"/>
      <c r="L26" s="559"/>
      <c r="M26" s="575"/>
      <c r="N26" s="584"/>
      <c r="O26" s="588"/>
      <c r="P26" s="544" t="str">
        <f>J26</f>
        <v/>
      </c>
      <c r="Q26" s="554"/>
      <c r="R26" s="560"/>
      <c r="S26" s="575"/>
      <c r="T26" s="584"/>
      <c r="U26" s="588"/>
      <c r="V26" s="544" t="str">
        <f>P26</f>
        <v/>
      </c>
      <c r="W26" s="554"/>
      <c r="X26" s="560"/>
      <c r="Y26" s="575"/>
      <c r="Z26" s="584"/>
      <c r="AA26" s="588"/>
      <c r="AB26" s="614"/>
      <c r="AC26" s="614"/>
      <c r="AD26" s="614"/>
      <c r="AF26" s="351">
        <f>IF(AG22=TRUE,IF(S22&gt;1,0,IF(M22&gt;1,0,IF(S22&lt;0.96,25,IF(AND(S22&gt;0.96,S22&lt;M22),10,IF(AND(S22&gt;0.96,S22&gt;M22),5,))))),IF(S24&gt;1,0,IF(M24&gt;1,0,IF(S24&lt;0.96,25,IF(AND(S24&gt;0.96,S24&lt;M24),10,IF(AND(S24&gt;0.96,S24&gt;M24),5,0))))))</f>
        <v>0</v>
      </c>
    </row>
    <row r="27" spans="1:33" ht="7.5" customHeight="1"/>
    <row r="28" spans="1:33" ht="13.5" customHeight="1">
      <c r="J28" s="116" t="s">
        <v>401</v>
      </c>
      <c r="K28" s="128"/>
      <c r="L28" s="128"/>
      <c r="M28" s="128"/>
      <c r="N28" s="128"/>
      <c r="O28" s="128"/>
      <c r="P28" s="128"/>
      <c r="Q28" s="128"/>
      <c r="R28" s="128"/>
      <c r="S28" s="128"/>
      <c r="T28" s="128"/>
      <c r="U28" s="128"/>
      <c r="V28" s="128"/>
      <c r="W28" s="128"/>
      <c r="X28" s="128"/>
      <c r="Y28" s="128"/>
      <c r="Z28" s="128"/>
      <c r="AA28" s="159"/>
      <c r="AB28" s="419" t="str">
        <f>IF(AF26=0,"",AF26)</f>
        <v/>
      </c>
      <c r="AC28" s="419"/>
      <c r="AD28" s="419"/>
    </row>
    <row r="29" spans="1:33" ht="7.5" customHeight="1"/>
    <row r="30" spans="1:33" ht="12" customHeight="1">
      <c r="A30" s="107" t="s">
        <v>15</v>
      </c>
      <c r="F30" s="534" t="s">
        <v>354</v>
      </c>
      <c r="G30" s="545"/>
      <c r="H30" s="545"/>
      <c r="I30" s="545"/>
      <c r="J30" s="545"/>
      <c r="K30" s="570"/>
      <c r="L30" s="534" t="s">
        <v>124</v>
      </c>
      <c r="M30" s="545"/>
      <c r="N30" s="545"/>
      <c r="O30" s="545"/>
      <c r="P30" s="545"/>
      <c r="Q30" s="570"/>
      <c r="R30" s="534" t="s">
        <v>391</v>
      </c>
      <c r="S30" s="545"/>
      <c r="T30" s="545"/>
      <c r="U30" s="545"/>
      <c r="V30" s="545"/>
      <c r="W30" s="570"/>
      <c r="X30" s="533" t="s">
        <v>402</v>
      </c>
      <c r="Y30" s="538"/>
      <c r="Z30" s="538"/>
      <c r="AA30" s="538"/>
      <c r="AB30" s="538"/>
      <c r="AC30" s="569"/>
    </row>
    <row r="31" spans="1:33" ht="7.5" customHeight="1"/>
    <row r="32" spans="1:33" ht="7.5" customHeight="1"/>
    <row r="33" spans="1:32">
      <c r="A33" s="109" t="s">
        <v>370</v>
      </c>
    </row>
    <row r="34" spans="1:32" ht="24" customHeight="1">
      <c r="A34" s="111" t="s">
        <v>116</v>
      </c>
      <c r="B34" s="111"/>
      <c r="C34" s="111"/>
      <c r="D34" s="111"/>
      <c r="E34" s="111"/>
      <c r="F34" s="111"/>
      <c r="G34" s="539" t="s">
        <v>343</v>
      </c>
      <c r="H34" s="539"/>
      <c r="I34" s="539"/>
      <c r="J34" s="539" t="s">
        <v>104</v>
      </c>
      <c r="K34" s="539"/>
      <c r="L34" s="539"/>
      <c r="M34" s="13" t="s">
        <v>277</v>
      </c>
      <c r="N34" s="13"/>
      <c r="O34" s="13"/>
    </row>
    <row r="35" spans="1:32" ht="15" customHeight="1">
      <c r="A35" s="111"/>
      <c r="B35" s="111"/>
      <c r="C35" s="111"/>
      <c r="D35" s="111"/>
      <c r="E35" s="111"/>
      <c r="F35" s="111"/>
      <c r="G35" s="540" t="s">
        <v>196</v>
      </c>
      <c r="H35" s="553"/>
      <c r="I35" s="33" t="s">
        <v>279</v>
      </c>
      <c r="J35" s="540" t="s">
        <v>196</v>
      </c>
      <c r="K35" s="23">
        <f>IF(I3=0,"",I3)</f>
        <v>8</v>
      </c>
      <c r="L35" s="33" t="s">
        <v>279</v>
      </c>
      <c r="M35" s="13"/>
      <c r="N35" s="13"/>
      <c r="O35" s="13"/>
    </row>
    <row r="36" spans="1:32" ht="18" customHeight="1">
      <c r="A36" s="514" t="str">
        <f>IF(A22=0,"",A22)</f>
        <v/>
      </c>
      <c r="B36" s="122" t="s">
        <v>282</v>
      </c>
      <c r="C36" s="122"/>
      <c r="D36" s="122"/>
      <c r="E36" s="122"/>
      <c r="F36" s="153"/>
      <c r="G36" s="541" t="s">
        <v>284</v>
      </c>
      <c r="H36" s="550"/>
      <c r="I36" s="557"/>
      <c r="J36" s="541" t="s">
        <v>284</v>
      </c>
      <c r="K36" s="550"/>
      <c r="L36" s="557"/>
      <c r="M36" s="576" t="str">
        <f>IF(G37=0,"",J37/G37)</f>
        <v/>
      </c>
      <c r="N36" s="576"/>
      <c r="O36" s="576"/>
    </row>
    <row r="37" spans="1:32" ht="21" customHeight="1">
      <c r="A37" s="514"/>
      <c r="B37" s="123"/>
      <c r="C37" s="123"/>
      <c r="D37" s="123"/>
      <c r="E37" s="123"/>
      <c r="F37" s="154"/>
      <c r="G37" s="546"/>
      <c r="H37" s="546"/>
      <c r="I37" s="546"/>
      <c r="J37" s="542" t="str">
        <f>IF(P23=0,"",P23)</f>
        <v/>
      </c>
      <c r="K37" s="542"/>
      <c r="L37" s="542"/>
      <c r="M37" s="577"/>
      <c r="N37" s="577"/>
      <c r="O37" s="577"/>
    </row>
    <row r="38" spans="1:32" ht="30" customHeight="1">
      <c r="A38" s="515" t="str">
        <f>IF(A24=0,"",A24)</f>
        <v/>
      </c>
      <c r="B38" s="124" t="s">
        <v>195</v>
      </c>
      <c r="C38" s="124"/>
      <c r="D38" s="124"/>
      <c r="E38" s="124"/>
      <c r="F38" s="155"/>
      <c r="G38" s="547" t="str">
        <f>IF(G39=0,"",G37/G39)</f>
        <v/>
      </c>
      <c r="H38" s="547"/>
      <c r="I38" s="547"/>
      <c r="J38" s="565" t="str">
        <f>IF(P24=0,"",P24)</f>
        <v/>
      </c>
      <c r="K38" s="565"/>
      <c r="L38" s="565"/>
      <c r="M38" s="578" t="str">
        <f>IF(G39=0,"",J38/G38)</f>
        <v/>
      </c>
      <c r="N38" s="578"/>
      <c r="O38" s="578"/>
    </row>
    <row r="39" spans="1:32" ht="21" customHeight="1">
      <c r="A39" s="114"/>
      <c r="B39" s="522" t="s">
        <v>285</v>
      </c>
      <c r="C39" s="156"/>
      <c r="D39" s="528"/>
      <c r="E39" s="528"/>
      <c r="F39" s="528"/>
      <c r="G39" s="548"/>
      <c r="H39" s="548"/>
      <c r="I39" s="548"/>
      <c r="J39" s="566" t="str">
        <f>IF(P25=0,"",P25)</f>
        <v/>
      </c>
      <c r="K39" s="566"/>
      <c r="L39" s="566"/>
      <c r="M39" s="579" t="str">
        <f>IF(G39=0,"",J39/G39)</f>
        <v/>
      </c>
      <c r="N39" s="579"/>
      <c r="O39" s="579"/>
    </row>
    <row r="40" spans="1:32" ht="21" customHeight="1">
      <c r="A40" s="115"/>
      <c r="B40" s="523"/>
      <c r="C40" s="525"/>
      <c r="D40" s="529"/>
      <c r="E40" s="529"/>
      <c r="F40" s="529"/>
      <c r="G40" s="544" t="str">
        <f>G26</f>
        <v/>
      </c>
      <c r="H40" s="554"/>
      <c r="I40" s="560"/>
      <c r="J40" s="544" t="str">
        <f>IF(V26=0,"",V26)</f>
        <v/>
      </c>
      <c r="K40" s="552"/>
      <c r="L40" s="559"/>
      <c r="M40" s="580"/>
      <c r="N40" s="580"/>
      <c r="O40" s="580"/>
    </row>
    <row r="41" spans="1:32" ht="7.5" customHeight="1"/>
    <row r="42" spans="1:32" ht="7.5" customHeight="1"/>
    <row r="43" spans="1:32" s="512" customFormat="1">
      <c r="A43" s="516" t="s">
        <v>398</v>
      </c>
    </row>
    <row r="44" spans="1:32" s="512" customFormat="1" ht="7.5" customHeight="1"/>
    <row r="45" spans="1:32" s="512" customFormat="1">
      <c r="A45" s="516" t="s">
        <v>403</v>
      </c>
    </row>
    <row r="46" spans="1:32" s="512" customFormat="1" ht="48.75" customHeight="1">
      <c r="A46" s="517" t="s">
        <v>404</v>
      </c>
      <c r="B46" s="517"/>
      <c r="C46" s="517"/>
      <c r="D46" s="517"/>
      <c r="E46" s="531" t="s">
        <v>42</v>
      </c>
      <c r="F46" s="535"/>
      <c r="G46" s="535"/>
      <c r="H46" s="555"/>
      <c r="I46" s="517" t="s">
        <v>405</v>
      </c>
      <c r="J46" s="517"/>
      <c r="K46" s="517"/>
      <c r="L46" s="517"/>
      <c r="M46" s="517" t="s">
        <v>371</v>
      </c>
      <c r="N46" s="517"/>
      <c r="O46" s="517"/>
      <c r="P46" s="517"/>
      <c r="Q46" s="517" t="s">
        <v>406</v>
      </c>
      <c r="R46" s="517"/>
      <c r="S46" s="517"/>
      <c r="T46" s="517"/>
      <c r="U46" s="517" t="s">
        <v>158</v>
      </c>
      <c r="V46" s="517"/>
      <c r="W46" s="517"/>
      <c r="X46" s="517" t="s">
        <v>384</v>
      </c>
      <c r="Y46" s="517"/>
      <c r="Z46" s="517"/>
      <c r="AA46" s="517"/>
      <c r="AB46" s="517" t="s">
        <v>407</v>
      </c>
      <c r="AC46" s="517"/>
      <c r="AD46" s="517"/>
      <c r="AF46" s="512" t="s">
        <v>408</v>
      </c>
    </row>
    <row r="47" spans="1:32" s="512" customFormat="1" ht="15.75" customHeight="1">
      <c r="A47" s="518" t="s">
        <v>284</v>
      </c>
      <c r="B47" s="518"/>
      <c r="C47" s="518"/>
      <c r="D47" s="518"/>
      <c r="E47" s="532" t="s">
        <v>284</v>
      </c>
      <c r="F47" s="536"/>
      <c r="G47" s="536"/>
      <c r="H47" s="556"/>
      <c r="I47" s="561" t="s">
        <v>284</v>
      </c>
      <c r="J47" s="567"/>
      <c r="K47" s="567"/>
      <c r="L47" s="571"/>
      <c r="M47" s="561" t="s">
        <v>284</v>
      </c>
      <c r="N47" s="567"/>
      <c r="O47" s="567"/>
      <c r="P47" s="571"/>
      <c r="Q47" s="561" t="s">
        <v>284</v>
      </c>
      <c r="R47" s="567"/>
      <c r="S47" s="567"/>
      <c r="T47" s="571"/>
      <c r="U47" s="596" t="s">
        <v>4</v>
      </c>
      <c r="V47" s="596"/>
      <c r="W47" s="596"/>
      <c r="X47" s="596" t="s">
        <v>4</v>
      </c>
      <c r="Y47" s="596"/>
      <c r="Z47" s="596"/>
      <c r="AA47" s="596"/>
      <c r="AB47" s="615"/>
      <c r="AC47" s="615"/>
      <c r="AD47" s="615"/>
    </row>
    <row r="48" spans="1:32" s="512" customFormat="1" ht="21" customHeight="1">
      <c r="A48" s="519"/>
      <c r="B48" s="524"/>
      <c r="C48" s="524"/>
      <c r="D48" s="530"/>
      <c r="E48" s="519"/>
      <c r="F48" s="524"/>
      <c r="G48" s="524"/>
      <c r="H48" s="530"/>
      <c r="I48" s="519"/>
      <c r="J48" s="524"/>
      <c r="K48" s="524"/>
      <c r="L48" s="530"/>
      <c r="M48" s="519"/>
      <c r="N48" s="524"/>
      <c r="O48" s="524"/>
      <c r="P48" s="530"/>
      <c r="Q48" s="519"/>
      <c r="R48" s="524"/>
      <c r="S48" s="524"/>
      <c r="T48" s="530"/>
      <c r="U48" s="597" t="str">
        <f>IF(AF48=0,"",AF48)</f>
        <v/>
      </c>
      <c r="V48" s="597"/>
      <c r="W48" s="597"/>
      <c r="X48" s="606" t="str">
        <f>IF(AF48=0,"",P23-U48)</f>
        <v/>
      </c>
      <c r="Y48" s="606"/>
      <c r="Z48" s="606"/>
      <c r="AA48" s="606"/>
      <c r="AB48" s="616" t="str">
        <f>IF(AF48=0,"",X48/G23)</f>
        <v/>
      </c>
      <c r="AC48" s="616"/>
      <c r="AD48" s="616"/>
      <c r="AF48" s="512">
        <f>SUM(A48:T48)</f>
        <v>0</v>
      </c>
    </row>
    <row r="49" spans="1:35" s="512" customFormat="1" ht="7.5" customHeight="1">
      <c r="AF49" s="620" t="s">
        <v>399</v>
      </c>
    </row>
    <row r="50" spans="1:35" s="512" customFormat="1">
      <c r="J50" s="531" t="s">
        <v>254</v>
      </c>
      <c r="K50" s="535"/>
      <c r="L50" s="535"/>
      <c r="M50" s="535"/>
      <c r="N50" s="535"/>
      <c r="O50" s="535"/>
      <c r="P50" s="535"/>
      <c r="Q50" s="535"/>
      <c r="R50" s="535"/>
      <c r="S50" s="535"/>
      <c r="T50" s="535"/>
      <c r="U50" s="535"/>
      <c r="V50" s="535"/>
      <c r="W50" s="535"/>
      <c r="X50" s="535"/>
      <c r="Y50" s="535"/>
      <c r="Z50" s="535"/>
      <c r="AA50" s="555"/>
      <c r="AB50" s="617" t="str">
        <f>IF(AF50=0,"",AF50)</f>
        <v/>
      </c>
      <c r="AC50" s="617"/>
      <c r="AD50" s="617"/>
      <c r="AF50" s="512">
        <f>IF(AF48=0,0,IF(AB48&lt;M22,5,3))</f>
        <v>0</v>
      </c>
    </row>
    <row r="51" spans="1:35" s="512" customFormat="1" ht="7.5" customHeight="1"/>
    <row r="52" spans="1:35" s="512" customFormat="1" ht="12" customHeight="1">
      <c r="A52" s="512" t="s">
        <v>15</v>
      </c>
      <c r="F52" s="534" t="s">
        <v>105</v>
      </c>
      <c r="G52" s="545"/>
      <c r="H52" s="545"/>
      <c r="I52" s="545"/>
      <c r="J52" s="545"/>
      <c r="K52" s="545"/>
      <c r="L52" s="545"/>
      <c r="M52" s="545"/>
      <c r="N52" s="545"/>
      <c r="O52" s="570"/>
      <c r="P52" s="534" t="s">
        <v>329</v>
      </c>
      <c r="Q52" s="545"/>
      <c r="R52" s="545"/>
      <c r="S52" s="545"/>
      <c r="T52" s="545"/>
      <c r="U52" s="545"/>
      <c r="V52" s="545"/>
      <c r="W52" s="545"/>
      <c r="X52" s="545"/>
      <c r="Y52" s="570"/>
      <c r="Z52" s="534" t="s">
        <v>409</v>
      </c>
      <c r="AA52" s="545"/>
      <c r="AB52" s="545"/>
      <c r="AC52" s="545"/>
      <c r="AD52" s="570"/>
      <c r="AF52" s="512" t="s">
        <v>374</v>
      </c>
    </row>
    <row r="53" spans="1:35" s="512" customFormat="1">
      <c r="AF53" s="621">
        <f>AF8+AF26+AF50</f>
        <v>0</v>
      </c>
    </row>
    <row r="54" spans="1:35" s="512" customFormat="1">
      <c r="A54" s="516" t="s">
        <v>197</v>
      </c>
    </row>
    <row r="55" spans="1:35" s="512" customFormat="1">
      <c r="A55" s="516" t="s">
        <v>308</v>
      </c>
    </row>
    <row r="56" spans="1:35" ht="90" customHeight="1">
      <c r="A56" s="111" t="s">
        <v>130</v>
      </c>
      <c r="B56" s="111"/>
      <c r="C56" s="111"/>
      <c r="D56" s="111"/>
      <c r="E56" s="111"/>
      <c r="F56" s="111"/>
      <c r="G56" s="111"/>
      <c r="H56" s="111"/>
      <c r="I56" s="562"/>
      <c r="J56" s="568"/>
      <c r="K56" s="568"/>
      <c r="L56" s="568"/>
      <c r="M56" s="568"/>
      <c r="N56" s="568"/>
      <c r="O56" s="568"/>
      <c r="P56" s="568"/>
      <c r="Q56" s="568"/>
      <c r="R56" s="568"/>
      <c r="S56" s="568"/>
      <c r="T56" s="568"/>
      <c r="U56" s="568"/>
      <c r="V56" s="568"/>
      <c r="W56" s="568"/>
      <c r="X56" s="568"/>
      <c r="Y56" s="568"/>
      <c r="Z56" s="568"/>
      <c r="AA56" s="568"/>
      <c r="AB56" s="568"/>
      <c r="AC56" s="568"/>
      <c r="AD56" s="619"/>
    </row>
    <row r="58" spans="1:35">
      <c r="A58" s="109" t="s">
        <v>394</v>
      </c>
    </row>
    <row r="59" spans="1:35" ht="7.5" customHeight="1">
      <c r="A59" s="520"/>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row>
    <row r="60" spans="1:35" ht="13.5" customHeight="1">
      <c r="A60" s="109" t="s">
        <v>182</v>
      </c>
      <c r="AF60" s="107" t="s">
        <v>410</v>
      </c>
      <c r="AH60" s="107" t="e">
        <f>ROUND('別紙２ (報告書'!E51/'別紙２ (報告書'!M70*100,1)</f>
        <v>#DIV/0!</v>
      </c>
      <c r="AI60" s="107" t="e">
        <f>100-AH60</f>
        <v>#DIV/0!</v>
      </c>
    </row>
    <row r="61" spans="1:35" ht="90" customHeight="1">
      <c r="A61" s="116" t="s">
        <v>411</v>
      </c>
      <c r="B61" s="128"/>
      <c r="C61" s="128"/>
      <c r="D61" s="128"/>
      <c r="E61" s="128"/>
      <c r="F61" s="128"/>
      <c r="G61" s="128"/>
      <c r="H61" s="159"/>
      <c r="I61" s="563"/>
      <c r="J61" s="563"/>
      <c r="K61" s="563"/>
      <c r="L61" s="563"/>
      <c r="M61" s="563"/>
      <c r="N61" s="563"/>
      <c r="O61" s="563"/>
      <c r="P61" s="563"/>
      <c r="Q61" s="563"/>
      <c r="R61" s="563"/>
      <c r="S61" s="563"/>
      <c r="T61" s="563"/>
      <c r="U61" s="563"/>
      <c r="V61" s="563"/>
      <c r="W61" s="563"/>
      <c r="X61" s="563"/>
      <c r="Y61" s="563"/>
      <c r="Z61" s="563"/>
      <c r="AA61" s="563"/>
      <c r="AB61" s="563"/>
      <c r="AC61" s="563"/>
      <c r="AD61" s="563"/>
      <c r="AF61" s="622" t="s">
        <v>412</v>
      </c>
      <c r="AG61" s="622"/>
      <c r="AH61" s="107" t="e">
        <f>ROUND('別紙２ (報告書'!L43/'別紙２ (報告書'!L44*100,1)</f>
        <v>#DIV/0!</v>
      </c>
      <c r="AI61" s="107" t="e">
        <f>ROUND(AH61*AI60/100,1)</f>
        <v>#DIV/0!</v>
      </c>
    </row>
    <row r="62" spans="1:35" ht="10" customHeight="1"/>
    <row r="63" spans="1:35" ht="10" customHeight="1"/>
    <row r="64" spans="1:35" s="512" customFormat="1">
      <c r="A64" s="516" t="s">
        <v>413</v>
      </c>
    </row>
    <row r="65" spans="1:30" ht="90" customHeight="1">
      <c r="A65" s="116" t="s">
        <v>414</v>
      </c>
      <c r="B65" s="128"/>
      <c r="C65" s="128"/>
      <c r="D65" s="128"/>
      <c r="E65" s="128"/>
      <c r="F65" s="128"/>
      <c r="G65" s="128"/>
      <c r="H65" s="159"/>
      <c r="I65" s="563"/>
      <c r="J65" s="563"/>
      <c r="K65" s="563"/>
      <c r="L65" s="563"/>
      <c r="M65" s="563"/>
      <c r="N65" s="563"/>
      <c r="O65" s="563"/>
      <c r="P65" s="563"/>
      <c r="Q65" s="563"/>
      <c r="R65" s="563"/>
      <c r="S65" s="563"/>
      <c r="T65" s="563"/>
      <c r="U65" s="563"/>
      <c r="V65" s="563"/>
      <c r="W65" s="563"/>
      <c r="X65" s="563"/>
      <c r="Y65" s="563"/>
      <c r="Z65" s="563"/>
      <c r="AA65" s="563"/>
      <c r="AB65" s="563"/>
      <c r="AC65" s="563"/>
      <c r="AD65" s="563"/>
    </row>
    <row r="67" spans="1:30">
      <c r="A67" s="107" t="s">
        <v>110</v>
      </c>
      <c r="I67" s="199"/>
      <c r="J67" s="199"/>
      <c r="K67" s="199"/>
      <c r="L67" s="199"/>
      <c r="M67" s="199"/>
      <c r="P67" s="199"/>
      <c r="Q67" s="199"/>
      <c r="R67" s="199"/>
      <c r="S67" s="199"/>
      <c r="T67" s="199"/>
      <c r="U67" s="199"/>
      <c r="V67" s="199"/>
      <c r="W67" s="199"/>
      <c r="X67" s="199"/>
      <c r="Y67" s="199"/>
    </row>
    <row r="68" spans="1:30" ht="28.5" customHeight="1">
      <c r="A68" s="111" t="s">
        <v>116</v>
      </c>
      <c r="B68" s="111"/>
      <c r="C68" s="111"/>
      <c r="D68" s="111"/>
      <c r="E68" s="111"/>
      <c r="F68" s="111"/>
      <c r="G68" s="10" t="s">
        <v>274</v>
      </c>
      <c r="H68" s="21"/>
      <c r="I68" s="21"/>
      <c r="J68" s="21"/>
      <c r="K68" s="21"/>
      <c r="L68" s="21"/>
      <c r="M68" s="21"/>
      <c r="N68" s="31"/>
      <c r="O68" s="10" t="s">
        <v>275</v>
      </c>
      <c r="P68" s="21"/>
      <c r="Q68" s="21"/>
      <c r="R68" s="21"/>
      <c r="S68" s="21"/>
      <c r="T68" s="21"/>
      <c r="U68" s="21"/>
      <c r="V68" s="21"/>
      <c r="W68" s="10" t="s">
        <v>277</v>
      </c>
      <c r="X68" s="21"/>
      <c r="Y68" s="21"/>
      <c r="Z68" s="21"/>
      <c r="AA68" s="21"/>
      <c r="AB68" s="21"/>
      <c r="AC68" s="21"/>
      <c r="AD68" s="31"/>
    </row>
    <row r="69" spans="1:30" ht="18" customHeight="1">
      <c r="A69" s="111"/>
      <c r="B69" s="111"/>
      <c r="C69" s="111"/>
      <c r="D69" s="111"/>
      <c r="E69" s="111"/>
      <c r="F69" s="111"/>
      <c r="G69" s="170" t="s">
        <v>118</v>
      </c>
      <c r="H69" s="185"/>
      <c r="I69" s="185"/>
      <c r="J69" s="200">
        <f>H21</f>
        <v>7</v>
      </c>
      <c r="K69" s="200"/>
      <c r="L69" s="200"/>
      <c r="M69" s="23" t="s">
        <v>279</v>
      </c>
      <c r="N69" s="33"/>
      <c r="O69" s="170" t="s">
        <v>118</v>
      </c>
      <c r="P69" s="185"/>
      <c r="Q69" s="185"/>
      <c r="R69" s="200">
        <f>K21</f>
        <v>10</v>
      </c>
      <c r="S69" s="200"/>
      <c r="T69" s="200"/>
      <c r="U69" s="23" t="s">
        <v>279</v>
      </c>
      <c r="V69" s="33"/>
      <c r="W69" s="12"/>
      <c r="X69" s="23"/>
      <c r="Y69" s="23"/>
      <c r="Z69" s="23"/>
      <c r="AA69" s="23"/>
      <c r="AB69" s="23"/>
      <c r="AC69" s="23"/>
      <c r="AD69" s="33"/>
    </row>
    <row r="70" spans="1:30">
      <c r="A70" s="113"/>
      <c r="B70" s="122" t="s">
        <v>440</v>
      </c>
      <c r="C70" s="122"/>
      <c r="D70" s="122"/>
      <c r="E70" s="122"/>
      <c r="F70" s="153"/>
      <c r="G70" s="183" t="s">
        <v>441</v>
      </c>
      <c r="H70" s="195"/>
      <c r="I70" s="195"/>
      <c r="J70" s="195"/>
      <c r="K70" s="195"/>
      <c r="L70" s="195"/>
      <c r="M70" s="195"/>
      <c r="N70" s="214"/>
      <c r="O70" s="183" t="str">
        <f>G70</f>
        <v>電力使用量（千kWh）</v>
      </c>
      <c r="P70" s="195"/>
      <c r="Q70" s="195"/>
      <c r="R70" s="195"/>
      <c r="S70" s="195"/>
      <c r="T70" s="195"/>
      <c r="U70" s="195"/>
      <c r="V70" s="214"/>
      <c r="W70" s="228" t="str">
        <f>IF(O71=0,"",O71/G71)</f>
        <v/>
      </c>
      <c r="X70" s="234"/>
      <c r="Y70" s="234"/>
      <c r="Z70" s="234"/>
      <c r="AA70" s="234"/>
      <c r="AB70" s="234"/>
      <c r="AC70" s="234"/>
      <c r="AD70" s="253"/>
    </row>
    <row r="71" spans="1:30" ht="33" customHeight="1">
      <c r="A71" s="120"/>
      <c r="B71" s="123"/>
      <c r="C71" s="123"/>
      <c r="D71" s="123"/>
      <c r="E71" s="123"/>
      <c r="F71" s="154"/>
      <c r="G71" s="184">
        <f>別紙２!E43</f>
        <v>0</v>
      </c>
      <c r="H71" s="196"/>
      <c r="I71" s="196"/>
      <c r="J71" s="196"/>
      <c r="K71" s="196"/>
      <c r="L71" s="196"/>
      <c r="M71" s="196"/>
      <c r="N71" s="215"/>
      <c r="O71" s="217">
        <f>'別紙２ (報告書'!E43</f>
        <v>0</v>
      </c>
      <c r="P71" s="219"/>
      <c r="Q71" s="219"/>
      <c r="R71" s="219"/>
      <c r="S71" s="219"/>
      <c r="T71" s="219"/>
      <c r="U71" s="219"/>
      <c r="V71" s="224"/>
      <c r="W71" s="229"/>
      <c r="X71" s="235"/>
      <c r="Y71" s="235"/>
      <c r="Z71" s="235"/>
      <c r="AA71" s="235"/>
      <c r="AB71" s="235"/>
      <c r="AC71" s="235"/>
      <c r="AD71" s="254"/>
    </row>
  </sheetData>
  <sheetProtection password="CC25" sheet="1" objects="1" scenarios="1"/>
  <mergeCells count="176">
    <mergeCell ref="A3:D3"/>
    <mergeCell ref="E3:H3"/>
    <mergeCell ref="I3:J3"/>
    <mergeCell ref="K3:M3"/>
    <mergeCell ref="A7:B7"/>
    <mergeCell ref="C7:F7"/>
    <mergeCell ref="G7:M7"/>
    <mergeCell ref="N7:O7"/>
    <mergeCell ref="P7:T7"/>
    <mergeCell ref="U7:Y7"/>
    <mergeCell ref="Z7:AA7"/>
    <mergeCell ref="AB7:AD7"/>
    <mergeCell ref="A8:B8"/>
    <mergeCell ref="C8:F8"/>
    <mergeCell ref="G8:M8"/>
    <mergeCell ref="N8:O8"/>
    <mergeCell ref="P8:T8"/>
    <mergeCell ref="U8:Y8"/>
    <mergeCell ref="Z8:AA8"/>
    <mergeCell ref="AB8:AD8"/>
    <mergeCell ref="A9:B9"/>
    <mergeCell ref="C9:F9"/>
    <mergeCell ref="G9:M9"/>
    <mergeCell ref="N9:O9"/>
    <mergeCell ref="P9:T9"/>
    <mergeCell ref="U9:Y9"/>
    <mergeCell ref="Z9:AA9"/>
    <mergeCell ref="AB9:AD9"/>
    <mergeCell ref="A10:B10"/>
    <mergeCell ref="C10:F10"/>
    <mergeCell ref="G10:M10"/>
    <mergeCell ref="N10:O10"/>
    <mergeCell ref="P10:T10"/>
    <mergeCell ref="U10:Y10"/>
    <mergeCell ref="Z10:AA10"/>
    <mergeCell ref="AB10:AD10"/>
    <mergeCell ref="A11:B11"/>
    <mergeCell ref="C11:F11"/>
    <mergeCell ref="G11:M11"/>
    <mergeCell ref="N11:O11"/>
    <mergeCell ref="P11:T11"/>
    <mergeCell ref="U11:Y11"/>
    <mergeCell ref="Z11:AA11"/>
    <mergeCell ref="AB11:AD11"/>
    <mergeCell ref="I13:AA13"/>
    <mergeCell ref="AB13:AD13"/>
    <mergeCell ref="F15:K15"/>
    <mergeCell ref="M15:R15"/>
    <mergeCell ref="T15:Y15"/>
    <mergeCell ref="V18:AD18"/>
    <mergeCell ref="V19:AA19"/>
    <mergeCell ref="V20:X20"/>
    <mergeCell ref="G22:I22"/>
    <mergeCell ref="J22:L22"/>
    <mergeCell ref="P22:R22"/>
    <mergeCell ref="V22:X22"/>
    <mergeCell ref="G23:I23"/>
    <mergeCell ref="J23:L23"/>
    <mergeCell ref="P23:R23"/>
    <mergeCell ref="V23:X23"/>
    <mergeCell ref="B24:F24"/>
    <mergeCell ref="G24:I24"/>
    <mergeCell ref="J24:L24"/>
    <mergeCell ref="M24:O24"/>
    <mergeCell ref="P24:R24"/>
    <mergeCell ref="S24:U24"/>
    <mergeCell ref="V24:X24"/>
    <mergeCell ref="Y24:AA24"/>
    <mergeCell ref="G25:I25"/>
    <mergeCell ref="J25:L25"/>
    <mergeCell ref="P25:R25"/>
    <mergeCell ref="V25:X25"/>
    <mergeCell ref="G26:I26"/>
    <mergeCell ref="J26:L26"/>
    <mergeCell ref="P26:R26"/>
    <mergeCell ref="V26:X26"/>
    <mergeCell ref="J28:AA28"/>
    <mergeCell ref="AB28:AD28"/>
    <mergeCell ref="F30:K30"/>
    <mergeCell ref="L30:Q30"/>
    <mergeCell ref="R30:W30"/>
    <mergeCell ref="X30:AC30"/>
    <mergeCell ref="G34:I34"/>
    <mergeCell ref="J34:L34"/>
    <mergeCell ref="G36:I36"/>
    <mergeCell ref="J36:L36"/>
    <mergeCell ref="G37:I37"/>
    <mergeCell ref="J37:L37"/>
    <mergeCell ref="B38:F38"/>
    <mergeCell ref="G38:I38"/>
    <mergeCell ref="J38:L38"/>
    <mergeCell ref="M38:O38"/>
    <mergeCell ref="G39:I39"/>
    <mergeCell ref="J39:L39"/>
    <mergeCell ref="G40:I40"/>
    <mergeCell ref="J40:L40"/>
    <mergeCell ref="A46:D46"/>
    <mergeCell ref="E46:H46"/>
    <mergeCell ref="I46:L46"/>
    <mergeCell ref="M46:P46"/>
    <mergeCell ref="Q46:T46"/>
    <mergeCell ref="U46:W46"/>
    <mergeCell ref="X46:AA46"/>
    <mergeCell ref="AB46:AD46"/>
    <mergeCell ref="A47:D47"/>
    <mergeCell ref="E47:H47"/>
    <mergeCell ref="I47:L47"/>
    <mergeCell ref="M47:P47"/>
    <mergeCell ref="Q47:T47"/>
    <mergeCell ref="U47:W47"/>
    <mergeCell ref="X47:AA47"/>
    <mergeCell ref="AB47:AD47"/>
    <mergeCell ref="A48:D48"/>
    <mergeCell ref="E48:H48"/>
    <mergeCell ref="I48:L48"/>
    <mergeCell ref="M48:P48"/>
    <mergeCell ref="Q48:T48"/>
    <mergeCell ref="U48:W48"/>
    <mergeCell ref="X48:AA48"/>
    <mergeCell ref="AB48:AD48"/>
    <mergeCell ref="J50:AA50"/>
    <mergeCell ref="AB50:AD50"/>
    <mergeCell ref="F52:O52"/>
    <mergeCell ref="P52:Y52"/>
    <mergeCell ref="Z52:AD52"/>
    <mergeCell ref="A56:H56"/>
    <mergeCell ref="I56:AD56"/>
    <mergeCell ref="A61:H61"/>
    <mergeCell ref="I61:AD61"/>
    <mergeCell ref="AF61:AG61"/>
    <mergeCell ref="A65:H65"/>
    <mergeCell ref="I65:AD65"/>
    <mergeCell ref="G68:N68"/>
    <mergeCell ref="O68:V68"/>
    <mergeCell ref="G69:I69"/>
    <mergeCell ref="J69:L69"/>
    <mergeCell ref="M69:N69"/>
    <mergeCell ref="O69:Q69"/>
    <mergeCell ref="R69:T69"/>
    <mergeCell ref="U69:V69"/>
    <mergeCell ref="G70:N70"/>
    <mergeCell ref="O70:V70"/>
    <mergeCell ref="G71:N71"/>
    <mergeCell ref="O71:V71"/>
    <mergeCell ref="A18:F21"/>
    <mergeCell ref="G18:I20"/>
    <mergeCell ref="J18:L20"/>
    <mergeCell ref="M18:O21"/>
    <mergeCell ref="P18:R20"/>
    <mergeCell ref="S18:U21"/>
    <mergeCell ref="AB19:AD21"/>
    <mergeCell ref="Y20:AA21"/>
    <mergeCell ref="A22:A23"/>
    <mergeCell ref="B22:F23"/>
    <mergeCell ref="M22:O23"/>
    <mergeCell ref="S22:U23"/>
    <mergeCell ref="Y22:AA23"/>
    <mergeCell ref="AB22:AD26"/>
    <mergeCell ref="A25:A26"/>
    <mergeCell ref="B25:F26"/>
    <mergeCell ref="M25:O26"/>
    <mergeCell ref="S25:U26"/>
    <mergeCell ref="Y25:AA26"/>
    <mergeCell ref="A34:F35"/>
    <mergeCell ref="M34:O35"/>
    <mergeCell ref="A36:A37"/>
    <mergeCell ref="B36:F37"/>
    <mergeCell ref="M36:O37"/>
    <mergeCell ref="A39:A40"/>
    <mergeCell ref="B39:F40"/>
    <mergeCell ref="M39:O40"/>
    <mergeCell ref="A68:F69"/>
    <mergeCell ref="W68:AD69"/>
    <mergeCell ref="A70:A71"/>
    <mergeCell ref="B70:F71"/>
    <mergeCell ref="W70:AD71"/>
  </mergeCells>
  <phoneticPr fontId="1"/>
  <dataValidations count="32">
    <dataValidation allowBlank="1" showDropDown="0" showInputMessage="1" showErrorMessage="1" prompt="左の計画に対し、実施年度に実施した措置を記載" sqref="P8:T11"/>
    <dataValidation allowBlank="1" showDropDown="0" showInputMessage="1" showErrorMessage="1" prompt="自動で転記" sqref="V25:X26 J37:L40 G40:I40 A8:C11 G8:G11 N8:O11"/>
    <dataValidation type="list" allowBlank="1" showDropDown="0" showInputMessage="1" showErrorMessage="1" prompt="計画に対し実施できた措置について、_x000a_・計画どおり実施できた　５点_x000a_・一部実施できた　３点_x000a_・実施できなかった　０点_x000a_として、ドロップダウンリスト（▼）から選択" sqref="AB8:AD11">
      <formula1>$AG$8:$AG$10</formula1>
    </dataValidation>
    <dataValidation allowBlank="1" showDropDown="0" showInputMessage="1" showErrorMessage="1" prompt="左欄の措置を実施できた理由（実施できなかった理由・一部実施できなかった理由）を記載" sqref="U8:Y11"/>
    <dataValidation type="decimal" allowBlank="1" showDropDown="0" showInputMessage="1" showErrorMessage="1" prompt="措置を実施することで排出量（温室効果ガスまたは原単位）が削減できたと想定される割合（％）を記載" sqref="Z8:AA11">
      <formula1>0</formula1>
      <formula2>1</formula2>
    </dataValidation>
    <dataValidation allowBlank="1" showDropDown="0" showInputMessage="1" showErrorMessage="1" prompt="自動計算" sqref="U48:AD48 AB13:AD13 M36:O40 P24:AA24 Y22:AA23 Y25:AA26 S22:U23 S25:U26 M22:O26"/>
    <dataValidation allowBlank="1" showDropDown="0" showInputMessage="1" showErrorMessage="1" prompt="実施年度の温室効果ガスを入力_x000a_※A/Bを選択した場合も必ず入力が必要_x000a_※別紙２の温室効果ガス排出量が自動で転記されますが、修正が必要な場合は手入力してください" sqref="P23:R23"/>
    <dataValidation allowBlank="1" showDropDown="0" showInputMessage="1" showErrorMessage="1" prompt="電気の係数を基準年度に固定した場合の温室効果ガス排出量を入力してください_x000a_※別紙２で自動計算された値が自動転記されますが、修正が必要な場合は手入力してください" sqref="V23:X23"/>
    <dataValidation allowBlank="1" showDropDown="0" showInputMessage="1" showErrorMessage="1" prompt="A/Bを選択した場合は、この欄に実施年度のBの値を入力してください" sqref="P25:R25"/>
    <dataValidation type="list" allowBlank="1" showDropDown="0" showInputMessage="1" showErrorMessage="1" prompt="基準年度から契約電気事業者を変更した場合は「有」を、変更していない場合は「無」をドロップダウンリスト（▼）から選択" sqref="AB22:AD26">
      <formula1>$AF$22:$AF$23</formula1>
    </dataValidation>
    <dataValidation allowBlank="1" showDropDown="0" showInputMessage="1" showErrorMessage="1" prompt="＜任意記載項目＞_x000a_基準年度以前の、大幅な削減を行った年度の前年を記入_x000a_※該当しない事業者は記載不要です" sqref="H35"/>
    <dataValidation allowBlank="1" showDropDown="0" showInputMessage="1" showErrorMessage="1" prompt="＜任意記載項目＞_x000a_基準年度以前の、大幅な削減を行った年度の前年の温室効果ガス排出量を記入_x000a_※該当しない事業者は記載不要です" sqref="G37:I37"/>
    <dataValidation allowBlank="1" showDropDown="0" showInputMessage="1" showErrorMessage="1" prompt="＜任意記載項目＞_x000a_※自動計算_x000a_※右に該当する事業者のうち、Ａ／Ｂを選択した事業者はＢの値を入力してください" sqref="G38:I38"/>
    <dataValidation allowBlank="1" showDropDown="0" showInputMessage="1" showErrorMessage="1" prompt="＜任意記載項目＞_x000a_基準年度以前の、大幅な削減を行った年度の前年のＢの値を記入_x000a_※該当しない事業者は記載不要です" sqref="G39:I39"/>
    <dataValidation allowBlank="1" showDropDown="0" showInputMessage="1" showErrorMessage="1" prompt="自動で転記_x000a_※計画書提出時点から変更があった場合は、変更後の計画書を提出願います。" sqref="G23:L26"/>
    <dataValidation allowBlank="1" showDropDown="0" showInputMessage="1" showErrorMessage="1" prompt="自動転記_x000a_※目標を変更する場合は、変更後の計画書を提出してください" sqref="A22:A24 A36:A38"/>
    <dataValidation type="list" allowBlank="1" showDropDown="0" showInputMessage="1" showErrorMessage="1" sqref="G35 J35">
      <formula1>"平成,令和"</formula1>
    </dataValidation>
    <dataValidation allowBlank="1" showDropDown="0" showInputMessage="1" showErrorMessage="1" prompt="実施年度内にJクレジットを購入し、自社の温室効果ガス排出量をカーボンオフセットした場合、その削減量を記入_x000a_※購入していない場合は記入は不要です" sqref="A48:D48"/>
    <dataValidation allowBlank="1" showDropDown="0" showInputMessage="1" showErrorMessage="1" prompt="実施年度内に国内クレジットを購入し、自社の温室効果ガス排出量をカーボンオフセットした場合、その削減量を記入_x000a_※購入していない場合は記入は不要です" sqref="E48:H48"/>
    <dataValidation allowBlank="1" showDropDown="0" showInputMessage="1" showErrorMessage="1" prompt="実施年度内にJ-VERを購入し、自社の温室効果ガス排出量をカーボンオフセットした場合、その削減量を記入_x000a_※購入していない場合は記入は不要です" sqref="I48:L48"/>
    <dataValidation allowBlank="1" showDropDown="0" showInputMessage="1" showErrorMessage="1" prompt="実施年度内にグリーン電力証書を購入し、自社の温室効果ガス排出量をカーボンオフセットした場合、その削減量を記入_x000a_※購入していない場合は記入は不要です" sqref="M48:P48"/>
    <dataValidation allowBlank="1" showDropDown="0" showInputMessage="1" showErrorMessage="1" prompt="実施年度内にグリーン熱証書を購入し、自社の温室効果ガス排出量をカーボンオフセットした場合、その削減量を記入_x000a_※購入していない場合は記入は不要です" sqref="Q48:T48"/>
    <dataValidation allowBlank="1" showDropDown="0" showInputMessage="1" showErrorMessage="1" prompt="以下の基準により自動採点_x000a_・カーボオフセットを実施し、オフセット後の温室効果ガス排出量が基準を下回った場合　５点_x000a_・カーボオフセットを実施したが、オフセット後の温室効果ガス排出量が基準を上回った場合　３点_x000a_・カーボンオフセット実施なし　０点" sqref="AB50:AD50"/>
    <dataValidation allowBlank="1" showDropDown="0" showInputMessage="1" showErrorMessage="1" prompt="実施した対策について、総括を行ってください。_x000a_例：実施年度には、計画どおり、エネルギ－使用を合理化するため、使用量を計測し集中管理を実施した。等" sqref="I56:AD56"/>
    <dataValidation allowBlank="1" showDropDown="0" showInputMessage="1" showErrorMessage="1" prompt="選択した指標（※１）の増減（※２）について、総合的に理由を分析して記載_x000a__x000a_※１：温室効果ガス排出量Ａまたは原単位排出量Ａ／Ｂ_x000a_※２：実施年度の対基準年度比_x000a__x000a_例：設備の運用改善と製品構成の変化により、温室効果ガス排出量を○％削減した。一方、電気の排出係数の変化により○％増加し、増減が相殺されている。" sqref="I61:AD61"/>
    <dataValidation allowBlank="1" showDropDown="0" showInputMessage="1" showErrorMessage="1" prompt="５（２）で行った分析等をふまえ、今後実施する改善措置を記載してください_x000a__x000a_例：生産量及び稼動時間の延長に伴い、燃焼設備の非効率な運転が増加して排出量が大幅に増加した。これを改善するため、負荷を軽減させるよう制御装置の導入と、排熱回収設備の導入を検討する。" sqref="I65:AD65"/>
    <dataValidation allowBlank="1" showDropDown="0" showInputMessage="1" showErrorMessage="1" prompt="以下の基準により自動採点_x000a_・４％以上削減　25点_x000a_・４％未満・目標達成　10点_x000a_・４％未満・目標未達　5点_x000a_・増加目標を設定・実績が増加　０点" sqref="AB28:AD28"/>
    <dataValidation type="list" allowBlank="1" showDropDown="0" showInputMessage="1" showErrorMessage="1" prompt="実施年度（報告年度の前年度）を入力" sqref="I3:J3">
      <formula1>"8,9,10"</formula1>
    </dataValidation>
    <dataValidation allowBlank="0" showDropDown="0" showInputMessage="1" showErrorMessage="1" prompt="A/Bを選択した場合も必ず入力してください_x000a_※計算方法については、別紙２参照" sqref="O71:V71"/>
    <dataValidation type="list" allowBlank="1" showDropDown="0" showInputMessage="1" showErrorMessage="1" prompt="「排出量」または「原単位排出量」の_x000a_どちらか目標とするものに「レ」" sqref="A70:A71">
      <formula1>$AG$9</formula1>
    </dataValidation>
    <dataValidation allowBlank="1" showDropDown="0" showInputMessage="1" showErrorMessage="1" prompt="自動計算_x000a_▲6％以上で目標達成" sqref="W70:AD71"/>
    <dataValidation allowBlank="0" showDropDown="0" showInputMessage="1" showErrorMessage="1" prompt="_x000a_" sqref="G71:N71"/>
  </dataValidations>
  <pageMargins left="0.39370078740157483" right="0.39370078740157483" top="0.39370078740157483" bottom="0.19685039370078741" header="0.51181102362204722" footer="0.51181102362204722"/>
  <pageSetup paperSize="9" scale="93" fitToWidth="1" fitToHeight="1" orientation="portrait" usePrinterDefaults="1" r:id="rId1"/>
  <headerFooter alignWithMargins="0"/>
  <rowBreaks count="1" manualBreakCount="1">
    <brk id="42"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5"/>
  </sheetPr>
  <dimension ref="A1:AA135"/>
  <sheetViews>
    <sheetView tabSelected="1" view="pageBreakPreview" topLeftCell="A25" zoomScaleSheetLayoutView="100" workbookViewId="0">
      <selection activeCell="E43" sqref="E43"/>
    </sheetView>
  </sheetViews>
  <sheetFormatPr defaultRowHeight="13.5"/>
  <cols>
    <col min="1" max="1" width="3.625" style="625" customWidth="1"/>
    <col min="2" max="2" width="11.125" style="625" customWidth="1"/>
    <col min="3" max="3" width="12.625" style="625" customWidth="1"/>
    <col min="4" max="4" width="7.25" style="625" customWidth="1"/>
    <col min="5" max="5" width="10" style="625" customWidth="1"/>
    <col min="6" max="6" width="6.625" style="625" customWidth="1"/>
    <col min="7" max="7" width="11.375" style="625" customWidth="1"/>
    <col min="8" max="8" width="10" style="625" customWidth="1"/>
    <col min="9" max="9" width="10.75" style="625" customWidth="1"/>
    <col min="10" max="10" width="10.375" style="625" customWidth="1"/>
    <col min="11" max="11" width="10.625" style="625" customWidth="1"/>
    <col min="12" max="12" width="8.625" style="625" customWidth="1"/>
    <col min="13" max="13" width="9.125" style="625" bestFit="1" customWidth="1"/>
    <col min="14" max="14" width="9" style="625" bestFit="1" customWidth="1"/>
    <col min="15" max="16" width="10" style="625" customWidth="1"/>
    <col min="17" max="17" width="8.875" style="625" customWidth="1"/>
    <col min="18" max="18" width="9" style="625" bestFit="1" customWidth="1"/>
    <col min="19" max="20" width="11.5" style="625" customWidth="1"/>
    <col min="21" max="16384" width="9" style="625" bestFit="1" customWidth="1"/>
  </cols>
  <sheetData>
    <row r="1" spans="1:25" ht="24">
      <c r="A1" s="626" t="s">
        <v>325</v>
      </c>
    </row>
    <row r="2" spans="1:25" ht="22.5" customHeight="1">
      <c r="A2" s="627" t="s">
        <v>141</v>
      </c>
      <c r="B2" s="627"/>
      <c r="C2" s="627"/>
      <c r="D2" s="627"/>
      <c r="E2" s="662" t="s">
        <v>324</v>
      </c>
      <c r="F2" s="678"/>
      <c r="G2" s="688"/>
      <c r="H2" s="662" t="s">
        <v>146</v>
      </c>
      <c r="I2" s="678"/>
      <c r="J2" s="688"/>
      <c r="K2" s="706" t="s">
        <v>268</v>
      </c>
      <c r="L2" s="717" t="s">
        <v>421</v>
      </c>
      <c r="M2" s="627" t="s">
        <v>326</v>
      </c>
      <c r="N2" s="627"/>
      <c r="O2" s="744" t="s">
        <v>235</v>
      </c>
      <c r="P2" s="744"/>
      <c r="Q2" s="744"/>
    </row>
    <row r="3" spans="1:25" ht="64.5" customHeight="1">
      <c r="A3" s="627"/>
      <c r="B3" s="627"/>
      <c r="C3" s="627"/>
      <c r="D3" s="627"/>
      <c r="E3" s="663" t="s">
        <v>327</v>
      </c>
      <c r="F3" s="627" t="s">
        <v>126</v>
      </c>
      <c r="G3" s="663" t="s">
        <v>122</v>
      </c>
      <c r="H3" s="663" t="s">
        <v>331</v>
      </c>
      <c r="I3" s="627" t="s">
        <v>126</v>
      </c>
      <c r="J3" s="663" t="s">
        <v>244</v>
      </c>
      <c r="K3" s="707"/>
      <c r="L3" s="718"/>
      <c r="M3" s="725" t="s">
        <v>276</v>
      </c>
      <c r="N3" s="734" t="s">
        <v>126</v>
      </c>
      <c r="O3" s="745" t="s">
        <v>415</v>
      </c>
      <c r="P3" s="745" t="s">
        <v>416</v>
      </c>
      <c r="Q3" s="745" t="s">
        <v>417</v>
      </c>
    </row>
    <row r="4" spans="1:25" ht="15" customHeight="1">
      <c r="A4" s="265" t="s">
        <v>293</v>
      </c>
      <c r="B4" s="278" t="s">
        <v>147</v>
      </c>
      <c r="C4" s="278"/>
      <c r="D4" s="278"/>
      <c r="E4" s="335"/>
      <c r="F4" s="353" t="s">
        <v>209</v>
      </c>
      <c r="G4" s="361">
        <f t="shared" ref="G4:G27" si="0">E4*M4</f>
        <v>0</v>
      </c>
      <c r="H4" s="335"/>
      <c r="I4" s="353" t="s">
        <v>209</v>
      </c>
      <c r="J4" s="361">
        <f t="shared" ref="J4:J27" si="1">H4*M4</f>
        <v>0</v>
      </c>
      <c r="K4" s="410">
        <f t="shared" ref="K4:K27" si="2">G4-J4</f>
        <v>0</v>
      </c>
      <c r="L4" s="412">
        <f>K4*別紙２!P4*44/12</f>
        <v>0</v>
      </c>
      <c r="M4" s="420">
        <v>38.299999999999997</v>
      </c>
      <c r="N4" s="435" t="s">
        <v>278</v>
      </c>
      <c r="O4" s="746">
        <f>E4-別紙２!E4</f>
        <v>0</v>
      </c>
      <c r="P4" s="746">
        <f>H4-別紙２!H4</f>
        <v>0</v>
      </c>
      <c r="Q4" s="746">
        <f>K4-別紙２!K4</f>
        <v>0</v>
      </c>
    </row>
    <row r="5" spans="1:25" ht="15" customHeight="1">
      <c r="A5" s="266"/>
      <c r="B5" s="278" t="s">
        <v>9</v>
      </c>
      <c r="C5" s="278"/>
      <c r="D5" s="278"/>
      <c r="E5" s="335"/>
      <c r="F5" s="353" t="s">
        <v>209</v>
      </c>
      <c r="G5" s="361">
        <f t="shared" si="0"/>
        <v>0</v>
      </c>
      <c r="H5" s="335"/>
      <c r="I5" s="353" t="s">
        <v>209</v>
      </c>
      <c r="J5" s="361">
        <f t="shared" si="1"/>
        <v>0</v>
      </c>
      <c r="K5" s="410">
        <f t="shared" si="2"/>
        <v>0</v>
      </c>
      <c r="L5" s="412">
        <f>K5*別紙２!P5*44/12</f>
        <v>0</v>
      </c>
      <c r="M5" s="420">
        <v>34.799999999999997</v>
      </c>
      <c r="N5" s="435" t="s">
        <v>278</v>
      </c>
      <c r="O5" s="746">
        <f>E5-別紙２!E5</f>
        <v>0</v>
      </c>
      <c r="P5" s="746">
        <f>H5-別紙２!H5</f>
        <v>0</v>
      </c>
      <c r="Q5" s="746">
        <f>K5-別紙２!K5</f>
        <v>0</v>
      </c>
    </row>
    <row r="6" spans="1:25" ht="15" customHeight="1">
      <c r="A6" s="266"/>
      <c r="B6" s="278" t="s">
        <v>52</v>
      </c>
      <c r="C6" s="278"/>
      <c r="D6" s="278"/>
      <c r="E6" s="335"/>
      <c r="F6" s="353" t="s">
        <v>209</v>
      </c>
      <c r="G6" s="361">
        <f t="shared" si="0"/>
        <v>0</v>
      </c>
      <c r="H6" s="335"/>
      <c r="I6" s="353" t="s">
        <v>209</v>
      </c>
      <c r="J6" s="361">
        <f t="shared" si="1"/>
        <v>0</v>
      </c>
      <c r="K6" s="410">
        <f t="shared" si="2"/>
        <v>0</v>
      </c>
      <c r="L6" s="412">
        <f>K6*別紙２!P6*44/12</f>
        <v>0</v>
      </c>
      <c r="M6" s="420">
        <v>33.4</v>
      </c>
      <c r="N6" s="435" t="s">
        <v>278</v>
      </c>
      <c r="O6" s="746">
        <f>E6-別紙２!E6</f>
        <v>0</v>
      </c>
      <c r="P6" s="746">
        <f>H6-別紙２!H6</f>
        <v>0</v>
      </c>
      <c r="Q6" s="746">
        <f>K6-別紙２!K6</f>
        <v>0</v>
      </c>
    </row>
    <row r="7" spans="1:25" ht="15" customHeight="1">
      <c r="A7" s="266"/>
      <c r="B7" s="278" t="s">
        <v>64</v>
      </c>
      <c r="C7" s="278"/>
      <c r="D7" s="278"/>
      <c r="E7" s="335"/>
      <c r="F7" s="353" t="s">
        <v>209</v>
      </c>
      <c r="G7" s="361">
        <f t="shared" si="0"/>
        <v>0</v>
      </c>
      <c r="H7" s="335"/>
      <c r="I7" s="353" t="s">
        <v>209</v>
      </c>
      <c r="J7" s="361">
        <f t="shared" si="1"/>
        <v>0</v>
      </c>
      <c r="K7" s="410">
        <f t="shared" si="2"/>
        <v>0</v>
      </c>
      <c r="L7" s="412">
        <f>K7*別紙２!P7*44/12</f>
        <v>0</v>
      </c>
      <c r="M7" s="420">
        <v>33.299999999999997</v>
      </c>
      <c r="N7" s="435" t="s">
        <v>278</v>
      </c>
      <c r="O7" s="746">
        <f>E7-別紙２!E7</f>
        <v>0</v>
      </c>
      <c r="P7" s="746">
        <f>H7-別紙２!H7</f>
        <v>0</v>
      </c>
      <c r="Q7" s="746">
        <f>K7-別紙２!K7</f>
        <v>0</v>
      </c>
    </row>
    <row r="8" spans="1:25" ht="15" customHeight="1">
      <c r="A8" s="266"/>
      <c r="B8" s="280" t="s">
        <v>332</v>
      </c>
      <c r="C8" s="280"/>
      <c r="D8" s="280"/>
      <c r="E8" s="335"/>
      <c r="F8" s="353" t="s">
        <v>209</v>
      </c>
      <c r="G8" s="361">
        <f t="shared" si="0"/>
        <v>0</v>
      </c>
      <c r="H8" s="335"/>
      <c r="I8" s="353" t="s">
        <v>209</v>
      </c>
      <c r="J8" s="361">
        <f t="shared" si="1"/>
        <v>0</v>
      </c>
      <c r="K8" s="410">
        <f t="shared" si="2"/>
        <v>0</v>
      </c>
      <c r="L8" s="412">
        <f>K8*別紙２!P8*44/12</f>
        <v>0</v>
      </c>
      <c r="M8" s="420">
        <v>36.5</v>
      </c>
      <c r="N8" s="435" t="s">
        <v>278</v>
      </c>
      <c r="O8" s="746">
        <f>E8-別紙２!E8</f>
        <v>0</v>
      </c>
      <c r="P8" s="746">
        <f>H8-別紙２!H8</f>
        <v>0</v>
      </c>
      <c r="Q8" s="746">
        <f>K8-別紙２!K8</f>
        <v>0</v>
      </c>
    </row>
    <row r="9" spans="1:25" ht="15" customHeight="1">
      <c r="A9" s="266"/>
      <c r="B9" s="280" t="s">
        <v>333</v>
      </c>
      <c r="C9" s="280"/>
      <c r="D9" s="280"/>
      <c r="E9" s="335"/>
      <c r="F9" s="353" t="s">
        <v>209</v>
      </c>
      <c r="G9" s="361">
        <f t="shared" si="0"/>
        <v>0</v>
      </c>
      <c r="H9" s="335"/>
      <c r="I9" s="353" t="s">
        <v>209</v>
      </c>
      <c r="J9" s="361">
        <f t="shared" si="1"/>
        <v>0</v>
      </c>
      <c r="K9" s="410">
        <f t="shared" si="2"/>
        <v>0</v>
      </c>
      <c r="L9" s="412">
        <f>K9*別紙２!P9*44/12</f>
        <v>0</v>
      </c>
      <c r="M9" s="420">
        <v>38</v>
      </c>
      <c r="N9" s="435" t="s">
        <v>278</v>
      </c>
      <c r="O9" s="746">
        <f>E9-別紙２!E9</f>
        <v>0</v>
      </c>
      <c r="P9" s="746">
        <f>H9-別紙２!H9</f>
        <v>0</v>
      </c>
      <c r="Q9" s="746">
        <f>K9-別紙２!K9</f>
        <v>0</v>
      </c>
    </row>
    <row r="10" spans="1:25" ht="15" customHeight="1">
      <c r="A10" s="266"/>
      <c r="B10" s="280" t="s">
        <v>334</v>
      </c>
      <c r="C10" s="280"/>
      <c r="D10" s="280"/>
      <c r="E10" s="335"/>
      <c r="F10" s="353" t="s">
        <v>209</v>
      </c>
      <c r="G10" s="361">
        <f t="shared" si="0"/>
        <v>0</v>
      </c>
      <c r="H10" s="335"/>
      <c r="I10" s="353" t="s">
        <v>209</v>
      </c>
      <c r="J10" s="361">
        <f t="shared" si="1"/>
        <v>0</v>
      </c>
      <c r="K10" s="410">
        <f t="shared" si="2"/>
        <v>0</v>
      </c>
      <c r="L10" s="412">
        <f>K10*別紙２!P10*44/12</f>
        <v>0</v>
      </c>
      <c r="M10" s="420">
        <v>38.9</v>
      </c>
      <c r="N10" s="435" t="s">
        <v>278</v>
      </c>
      <c r="O10" s="746">
        <f>E10-別紙２!E10</f>
        <v>0</v>
      </c>
      <c r="P10" s="746">
        <f>H10-別紙２!H10</f>
        <v>0</v>
      </c>
      <c r="Q10" s="746">
        <f>K10-別紙２!K10</f>
        <v>0</v>
      </c>
    </row>
    <row r="11" spans="1:25" ht="15" customHeight="1">
      <c r="A11" s="266"/>
      <c r="B11" s="280" t="s">
        <v>217</v>
      </c>
      <c r="C11" s="280"/>
      <c r="D11" s="280"/>
      <c r="E11" s="335"/>
      <c r="F11" s="353" t="s">
        <v>209</v>
      </c>
      <c r="G11" s="361">
        <f t="shared" si="0"/>
        <v>0</v>
      </c>
      <c r="H11" s="335"/>
      <c r="I11" s="353" t="s">
        <v>209</v>
      </c>
      <c r="J11" s="361">
        <f t="shared" si="1"/>
        <v>0</v>
      </c>
      <c r="K11" s="410">
        <f t="shared" si="2"/>
        <v>0</v>
      </c>
      <c r="L11" s="412">
        <f>K11*別紙２!P11*44/12</f>
        <v>0</v>
      </c>
      <c r="M11" s="420">
        <v>41.8</v>
      </c>
      <c r="N11" s="435" t="s">
        <v>278</v>
      </c>
      <c r="O11" s="746">
        <f>E11-別紙２!E11</f>
        <v>0</v>
      </c>
      <c r="P11" s="746">
        <f>H11-別紙２!H11</f>
        <v>0</v>
      </c>
      <c r="Q11" s="746">
        <f>K11-別紙２!K11</f>
        <v>0</v>
      </c>
    </row>
    <row r="12" spans="1:25" ht="15" customHeight="1">
      <c r="A12" s="266"/>
      <c r="B12" s="280" t="s">
        <v>335</v>
      </c>
      <c r="C12" s="280"/>
      <c r="D12" s="280"/>
      <c r="E12" s="335"/>
      <c r="F12" s="353" t="s">
        <v>336</v>
      </c>
      <c r="G12" s="361">
        <f t="shared" si="0"/>
        <v>0</v>
      </c>
      <c r="H12" s="335"/>
      <c r="I12" s="353" t="s">
        <v>336</v>
      </c>
      <c r="J12" s="361">
        <f t="shared" si="1"/>
        <v>0</v>
      </c>
      <c r="K12" s="410">
        <f t="shared" si="2"/>
        <v>0</v>
      </c>
      <c r="L12" s="412">
        <f>K12*別紙２!P12*44/12</f>
        <v>0</v>
      </c>
      <c r="M12" s="420">
        <v>40</v>
      </c>
      <c r="N12" s="435" t="s">
        <v>330</v>
      </c>
      <c r="O12" s="746">
        <f>E12-別紙２!E12</f>
        <v>0</v>
      </c>
      <c r="P12" s="746">
        <f>H12-別紙２!H12</f>
        <v>0</v>
      </c>
      <c r="Q12" s="746">
        <f>K12-別紙２!K12</f>
        <v>0</v>
      </c>
    </row>
    <row r="13" spans="1:25" ht="15" customHeight="1">
      <c r="A13" s="266"/>
      <c r="B13" s="280" t="s">
        <v>68</v>
      </c>
      <c r="C13" s="280"/>
      <c r="D13" s="280"/>
      <c r="E13" s="335"/>
      <c r="F13" s="353" t="s">
        <v>336</v>
      </c>
      <c r="G13" s="361">
        <f t="shared" si="0"/>
        <v>0</v>
      </c>
      <c r="H13" s="335"/>
      <c r="I13" s="353" t="s">
        <v>336</v>
      </c>
      <c r="J13" s="361">
        <f t="shared" si="1"/>
        <v>0</v>
      </c>
      <c r="K13" s="410">
        <f t="shared" si="2"/>
        <v>0</v>
      </c>
      <c r="L13" s="412">
        <f>K13*別紙２!P13*44/12</f>
        <v>0</v>
      </c>
      <c r="M13" s="420">
        <v>34.1</v>
      </c>
      <c r="N13" s="435" t="s">
        <v>330</v>
      </c>
      <c r="O13" s="746">
        <f>E13-別紙２!E13</f>
        <v>0</v>
      </c>
      <c r="P13" s="746">
        <f>H13-別紙２!H13</f>
        <v>0</v>
      </c>
      <c r="Q13" s="746">
        <f>K13-別紙２!K13</f>
        <v>0</v>
      </c>
    </row>
    <row r="14" spans="1:25" ht="15" customHeight="1">
      <c r="A14" s="266"/>
      <c r="B14" s="281" t="s">
        <v>148</v>
      </c>
      <c r="C14" s="278" t="s">
        <v>431</v>
      </c>
      <c r="D14" s="278"/>
      <c r="E14" s="335"/>
      <c r="F14" s="353" t="s">
        <v>336</v>
      </c>
      <c r="G14" s="361">
        <f t="shared" si="0"/>
        <v>0</v>
      </c>
      <c r="H14" s="335"/>
      <c r="I14" s="353" t="s">
        <v>336</v>
      </c>
      <c r="J14" s="361">
        <f t="shared" si="1"/>
        <v>0</v>
      </c>
      <c r="K14" s="410">
        <f t="shared" si="2"/>
        <v>0</v>
      </c>
      <c r="L14" s="412">
        <f>K14*別紙２!P14*44/12</f>
        <v>0</v>
      </c>
      <c r="M14" s="420">
        <v>50.1</v>
      </c>
      <c r="N14" s="435" t="s">
        <v>330</v>
      </c>
      <c r="O14" s="746">
        <f>E14-別紙２!E14</f>
        <v>0</v>
      </c>
      <c r="P14" s="746">
        <f>H14-別紙２!H14</f>
        <v>0</v>
      </c>
      <c r="Q14" s="746">
        <f>K14-別紙２!K14</f>
        <v>0</v>
      </c>
    </row>
    <row r="15" spans="1:25" ht="15" customHeight="1">
      <c r="A15" s="266"/>
      <c r="B15" s="282"/>
      <c r="C15" s="278" t="s">
        <v>23</v>
      </c>
      <c r="D15" s="278"/>
      <c r="E15" s="335"/>
      <c r="F15" s="353" t="s">
        <v>337</v>
      </c>
      <c r="G15" s="361">
        <f t="shared" si="0"/>
        <v>0</v>
      </c>
      <c r="H15" s="335"/>
      <c r="I15" s="353" t="s">
        <v>337</v>
      </c>
      <c r="J15" s="361">
        <f t="shared" si="1"/>
        <v>0</v>
      </c>
      <c r="K15" s="410">
        <f t="shared" si="2"/>
        <v>0</v>
      </c>
      <c r="L15" s="412">
        <f>K15*別紙２!P15*44/12</f>
        <v>0</v>
      </c>
      <c r="M15" s="420">
        <v>46.1</v>
      </c>
      <c r="N15" s="435" t="s">
        <v>267</v>
      </c>
      <c r="O15" s="746">
        <f>E15-別紙２!E15</f>
        <v>0</v>
      </c>
      <c r="P15" s="746">
        <f>H15-別紙２!H15</f>
        <v>0</v>
      </c>
      <c r="Q15" s="746">
        <f>K15-別紙２!K15</f>
        <v>0</v>
      </c>
    </row>
    <row r="16" spans="1:25" ht="15" customHeight="1">
      <c r="A16" s="266"/>
      <c r="B16" s="281" t="s">
        <v>338</v>
      </c>
      <c r="C16" s="278" t="s">
        <v>321</v>
      </c>
      <c r="D16" s="278"/>
      <c r="E16" s="335"/>
      <c r="F16" s="353" t="s">
        <v>336</v>
      </c>
      <c r="G16" s="361">
        <f t="shared" si="0"/>
        <v>0</v>
      </c>
      <c r="H16" s="335"/>
      <c r="I16" s="353" t="s">
        <v>336</v>
      </c>
      <c r="J16" s="361">
        <f t="shared" si="1"/>
        <v>0</v>
      </c>
      <c r="K16" s="410">
        <f t="shared" si="2"/>
        <v>0</v>
      </c>
      <c r="L16" s="412">
        <f>K16*別紙２!P16*44/12</f>
        <v>0</v>
      </c>
      <c r="M16" s="420">
        <v>54.7</v>
      </c>
      <c r="N16" s="435" t="s">
        <v>330</v>
      </c>
      <c r="O16" s="746">
        <f>E16-別紙２!E16</f>
        <v>0</v>
      </c>
      <c r="P16" s="746">
        <f>H16-別紙２!H16</f>
        <v>0</v>
      </c>
      <c r="Q16" s="746">
        <f>K16-別紙２!K16</f>
        <v>0</v>
      </c>
      <c r="S16" s="261" t="s">
        <v>339</v>
      </c>
      <c r="T16" s="261"/>
      <c r="U16" s="261"/>
      <c r="V16" s="261"/>
      <c r="W16" s="261"/>
      <c r="X16" s="261"/>
      <c r="Y16" s="488"/>
    </row>
    <row r="17" spans="1:27" ht="15" customHeight="1">
      <c r="A17" s="266"/>
      <c r="B17" s="282"/>
      <c r="C17" s="278" t="s">
        <v>341</v>
      </c>
      <c r="D17" s="278"/>
      <c r="E17" s="335"/>
      <c r="F17" s="353" t="s">
        <v>337</v>
      </c>
      <c r="G17" s="361">
        <f t="shared" si="0"/>
        <v>0</v>
      </c>
      <c r="H17" s="335"/>
      <c r="I17" s="353" t="s">
        <v>337</v>
      </c>
      <c r="J17" s="361">
        <f t="shared" si="1"/>
        <v>0</v>
      </c>
      <c r="K17" s="410">
        <f t="shared" si="2"/>
        <v>0</v>
      </c>
      <c r="L17" s="412">
        <f>K17*別紙２!P17*44/12</f>
        <v>0</v>
      </c>
      <c r="M17" s="420">
        <v>38.4</v>
      </c>
      <c r="N17" s="435" t="s">
        <v>267</v>
      </c>
      <c r="O17" s="746">
        <f>E17-別紙２!E17</f>
        <v>0</v>
      </c>
      <c r="P17" s="746">
        <f>H17-別紙２!H17</f>
        <v>0</v>
      </c>
      <c r="Q17" s="746">
        <f>K17-別紙２!K17</f>
        <v>0</v>
      </c>
      <c r="S17" s="261"/>
      <c r="T17" s="261"/>
      <c r="U17" s="261"/>
      <c r="V17" s="261"/>
      <c r="W17" s="261"/>
      <c r="X17" s="261"/>
      <c r="Y17" s="261" t="s">
        <v>342</v>
      </c>
    </row>
    <row r="18" spans="1:27" ht="15" customHeight="1">
      <c r="A18" s="266"/>
      <c r="B18" s="283" t="s">
        <v>80</v>
      </c>
      <c r="C18" s="278" t="s">
        <v>346</v>
      </c>
      <c r="D18" s="278"/>
      <c r="E18" s="335"/>
      <c r="F18" s="353" t="s">
        <v>336</v>
      </c>
      <c r="G18" s="361">
        <f t="shared" si="0"/>
        <v>0</v>
      </c>
      <c r="H18" s="335"/>
      <c r="I18" s="353" t="s">
        <v>336</v>
      </c>
      <c r="J18" s="361">
        <f t="shared" si="1"/>
        <v>0</v>
      </c>
      <c r="K18" s="410">
        <f t="shared" si="2"/>
        <v>0</v>
      </c>
      <c r="L18" s="412">
        <f>K18*別紙２!P18*44/12</f>
        <v>0</v>
      </c>
      <c r="M18" s="420">
        <v>28.6</v>
      </c>
      <c r="N18" s="435" t="s">
        <v>330</v>
      </c>
      <c r="O18" s="746">
        <f>E18-別紙２!E18</f>
        <v>0</v>
      </c>
      <c r="P18" s="746">
        <f>H18-別紙２!H18</f>
        <v>0</v>
      </c>
      <c r="Q18" s="746">
        <f>K18-別紙２!K18</f>
        <v>0</v>
      </c>
    </row>
    <row r="19" spans="1:27" ht="15" customHeight="1">
      <c r="A19" s="266"/>
      <c r="B19" s="284"/>
      <c r="C19" s="278" t="s">
        <v>347</v>
      </c>
      <c r="D19" s="278"/>
      <c r="E19" s="335"/>
      <c r="F19" s="353" t="s">
        <v>336</v>
      </c>
      <c r="G19" s="361">
        <f t="shared" si="0"/>
        <v>0</v>
      </c>
      <c r="H19" s="335"/>
      <c r="I19" s="353" t="s">
        <v>336</v>
      </c>
      <c r="J19" s="361">
        <f t="shared" si="1"/>
        <v>0</v>
      </c>
      <c r="K19" s="410">
        <f t="shared" si="2"/>
        <v>0</v>
      </c>
      <c r="L19" s="412">
        <f>K19*別紙２!P19*44/12</f>
        <v>0</v>
      </c>
      <c r="M19" s="420">
        <v>25.2</v>
      </c>
      <c r="N19" s="435" t="s">
        <v>330</v>
      </c>
      <c r="O19" s="746">
        <f>E19-別紙２!E19</f>
        <v>0</v>
      </c>
      <c r="P19" s="746">
        <f>H19-別紙２!H19</f>
        <v>0</v>
      </c>
      <c r="Q19" s="746">
        <f>K19-別紙２!K19</f>
        <v>0</v>
      </c>
    </row>
    <row r="20" spans="1:27" ht="15" customHeight="1">
      <c r="A20" s="266"/>
      <c r="B20" s="285"/>
      <c r="C20" s="278" t="s">
        <v>112</v>
      </c>
      <c r="D20" s="278"/>
      <c r="E20" s="335"/>
      <c r="F20" s="353" t="s">
        <v>336</v>
      </c>
      <c r="G20" s="361">
        <f t="shared" si="0"/>
        <v>0</v>
      </c>
      <c r="H20" s="335"/>
      <c r="I20" s="353" t="s">
        <v>336</v>
      </c>
      <c r="J20" s="361">
        <f t="shared" si="1"/>
        <v>0</v>
      </c>
      <c r="K20" s="410">
        <f t="shared" si="2"/>
        <v>0</v>
      </c>
      <c r="L20" s="412">
        <f>K20*別紙２!P20*44/12</f>
        <v>0</v>
      </c>
      <c r="M20" s="420">
        <v>27.8</v>
      </c>
      <c r="N20" s="435" t="s">
        <v>330</v>
      </c>
      <c r="O20" s="746">
        <f>E20-別紙２!E20</f>
        <v>0</v>
      </c>
      <c r="P20" s="746">
        <f>H20-別紙２!H20</f>
        <v>0</v>
      </c>
      <c r="Q20" s="746">
        <f>K20-別紙２!K20</f>
        <v>0</v>
      </c>
    </row>
    <row r="21" spans="1:27" ht="15" customHeight="1">
      <c r="A21" s="266"/>
      <c r="B21" s="280" t="s">
        <v>340</v>
      </c>
      <c r="C21" s="280"/>
      <c r="D21" s="280"/>
      <c r="E21" s="335"/>
      <c r="F21" s="353" t="s">
        <v>336</v>
      </c>
      <c r="G21" s="361">
        <f t="shared" si="0"/>
        <v>0</v>
      </c>
      <c r="H21" s="335"/>
      <c r="I21" s="353" t="s">
        <v>336</v>
      </c>
      <c r="J21" s="361">
        <f t="shared" si="1"/>
        <v>0</v>
      </c>
      <c r="K21" s="410">
        <f t="shared" si="2"/>
        <v>0</v>
      </c>
      <c r="L21" s="412">
        <f>K21*別紙２!P21*44/12</f>
        <v>0</v>
      </c>
      <c r="M21" s="420">
        <v>29</v>
      </c>
      <c r="N21" s="435" t="s">
        <v>330</v>
      </c>
      <c r="O21" s="746">
        <f>E21-別紙２!E21</f>
        <v>0</v>
      </c>
      <c r="P21" s="746">
        <f>H21-別紙２!H21</f>
        <v>0</v>
      </c>
      <c r="Q21" s="746">
        <f>K21-別紙２!K21</f>
        <v>0</v>
      </c>
    </row>
    <row r="22" spans="1:27" ht="15" customHeight="1">
      <c r="A22" s="266"/>
      <c r="B22" s="280" t="s">
        <v>345</v>
      </c>
      <c r="C22" s="280"/>
      <c r="D22" s="280"/>
      <c r="E22" s="335"/>
      <c r="F22" s="353" t="s">
        <v>336</v>
      </c>
      <c r="G22" s="361">
        <f t="shared" si="0"/>
        <v>0</v>
      </c>
      <c r="H22" s="335"/>
      <c r="I22" s="353" t="s">
        <v>336</v>
      </c>
      <c r="J22" s="361">
        <f t="shared" si="1"/>
        <v>0</v>
      </c>
      <c r="K22" s="410">
        <f t="shared" si="2"/>
        <v>0</v>
      </c>
      <c r="L22" s="412">
        <f>K22*別紙２!P22*44/12</f>
        <v>0</v>
      </c>
      <c r="M22" s="420">
        <v>37.299999999999997</v>
      </c>
      <c r="N22" s="435" t="s">
        <v>330</v>
      </c>
      <c r="O22" s="746">
        <f>E22-別紙２!E22</f>
        <v>0</v>
      </c>
      <c r="P22" s="746">
        <f>H22-別紙２!H22</f>
        <v>0</v>
      </c>
      <c r="Q22" s="746">
        <f>K22-別紙２!K22</f>
        <v>0</v>
      </c>
    </row>
    <row r="23" spans="1:27" ht="15" customHeight="1">
      <c r="A23" s="266"/>
      <c r="B23" s="280" t="s">
        <v>302</v>
      </c>
      <c r="C23" s="280"/>
      <c r="D23" s="280"/>
      <c r="E23" s="335"/>
      <c r="F23" s="353" t="s">
        <v>337</v>
      </c>
      <c r="G23" s="361">
        <f t="shared" si="0"/>
        <v>0</v>
      </c>
      <c r="H23" s="335"/>
      <c r="I23" s="353" t="s">
        <v>337</v>
      </c>
      <c r="J23" s="361">
        <f t="shared" si="1"/>
        <v>0</v>
      </c>
      <c r="K23" s="410">
        <f t="shared" si="2"/>
        <v>0</v>
      </c>
      <c r="L23" s="412">
        <f>K23*別紙２!P23*44/12</f>
        <v>0</v>
      </c>
      <c r="M23" s="420">
        <v>18.399999999999999</v>
      </c>
      <c r="N23" s="435" t="s">
        <v>267</v>
      </c>
      <c r="O23" s="746">
        <f>E23-別紙２!E23</f>
        <v>0</v>
      </c>
      <c r="P23" s="746">
        <f>H23-別紙２!H23</f>
        <v>0</v>
      </c>
      <c r="Q23" s="746">
        <f>K23-別紙２!K23</f>
        <v>0</v>
      </c>
      <c r="S23" s="261"/>
      <c r="T23" s="261"/>
      <c r="U23" s="261"/>
      <c r="V23" s="261"/>
      <c r="W23" s="261"/>
      <c r="X23" s="261"/>
      <c r="Y23" s="261"/>
      <c r="Z23" s="261"/>
      <c r="AA23" s="261"/>
    </row>
    <row r="24" spans="1:27" ht="15" customHeight="1">
      <c r="A24" s="266"/>
      <c r="B24" s="280" t="s">
        <v>35</v>
      </c>
      <c r="C24" s="280"/>
      <c r="D24" s="280"/>
      <c r="E24" s="335"/>
      <c r="F24" s="353" t="s">
        <v>337</v>
      </c>
      <c r="G24" s="361">
        <f t="shared" si="0"/>
        <v>0</v>
      </c>
      <c r="H24" s="335"/>
      <c r="I24" s="353" t="s">
        <v>337</v>
      </c>
      <c r="J24" s="361">
        <f t="shared" si="1"/>
        <v>0</v>
      </c>
      <c r="K24" s="410">
        <f t="shared" si="2"/>
        <v>0</v>
      </c>
      <c r="L24" s="412">
        <f>K24*別紙２!P24*44/12</f>
        <v>0</v>
      </c>
      <c r="M24" s="421">
        <v>3.23</v>
      </c>
      <c r="N24" s="435" t="s">
        <v>267</v>
      </c>
      <c r="O24" s="746">
        <f>E24-別紙２!E24</f>
        <v>0</v>
      </c>
      <c r="P24" s="746">
        <f>H24-別紙２!H24</f>
        <v>0</v>
      </c>
      <c r="Q24" s="746">
        <f>K24-別紙２!K24</f>
        <v>0</v>
      </c>
      <c r="S24" s="261"/>
      <c r="T24" s="261"/>
      <c r="U24" s="261"/>
      <c r="V24" s="261"/>
      <c r="W24" s="261"/>
      <c r="X24" s="261"/>
      <c r="Y24" s="261"/>
      <c r="Z24" s="261"/>
      <c r="AA24" s="261"/>
    </row>
    <row r="25" spans="1:27" ht="15" customHeight="1">
      <c r="A25" s="266"/>
      <c r="B25" s="280" t="s">
        <v>247</v>
      </c>
      <c r="C25" s="280"/>
      <c r="D25" s="280"/>
      <c r="E25" s="335"/>
      <c r="F25" s="353" t="s">
        <v>337</v>
      </c>
      <c r="G25" s="361">
        <f t="shared" si="0"/>
        <v>0</v>
      </c>
      <c r="H25" s="335"/>
      <c r="I25" s="353" t="s">
        <v>337</v>
      </c>
      <c r="J25" s="361">
        <f t="shared" si="1"/>
        <v>0</v>
      </c>
      <c r="K25" s="410">
        <f t="shared" si="2"/>
        <v>0</v>
      </c>
      <c r="L25" s="412">
        <f>K25*別紙２!P25*44/12</f>
        <v>0</v>
      </c>
      <c r="M25" s="421">
        <v>7.53</v>
      </c>
      <c r="N25" s="435" t="s">
        <v>267</v>
      </c>
      <c r="O25" s="746">
        <f>E25-別紙２!E25</f>
        <v>0</v>
      </c>
      <c r="P25" s="746">
        <f>H25-別紙２!H25</f>
        <v>0</v>
      </c>
      <c r="Q25" s="746">
        <f>K25-別紙２!K25</f>
        <v>0</v>
      </c>
      <c r="S25" s="445"/>
      <c r="T25" s="261"/>
      <c r="U25" s="261"/>
      <c r="V25" s="261"/>
      <c r="W25" s="261"/>
      <c r="X25" s="261"/>
      <c r="Y25" s="261"/>
      <c r="Z25" s="261"/>
      <c r="AA25" s="261"/>
    </row>
    <row r="26" spans="1:27" ht="15" customHeight="1">
      <c r="A26" s="266"/>
      <c r="B26" s="286" t="s">
        <v>352</v>
      </c>
      <c r="C26" s="643" t="s">
        <v>175</v>
      </c>
      <c r="D26" s="657"/>
      <c r="E26" s="335"/>
      <c r="F26" s="353" t="s">
        <v>337</v>
      </c>
      <c r="G26" s="361">
        <f t="shared" si="0"/>
        <v>0</v>
      </c>
      <c r="H26" s="335"/>
      <c r="I26" s="353" t="s">
        <v>337</v>
      </c>
      <c r="J26" s="361">
        <f t="shared" si="1"/>
        <v>0</v>
      </c>
      <c r="K26" s="410">
        <f t="shared" si="2"/>
        <v>0</v>
      </c>
      <c r="L26" s="412">
        <f>K26*別紙２!P26*44/12</f>
        <v>0</v>
      </c>
      <c r="M26" s="422">
        <v>45</v>
      </c>
      <c r="N26" s="435" t="s">
        <v>267</v>
      </c>
      <c r="O26" s="746">
        <f>E26-別紙２!E26</f>
        <v>0</v>
      </c>
      <c r="P26" s="746">
        <f>H26-別紙２!H26</f>
        <v>0</v>
      </c>
      <c r="Q26" s="746">
        <f>K26-別紙２!K26</f>
        <v>0</v>
      </c>
      <c r="S26" s="334" t="s">
        <v>349</v>
      </c>
      <c r="T26" s="453"/>
      <c r="U26" s="460" t="s">
        <v>31</v>
      </c>
      <c r="V26" s="468" t="s">
        <v>350</v>
      </c>
      <c r="W26" s="334"/>
      <c r="X26" s="482" t="s">
        <v>351</v>
      </c>
      <c r="Y26" s="334" t="s">
        <v>12</v>
      </c>
      <c r="Z26" s="492"/>
      <c r="AA26" s="261"/>
    </row>
    <row r="27" spans="1:27" ht="15" customHeight="1">
      <c r="A27" s="266"/>
      <c r="B27" s="287"/>
      <c r="C27" s="306" t="s">
        <v>355</v>
      </c>
      <c r="D27" s="328"/>
      <c r="E27" s="335"/>
      <c r="F27" s="354"/>
      <c r="G27" s="361">
        <f t="shared" si="0"/>
        <v>0</v>
      </c>
      <c r="H27" s="335"/>
      <c r="I27" s="354" t="str">
        <f>IF(F27=0,"",F27)</f>
        <v/>
      </c>
      <c r="J27" s="361">
        <f t="shared" si="1"/>
        <v>0</v>
      </c>
      <c r="K27" s="410">
        <f t="shared" si="2"/>
        <v>0</v>
      </c>
      <c r="L27" s="412">
        <f>K27*別紙２!P27*44/12</f>
        <v>0</v>
      </c>
      <c r="M27" s="423"/>
      <c r="N27" s="354" t="s">
        <v>300</v>
      </c>
      <c r="O27" s="746">
        <f>E27-別紙２!E27</f>
        <v>0</v>
      </c>
      <c r="P27" s="746">
        <f>H27-別紙２!H27</f>
        <v>0</v>
      </c>
      <c r="Q27" s="746">
        <f>K27-別紙２!K27</f>
        <v>0</v>
      </c>
      <c r="S27" s="334"/>
      <c r="T27" s="453"/>
      <c r="U27" s="461"/>
      <c r="V27" s="468"/>
      <c r="W27" s="334"/>
      <c r="X27" s="482"/>
      <c r="Y27" s="334"/>
      <c r="Z27" s="492"/>
      <c r="AA27" s="261"/>
    </row>
    <row r="28" spans="1:27" ht="15" customHeight="1">
      <c r="A28" s="266"/>
      <c r="B28" s="288" t="s">
        <v>16</v>
      </c>
      <c r="C28" s="307"/>
      <c r="D28" s="307"/>
      <c r="E28" s="336"/>
      <c r="F28" s="336"/>
      <c r="G28" s="362">
        <f>SUM(G4:G27)</f>
        <v>0</v>
      </c>
      <c r="H28" s="336"/>
      <c r="I28" s="336"/>
      <c r="J28" s="362">
        <f>SUM(J4:J27)</f>
        <v>0</v>
      </c>
      <c r="K28" s="362">
        <f>SUM(K4:K27)</f>
        <v>0</v>
      </c>
      <c r="L28" s="413">
        <f>SUM(L4:L27)</f>
        <v>0</v>
      </c>
      <c r="M28" s="424"/>
      <c r="N28" s="436"/>
      <c r="O28" s="747">
        <f>SUM(O4:O27)</f>
        <v>0</v>
      </c>
      <c r="P28" s="747">
        <f>SUM(P4:P27)</f>
        <v>0</v>
      </c>
      <c r="Q28" s="708">
        <f>SUM(Q4:Q27)</f>
        <v>0</v>
      </c>
      <c r="S28" s="756" t="s">
        <v>101</v>
      </c>
      <c r="T28" s="761"/>
      <c r="U28" s="462"/>
      <c r="V28" s="469">
        <v>45</v>
      </c>
      <c r="W28" s="476"/>
      <c r="X28" s="483">
        <f t="shared" ref="X28:X34" si="3">U28*V28</f>
        <v>0</v>
      </c>
      <c r="Y28" s="489"/>
      <c r="Z28" s="261"/>
      <c r="AA28" s="261"/>
    </row>
    <row r="29" spans="1:27" ht="15" customHeight="1">
      <c r="A29" s="628" t="s">
        <v>357</v>
      </c>
      <c r="B29" s="280" t="s">
        <v>360</v>
      </c>
      <c r="C29" s="280"/>
      <c r="D29" s="280"/>
      <c r="E29" s="335"/>
      <c r="F29" s="353" t="s">
        <v>191</v>
      </c>
      <c r="G29" s="361">
        <f>E29*M29</f>
        <v>0</v>
      </c>
      <c r="H29" s="335"/>
      <c r="I29" s="353" t="s">
        <v>191</v>
      </c>
      <c r="J29" s="361">
        <f>H29*M29</f>
        <v>0</v>
      </c>
      <c r="K29" s="410">
        <f>+E29-H29</f>
        <v>0</v>
      </c>
      <c r="L29" s="412">
        <f>K29*別紙２!P29</f>
        <v>0</v>
      </c>
      <c r="M29" s="421">
        <v>1.17</v>
      </c>
      <c r="N29" s="735" t="s">
        <v>66</v>
      </c>
      <c r="O29" s="746">
        <f>E29-別紙２!E29</f>
        <v>0</v>
      </c>
      <c r="P29" s="746">
        <f>H29-別紙２!H29</f>
        <v>0</v>
      </c>
      <c r="Q29" s="746">
        <f>K29-別紙２!K29</f>
        <v>0</v>
      </c>
      <c r="S29" s="756" t="s">
        <v>38</v>
      </c>
      <c r="T29" s="761"/>
      <c r="U29" s="462"/>
      <c r="V29" s="469">
        <v>45</v>
      </c>
      <c r="W29" s="476"/>
      <c r="X29" s="483">
        <f t="shared" si="3"/>
        <v>0</v>
      </c>
      <c r="Y29" s="489"/>
      <c r="Z29" s="261"/>
      <c r="AA29" s="261"/>
    </row>
    <row r="30" spans="1:27" ht="15" customHeight="1">
      <c r="A30" s="629"/>
      <c r="B30" s="280" t="s">
        <v>281</v>
      </c>
      <c r="C30" s="280"/>
      <c r="D30" s="280"/>
      <c r="E30" s="335"/>
      <c r="F30" s="353" t="s">
        <v>191</v>
      </c>
      <c r="G30" s="361">
        <f>E30*M30</f>
        <v>0</v>
      </c>
      <c r="H30" s="335"/>
      <c r="I30" s="353" t="s">
        <v>191</v>
      </c>
      <c r="J30" s="361">
        <f>H30*M30</f>
        <v>0</v>
      </c>
      <c r="K30" s="410">
        <f>+E30-H30</f>
        <v>0</v>
      </c>
      <c r="L30" s="412">
        <f>K30*別紙２!P30</f>
        <v>0</v>
      </c>
      <c r="M30" s="421">
        <v>1.19</v>
      </c>
      <c r="N30" s="735" t="s">
        <v>66</v>
      </c>
      <c r="O30" s="746">
        <f>E30-別紙２!E30</f>
        <v>0</v>
      </c>
      <c r="P30" s="746">
        <f>H30-別紙２!H30</f>
        <v>0</v>
      </c>
      <c r="Q30" s="746">
        <f>K30-別紙２!K30</f>
        <v>0</v>
      </c>
      <c r="S30" s="756" t="s">
        <v>46</v>
      </c>
      <c r="T30" s="761"/>
      <c r="U30" s="462"/>
      <c r="V30" s="469">
        <v>46</v>
      </c>
      <c r="W30" s="476"/>
      <c r="X30" s="483">
        <f t="shared" si="3"/>
        <v>0</v>
      </c>
      <c r="Y30" s="489"/>
      <c r="Z30" s="261"/>
      <c r="AA30" s="261"/>
    </row>
    <row r="31" spans="1:27" ht="15" customHeight="1">
      <c r="A31" s="629"/>
      <c r="B31" s="280" t="s">
        <v>362</v>
      </c>
      <c r="C31" s="280"/>
      <c r="D31" s="280"/>
      <c r="E31" s="335"/>
      <c r="F31" s="353" t="s">
        <v>191</v>
      </c>
      <c r="G31" s="361">
        <f>E31*M31</f>
        <v>0</v>
      </c>
      <c r="H31" s="335"/>
      <c r="I31" s="353" t="s">
        <v>191</v>
      </c>
      <c r="J31" s="361">
        <f>H31*M31</f>
        <v>0</v>
      </c>
      <c r="K31" s="410">
        <f>+E31-H31</f>
        <v>0</v>
      </c>
      <c r="L31" s="412">
        <f>K31*別紙２!P31</f>
        <v>0</v>
      </c>
      <c r="M31" s="421">
        <v>1.19</v>
      </c>
      <c r="N31" s="735" t="s">
        <v>66</v>
      </c>
      <c r="O31" s="746">
        <f>E31-別紙２!E31</f>
        <v>0</v>
      </c>
      <c r="P31" s="746">
        <f>H31-別紙２!H31</f>
        <v>0</v>
      </c>
      <c r="Q31" s="746">
        <f>K31-別紙２!K31</f>
        <v>0</v>
      </c>
      <c r="S31" s="756" t="s">
        <v>361</v>
      </c>
      <c r="T31" s="761"/>
      <c r="U31" s="462"/>
      <c r="V31" s="469">
        <v>62</v>
      </c>
      <c r="W31" s="476"/>
      <c r="X31" s="483">
        <f t="shared" si="3"/>
        <v>0</v>
      </c>
      <c r="Y31" s="489"/>
      <c r="Z31" s="261"/>
      <c r="AA31" s="261"/>
    </row>
    <row r="32" spans="1:27" ht="15" customHeight="1">
      <c r="A32" s="629"/>
      <c r="B32" s="280" t="s">
        <v>363</v>
      </c>
      <c r="C32" s="280"/>
      <c r="D32" s="280"/>
      <c r="E32" s="335"/>
      <c r="F32" s="353" t="s">
        <v>191</v>
      </c>
      <c r="G32" s="361">
        <f>E32*M32</f>
        <v>0</v>
      </c>
      <c r="H32" s="335"/>
      <c r="I32" s="353" t="s">
        <v>191</v>
      </c>
      <c r="J32" s="361">
        <f>H32*M32</f>
        <v>0</v>
      </c>
      <c r="K32" s="410">
        <f>+E32-H32</f>
        <v>0</v>
      </c>
      <c r="L32" s="412">
        <f>K32*別紙２!P32</f>
        <v>0</v>
      </c>
      <c r="M32" s="421">
        <v>1.19</v>
      </c>
      <c r="N32" s="735" t="s">
        <v>66</v>
      </c>
      <c r="O32" s="746">
        <f>E32-別紙２!E32</f>
        <v>0</v>
      </c>
      <c r="P32" s="746">
        <f>H32-別紙２!H32</f>
        <v>0</v>
      </c>
      <c r="Q32" s="746">
        <f>K32-別紙２!K32</f>
        <v>0</v>
      </c>
      <c r="S32" s="756" t="s">
        <v>283</v>
      </c>
      <c r="T32" s="761"/>
      <c r="U32" s="462"/>
      <c r="V32" s="469">
        <v>45</v>
      </c>
      <c r="W32" s="476"/>
      <c r="X32" s="483">
        <f t="shared" si="3"/>
        <v>0</v>
      </c>
      <c r="Y32" s="489"/>
      <c r="Z32" s="261"/>
      <c r="AA32" s="261"/>
    </row>
    <row r="33" spans="1:27" ht="15" customHeight="1">
      <c r="A33" s="630"/>
      <c r="B33" s="635" t="s">
        <v>16</v>
      </c>
      <c r="C33" s="635"/>
      <c r="D33" s="635"/>
      <c r="E33" s="664"/>
      <c r="F33" s="664"/>
      <c r="G33" s="362">
        <f>SUM(G29:G32)</f>
        <v>0</v>
      </c>
      <c r="H33" s="664"/>
      <c r="I33" s="664"/>
      <c r="J33" s="362">
        <f>SUM(J29:J32)</f>
        <v>0</v>
      </c>
      <c r="K33" s="708">
        <f>SUM(K29:K32)</f>
        <v>0</v>
      </c>
      <c r="L33" s="719">
        <f>SUM(L29:L32)</f>
        <v>0</v>
      </c>
      <c r="M33" s="726"/>
      <c r="N33" s="736"/>
      <c r="O33" s="747">
        <f>SUM(O29:O32)</f>
        <v>0</v>
      </c>
      <c r="P33" s="747">
        <f>SUM(P29:P32)</f>
        <v>0</v>
      </c>
      <c r="Q33" s="708">
        <f>SUM(Q29:Q32)</f>
        <v>0</v>
      </c>
      <c r="S33" s="756" t="s">
        <v>248</v>
      </c>
      <c r="T33" s="761"/>
      <c r="U33" s="462"/>
      <c r="V33" s="469">
        <v>45</v>
      </c>
      <c r="W33" s="476"/>
      <c r="X33" s="483">
        <f t="shared" si="3"/>
        <v>0</v>
      </c>
      <c r="Y33" s="489"/>
      <c r="Z33" s="261"/>
      <c r="AA33" s="261"/>
    </row>
    <row r="34" spans="1:27" ht="15" customHeight="1">
      <c r="A34" s="629" t="s">
        <v>156</v>
      </c>
      <c r="B34" s="290" t="s">
        <v>437</v>
      </c>
      <c r="C34" s="644" t="s">
        <v>139</v>
      </c>
      <c r="D34" s="644"/>
      <c r="E34" s="665"/>
      <c r="F34" s="679" t="s">
        <v>328</v>
      </c>
      <c r="G34" s="363">
        <f>E34*M34</f>
        <v>0</v>
      </c>
      <c r="H34" s="694"/>
      <c r="I34" s="679" t="s">
        <v>328</v>
      </c>
      <c r="J34" s="395"/>
      <c r="K34" s="709"/>
      <c r="L34" s="720">
        <f>E34*E52</f>
        <v>0</v>
      </c>
      <c r="M34" s="425">
        <v>8.64</v>
      </c>
      <c r="N34" s="737" t="s">
        <v>253</v>
      </c>
      <c r="O34" s="748">
        <f>E34-別紙２!E34</f>
        <v>0</v>
      </c>
      <c r="P34" s="709"/>
      <c r="Q34" s="755"/>
      <c r="S34" s="757" t="s">
        <v>98</v>
      </c>
      <c r="T34" s="762"/>
      <c r="U34" s="463"/>
      <c r="V34" s="470">
        <v>45</v>
      </c>
      <c r="W34" s="477"/>
      <c r="X34" s="484">
        <f t="shared" si="3"/>
        <v>0</v>
      </c>
      <c r="Y34" s="489"/>
      <c r="Z34" s="261"/>
      <c r="AA34" s="261"/>
    </row>
    <row r="35" spans="1:27" ht="15" customHeight="1">
      <c r="A35" s="629"/>
      <c r="B35" s="291"/>
      <c r="C35" s="644"/>
      <c r="D35" s="644"/>
      <c r="E35" s="666"/>
      <c r="F35" s="680"/>
      <c r="G35" s="364"/>
      <c r="H35" s="694"/>
      <c r="I35" s="680"/>
      <c r="J35" s="395"/>
      <c r="K35" s="709"/>
      <c r="L35" s="720">
        <f>E34*E53</f>
        <v>0</v>
      </c>
      <c r="M35" s="426"/>
      <c r="N35" s="738"/>
      <c r="O35" s="749"/>
      <c r="P35" s="709"/>
      <c r="Q35" s="755"/>
      <c r="S35" s="758"/>
      <c r="T35" s="763"/>
      <c r="U35" s="464"/>
      <c r="V35" s="471"/>
      <c r="W35" s="478"/>
      <c r="X35" s="485"/>
      <c r="Y35" s="489"/>
      <c r="Z35" s="261"/>
      <c r="AA35" s="261"/>
    </row>
    <row r="36" spans="1:27" ht="15" customHeight="1">
      <c r="A36" s="629"/>
      <c r="B36" s="291"/>
      <c r="C36" s="645" t="s">
        <v>368</v>
      </c>
      <c r="D36" s="645"/>
      <c r="E36" s="665"/>
      <c r="F36" s="679" t="s">
        <v>328</v>
      </c>
      <c r="G36" s="363">
        <f>E36*M36</f>
        <v>0</v>
      </c>
      <c r="H36" s="694"/>
      <c r="I36" s="679" t="s">
        <v>328</v>
      </c>
      <c r="J36" s="396"/>
      <c r="K36" s="709"/>
      <c r="L36" s="720">
        <f>E36*L52</f>
        <v>0</v>
      </c>
      <c r="M36" s="425">
        <v>8.64</v>
      </c>
      <c r="N36" s="737" t="s">
        <v>253</v>
      </c>
      <c r="O36" s="748">
        <f>E36-別紙２!E36</f>
        <v>0</v>
      </c>
      <c r="P36" s="709"/>
      <c r="Q36" s="755"/>
      <c r="S36" s="757" t="s">
        <v>306</v>
      </c>
      <c r="T36" s="762"/>
      <c r="U36" s="463"/>
      <c r="V36" s="470">
        <v>45</v>
      </c>
      <c r="W36" s="477"/>
      <c r="X36" s="484">
        <f>U36*V36</f>
        <v>0</v>
      </c>
      <c r="Y36" s="489"/>
      <c r="Z36" s="261"/>
      <c r="AA36" s="261"/>
    </row>
    <row r="37" spans="1:27" ht="15" customHeight="1">
      <c r="A37" s="629"/>
      <c r="B37" s="291"/>
      <c r="C37" s="645"/>
      <c r="D37" s="645"/>
      <c r="E37" s="666"/>
      <c r="F37" s="680"/>
      <c r="G37" s="364"/>
      <c r="H37" s="694"/>
      <c r="I37" s="680"/>
      <c r="J37" s="396"/>
      <c r="K37" s="709"/>
      <c r="L37" s="720">
        <f>E36*L53</f>
        <v>0</v>
      </c>
      <c r="M37" s="426"/>
      <c r="N37" s="738"/>
      <c r="O37" s="749"/>
      <c r="P37" s="709"/>
      <c r="Q37" s="755"/>
      <c r="S37" s="758"/>
      <c r="T37" s="763"/>
      <c r="U37" s="464"/>
      <c r="V37" s="471"/>
      <c r="W37" s="478"/>
      <c r="X37" s="485"/>
      <c r="Y37" s="489"/>
      <c r="Z37" s="261"/>
      <c r="AA37" s="261"/>
    </row>
    <row r="38" spans="1:27" ht="15" customHeight="1">
      <c r="A38" s="629"/>
      <c r="B38" s="291"/>
      <c r="C38" s="312" t="s">
        <v>422</v>
      </c>
      <c r="D38" s="312"/>
      <c r="E38" s="665"/>
      <c r="F38" s="679" t="s">
        <v>328</v>
      </c>
      <c r="G38" s="363">
        <f>E38*M38</f>
        <v>0</v>
      </c>
      <c r="H38" s="694"/>
      <c r="I38" s="679" t="s">
        <v>328</v>
      </c>
      <c r="J38" s="396"/>
      <c r="K38" s="709"/>
      <c r="L38" s="720">
        <f>E38*E57</f>
        <v>0</v>
      </c>
      <c r="M38" s="425">
        <v>8.64</v>
      </c>
      <c r="N38" s="737" t="s">
        <v>253</v>
      </c>
      <c r="O38" s="748">
        <f>E38-別紙２!E38</f>
        <v>0</v>
      </c>
      <c r="P38" s="709"/>
      <c r="Q38" s="755"/>
      <c r="S38" s="757" t="s">
        <v>358</v>
      </c>
      <c r="T38" s="762"/>
      <c r="U38" s="463"/>
      <c r="V38" s="470">
        <v>45</v>
      </c>
      <c r="W38" s="477"/>
      <c r="X38" s="484">
        <f>U38*V38</f>
        <v>0</v>
      </c>
      <c r="Y38" s="489"/>
      <c r="Z38" s="261"/>
      <c r="AA38" s="261"/>
    </row>
    <row r="39" spans="1:27" ht="15" customHeight="1">
      <c r="A39" s="629"/>
      <c r="B39" s="291"/>
      <c r="C39" s="312"/>
      <c r="D39" s="312"/>
      <c r="E39" s="666"/>
      <c r="F39" s="680"/>
      <c r="G39" s="364"/>
      <c r="H39" s="694"/>
      <c r="I39" s="680"/>
      <c r="J39" s="396"/>
      <c r="K39" s="709"/>
      <c r="L39" s="720">
        <f>E39*E58</f>
        <v>0</v>
      </c>
      <c r="M39" s="426"/>
      <c r="N39" s="738"/>
      <c r="O39" s="749"/>
      <c r="P39" s="709"/>
      <c r="Q39" s="755"/>
      <c r="S39" s="758"/>
      <c r="T39" s="763"/>
      <c r="U39" s="464"/>
      <c r="V39" s="471"/>
      <c r="W39" s="478"/>
      <c r="X39" s="485"/>
      <c r="Y39" s="489"/>
      <c r="Z39" s="261"/>
      <c r="AA39" s="261"/>
    </row>
    <row r="40" spans="1:27" ht="15" customHeight="1">
      <c r="A40" s="629"/>
      <c r="B40" s="291"/>
      <c r="C40" s="313" t="s">
        <v>236</v>
      </c>
      <c r="D40" s="313"/>
      <c r="E40" s="665"/>
      <c r="F40" s="679" t="s">
        <v>328</v>
      </c>
      <c r="G40" s="363">
        <f>E40*M40</f>
        <v>0</v>
      </c>
      <c r="H40" s="694"/>
      <c r="I40" s="679" t="s">
        <v>328</v>
      </c>
      <c r="J40" s="396"/>
      <c r="K40" s="709"/>
      <c r="L40" s="720">
        <f>E40*L57</f>
        <v>0</v>
      </c>
      <c r="M40" s="425">
        <v>8.64</v>
      </c>
      <c r="N40" s="737" t="s">
        <v>253</v>
      </c>
      <c r="O40" s="748">
        <f>E40-別紙２!E40</f>
        <v>0</v>
      </c>
      <c r="P40" s="709"/>
      <c r="Q40" s="755"/>
      <c r="S40" s="759" t="s">
        <v>232</v>
      </c>
      <c r="T40" s="764"/>
      <c r="U40" s="463"/>
      <c r="V40" s="470">
        <v>45</v>
      </c>
      <c r="W40" s="477"/>
      <c r="X40" s="484">
        <f>U40*V40</f>
        <v>0</v>
      </c>
      <c r="Y40" s="489"/>
      <c r="Z40" s="261"/>
      <c r="AA40" s="261"/>
    </row>
    <row r="41" spans="1:27" ht="15" customHeight="1">
      <c r="A41" s="629"/>
      <c r="B41" s="292"/>
      <c r="C41" s="313"/>
      <c r="D41" s="313"/>
      <c r="E41" s="666"/>
      <c r="F41" s="680"/>
      <c r="G41" s="364"/>
      <c r="H41" s="694"/>
      <c r="I41" s="680"/>
      <c r="J41" s="396"/>
      <c r="K41" s="709"/>
      <c r="L41" s="720">
        <f>E41*L58</f>
        <v>0</v>
      </c>
      <c r="M41" s="426"/>
      <c r="N41" s="738"/>
      <c r="O41" s="749"/>
      <c r="P41" s="709"/>
      <c r="Q41" s="755"/>
      <c r="S41" s="760"/>
      <c r="T41" s="765"/>
      <c r="U41" s="464"/>
      <c r="V41" s="471"/>
      <c r="W41" s="478"/>
      <c r="X41" s="485"/>
      <c r="Y41" s="489"/>
      <c r="Z41" s="261"/>
      <c r="AA41" s="261"/>
    </row>
    <row r="42" spans="1:27" ht="15" customHeight="1">
      <c r="A42" s="629"/>
      <c r="B42" s="636" t="s">
        <v>369</v>
      </c>
      <c r="C42" s="646"/>
      <c r="D42" s="658"/>
      <c r="E42" s="667"/>
      <c r="F42" s="353" t="s">
        <v>328</v>
      </c>
      <c r="G42" s="365"/>
      <c r="H42" s="379"/>
      <c r="I42" s="379"/>
      <c r="J42" s="397"/>
      <c r="K42" s="397"/>
      <c r="L42" s="379"/>
      <c r="M42" s="427"/>
      <c r="N42" s="439"/>
      <c r="O42" s="709"/>
      <c r="P42" s="746">
        <f>H42-別紙２!H42</f>
        <v>0</v>
      </c>
      <c r="Q42" s="755"/>
      <c r="S42" s="761" t="s">
        <v>233</v>
      </c>
      <c r="T42" s="766"/>
      <c r="U42" s="462"/>
      <c r="V42" s="767"/>
      <c r="W42" s="768"/>
      <c r="X42" s="483">
        <f>U42*V42</f>
        <v>0</v>
      </c>
      <c r="Y42" s="489"/>
      <c r="Z42" s="261"/>
      <c r="AA42" s="261"/>
    </row>
    <row r="43" spans="1:27" ht="15" customHeight="1">
      <c r="A43" s="630"/>
      <c r="B43" s="637" t="s">
        <v>16</v>
      </c>
      <c r="C43" s="647"/>
      <c r="D43" s="647"/>
      <c r="E43" s="668">
        <f>SUM(E34:E41)</f>
        <v>0</v>
      </c>
      <c r="F43" s="681"/>
      <c r="G43" s="366">
        <f>SUM(G34:G36)</f>
        <v>0</v>
      </c>
      <c r="H43" s="664"/>
      <c r="I43" s="664"/>
      <c r="J43" s="398"/>
      <c r="K43" s="710"/>
      <c r="L43" s="721">
        <f>L34+L36+L38+L40</f>
        <v>0</v>
      </c>
      <c r="M43" s="727"/>
      <c r="N43" s="736"/>
      <c r="O43" s="750">
        <f>SUM(O34:O40)</f>
        <v>0</v>
      </c>
      <c r="P43" s="750">
        <f>SUM(P34:P42)</f>
        <v>0</v>
      </c>
      <c r="Q43" s="710"/>
      <c r="S43" s="301" t="s">
        <v>70</v>
      </c>
      <c r="T43" s="459"/>
      <c r="U43" s="465">
        <f>SUM(U28:U42)</f>
        <v>0</v>
      </c>
      <c r="V43" s="474"/>
      <c r="W43" s="481"/>
      <c r="X43" s="483">
        <f>SUM(X28:X42)</f>
        <v>0</v>
      </c>
      <c r="Y43" s="491" t="e">
        <f>ROUND(X43/U43,5)</f>
        <v>#DIV/0!</v>
      </c>
      <c r="Z43" s="261"/>
      <c r="AA43" s="261"/>
    </row>
    <row r="44" spans="1:27" ht="21" customHeight="1">
      <c r="A44" s="268" t="s">
        <v>344</v>
      </c>
      <c r="B44" s="268"/>
      <c r="C44" s="268"/>
      <c r="D44" s="268"/>
      <c r="E44" s="669"/>
      <c r="F44" s="682"/>
      <c r="G44" s="367">
        <f>G28+G33+G43</f>
        <v>0</v>
      </c>
      <c r="H44" s="695"/>
      <c r="I44" s="682"/>
      <c r="J44" s="399">
        <f>J28+J33</f>
        <v>0</v>
      </c>
      <c r="K44" s="711">
        <f>K28+K33</f>
        <v>0</v>
      </c>
      <c r="L44" s="415">
        <f>ROUNDDOWN(L28+L33+L43,0)</f>
        <v>0</v>
      </c>
      <c r="M44" s="728"/>
      <c r="N44" s="739"/>
      <c r="O44" s="751">
        <f>+O28+O33+O43</f>
        <v>0</v>
      </c>
      <c r="P44" s="751">
        <f>+P28+P33+P43</f>
        <v>0</v>
      </c>
      <c r="Q44" s="711">
        <f>+Q28+Q33+Q43</f>
        <v>0</v>
      </c>
      <c r="Z44" s="261"/>
      <c r="AA44" s="261"/>
    </row>
    <row r="45" spans="1:27" ht="21" customHeight="1">
      <c r="A45" s="269" t="s">
        <v>131</v>
      </c>
      <c r="B45" s="269"/>
      <c r="C45" s="269"/>
      <c r="D45" s="269"/>
      <c r="E45" s="670"/>
      <c r="F45" s="683"/>
      <c r="G45" s="368"/>
      <c r="H45" s="696"/>
      <c r="I45" s="670"/>
      <c r="J45" s="701"/>
      <c r="K45" s="712"/>
      <c r="L45" s="415">
        <f>ROUNDDOWN(L28+L33+L35+L37+L39+L41,0)</f>
        <v>0</v>
      </c>
      <c r="M45" s="729"/>
      <c r="N45" s="740"/>
      <c r="O45" s="740"/>
      <c r="P45" s="740"/>
      <c r="Q45" s="740"/>
      <c r="Z45" s="261"/>
      <c r="AA45" s="261"/>
    </row>
    <row r="46" spans="1:27" s="625" customFormat="1" ht="15" customHeight="1">
      <c r="A46" s="631"/>
      <c r="B46" s="631"/>
      <c r="C46" s="648"/>
      <c r="D46" s="648"/>
      <c r="E46" s="671"/>
      <c r="F46" s="672"/>
      <c r="G46" s="689"/>
      <c r="H46" s="671"/>
      <c r="I46" s="672"/>
      <c r="J46" s="689"/>
      <c r="K46" s="689"/>
      <c r="L46" s="722"/>
      <c r="Z46" s="261"/>
      <c r="AA46" s="261"/>
    </row>
    <row r="47" spans="1:27" s="625" customFormat="1" ht="22.5" customHeight="1">
      <c r="A47" s="632" t="s">
        <v>14</v>
      </c>
      <c r="B47" s="632"/>
      <c r="C47" s="632"/>
      <c r="D47" s="632"/>
      <c r="E47" s="632"/>
      <c r="F47" s="684"/>
      <c r="G47" s="370">
        <f>G44*0.0258</f>
        <v>0</v>
      </c>
      <c r="H47" s="672"/>
      <c r="I47" s="672"/>
      <c r="J47" s="689"/>
      <c r="K47" s="689"/>
      <c r="L47" s="722"/>
      <c r="S47" s="261"/>
      <c r="T47" s="261"/>
      <c r="U47" s="261"/>
      <c r="V47" s="261"/>
      <c r="W47" s="261"/>
      <c r="X47" s="261"/>
      <c r="Y47" s="261"/>
      <c r="Z47" s="261"/>
      <c r="AA47" s="261"/>
    </row>
    <row r="48" spans="1:27" ht="13.5" customHeight="1">
      <c r="A48" s="631"/>
      <c r="B48" s="631"/>
      <c r="C48" s="631"/>
      <c r="D48" s="631"/>
      <c r="E48" s="672"/>
      <c r="F48" s="672"/>
      <c r="G48" s="672"/>
      <c r="H48" s="672"/>
      <c r="I48" s="672"/>
      <c r="J48" s="672"/>
      <c r="K48" s="672"/>
      <c r="L48" s="722"/>
      <c r="S48" s="261"/>
      <c r="T48" s="261"/>
      <c r="U48" s="261"/>
      <c r="V48" s="261"/>
      <c r="W48" s="261"/>
      <c r="X48" s="261"/>
      <c r="Y48" s="261"/>
      <c r="Z48" s="261"/>
      <c r="AA48" s="261"/>
    </row>
    <row r="49" spans="1:27" ht="13.5" customHeight="1">
      <c r="A49" s="633"/>
      <c r="B49" s="638"/>
      <c r="C49" s="649"/>
      <c r="D49" s="649"/>
      <c r="E49" s="673"/>
      <c r="F49" s="344"/>
      <c r="G49" s="638"/>
      <c r="H49" s="649"/>
      <c r="I49" s="649"/>
      <c r="J49" s="702"/>
      <c r="K49" s="702"/>
      <c r="L49" s="722"/>
      <c r="M49" s="638"/>
      <c r="N49" s="649"/>
      <c r="O49" s="649"/>
      <c r="P49" s="702"/>
      <c r="Q49" s="702"/>
      <c r="S49" s="261"/>
      <c r="T49" s="261"/>
      <c r="U49" s="261"/>
      <c r="V49" s="261"/>
      <c r="W49" s="261"/>
      <c r="X49" s="261"/>
      <c r="Y49" s="261"/>
      <c r="Z49" s="261"/>
      <c r="AA49" s="261"/>
    </row>
    <row r="50" spans="1:27" ht="20.25" customHeight="1">
      <c r="A50" s="633"/>
      <c r="B50" s="639" t="s">
        <v>424</v>
      </c>
      <c r="C50" s="318" t="s">
        <v>372</v>
      </c>
      <c r="D50" s="318"/>
      <c r="E50" s="674">
        <f>別紙２!E49</f>
        <v>0</v>
      </c>
      <c r="F50" s="674"/>
      <c r="G50" s="690"/>
      <c r="I50" s="383" t="s">
        <v>425</v>
      </c>
      <c r="J50" s="318" t="s">
        <v>372</v>
      </c>
      <c r="K50" s="318"/>
      <c r="L50" s="674">
        <f>別紙２!M49</f>
        <v>0</v>
      </c>
      <c r="M50" s="674"/>
      <c r="N50" s="690"/>
      <c r="O50" s="649"/>
      <c r="P50" s="702"/>
      <c r="Q50" s="702"/>
      <c r="S50" s="261"/>
      <c r="T50" s="261"/>
      <c r="U50" s="261"/>
      <c r="V50" s="261"/>
      <c r="W50" s="261"/>
      <c r="X50" s="261"/>
      <c r="Y50" s="261"/>
      <c r="Z50" s="261"/>
      <c r="AA50" s="261"/>
    </row>
    <row r="51" spans="1:27" ht="20.25" customHeight="1">
      <c r="A51" s="631"/>
      <c r="B51" s="640"/>
      <c r="C51" s="320" t="s">
        <v>373</v>
      </c>
      <c r="D51" s="320"/>
      <c r="E51" s="675">
        <f>別紙２!E50</f>
        <v>0</v>
      </c>
      <c r="F51" s="675"/>
      <c r="G51" s="691"/>
      <c r="I51" s="384"/>
      <c r="J51" s="320" t="s">
        <v>373</v>
      </c>
      <c r="K51" s="320"/>
      <c r="L51" s="675">
        <f>別紙２!M50</f>
        <v>0</v>
      </c>
      <c r="M51" s="675"/>
      <c r="N51" s="691"/>
      <c r="O51" s="649"/>
      <c r="P51" s="702"/>
      <c r="Q51" s="702"/>
      <c r="S51" s="451"/>
      <c r="T51" s="261"/>
      <c r="U51" s="261"/>
      <c r="V51" s="261"/>
      <c r="W51" s="261"/>
      <c r="X51" s="261"/>
      <c r="Y51" s="261"/>
      <c r="Z51" s="261"/>
      <c r="AA51" s="261"/>
    </row>
    <row r="52" spans="1:27" ht="20.25" customHeight="1">
      <c r="A52" s="631"/>
      <c r="B52" s="640"/>
      <c r="C52" s="320" t="s">
        <v>48</v>
      </c>
      <c r="D52" s="320"/>
      <c r="E52" s="347"/>
      <c r="F52" s="347"/>
      <c r="G52" s="373"/>
      <c r="I52" s="384"/>
      <c r="J52" s="320" t="s">
        <v>48</v>
      </c>
      <c r="K52" s="320"/>
      <c r="L52" s="347"/>
      <c r="M52" s="347"/>
      <c r="N52" s="373"/>
      <c r="O52" s="649"/>
      <c r="P52" s="702"/>
      <c r="Q52" s="702"/>
      <c r="S52" s="261"/>
      <c r="T52" s="261"/>
      <c r="U52" s="261"/>
      <c r="V52" s="261"/>
      <c r="W52" s="261"/>
      <c r="X52" s="261"/>
      <c r="Y52" s="261"/>
      <c r="Z52" s="261"/>
      <c r="AA52" s="261"/>
    </row>
    <row r="53" spans="1:27" ht="20.25" customHeight="1">
      <c r="A53" s="633"/>
      <c r="B53" s="641"/>
      <c r="C53" s="321" t="s">
        <v>435</v>
      </c>
      <c r="D53" s="321"/>
      <c r="E53" s="348"/>
      <c r="F53" s="348"/>
      <c r="G53" s="374"/>
      <c r="I53" s="385"/>
      <c r="J53" s="321" t="s">
        <v>435</v>
      </c>
      <c r="K53" s="321"/>
      <c r="L53" s="348"/>
      <c r="M53" s="348"/>
      <c r="N53" s="374"/>
      <c r="O53" s="650"/>
      <c r="P53" s="703"/>
      <c r="Q53" s="703"/>
      <c r="S53" s="261"/>
      <c r="T53" s="261"/>
      <c r="U53" s="261"/>
      <c r="V53" s="261"/>
      <c r="W53" s="261"/>
      <c r="X53" s="261"/>
      <c r="Y53" s="261"/>
      <c r="Z53" s="261"/>
      <c r="AA53" s="261"/>
    </row>
    <row r="54" spans="1:27" ht="20.25" customHeight="1">
      <c r="A54" s="633"/>
      <c r="B54" s="297"/>
      <c r="C54" s="319"/>
      <c r="D54" s="319"/>
      <c r="E54" s="349"/>
      <c r="F54" s="323"/>
      <c r="I54" s="297"/>
      <c r="J54" s="319"/>
      <c r="K54" s="319"/>
      <c r="L54" s="349"/>
      <c r="M54" s="722"/>
      <c r="N54" s="650"/>
      <c r="O54" s="650"/>
      <c r="P54" s="703"/>
      <c r="Q54" s="703"/>
      <c r="S54" s="261"/>
      <c r="T54" s="261"/>
      <c r="U54" s="261"/>
      <c r="V54" s="261"/>
      <c r="W54" s="261"/>
      <c r="X54" s="261"/>
      <c r="Y54" s="261"/>
      <c r="Z54" s="261"/>
      <c r="AA54" s="261"/>
    </row>
    <row r="55" spans="1:27" ht="20.25" customHeight="1">
      <c r="A55" s="633"/>
      <c r="B55" s="298" t="s">
        <v>220</v>
      </c>
      <c r="C55" s="318" t="s">
        <v>372</v>
      </c>
      <c r="D55" s="318"/>
      <c r="E55" s="674">
        <f>別紙２!E54</f>
        <v>0</v>
      </c>
      <c r="F55" s="674"/>
      <c r="G55" s="690"/>
      <c r="I55" s="386" t="s">
        <v>150</v>
      </c>
      <c r="J55" s="318" t="s">
        <v>372</v>
      </c>
      <c r="K55" s="318"/>
      <c r="L55" s="674">
        <f>別紙２!M54</f>
        <v>0</v>
      </c>
      <c r="M55" s="674"/>
      <c r="N55" s="690"/>
      <c r="O55" s="650"/>
      <c r="P55" s="703"/>
      <c r="Q55" s="703"/>
      <c r="S55" s="261"/>
      <c r="T55" s="261"/>
      <c r="U55" s="261"/>
      <c r="V55" s="261"/>
      <c r="W55" s="261"/>
      <c r="X55" s="261"/>
      <c r="Y55" s="261"/>
      <c r="Z55" s="261"/>
      <c r="AA55" s="261"/>
    </row>
    <row r="56" spans="1:27" ht="20.25" customHeight="1">
      <c r="A56" s="633"/>
      <c r="B56" s="299"/>
      <c r="C56" s="320" t="s">
        <v>373</v>
      </c>
      <c r="D56" s="320"/>
      <c r="E56" s="675">
        <f>別紙２!E55</f>
        <v>0</v>
      </c>
      <c r="F56" s="675"/>
      <c r="G56" s="691"/>
      <c r="I56" s="387"/>
      <c r="J56" s="320" t="s">
        <v>373</v>
      </c>
      <c r="K56" s="320"/>
      <c r="L56" s="675">
        <f>別紙２!M55</f>
        <v>0</v>
      </c>
      <c r="M56" s="675"/>
      <c r="N56" s="691"/>
      <c r="O56" s="650"/>
      <c r="P56" s="703"/>
      <c r="Q56" s="703"/>
      <c r="Z56" s="261"/>
      <c r="AA56" s="261"/>
    </row>
    <row r="57" spans="1:27" ht="20.25" customHeight="1">
      <c r="A57" s="633"/>
      <c r="B57" s="299"/>
      <c r="C57" s="320" t="s">
        <v>48</v>
      </c>
      <c r="D57" s="320"/>
      <c r="E57" s="347"/>
      <c r="F57" s="347"/>
      <c r="G57" s="373"/>
      <c r="I57" s="387"/>
      <c r="J57" s="320" t="s">
        <v>48</v>
      </c>
      <c r="K57" s="320"/>
      <c r="L57" s="347"/>
      <c r="M57" s="347"/>
      <c r="N57" s="373"/>
      <c r="O57" s="650"/>
      <c r="P57" s="703"/>
      <c r="Q57" s="703"/>
      <c r="Z57" s="261"/>
      <c r="AA57" s="261"/>
    </row>
    <row r="58" spans="1:27" ht="20.25" customHeight="1">
      <c r="A58" s="633"/>
      <c r="B58" s="300"/>
      <c r="C58" s="321" t="s">
        <v>435</v>
      </c>
      <c r="D58" s="321"/>
      <c r="E58" s="348"/>
      <c r="F58" s="348"/>
      <c r="G58" s="374"/>
      <c r="I58" s="388"/>
      <c r="J58" s="321" t="s">
        <v>435</v>
      </c>
      <c r="K58" s="321"/>
      <c r="L58" s="348"/>
      <c r="M58" s="348"/>
      <c r="N58" s="374"/>
      <c r="O58" s="650"/>
      <c r="P58" s="703"/>
      <c r="Q58" s="703"/>
      <c r="Z58" s="261"/>
      <c r="AA58" s="261"/>
    </row>
    <row r="59" spans="1:27" ht="31.5" customHeight="1">
      <c r="A59" s="633"/>
      <c r="B59" s="642"/>
      <c r="C59" s="650"/>
      <c r="D59" s="650"/>
      <c r="E59" s="676"/>
      <c r="F59" s="344"/>
      <c r="G59" s="642"/>
      <c r="H59" s="650"/>
      <c r="I59" s="650"/>
      <c r="J59" s="703"/>
      <c r="K59" s="703"/>
      <c r="L59" s="722"/>
      <c r="M59" s="642"/>
      <c r="N59" s="650"/>
      <c r="O59" s="650"/>
      <c r="P59" s="703"/>
      <c r="Q59" s="703"/>
      <c r="Z59" s="261"/>
      <c r="AA59" s="261"/>
    </row>
    <row r="60" spans="1:27" s="261" customFormat="1" ht="15" customHeight="1">
      <c r="A60" s="272" t="s">
        <v>198</v>
      </c>
      <c r="B60" s="322"/>
      <c r="G60" s="375"/>
      <c r="H60" s="375"/>
      <c r="I60" s="375"/>
      <c r="J60" s="375"/>
    </row>
    <row r="61" spans="1:27" s="261" customFormat="1" ht="15" customHeight="1">
      <c r="A61" s="272" t="s">
        <v>30</v>
      </c>
      <c r="B61" s="272"/>
      <c r="C61" s="322"/>
      <c r="G61" s="375"/>
      <c r="H61" s="375"/>
      <c r="I61" s="375"/>
      <c r="J61" s="375"/>
    </row>
    <row r="62" spans="1:27" s="261" customFormat="1">
      <c r="A62" s="272" t="s">
        <v>245</v>
      </c>
      <c r="B62" s="344"/>
      <c r="C62" s="344"/>
      <c r="D62" s="344"/>
      <c r="E62" s="344"/>
      <c r="F62" s="344"/>
      <c r="G62" s="344"/>
      <c r="H62" s="344"/>
      <c r="I62" s="344"/>
    </row>
    <row r="63" spans="1:27" s="261" customFormat="1">
      <c r="A63" s="272"/>
      <c r="B63" s="344"/>
      <c r="C63" s="344"/>
      <c r="D63" s="344"/>
      <c r="E63" s="344"/>
      <c r="F63" s="344"/>
      <c r="G63" s="344"/>
      <c r="H63" s="344"/>
      <c r="I63" s="344"/>
    </row>
    <row r="64" spans="1:27" s="261" customFormat="1">
      <c r="A64" s="273" t="s">
        <v>193</v>
      </c>
      <c r="B64" s="273"/>
      <c r="C64" s="273"/>
      <c r="D64" s="273"/>
      <c r="G64" s="625"/>
      <c r="H64" s="323"/>
      <c r="I64" s="274" t="s">
        <v>13</v>
      </c>
      <c r="J64" s="107"/>
      <c r="K64" s="107"/>
    </row>
    <row r="65" spans="1:14" s="261" customFormat="1" ht="14.25">
      <c r="G65" s="625"/>
      <c r="H65" s="323"/>
      <c r="I65" s="107"/>
      <c r="J65" s="107" t="s">
        <v>375</v>
      </c>
      <c r="K65" s="107"/>
      <c r="M65" s="351"/>
    </row>
    <row r="66" spans="1:14" s="261" customFormat="1">
      <c r="A66" s="301" t="s">
        <v>376</v>
      </c>
      <c r="B66" s="324"/>
      <c r="C66" s="651" t="s">
        <v>210</v>
      </c>
      <c r="D66" s="659"/>
      <c r="E66" s="677"/>
      <c r="F66" s="376" t="s">
        <v>428</v>
      </c>
      <c r="G66" s="324" t="s">
        <v>336</v>
      </c>
      <c r="H66" s="323"/>
      <c r="I66" s="107"/>
      <c r="J66" s="107" t="s">
        <v>18</v>
      </c>
      <c r="K66" s="107"/>
      <c r="M66" s="351"/>
    </row>
    <row r="67" spans="1:14" s="261" customFormat="1">
      <c r="A67" s="301" t="s">
        <v>377</v>
      </c>
      <c r="B67" s="324"/>
      <c r="C67" s="301" t="s">
        <v>378</v>
      </c>
      <c r="D67" s="350"/>
      <c r="E67" s="324"/>
      <c r="F67" s="377"/>
      <c r="G67" s="382">
        <f>F67/502</f>
        <v>0</v>
      </c>
      <c r="H67" s="323"/>
      <c r="I67" s="107"/>
      <c r="J67" s="704" t="s">
        <v>34</v>
      </c>
      <c r="K67" s="107"/>
      <c r="M67" s="351"/>
    </row>
    <row r="68" spans="1:14" s="261" customFormat="1">
      <c r="A68" s="301" t="s">
        <v>379</v>
      </c>
      <c r="B68" s="324"/>
      <c r="C68" s="301" t="s">
        <v>380</v>
      </c>
      <c r="D68" s="350"/>
      <c r="E68" s="324"/>
      <c r="F68" s="377"/>
      <c r="G68" s="382">
        <f>F68/355</f>
        <v>0</v>
      </c>
      <c r="H68" s="323"/>
      <c r="I68" s="272"/>
      <c r="J68" s="323"/>
      <c r="K68" s="323"/>
      <c r="L68" s="323"/>
      <c r="M68" s="323"/>
      <c r="N68" s="323"/>
    </row>
    <row r="69" spans="1:14" s="261" customFormat="1" ht="14.25">
      <c r="A69" s="301" t="s">
        <v>205</v>
      </c>
      <c r="B69" s="324"/>
      <c r="C69" s="301" t="s">
        <v>187</v>
      </c>
      <c r="D69" s="350"/>
      <c r="E69" s="324"/>
      <c r="F69" s="378"/>
      <c r="G69" s="382">
        <f>F69/458</f>
        <v>0</v>
      </c>
      <c r="H69" s="323"/>
      <c r="I69" s="272"/>
      <c r="J69" s="625" t="s">
        <v>418</v>
      </c>
      <c r="K69" s="625"/>
      <c r="L69" s="625"/>
      <c r="M69" s="625"/>
      <c r="N69" s="323"/>
    </row>
    <row r="70" spans="1:14" s="261" customFormat="1">
      <c r="A70" s="272"/>
      <c r="B70" s="323"/>
      <c r="C70" s="323"/>
      <c r="D70" s="323"/>
      <c r="E70" s="323"/>
      <c r="F70" s="323"/>
      <c r="G70" s="323"/>
      <c r="H70" s="323"/>
      <c r="I70" s="272"/>
      <c r="J70" s="705" t="s">
        <v>222</v>
      </c>
      <c r="K70" s="713" t="s">
        <v>419</v>
      </c>
      <c r="L70" s="713"/>
      <c r="M70" s="730">
        <f>別紙２!E51</f>
        <v>0</v>
      </c>
      <c r="N70" s="323"/>
    </row>
    <row r="71" spans="1:14" s="261" customFormat="1">
      <c r="A71" s="634" t="s">
        <v>423</v>
      </c>
      <c r="I71" s="272"/>
      <c r="J71" s="705"/>
      <c r="K71" s="627" t="s">
        <v>420</v>
      </c>
      <c r="L71" s="627"/>
      <c r="M71" s="730">
        <f>別紙２!M51</f>
        <v>0</v>
      </c>
      <c r="N71" s="323"/>
    </row>
    <row r="72" spans="1:14" s="261" customFormat="1">
      <c r="A72" s="26" t="s">
        <v>101</v>
      </c>
      <c r="B72" s="303"/>
      <c r="C72" s="303">
        <v>45</v>
      </c>
      <c r="I72" s="272"/>
      <c r="J72" s="705"/>
      <c r="K72" s="627" t="s">
        <v>356</v>
      </c>
      <c r="L72" s="627"/>
      <c r="M72" s="730">
        <f>別紙２!E56</f>
        <v>0</v>
      </c>
      <c r="N72" s="323"/>
    </row>
    <row r="73" spans="1:14" s="261" customFormat="1">
      <c r="A73" s="26" t="s">
        <v>38</v>
      </c>
      <c r="B73" s="303"/>
      <c r="C73" s="303">
        <v>45</v>
      </c>
      <c r="I73" s="272"/>
      <c r="J73" s="705"/>
      <c r="K73" s="627" t="s">
        <v>434</v>
      </c>
      <c r="L73" s="627"/>
      <c r="M73" s="730">
        <f>別紙２!M56</f>
        <v>0</v>
      </c>
      <c r="N73" s="323"/>
    </row>
    <row r="74" spans="1:14" s="261" customFormat="1">
      <c r="A74" s="26" t="s">
        <v>46</v>
      </c>
      <c r="B74" s="303"/>
      <c r="C74" s="303">
        <v>46</v>
      </c>
      <c r="I74" s="323"/>
    </row>
    <row r="75" spans="1:14" s="261" customFormat="1">
      <c r="A75" s="26" t="s">
        <v>361</v>
      </c>
      <c r="B75" s="303"/>
      <c r="C75" s="303">
        <v>62</v>
      </c>
      <c r="I75" s="323"/>
    </row>
    <row r="76" spans="1:14" s="261" customFormat="1">
      <c r="A76" s="26" t="s">
        <v>283</v>
      </c>
      <c r="B76" s="303"/>
      <c r="C76" s="303">
        <v>45</v>
      </c>
      <c r="D76" s="625"/>
      <c r="I76" s="323"/>
    </row>
    <row r="77" spans="1:14" s="261" customFormat="1">
      <c r="A77" s="26" t="s">
        <v>248</v>
      </c>
      <c r="B77" s="303"/>
      <c r="C77" s="303">
        <v>45</v>
      </c>
      <c r="D77" s="625"/>
      <c r="E77" s="303"/>
      <c r="I77" s="323"/>
    </row>
    <row r="78" spans="1:14" s="261" customFormat="1">
      <c r="A78" s="26" t="s">
        <v>98</v>
      </c>
      <c r="B78" s="303"/>
      <c r="C78" s="303">
        <v>45</v>
      </c>
      <c r="D78" s="625"/>
      <c r="E78" s="303"/>
      <c r="I78" s="323"/>
    </row>
    <row r="79" spans="1:14" s="261" customFormat="1">
      <c r="A79" s="26" t="s">
        <v>306</v>
      </c>
      <c r="B79" s="303"/>
      <c r="C79" s="303">
        <v>45</v>
      </c>
      <c r="D79" s="625"/>
      <c r="E79" s="303"/>
      <c r="I79" s="323"/>
    </row>
    <row r="80" spans="1:14" s="261" customFormat="1">
      <c r="A80" s="26" t="s">
        <v>366</v>
      </c>
      <c r="B80" s="303"/>
      <c r="C80" s="303">
        <v>45</v>
      </c>
      <c r="D80" s="625"/>
      <c r="E80" s="303"/>
      <c r="I80" s="323"/>
    </row>
    <row r="81" spans="1:27" s="261" customFormat="1">
      <c r="A81" s="26" t="s">
        <v>358</v>
      </c>
      <c r="B81" s="303"/>
      <c r="C81" s="303">
        <v>45</v>
      </c>
      <c r="D81" s="625"/>
      <c r="E81" s="303"/>
      <c r="I81" s="323"/>
    </row>
    <row r="82" spans="1:27" s="261" customFormat="1">
      <c r="A82" s="275" t="s">
        <v>232</v>
      </c>
      <c r="B82" s="303"/>
      <c r="C82" s="303">
        <v>45</v>
      </c>
      <c r="D82" s="625"/>
      <c r="E82" s="303"/>
      <c r="F82" s="323"/>
      <c r="G82" s="323"/>
      <c r="H82" s="323"/>
      <c r="I82" s="323"/>
    </row>
    <row r="83" spans="1:27" s="261" customFormat="1">
      <c r="D83" s="625"/>
      <c r="E83" s="303"/>
    </row>
    <row r="84" spans="1:27" s="261" customFormat="1">
      <c r="A84" s="261" t="s">
        <v>364</v>
      </c>
      <c r="D84" s="625"/>
      <c r="E84" s="303"/>
    </row>
    <row r="85" spans="1:27" s="261" customFormat="1">
      <c r="A85" s="261" t="s">
        <v>381</v>
      </c>
      <c r="D85" s="625"/>
      <c r="E85" s="303"/>
    </row>
    <row r="86" spans="1:27" s="261" customFormat="1">
      <c r="A86" s="272"/>
    </row>
    <row r="87" spans="1:27">
      <c r="Q87" s="261"/>
      <c r="S87" s="452"/>
      <c r="T87" s="452"/>
      <c r="U87" s="467"/>
      <c r="V87" s="475"/>
      <c r="W87" s="475"/>
      <c r="X87" s="466"/>
      <c r="Y87" s="390"/>
      <c r="Z87" s="261"/>
      <c r="AA87" s="261"/>
    </row>
    <row r="88" spans="1:27">
      <c r="Q88" s="261"/>
      <c r="S88" s="452"/>
      <c r="T88" s="452"/>
      <c r="U88" s="467"/>
      <c r="V88" s="475"/>
      <c r="W88" s="475"/>
      <c r="X88" s="466"/>
      <c r="Y88" s="390"/>
      <c r="Z88" s="261"/>
      <c r="AA88" s="261"/>
    </row>
    <row r="89" spans="1:27">
      <c r="Q89" s="261"/>
      <c r="S89" s="452"/>
      <c r="T89" s="452"/>
      <c r="U89" s="467"/>
      <c r="V89" s="475"/>
      <c r="W89" s="475"/>
      <c r="X89" s="466"/>
      <c r="Y89" s="390"/>
      <c r="Z89" s="261"/>
      <c r="AA89" s="261"/>
    </row>
    <row r="90" spans="1:27">
      <c r="Q90" s="261"/>
      <c r="S90" s="452"/>
      <c r="T90" s="452"/>
      <c r="U90" s="467"/>
      <c r="V90" s="475"/>
      <c r="W90" s="475"/>
      <c r="X90" s="466"/>
      <c r="Y90" s="390"/>
      <c r="Z90" s="261"/>
      <c r="AA90" s="261"/>
    </row>
    <row r="91" spans="1:27">
      <c r="P91" s="303"/>
      <c r="Q91" s="261"/>
      <c r="S91" s="452"/>
      <c r="T91" s="452"/>
      <c r="U91" s="467"/>
      <c r="V91" s="475"/>
      <c r="W91" s="475"/>
      <c r="X91" s="466"/>
      <c r="Y91" s="390"/>
      <c r="Z91" s="261"/>
      <c r="AA91" s="261"/>
    </row>
    <row r="92" spans="1:27">
      <c r="P92" s="261"/>
      <c r="Q92" s="261"/>
      <c r="S92" s="452"/>
      <c r="T92" s="452"/>
      <c r="U92" s="467"/>
      <c r="V92" s="475"/>
      <c r="W92" s="475"/>
      <c r="X92" s="466"/>
      <c r="Y92" s="390"/>
      <c r="Z92" s="261"/>
      <c r="AA92" s="261"/>
    </row>
    <row r="93" spans="1:27">
      <c r="P93" s="261"/>
      <c r="Q93" s="261"/>
      <c r="S93" s="270"/>
      <c r="T93" s="270"/>
      <c r="U93" s="466"/>
      <c r="V93" s="270"/>
      <c r="W93" s="270"/>
      <c r="X93" s="466"/>
      <c r="Y93" s="390"/>
      <c r="Z93" s="261"/>
      <c r="AA93" s="261"/>
    </row>
    <row r="94" spans="1:27">
      <c r="P94" s="261"/>
      <c r="Q94" s="261"/>
      <c r="S94" s="261"/>
      <c r="T94" s="261"/>
      <c r="U94" s="261"/>
      <c r="V94" s="261"/>
      <c r="W94" s="261"/>
      <c r="X94" s="261"/>
      <c r="Y94" s="261"/>
      <c r="Z94" s="261"/>
      <c r="AA94" s="261"/>
    </row>
    <row r="95" spans="1:27">
      <c r="P95" s="261"/>
      <c r="Q95" s="261"/>
      <c r="S95" s="261"/>
      <c r="T95" s="261"/>
      <c r="U95" s="261"/>
      <c r="V95" s="261"/>
      <c r="W95" s="261"/>
      <c r="X95" s="261"/>
      <c r="Y95" s="261"/>
      <c r="Z95" s="261"/>
      <c r="AA95" s="261"/>
    </row>
    <row r="96" spans="1:27">
      <c r="S96" s="451"/>
      <c r="T96" s="261"/>
      <c r="U96" s="261"/>
      <c r="V96" s="261"/>
      <c r="W96" s="261"/>
      <c r="X96" s="261"/>
      <c r="Y96" s="261"/>
      <c r="Z96" s="261"/>
      <c r="AA96" s="261"/>
    </row>
    <row r="97" spans="2:27">
      <c r="S97" s="261"/>
      <c r="T97" s="261"/>
      <c r="U97" s="261"/>
      <c r="V97" s="261"/>
      <c r="W97" s="261"/>
      <c r="X97" s="261"/>
      <c r="Y97" s="261"/>
      <c r="Z97" s="261"/>
      <c r="AA97" s="261"/>
    </row>
    <row r="98" spans="2:27">
      <c r="B98" s="628" t="s">
        <v>156</v>
      </c>
      <c r="C98" s="652" t="s">
        <v>365</v>
      </c>
      <c r="D98" s="660" t="s">
        <v>419</v>
      </c>
      <c r="E98" s="660"/>
      <c r="F98" s="685">
        <f>E34</f>
        <v>0</v>
      </c>
      <c r="G98" s="692" t="s">
        <v>328</v>
      </c>
      <c r="H98" s="697">
        <f>ROUND(F98*9.97,1)</f>
        <v>0</v>
      </c>
      <c r="I98" s="699"/>
      <c r="J98" s="692" t="s">
        <v>328</v>
      </c>
      <c r="K98" s="714"/>
      <c r="L98" s="723"/>
      <c r="M98" s="731">
        <f>ROUND(F98*M70,0)</f>
        <v>0</v>
      </c>
      <c r="N98" s="741">
        <v>8.64</v>
      </c>
      <c r="O98" s="752" t="s">
        <v>253</v>
      </c>
      <c r="S98" s="261"/>
      <c r="T98" s="261"/>
      <c r="U98" s="261"/>
      <c r="V98" s="261"/>
      <c r="W98" s="261"/>
      <c r="X98" s="261"/>
      <c r="Y98" s="261"/>
      <c r="Z98" s="261"/>
      <c r="AA98" s="261"/>
    </row>
    <row r="99" spans="2:27">
      <c r="B99" s="629"/>
      <c r="C99" s="653"/>
      <c r="D99" s="660" t="s">
        <v>420</v>
      </c>
      <c r="E99" s="660"/>
      <c r="F99" s="685">
        <f>E36</f>
        <v>0</v>
      </c>
      <c r="G99" s="692" t="s">
        <v>328</v>
      </c>
      <c r="H99" s="697">
        <f>ROUND(F99*9.28,1)</f>
        <v>0</v>
      </c>
      <c r="I99" s="699"/>
      <c r="J99" s="692" t="s">
        <v>328</v>
      </c>
      <c r="K99" s="715"/>
      <c r="L99" s="723"/>
      <c r="M99" s="731">
        <f>ROUND(F99*M70,0)</f>
        <v>0</v>
      </c>
      <c r="N99" s="741">
        <v>8.64</v>
      </c>
      <c r="O99" s="752" t="s">
        <v>253</v>
      </c>
      <c r="S99" s="261"/>
      <c r="T99" s="261"/>
      <c r="U99" s="261"/>
      <c r="V99" s="261"/>
      <c r="W99" s="261"/>
      <c r="X99" s="261"/>
      <c r="Y99" s="261"/>
      <c r="Z99" s="261"/>
      <c r="AA99" s="261"/>
    </row>
    <row r="100" spans="2:27">
      <c r="B100" s="629"/>
      <c r="C100" s="653"/>
      <c r="D100" s="660" t="s">
        <v>356</v>
      </c>
      <c r="E100" s="660"/>
      <c r="F100" s="685">
        <f>E38</f>
        <v>0</v>
      </c>
      <c r="G100" s="692" t="s">
        <v>328</v>
      </c>
      <c r="H100" s="697">
        <f>ROUND(F100*9.28,1)</f>
        <v>0</v>
      </c>
      <c r="I100" s="699"/>
      <c r="J100" s="692" t="s">
        <v>328</v>
      </c>
      <c r="K100" s="715"/>
      <c r="L100" s="723"/>
      <c r="M100" s="731">
        <f>ROUND(F100*M71,0)</f>
        <v>0</v>
      </c>
      <c r="N100" s="741">
        <v>8.64</v>
      </c>
      <c r="O100" s="752" t="s">
        <v>253</v>
      </c>
      <c r="X100" s="261"/>
      <c r="Y100" s="261"/>
      <c r="Z100" s="261"/>
      <c r="AA100" s="261"/>
    </row>
    <row r="101" spans="2:27">
      <c r="B101" s="629"/>
      <c r="C101" s="654"/>
      <c r="D101" s="660" t="s">
        <v>434</v>
      </c>
      <c r="E101" s="660"/>
      <c r="F101" s="685">
        <f>E40</f>
        <v>0</v>
      </c>
      <c r="G101" s="692" t="s">
        <v>328</v>
      </c>
      <c r="H101" s="697">
        <f>ROUND(F101*9.28,1)</f>
        <v>0</v>
      </c>
      <c r="I101" s="699"/>
      <c r="J101" s="692" t="s">
        <v>328</v>
      </c>
      <c r="K101" s="715"/>
      <c r="L101" s="723"/>
      <c r="M101" s="731">
        <f>ROUND(F101*M72,0)</f>
        <v>0</v>
      </c>
      <c r="N101" s="741">
        <v>8.64</v>
      </c>
      <c r="O101" s="752" t="s">
        <v>253</v>
      </c>
      <c r="X101" s="261"/>
      <c r="Y101" s="261"/>
      <c r="Z101" s="261"/>
      <c r="AA101" s="261"/>
    </row>
    <row r="102" spans="2:27">
      <c r="B102" s="629"/>
      <c r="C102" s="655" t="s">
        <v>271</v>
      </c>
      <c r="D102" s="660" t="s">
        <v>369</v>
      </c>
      <c r="E102" s="660"/>
      <c r="F102" s="685">
        <f>E42</f>
        <v>0</v>
      </c>
      <c r="G102" s="692" t="s">
        <v>328</v>
      </c>
      <c r="H102" s="698"/>
      <c r="I102" s="699"/>
      <c r="J102" s="698"/>
      <c r="K102" s="698"/>
      <c r="L102" s="724"/>
      <c r="M102" s="731">
        <f>ROUND(F102*M71,0)</f>
        <v>0</v>
      </c>
      <c r="N102" s="724"/>
      <c r="O102" s="752" t="s">
        <v>253</v>
      </c>
      <c r="X102" s="261"/>
      <c r="Y102" s="261"/>
      <c r="Z102" s="261"/>
      <c r="AA102" s="261"/>
    </row>
    <row r="103" spans="2:27" ht="14.25">
      <c r="B103" s="630"/>
      <c r="C103" s="656" t="s">
        <v>16</v>
      </c>
      <c r="D103" s="661"/>
      <c r="E103" s="661"/>
      <c r="F103" s="686"/>
      <c r="G103" s="686"/>
      <c r="H103" s="686"/>
      <c r="I103" s="686"/>
      <c r="J103" s="686"/>
      <c r="K103" s="716"/>
      <c r="L103" s="716"/>
      <c r="M103" s="732">
        <f>SUM(M98:M102)</f>
        <v>0</v>
      </c>
      <c r="N103" s="742"/>
      <c r="O103" s="753"/>
      <c r="X103" s="261"/>
      <c r="Y103" s="261"/>
      <c r="Z103" s="261"/>
      <c r="AA103" s="261"/>
    </row>
    <row r="104" spans="2:27" ht="14.25">
      <c r="B104" s="632" t="s">
        <v>273</v>
      </c>
      <c r="C104" s="632"/>
      <c r="D104" s="632"/>
      <c r="E104" s="632"/>
      <c r="F104" s="687"/>
      <c r="G104" s="693"/>
      <c r="H104" s="686"/>
      <c r="I104" s="700"/>
      <c r="J104" s="693"/>
      <c r="K104" s="693"/>
      <c r="L104" s="693"/>
      <c r="M104" s="733">
        <f>L28+L33+M103</f>
        <v>0</v>
      </c>
      <c r="N104" s="743"/>
      <c r="O104" s="754"/>
      <c r="X104" s="323"/>
      <c r="Y104" s="323"/>
      <c r="Z104" s="261"/>
      <c r="AA104" s="261"/>
    </row>
    <row r="105" spans="2:27">
      <c r="X105" s="323"/>
      <c r="Y105" s="323"/>
      <c r="Z105" s="261"/>
      <c r="AA105" s="261"/>
    </row>
    <row r="106" spans="2:27">
      <c r="I106" s="389"/>
      <c r="J106" s="390"/>
      <c r="K106" s="390"/>
      <c r="L106" s="390"/>
      <c r="M106" s="390"/>
      <c r="N106" s="261"/>
      <c r="X106" s="323"/>
      <c r="Y106" s="323"/>
    </row>
    <row r="107" spans="2:27">
      <c r="I107" s="270"/>
      <c r="J107" s="270"/>
      <c r="K107" s="270"/>
      <c r="L107" s="390"/>
      <c r="M107" s="390"/>
      <c r="N107" s="261"/>
      <c r="X107" s="323"/>
      <c r="Y107" s="323"/>
    </row>
    <row r="108" spans="2:27">
      <c r="I108" s="390"/>
      <c r="J108" s="390"/>
      <c r="K108" s="390"/>
      <c r="L108" s="390"/>
      <c r="M108" s="390"/>
      <c r="N108" s="261"/>
      <c r="X108" s="323"/>
      <c r="Y108" s="323"/>
    </row>
    <row r="109" spans="2:27">
      <c r="I109" s="391"/>
      <c r="J109" s="391"/>
      <c r="K109" s="391"/>
      <c r="L109" s="417"/>
      <c r="M109" s="270"/>
      <c r="N109" s="261"/>
      <c r="X109" s="323"/>
      <c r="Y109" s="323"/>
    </row>
    <row r="110" spans="2:27">
      <c r="I110" s="390"/>
      <c r="J110" s="390"/>
      <c r="K110" s="390"/>
      <c r="L110" s="390"/>
      <c r="M110" s="390"/>
      <c r="N110" s="261"/>
      <c r="R110" s="272"/>
      <c r="S110" s="323"/>
      <c r="T110" s="323"/>
      <c r="U110" s="323"/>
      <c r="V110" s="323"/>
      <c r="W110" s="323"/>
      <c r="X110" s="323"/>
      <c r="Y110" s="323"/>
    </row>
    <row r="111" spans="2:27">
      <c r="I111" s="392"/>
      <c r="J111" s="392"/>
      <c r="K111" s="392"/>
      <c r="L111" s="418"/>
      <c r="M111" s="433"/>
      <c r="N111" s="261"/>
    </row>
    <row r="112" spans="2:27">
      <c r="I112" s="392"/>
      <c r="J112" s="392"/>
      <c r="K112" s="392"/>
      <c r="L112" s="418"/>
      <c r="M112" s="433"/>
      <c r="N112" s="261"/>
    </row>
    <row r="113" spans="9:14">
      <c r="I113" s="392"/>
      <c r="J113" s="392"/>
      <c r="K113" s="392"/>
      <c r="L113" s="418"/>
      <c r="M113" s="433"/>
      <c r="N113" s="261"/>
    </row>
    <row r="114" spans="9:14">
      <c r="I114" s="392"/>
      <c r="J114" s="392"/>
      <c r="K114" s="392"/>
      <c r="L114" s="418"/>
      <c r="M114" s="433"/>
      <c r="N114" s="261"/>
    </row>
    <row r="115" spans="9:14">
      <c r="I115" s="391"/>
      <c r="J115" s="391"/>
      <c r="K115" s="391"/>
      <c r="L115" s="418"/>
      <c r="M115" s="433"/>
      <c r="N115" s="261"/>
    </row>
    <row r="116" spans="9:14">
      <c r="I116" s="391"/>
      <c r="J116" s="391"/>
      <c r="K116" s="391"/>
      <c r="L116" s="418"/>
      <c r="M116" s="433"/>
      <c r="N116" s="261"/>
    </row>
    <row r="117" spans="9:14">
      <c r="I117" s="391"/>
      <c r="J117" s="391"/>
      <c r="K117" s="391"/>
      <c r="L117" s="418"/>
      <c r="M117" s="433"/>
      <c r="N117" s="261"/>
    </row>
    <row r="118" spans="9:14">
      <c r="I118" s="391"/>
      <c r="J118" s="391"/>
      <c r="K118" s="391"/>
      <c r="L118" s="418"/>
      <c r="M118" s="433"/>
      <c r="N118" s="261"/>
    </row>
    <row r="119" spans="9:14">
      <c r="I119" s="391"/>
      <c r="J119" s="391"/>
      <c r="K119" s="391"/>
      <c r="L119" s="418"/>
      <c r="M119" s="433"/>
      <c r="N119" s="261"/>
    </row>
    <row r="120" spans="9:14">
      <c r="I120" s="391"/>
      <c r="J120" s="391"/>
      <c r="K120" s="391"/>
      <c r="L120" s="418"/>
      <c r="M120" s="433"/>
      <c r="N120" s="261"/>
    </row>
    <row r="121" spans="9:14">
      <c r="I121" s="393"/>
      <c r="J121" s="392"/>
      <c r="K121" s="392"/>
      <c r="L121" s="418"/>
      <c r="M121" s="433"/>
      <c r="N121" s="261"/>
    </row>
    <row r="122" spans="9:14">
      <c r="I122" s="393"/>
      <c r="J122" s="392"/>
      <c r="K122" s="392"/>
      <c r="L122" s="418"/>
      <c r="M122" s="433"/>
      <c r="N122" s="261"/>
    </row>
    <row r="123" spans="9:14">
      <c r="I123" s="393"/>
      <c r="J123" s="392"/>
      <c r="K123" s="392"/>
      <c r="L123" s="418"/>
      <c r="M123" s="433"/>
      <c r="N123" s="261"/>
    </row>
    <row r="124" spans="9:14">
      <c r="I124" s="393"/>
      <c r="J124" s="392"/>
      <c r="K124" s="392"/>
      <c r="L124" s="418"/>
      <c r="M124" s="433"/>
      <c r="N124" s="261"/>
    </row>
    <row r="125" spans="9:14">
      <c r="I125" s="344"/>
      <c r="J125" s="392"/>
      <c r="K125" s="392"/>
      <c r="L125" s="418"/>
      <c r="M125" s="433"/>
      <c r="N125" s="261"/>
    </row>
    <row r="126" spans="9:14">
      <c r="I126" s="344"/>
      <c r="J126" s="392"/>
      <c r="K126" s="392"/>
      <c r="L126" s="418"/>
      <c r="M126" s="433"/>
      <c r="N126" s="261"/>
    </row>
    <row r="127" spans="9:14">
      <c r="I127" s="344"/>
      <c r="J127" s="392"/>
      <c r="K127" s="392"/>
      <c r="L127" s="418"/>
      <c r="M127" s="433"/>
      <c r="N127" s="261"/>
    </row>
    <row r="128" spans="9:14">
      <c r="I128" s="391"/>
      <c r="J128" s="391"/>
      <c r="K128" s="391"/>
      <c r="L128" s="418"/>
      <c r="M128" s="433"/>
      <c r="N128" s="261"/>
    </row>
    <row r="129" spans="9:14">
      <c r="I129" s="391"/>
      <c r="J129" s="391"/>
      <c r="K129" s="391"/>
      <c r="L129" s="418"/>
      <c r="M129" s="433"/>
      <c r="N129" s="261"/>
    </row>
    <row r="130" spans="9:14">
      <c r="I130" s="391"/>
      <c r="J130" s="391"/>
      <c r="K130" s="391"/>
      <c r="L130" s="418"/>
      <c r="M130" s="433"/>
      <c r="N130" s="261"/>
    </row>
    <row r="131" spans="9:14">
      <c r="I131" s="391"/>
      <c r="J131" s="391"/>
      <c r="K131" s="391"/>
      <c r="L131" s="418"/>
      <c r="M131" s="433"/>
      <c r="N131" s="261"/>
    </row>
    <row r="132" spans="9:14">
      <c r="I132" s="391"/>
      <c r="J132" s="391"/>
      <c r="K132" s="391"/>
      <c r="L132" s="418"/>
      <c r="M132" s="433"/>
      <c r="N132" s="261"/>
    </row>
    <row r="133" spans="9:14">
      <c r="I133" s="394"/>
      <c r="J133" s="392"/>
      <c r="K133" s="392"/>
      <c r="L133" s="418"/>
      <c r="M133" s="433"/>
      <c r="N133" s="261"/>
    </row>
    <row r="134" spans="9:14">
      <c r="I134" s="394"/>
      <c r="J134" s="407"/>
      <c r="K134" s="407"/>
      <c r="L134" s="418"/>
      <c r="M134" s="433"/>
      <c r="N134" s="261"/>
    </row>
    <row r="135" spans="9:14">
      <c r="I135" s="261"/>
      <c r="J135" s="261"/>
      <c r="K135" s="261"/>
      <c r="L135" s="261"/>
      <c r="M135" s="261"/>
      <c r="N135" s="261"/>
    </row>
  </sheetData>
  <sheetProtection password="CC25" sheet="1" objects="1" scenarios="1"/>
  <mergeCells count="222">
    <mergeCell ref="E2:G2"/>
    <mergeCell ref="H2:J2"/>
    <mergeCell ref="M2:N2"/>
    <mergeCell ref="O2:Q2"/>
    <mergeCell ref="B4:D4"/>
    <mergeCell ref="B5:D5"/>
    <mergeCell ref="B6:D6"/>
    <mergeCell ref="B7:D7"/>
    <mergeCell ref="B8:D8"/>
    <mergeCell ref="B9:D9"/>
    <mergeCell ref="B10:D10"/>
    <mergeCell ref="B11:D11"/>
    <mergeCell ref="B12:D12"/>
    <mergeCell ref="B13:D13"/>
    <mergeCell ref="C14:D14"/>
    <mergeCell ref="C15:D15"/>
    <mergeCell ref="C16:D16"/>
    <mergeCell ref="C17:D17"/>
    <mergeCell ref="C18:D18"/>
    <mergeCell ref="C19:D19"/>
    <mergeCell ref="C20:D20"/>
    <mergeCell ref="B21:D21"/>
    <mergeCell ref="B22:D22"/>
    <mergeCell ref="B23:D23"/>
    <mergeCell ref="B24:D24"/>
    <mergeCell ref="B25:D25"/>
    <mergeCell ref="C26:D26"/>
    <mergeCell ref="C27:D27"/>
    <mergeCell ref="B28:D28"/>
    <mergeCell ref="S28:T28"/>
    <mergeCell ref="V28:W28"/>
    <mergeCell ref="B29:D29"/>
    <mergeCell ref="S29:T29"/>
    <mergeCell ref="V29:W29"/>
    <mergeCell ref="B30:D30"/>
    <mergeCell ref="S30:T30"/>
    <mergeCell ref="V30:W30"/>
    <mergeCell ref="B31:D31"/>
    <mergeCell ref="S31:T31"/>
    <mergeCell ref="V31:W31"/>
    <mergeCell ref="B32:D32"/>
    <mergeCell ref="S32:T32"/>
    <mergeCell ref="V32:W32"/>
    <mergeCell ref="B33:D33"/>
    <mergeCell ref="S33:T33"/>
    <mergeCell ref="V33:W33"/>
    <mergeCell ref="B42:D42"/>
    <mergeCell ref="S42:T42"/>
    <mergeCell ref="V42:W42"/>
    <mergeCell ref="B43:D43"/>
    <mergeCell ref="S43:T43"/>
    <mergeCell ref="V43:W43"/>
    <mergeCell ref="A44:D44"/>
    <mergeCell ref="A45:D45"/>
    <mergeCell ref="A47:F47"/>
    <mergeCell ref="C50:D50"/>
    <mergeCell ref="E50:G50"/>
    <mergeCell ref="J50:K50"/>
    <mergeCell ref="L50:N50"/>
    <mergeCell ref="C51:D51"/>
    <mergeCell ref="E51:G51"/>
    <mergeCell ref="J51:K51"/>
    <mergeCell ref="L51:N51"/>
    <mergeCell ref="C52:D52"/>
    <mergeCell ref="E52:G52"/>
    <mergeCell ref="J52:K52"/>
    <mergeCell ref="L52:N52"/>
    <mergeCell ref="C53:D53"/>
    <mergeCell ref="E53:G53"/>
    <mergeCell ref="J53:K53"/>
    <mergeCell ref="L53:N53"/>
    <mergeCell ref="C55:D55"/>
    <mergeCell ref="E55:G55"/>
    <mergeCell ref="J55:K55"/>
    <mergeCell ref="L55:N55"/>
    <mergeCell ref="C56:D56"/>
    <mergeCell ref="E56:G56"/>
    <mergeCell ref="J56:K56"/>
    <mergeCell ref="L56:N56"/>
    <mergeCell ref="C57:D57"/>
    <mergeCell ref="E57:G57"/>
    <mergeCell ref="J57:K57"/>
    <mergeCell ref="L57:N57"/>
    <mergeCell ref="C58:D58"/>
    <mergeCell ref="E58:G58"/>
    <mergeCell ref="J58:K58"/>
    <mergeCell ref="L58:N58"/>
    <mergeCell ref="A66:B66"/>
    <mergeCell ref="C66:E66"/>
    <mergeCell ref="A67:B67"/>
    <mergeCell ref="C67:E67"/>
    <mergeCell ref="A68:B68"/>
    <mergeCell ref="C68:E68"/>
    <mergeCell ref="A69:B69"/>
    <mergeCell ref="C69:E69"/>
    <mergeCell ref="K70:L70"/>
    <mergeCell ref="K71:L71"/>
    <mergeCell ref="K72:L72"/>
    <mergeCell ref="K73:L73"/>
    <mergeCell ref="S87:T87"/>
    <mergeCell ref="V87:W87"/>
    <mergeCell ref="S88:T88"/>
    <mergeCell ref="V88:W88"/>
    <mergeCell ref="S89:T89"/>
    <mergeCell ref="V89:W89"/>
    <mergeCell ref="S90:T90"/>
    <mergeCell ref="V90:W90"/>
    <mergeCell ref="S91:T91"/>
    <mergeCell ref="V91:W91"/>
    <mergeCell ref="S92:T92"/>
    <mergeCell ref="V92:W92"/>
    <mergeCell ref="S93:T93"/>
    <mergeCell ref="V93:W93"/>
    <mergeCell ref="D98:E98"/>
    <mergeCell ref="D99:E99"/>
    <mergeCell ref="D100:E100"/>
    <mergeCell ref="D101:E101"/>
    <mergeCell ref="D102:E102"/>
    <mergeCell ref="B104:E104"/>
    <mergeCell ref="I107:K107"/>
    <mergeCell ref="I109:K109"/>
    <mergeCell ref="I111:K111"/>
    <mergeCell ref="I112:K112"/>
    <mergeCell ref="I113:K113"/>
    <mergeCell ref="I114:K114"/>
    <mergeCell ref="I115:K115"/>
    <mergeCell ref="I116:K116"/>
    <mergeCell ref="I117:K117"/>
    <mergeCell ref="I118:K118"/>
    <mergeCell ref="I119:K119"/>
    <mergeCell ref="I120:K120"/>
    <mergeCell ref="J121:K121"/>
    <mergeCell ref="J122:K122"/>
    <mergeCell ref="J123:K123"/>
    <mergeCell ref="J124:K124"/>
    <mergeCell ref="J125:K125"/>
    <mergeCell ref="J126:K126"/>
    <mergeCell ref="J127:K127"/>
    <mergeCell ref="I128:K128"/>
    <mergeCell ref="I129:K129"/>
    <mergeCell ref="I130:K130"/>
    <mergeCell ref="I131:K131"/>
    <mergeCell ref="I132:K132"/>
    <mergeCell ref="J133:K133"/>
    <mergeCell ref="J134:K134"/>
    <mergeCell ref="A2:D3"/>
    <mergeCell ref="K2:K3"/>
    <mergeCell ref="L2:L3"/>
    <mergeCell ref="B14:B15"/>
    <mergeCell ref="B16:B17"/>
    <mergeCell ref="B18:B20"/>
    <mergeCell ref="B26:B27"/>
    <mergeCell ref="S26:T27"/>
    <mergeCell ref="U26:U27"/>
    <mergeCell ref="V26:W27"/>
    <mergeCell ref="X26:X27"/>
    <mergeCell ref="Y26:Y27"/>
    <mergeCell ref="Z26:Z27"/>
    <mergeCell ref="A29:A33"/>
    <mergeCell ref="C34:D35"/>
    <mergeCell ref="E34:E35"/>
    <mergeCell ref="F34:F35"/>
    <mergeCell ref="G34:G35"/>
    <mergeCell ref="I34:I35"/>
    <mergeCell ref="M34:M35"/>
    <mergeCell ref="N34:N35"/>
    <mergeCell ref="O34:O35"/>
    <mergeCell ref="S34:T35"/>
    <mergeCell ref="U34:U35"/>
    <mergeCell ref="V34:W35"/>
    <mergeCell ref="X34:X35"/>
    <mergeCell ref="C36:D37"/>
    <mergeCell ref="E36:E37"/>
    <mergeCell ref="F36:F37"/>
    <mergeCell ref="G36:G37"/>
    <mergeCell ref="I36:I37"/>
    <mergeCell ref="M36:M37"/>
    <mergeCell ref="N36:N37"/>
    <mergeCell ref="O36:O37"/>
    <mergeCell ref="S36:T37"/>
    <mergeCell ref="U36:U37"/>
    <mergeCell ref="V36:W37"/>
    <mergeCell ref="X36:X37"/>
    <mergeCell ref="C38:D39"/>
    <mergeCell ref="E38:E39"/>
    <mergeCell ref="F38:F39"/>
    <mergeCell ref="G38:G39"/>
    <mergeCell ref="I38:I39"/>
    <mergeCell ref="M38:M39"/>
    <mergeCell ref="N38:N39"/>
    <mergeCell ref="O38:O39"/>
    <mergeCell ref="S38:T39"/>
    <mergeCell ref="U38:U39"/>
    <mergeCell ref="V38:W39"/>
    <mergeCell ref="X38:X39"/>
    <mergeCell ref="C40:D41"/>
    <mergeCell ref="E40:E41"/>
    <mergeCell ref="F40:F41"/>
    <mergeCell ref="G40:G41"/>
    <mergeCell ref="I40:I41"/>
    <mergeCell ref="M40:M41"/>
    <mergeCell ref="N40:N41"/>
    <mergeCell ref="O40:O41"/>
    <mergeCell ref="S40:T41"/>
    <mergeCell ref="U40:U41"/>
    <mergeCell ref="V40:W41"/>
    <mergeCell ref="X40:X41"/>
    <mergeCell ref="G44:G45"/>
    <mergeCell ref="B50:B53"/>
    <mergeCell ref="I50:I53"/>
    <mergeCell ref="B55:B58"/>
    <mergeCell ref="I55:I58"/>
    <mergeCell ref="J70:J73"/>
    <mergeCell ref="B98:B103"/>
    <mergeCell ref="C98:C101"/>
    <mergeCell ref="I121:I122"/>
    <mergeCell ref="I123:I124"/>
    <mergeCell ref="I125:I127"/>
    <mergeCell ref="I133:I134"/>
    <mergeCell ref="A4:A28"/>
    <mergeCell ref="A34:A43"/>
    <mergeCell ref="B34:B41"/>
  </mergeCells>
  <phoneticPr fontId="1"/>
  <dataValidations count="20">
    <dataValidation allowBlank="1" showDropDown="0" showInputMessage="1" showErrorMessage="1" prompt="該当エネルギーを使用した場合、記入" sqref="F98:F102 L111:L134 E34 E38 E40 E36 H4:H27 E7:E8 E10:E13 E4:E5 E27 E15:E25 E29:E32 H29:H32"/>
    <dataValidation allowBlank="1" showDropDown="0" showInputMessage="1" showErrorMessage="1" prompt="自動計算" sqref="G36 G40 G42:G44 G38 G4:G34 L43:L45 J44:K44 P42:P44 O43:O44 Q44 O4:Q33 J4:K33 O34 O38 O40 O36 L4:L41 M98:M104 H98:H101"/>
    <dataValidation allowBlank="1" showDropDown="0" showInputMessage="1" showErrorMessage="1" prompt="固定値" sqref="M40 M38 N98:N101 M34 M36 M28:M32 M4:M25"/>
    <dataValidation allowBlank="1" showDropDown="0" showInputMessage="1" showErrorMessage="1" prompt="上記以外の燃料を使用している場合、その種類を記入" sqref="J134:K134 C27:D27"/>
    <dataValidation allowBlank="1" showDropDown="0" showInputMessage="1" showErrorMessage="1" prompt="燃料ごとの単位発熱量を入力してください" sqref="M27"/>
    <dataValidation allowBlank="1" showDropDown="0" showInputMessage="1" showErrorMessage="1" prompt="燃料の単位を入力" sqref="F27 N27 I27"/>
    <dataValidation type="list" errorStyle="warning" allowBlank="1" showDropDown="0" showInputMessage="1" showErrorMessage="1" error="ドロップダウンリストに取扱事業者がない場合やリストの値と異なる値を使用する場合は、手入力してください" prompt="ドロップダウンリスト（▼）から都市ガス事業者ごとの単位発熱量を選択_x000a_※リストは表示ページ外（下）を参照_x000a_※リストにない場合は手入力_x000a_※複数ある場合は表示ページ外（右）を参照" sqref="M26">
      <formula1>$C$73:$C$75</formula1>
    </dataValidation>
    <dataValidation allowBlank="1" showDropDown="0" showInputMessage="1" showErrorMessage="1" prompt="㎥ではないため、tに変換してください。_x000a_変換方法は欄外の※４を確認してください。" sqref="E14"/>
    <dataValidation allowBlank="1" showDropDown="0" showInputMessage="1" showErrorMessage="1" prompt="敷地内で使用したエネルギー使用量_x000a_✕：営業車等で敷地外で使用したガソリン量は含まない_x000a_○：敷地内で使用した草刈り機のガソリン量は含む" sqref="E6"/>
    <dataValidation allowBlank="1" showDropDown="0" showInputMessage="1" showErrorMessage="1" prompt="敷地内で使用したエネルギー使用量_x000a_✕：営業車等で敷地外で使用した軽油量は含まない_x000a_○：敷地内で使用した草刈り機の軽油量は含む" sqref="E9"/>
    <dataValidation allowBlank="1" showDropDown="0" showInputMessage="1" showErrorMessage="1" prompt="注意：プロパンガスはLPGに入力してください。" sqref="E26"/>
    <dataValidation allowBlank="1" showDropDown="0" showInputMessage="1" showErrorMessage="1" prompt="該当エネルギーを使用した場合、記入_x000a_※非化石燃料（太陽光等）により発電した電気は含まない" sqref="E42"/>
    <dataValidation allowBlank="1" showDropDown="0" showInputMessage="1" showErrorMessage="1" prompt="契約しているガス会社の単位発熱量を入力してください" sqref="V42"/>
    <dataValidation allowBlank="1" showDropDown="0" showInputMessage="1" showErrorMessage="1" prompt="自動計算_x000a_※１事業所単位で1,500klを超えた場合に提出対象（１号）となります。なお、1,500kl未満の場合も、任意で提出が可能です。_x000a_このほか、２～４号に該当する場合も、提出対象となります。" sqref="G47"/>
    <dataValidation allowBlank="1" showDropDown="0" showInputMessage="1" showErrorMessage="1" prompt="ex.中部電力ミライズ株式会社" sqref="L55 L50 E55 E49:E50"/>
    <dataValidation allowBlank="1" showDropDown="0" showInputMessage="1" showErrorMessage="1" prompt="ex.0.421" sqref="L52:L53 L57:L58 E57:E59 E52:E54"/>
    <dataValidation allowBlank="1" showDropDown="0" showInputMessage="1" showErrorMessage="1" prompt="ex.メニューB(残差)" sqref="L56 L51 E56 E51"/>
    <dataValidation allowBlank="1" showDropDown="0" showInputMessage="1" showErrorMessage="1" prompt="計画書に入力した電気の排出係数が転記されます。" sqref="M71:M73"/>
    <dataValidation errorStyle="information" allowBlank="1" showDropDown="0" showInputMessage="1" showErrorMessage="1" error="ドロップダウンリスト（▼）から、該当する係数を選択_x000a_※該当する係数がない場合は、手入力" prompt="計画書に入力した電気の排出係数が転記されます。" sqref="M70"/>
    <dataValidation allowBlank="1" showDropDown="0" showInputMessage="1" showErrorMessage="1" prompt="ここの値を③欄に転記してください。" sqref="L107"/>
  </dataValidations>
  <hyperlinks>
    <hyperlink ref="J67" r:id="rId1"/>
  </hyperlinks>
  <pageMargins left="0.39370078740157483" right="0.23622047244094491" top="0.98425196850393704" bottom="0.98425196850393704" header="0.51181102362204722" footer="0.51181102362204722"/>
  <pageSetup paperSize="9" scale="62" fitToWidth="1" fitToHeight="1" orientation="portrait" usePrinterDefaults="1" r:id="rId2"/>
  <headerFooter alignWithMargins="0"/>
  <drawing r:id="rId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計画書</vt:lpstr>
      <vt:lpstr>別紙１</vt:lpstr>
      <vt:lpstr>別紙２</vt:lpstr>
      <vt:lpstr>報告書</vt:lpstr>
      <vt:lpstr>別紙１(報告書</vt:lpstr>
      <vt:lpstr>別紙２ (報告書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植松　達也</cp:lastModifiedBy>
  <cp:lastPrinted>2017-02-06T08:32:10Z</cp:lastPrinted>
  <dcterms:created xsi:type="dcterms:W3CDTF">2016-02-09T04:51:32Z</dcterms:created>
  <dcterms:modified xsi:type="dcterms:W3CDTF">2026-04-22T01:45:53Z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2.1.13.0</vt:lpwstr>
      <vt:lpwstr>2.1.6.0</vt:lpwstr>
      <vt:lpwstr>3.1.10.0</vt:lpwstr>
      <vt:lpwstr>3.1.7.0</vt:lpwstr>
    </vt:vector>
  </property>
  <property fmtid="{DCFEDD21-7773-49B2-8022-6FC58DB5260B}" pid="3" name="LastSavedVersion">
    <vt:lpwstr>3.1.7.0</vt:lpwstr>
  </property>
  <property fmtid="{DCFEDD21-7773-49B2-8022-6FC58DB5260B}" pid="4" name="LastSavedDate">
    <vt:filetime>2026-04-22T01:45:53Z</vt:filetime>
  </property>
</Properties>
</file>