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always"/>
  <bookViews>
    <workbookView xWindow="-120" yWindow="-120" windowWidth="29040" windowHeight="15720" tabRatio="842" firstSheet="1" activeTab="1"/>
  </bookViews>
  <sheets>
    <sheet name="都道府県リスト" sheetId="62" state="hidden" r:id="rId1"/>
    <sheet name="(様式第１号)申請書（表面）記載例" sheetId="10" r:id="rId2"/>
    <sheet name="(様式第１号)申請書（裏面）記載例" sheetId="11" r:id="rId3"/>
    <sheet name="賃上げ支援事業（一覧）記載例" sheetId="24" r:id="rId4"/>
    <sheet name="賃上げ支援事業（申請書）有床診・記載例" sheetId="13" r:id="rId5"/>
    <sheet name="賃上げ支援事業（申請書）無床診・記載例" sheetId="3" r:id="rId6"/>
    <sheet name="賃上げ支援事業（申請書）薬局・記載例" sheetId="22" r:id="rId7"/>
    <sheet name="賃上げ支援事業（申請書）訪看ST・記載例" sheetId="21" r:id="rId8"/>
    <sheet name="(パターン１)【有床診】賃上げ支援事業実績報告書" sheetId="1" r:id="rId9"/>
    <sheet name="【有床診】別紙（2.0％超部分算定シート）" sheetId="2" r:id="rId10"/>
    <sheet name="(パターン２)【無床診】賃上げ支援事業実績報告書" sheetId="4" r:id="rId11"/>
    <sheet name="【無床診】別紙（2.0％超部分算定シート）" sheetId="5" r:id="rId12"/>
    <sheet name="(パターン３)【歯科診療所】賃上げ支援事業実績報告書" sheetId="6" r:id="rId13"/>
    <sheet name="【歯科診療所】別紙（2.0％超部分算定シート）" sheetId="7" r:id="rId14"/>
    <sheet name="(パターン４)【薬局】賃上げ支援事業実績報告書" sheetId="8" r:id="rId15"/>
    <sheet name="【薬局】別紙（2.0％超部分算定シート）" sheetId="9" r:id="rId16"/>
    <sheet name="(パターン５)【訪問看護ST】賃上げ支援事業実績報告書" sheetId="12" r:id="rId17"/>
    <sheet name="【訪問看護ST】別紙（2.0％超部分算定シート）" sheetId="17" r:id="rId18"/>
    <sheet name="物価支援事業（申請書）記載例" sheetId="16" r:id="rId19"/>
  </sheets>
  <definedNames>
    <definedName name="_xlnm.Print_Area">#REF!</definedName>
    <definedName name="_xlnm.Print_Area" localSheetId="3">'賃上げ支援事業（一覧）記載例'!$A$1:$G$28</definedName>
    <definedName name="_xlnm.Print_Area" localSheetId="5">'賃上げ支援事業（申請書）無床診・記載例'!$A$1:$H$49</definedName>
    <definedName name="_xlnm.Print_Area" localSheetId="1">'(様式第１号)申請書（表面）記載例'!$A$1:$AK$46</definedName>
    <definedName name="_xlnm.Print_Area" localSheetId="2">'(様式第１号)申請書（裏面）記載例'!$A$1:$AB$15</definedName>
    <definedName name="_xlnm.Print_Area" localSheetId="4">'賃上げ支援事業（申請書）有床診・記載例'!$A$1:$H$56</definedName>
    <definedName name="_xlnm.Print_Area" localSheetId="8">'(パターン１)【有床診】賃上げ支援事業実績報告書'!$A$1:$K$76</definedName>
    <definedName name="_xlnm.Print_Area" localSheetId="9">'【有床診】別紙（2.0％超部分算定シート）'!$A$1:$I$7</definedName>
    <definedName name="_xlnm.Print_Area" localSheetId="10">'(パターン２)【無床診】賃上げ支援事業実績報告書'!$A$1:$K$76</definedName>
    <definedName name="_xlnm.Print_Area" localSheetId="11">'【無床診】別紙（2.0％超部分算定シート）'!$A$1:$I$7</definedName>
    <definedName name="_xlnm.Print_Area" localSheetId="12">'(パターン３)【歯科診療所】賃上げ支援事業実績報告書'!$A$1:$K$76</definedName>
    <definedName name="_xlnm.Print_Area" localSheetId="13">'【歯科診療所】別紙（2.0％超部分算定シート）'!$A$1:$I$7</definedName>
    <definedName name="_xlnm.Print_Area" localSheetId="14">'(パターン４)【薬局】賃上げ支援事業実績報告書'!$A$1:$K$28</definedName>
    <definedName name="_xlnm.Print_Area" localSheetId="15">'【薬局】別紙（2.0％超部分算定シート）'!$A$1:$I$7</definedName>
    <definedName name="_xlnm.Print_Area" localSheetId="16">'(パターン５)【訪問看護ST】賃上げ支援事業実績報告書'!$A$1:$K$64</definedName>
    <definedName name="_xlnm.Print_Area" localSheetId="18">'物価支援事業（申請書）記載例'!$A$1:$J$29</definedName>
    <definedName name="_xlnm.Print_Area" localSheetId="17">'【訪問看護ST】別紙（2.0％超部分算定シート）'!$A$1:$I$7</definedName>
    <definedName name="_xlnm.Print_Area" localSheetId="7">'賃上げ支援事業（申請書）訪看ST・記載例'!$A$1:$H$49</definedName>
    <definedName name="_xlnm.Print_Area" localSheetId="6">'賃上げ支援事業（申請書）薬局・記載例'!$A$1:$H$59</definedName>
    <definedName name="地域医療介護総合確保基金">#REF!</definedName>
    <definedName name="病床確保料">#REF!</definedName>
    <definedName name="医療提供体制施設整備交付金">#REF!</definedName>
    <definedName name="木造">#REF!</definedName>
    <definedName name="医療提供体制施設整備補助金">#REF!</definedName>
    <definedName name="ブロック">#REF!</definedName>
    <definedName name="鉄筋コンクリート">#REF!</definedName>
    <definedName name="_xlnm._FilterDatabase" localSheetId="8" hidden="1">'(パターン１)【有床診】賃上げ支援事業実績報告書'!$A$9:$AA$76</definedName>
    <definedName name="_xlnm.Print_Titles" localSheetId="8">'(パターン１)【有床診】賃上げ支援事業実績報告書'!$1:$8</definedName>
    <definedName name="_xlnm._FilterDatabase" localSheetId="9" hidden="1">'【有床診】別紙（2.0％超部分算定シート）'!$A$3:$L$4</definedName>
    <definedName name="_xlnm.Print_Titles" localSheetId="9">'【有床診】別紙（2.0％超部分算定シート）'!$1:$2</definedName>
    <definedName name="_xlnm._FilterDatabase" localSheetId="10" hidden="1">'(パターン２)【無床診】賃上げ支援事業実績報告書'!$A$9:$AA$76</definedName>
    <definedName name="_xlnm.Print_Titles" localSheetId="10">'(パターン２)【無床診】賃上げ支援事業実績報告書'!$1:$8</definedName>
    <definedName name="_xlnm._FilterDatabase" localSheetId="11" hidden="1">'【無床診】別紙（2.0％超部分算定シート）'!$A$3:$L$4</definedName>
    <definedName name="_xlnm.Print_Titles" localSheetId="11">'【無床診】別紙（2.0％超部分算定シート）'!$1:$2</definedName>
    <definedName name="_xlnm._FilterDatabase" localSheetId="12" hidden="1">'(パターン３)【歯科診療所】賃上げ支援事業実績報告書'!$A$9:$AA$76</definedName>
    <definedName name="_xlnm.Print_Titles" localSheetId="12">'(パターン３)【歯科診療所】賃上げ支援事業実績報告書'!$1:$8</definedName>
    <definedName name="_xlnm._FilterDatabase" localSheetId="13" hidden="1">'【歯科診療所】別紙（2.0％超部分算定シート）'!$A$3:$L$4</definedName>
    <definedName name="_xlnm.Print_Titles" localSheetId="13">'【歯科診療所】別紙（2.0％超部分算定シート）'!$1:$2</definedName>
    <definedName name="_xlnm._FilterDatabase" localSheetId="14" hidden="1">'(パターン４)【薬局】賃上げ支援事業実績報告書'!$A$9:$AA$28</definedName>
    <definedName name="_xlnm.Print_Titles" localSheetId="14">'(パターン４)【薬局】賃上げ支援事業実績報告書'!$1:$8</definedName>
    <definedName name="_xlnm._FilterDatabase" localSheetId="15" hidden="1">'【薬局】別紙（2.0％超部分算定シート）'!$A$3:$L$4</definedName>
    <definedName name="_xlnm.Print_Titles" localSheetId="15">'【薬局】別紙（2.0％超部分算定シート）'!$1:$2</definedName>
    <definedName name="Z_10D7EF9A_DE34_1543_ABFC_DE4F425A0FA9_.wvu.PrintArea" localSheetId="2" hidden="1">'(様式第１号)申請書（裏面）記載例'!$A$1:$AB$13</definedName>
    <definedName name="_xlnm._FilterDatabase" localSheetId="16" hidden="1">'(パターン５)【訪問看護ST】賃上げ支援事業実績報告書'!$A$9:$AA$64</definedName>
    <definedName name="_xlnm.Print_Titles" localSheetId="16">'(パターン５)【訪問看護ST】賃上げ支援事業実績報告書'!$1:$8</definedName>
    <definedName name="_xlnm._FilterDatabase" localSheetId="18" hidden="1">'物価支援事業（申請書）記載例'!$A$11:$J$22</definedName>
    <definedName name="_xlnm._FilterDatabase" localSheetId="17" hidden="1">'【訪問看護ST】別紙（2.0％超部分算定シート）'!$A$3:$L$4</definedName>
    <definedName name="_xlnm.Print_Titles" localSheetId="17">'【訪問看護ST】別紙（2.0％超部分算定シート）'!$1:$2</definedName>
    <definedName name="_xlnm._FilterDatabase" localSheetId="3" hidden="1">'賃上げ支援事業（一覧）記載例'!$A$11:$G$22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下田 大道(shimoda-hiromichi)</author>
    <author>鈴木　優太</author>
  </authors>
  <commentList>
    <comment ref="B9" authorId="0">
      <text>
        <r>
          <rPr>
            <b/>
            <sz val="11"/>
            <color indexed="81"/>
            <rFont val="MS P ゴシック"/>
          </rPr>
          <t>「③月数の期間中における対象職員数の延べ人数」÷「③月数」
例：（４月の対象職員10名＋５月の対象職員10名）÷２ヶ月</t>
        </r>
        <r>
          <rPr>
            <b/>
            <sz val="11"/>
            <color indexed="81"/>
            <rFont val="ＭＳ ゴシック"/>
          </rPr>
          <t>＝10名</t>
        </r>
      </text>
    </comment>
    <comment ref="C9" authorId="0">
      <text>
        <r>
          <rPr>
            <b/>
            <sz val="11"/>
            <color indexed="81"/>
            <rFont val="MS P ゴシック"/>
          </rPr>
          <t>③の期間中における賃金改善の総額÷対象職員数の延べ人数で算出
例：100,000円</t>
        </r>
        <r>
          <rPr>
            <b/>
            <sz val="11"/>
            <color indexed="81"/>
            <rFont val="ＭＳ ゴシック"/>
          </rPr>
          <t>（70,000＋12,000＋18,000）</t>
        </r>
        <r>
          <rPr>
            <b/>
            <sz val="11"/>
            <color indexed="81"/>
            <rFont val="MS P ゴシック"/>
          </rPr>
          <t>÷20</t>
        </r>
        <r>
          <rPr>
            <b/>
            <sz val="11"/>
            <color indexed="81"/>
            <rFont val="ＭＳ Ｐゴシック"/>
          </rPr>
          <t>名</t>
        </r>
        <r>
          <rPr>
            <b/>
            <sz val="11"/>
            <color indexed="81"/>
            <rFont val="MS P ゴシック"/>
          </rPr>
          <t>（４月の対象職員10名＋５月の対象職員10名）</t>
        </r>
        <r>
          <rPr>
            <b/>
            <sz val="11"/>
            <color indexed="81"/>
            <rFont val="ＭＳ Ｐゴシック"/>
          </rPr>
          <t>＝5,000円</t>
        </r>
      </text>
    </comment>
    <comment ref="B31" authorId="1">
      <text>
        <r>
          <rPr>
            <b/>
            <sz val="11"/>
            <color theme="1"/>
            <rFont val="ＭＳ Ｐゴシック"/>
          </rPr>
          <t>非常勤職員の常勤換算については、「非常勤職員の所定労働時間」を「各医療機関で定める常勤職員の所定労働時間」で除して算出する。
例：非常勤職員１人あたりの常勤換算数は
70ｈ（非常勤職員：７ｈ×10ｄ）÷140ｈ（常勤職員：７ｈ×20ｄ）＝0.5人
対象人数は
（４月の対象職員２名（１＋0.5＋0.5））＋（５月の対象職員２名（１＋0.5＋0.5）÷２ヶ月＝２名（実際の職員数は常勤と非常勤で３名）</t>
        </r>
        <r>
          <rPr>
            <sz val="11"/>
            <color theme="1"/>
            <rFont val="ＭＳ Ｐゴシック"/>
          </rPr>
          <t xml:space="preserve">
</t>
        </r>
      </text>
    </comment>
    <comment ref="C14" authorId="1">
      <text>
        <r>
          <rPr>
            <b/>
            <sz val="11"/>
            <color theme="1"/>
            <rFont val="ＭＳ Ｐゴシック"/>
          </rPr>
          <t>１人あたりの支給合計額（月平均額ではありません）</t>
        </r>
        <r>
          <rPr>
            <sz val="11"/>
            <color theme="1"/>
            <rFont val="ＭＳ Ｐゴシック"/>
          </rPr>
          <t xml:space="preserve">
</t>
        </r>
        <r>
          <rPr>
            <b/>
            <sz val="11"/>
            <color theme="1"/>
            <rFont val="ＭＳ Ｐゴシック"/>
          </rPr>
          <t>650,000円÷10名＝65,000円</t>
        </r>
      </text>
    </comment>
    <comment ref="K11" authorId="1">
      <text>
        <r>
          <rPr>
            <b/>
            <sz val="11"/>
            <color theme="1"/>
            <rFont val="ＭＳ Ｐゴシック"/>
          </rPr>
          <t>端数処理により実際の賃金改善の総額を端数分下回っている場合には、数式の上から直接実際の金額を上書き記入してください。</t>
        </r>
        <r>
          <rPr>
            <sz val="11"/>
            <color theme="1"/>
            <rFont val="ＭＳ Ｐゴシック"/>
          </rPr>
          <t xml:space="preserve">
</t>
        </r>
      </text>
    </comment>
    <comment ref="K6" authorId="1">
      <text>
        <r>
          <rPr>
            <b/>
            <sz val="11"/>
            <color theme="1"/>
            <rFont val="ＭＳ Ｐゴシック"/>
          </rPr>
          <t>別紙様式１－２【補助基準額】の金額を記載してください。</t>
        </r>
        <r>
          <rPr>
            <sz val="11"/>
            <color theme="1"/>
            <rFont val="ＭＳ Ｐゴシック"/>
          </rPr>
          <t xml:space="preserve">
</t>
        </r>
      </text>
    </comment>
    <comment ref="K15" authorId="1">
      <text>
        <r>
          <rPr>
            <b/>
            <sz val="11"/>
            <color theme="1"/>
            <rFont val="ＭＳ Ｐゴシック"/>
          </rPr>
          <t>当該運用のみで、Ｒ７．12月～Ｒ８．５月の賃金改善を改めて実施していない場合は、他の記入欄は記載不要です。</t>
        </r>
      </text>
    </comment>
    <comment ref="C11" authorId="1">
      <text>
        <r>
          <rPr>
            <b/>
            <sz val="11"/>
            <color theme="1"/>
            <rFont val="ＭＳ Ｐゴシック"/>
          </rPr>
          <t>月額を記載</t>
        </r>
        <r>
          <rPr>
            <sz val="11"/>
            <color theme="1"/>
            <rFont val="ＭＳ Ｐゴシック"/>
          </rPr>
          <t xml:space="preserve">
</t>
        </r>
      </text>
    </comment>
    <comment ref="A71" authorId="1">
      <text>
        <r>
          <rPr>
            <b/>
            <sz val="11"/>
            <color theme="1"/>
            <rFont val="ＭＳ Ｐゴシック"/>
          </rPr>
          <t>どの職種にもあてはまらない職員はこちらにまとめて入力してください。</t>
        </r>
        <r>
          <rPr>
            <sz val="11"/>
            <color theme="1"/>
            <rFont val="ＭＳ Ｐゴシック"/>
          </rPr>
          <t xml:space="preserve">
</t>
        </r>
      </text>
    </comment>
    <comment ref="B19" authorId="1">
      <text>
        <r>
          <rPr>
            <b/>
            <sz val="11"/>
            <color theme="1"/>
            <rFont val="ＭＳ Ｐゴシック"/>
          </rPr>
          <t>「③月数の期間中における対象職員数の延べ人数」÷「③月数」
例：（４月の対象職員７名＋５月の対象職員７名）÷２ヶ月＝７名</t>
        </r>
        <r>
          <rPr>
            <sz val="11"/>
            <color theme="1"/>
            <rFont val="ＭＳ Ｐゴシック"/>
          </rPr>
          <t xml:space="preserve">
</t>
        </r>
      </text>
    </comment>
    <comment ref="C19" authorId="1">
      <text>
        <r>
          <rPr>
            <b/>
            <sz val="11"/>
            <color theme="1"/>
            <rFont val="ＭＳ Ｐゴシック"/>
          </rPr>
          <t xml:space="preserve">③の期間中における賃金改善の総額÷対象職員数の延べ人数で算出
例：70,000円÷14名（４月の対象職員７名＋５月の対象職員７名）＝5,000円
</t>
        </r>
      </text>
    </comment>
    <comment ref="B25" authorId="1">
      <text>
        <r>
          <rPr>
            <b/>
            <sz val="11"/>
            <color theme="1"/>
            <rFont val="ＭＳ Ｐゴシック"/>
          </rPr>
          <t xml:space="preserve">「③月数の期間中における対象職員数の延べ人数」÷「③月数」
例：（４月の対象職員１名＋５月の対象職員１名）÷２ヶ月＝１名
</t>
        </r>
      </text>
    </comment>
    <comment ref="C25" authorId="1">
      <text>
        <r>
          <rPr>
            <b/>
            <sz val="11"/>
            <color theme="1"/>
            <rFont val="ＭＳ Ｐゴシック"/>
          </rPr>
          <t>③の期間中における賃金改善の総額÷対象職員数の延べ人数で算出
例：12,000円÷２名（４月の対象職員１名＋５月の対象職員１名）＝6,000円</t>
        </r>
        <r>
          <rPr>
            <sz val="11"/>
            <color theme="1"/>
            <rFont val="ＭＳ Ｐゴシック"/>
          </rPr>
          <t xml:space="preserve">
</t>
        </r>
      </text>
    </comment>
    <comment ref="C31" authorId="1">
      <text>
        <r>
          <rPr>
            <b/>
            <sz val="11"/>
            <color theme="1"/>
            <rFont val="ＭＳ Ｐゴシック"/>
          </rPr>
          <t>③の期間中における賃金改善の総額÷対象職員数の延べ人数で算出
例：18,000円÷４名（４月の対象職員２名（１＋0.5＋0.5））＋（５月の対象職員２名（１＋0.5＋0.5）名）＝4,500円</t>
        </r>
        <r>
          <rPr>
            <sz val="11"/>
            <color theme="1"/>
            <rFont val="ＭＳ Ｐゴシック"/>
          </rPr>
          <t xml:space="preserve">
</t>
        </r>
      </text>
    </comment>
  </commentList>
</comments>
</file>

<file path=xl/comments10.xml><?xml version="1.0" encoding="utf-8"?>
<comments xmlns="http://schemas.openxmlformats.org/spreadsheetml/2006/main">
  <authors>
    <author>鈴木　優太</author>
  </authors>
  <commentList>
    <comment ref="I2" authorId="0">
      <text>
        <r>
          <rPr>
            <b/>
            <sz val="11"/>
            <color theme="1"/>
            <rFont val="ＭＳ Ｐゴシック"/>
          </rPr>
          <t>内訳の合計が診療所等賃上げ支援事　実績報告書に反映されます。</t>
        </r>
        <r>
          <rPr>
            <sz val="11"/>
            <color theme="1"/>
            <rFont val="ＭＳ Ｐゴシック"/>
          </rPr>
          <t xml:space="preserve">
</t>
        </r>
      </text>
    </comment>
    <comment ref="C3" authorId="0">
      <text>
        <r>
          <rPr>
            <b/>
            <sz val="11"/>
            <color theme="1"/>
            <rFont val="ＭＳ Ｐゴシック"/>
          </rPr>
          <t>改善した金額（上がった金額）を記載してください。（定期昇給は含みません）</t>
        </r>
        <r>
          <rPr>
            <sz val="11"/>
            <color theme="1"/>
            <rFont val="ＭＳ Ｐゴシック"/>
          </rPr>
          <t xml:space="preserve">
</t>
        </r>
        <r>
          <rPr>
            <b/>
            <sz val="11"/>
            <color theme="1"/>
            <rFont val="ＭＳ Ｐゴシック"/>
          </rPr>
          <t>例：250,000円→260,000円に改善した場合は10,000円</t>
        </r>
      </text>
    </comment>
  </commentList>
</comments>
</file>

<file path=xl/comments2.xml><?xml version="1.0" encoding="utf-8"?>
<comments xmlns="http://schemas.openxmlformats.org/spreadsheetml/2006/main">
  <authors>
    <author>鈴木　優太</author>
  </authors>
  <commentList>
    <comment ref="I2" authorId="0">
      <text>
        <r>
          <rPr>
            <b/>
            <sz val="11"/>
            <color theme="1"/>
            <rFont val="ＭＳ Ｐゴシック"/>
          </rPr>
          <t>内訳の合計が診療所等賃上げ支援事　実績報告書に反映されます。</t>
        </r>
        <r>
          <rPr>
            <sz val="11"/>
            <color theme="1"/>
            <rFont val="ＭＳ Ｐゴシック"/>
          </rPr>
          <t xml:space="preserve">
</t>
        </r>
      </text>
    </comment>
    <comment ref="C3" authorId="0">
      <text>
        <r>
          <rPr>
            <b/>
            <sz val="11"/>
            <color theme="1"/>
            <rFont val="ＭＳ Ｐゴシック"/>
          </rPr>
          <t>改善した金額（上がった金額）を記載してください。（定期昇給は含みません）</t>
        </r>
        <r>
          <rPr>
            <sz val="11"/>
            <color theme="1"/>
            <rFont val="ＭＳ Ｐゴシック"/>
          </rPr>
          <t xml:space="preserve">
</t>
        </r>
        <r>
          <rPr>
            <b/>
            <sz val="11"/>
            <color theme="1"/>
            <rFont val="ＭＳ Ｐゴシック"/>
          </rPr>
          <t>例：250,000円→260,000円に改善した場合は10,000円</t>
        </r>
      </text>
    </comment>
  </commentList>
</comments>
</file>

<file path=xl/comments3.xml><?xml version="1.0" encoding="utf-8"?>
<comments xmlns="http://schemas.openxmlformats.org/spreadsheetml/2006/main">
  <authors>
    <author>鈴木　優太</author>
    <author>下田 大道(shimoda-hiromichi)</author>
  </authors>
  <commentList>
    <comment ref="K15" authorId="0">
      <text>
        <r>
          <rPr>
            <b/>
            <sz val="11"/>
            <color theme="1"/>
            <rFont val="ＭＳ Ｐゴシック"/>
          </rPr>
          <t>当該運用のみで、Ｒ７．12月～Ｒ８．５月の賃金改善を改めて実施していない場合は、他の記入欄は記載不要です。</t>
        </r>
      </text>
    </comment>
    <comment ref="K6" authorId="0">
      <text>
        <r>
          <rPr>
            <b/>
            <sz val="11"/>
            <color theme="1"/>
            <rFont val="ＭＳ Ｐゴシック"/>
          </rPr>
          <t>別紙様式１－２【補助基準額】の金額を記載してください。</t>
        </r>
        <r>
          <rPr>
            <sz val="11"/>
            <color theme="1"/>
            <rFont val="ＭＳ Ｐゴシック"/>
          </rPr>
          <t xml:space="preserve">
</t>
        </r>
      </text>
    </comment>
    <comment ref="C10" authorId="0">
      <text>
        <r>
          <rPr>
            <b/>
            <sz val="11"/>
            <color theme="1"/>
            <rFont val="ＭＳ Ｐゴシック"/>
          </rPr>
          <t>月額を記載</t>
        </r>
        <r>
          <rPr>
            <sz val="11"/>
            <color theme="1"/>
            <rFont val="ＭＳ Ｐゴシック"/>
          </rPr>
          <t xml:space="preserve">
</t>
        </r>
      </text>
    </comment>
    <comment ref="C13" authorId="0">
      <text>
        <r>
          <rPr>
            <b/>
            <sz val="11"/>
            <color theme="1"/>
            <rFont val="ＭＳ Ｐゴシック"/>
          </rPr>
          <t>月額を記載</t>
        </r>
        <r>
          <rPr>
            <sz val="11"/>
            <color theme="1"/>
            <rFont val="ＭＳ Ｐゴシック"/>
          </rPr>
          <t xml:space="preserve">
</t>
        </r>
        <r>
          <rPr>
            <b/>
            <sz val="11"/>
            <color theme="1"/>
            <rFont val="ＭＳ Ｐゴシック"/>
          </rPr>
          <t>③の期間中における賃金改善の総額÷対象職員数の延べ人数で算出
例：100,000円（20,000＋24,000＋16,000）÷20名（12月の対象職員５名＋１月の対象職員５名＋２月の対象職員５名＋３月の対象職員５名）＝5,000円</t>
        </r>
      </text>
    </comment>
    <comment ref="B9" authorId="1">
      <text>
        <r>
          <rPr>
            <b/>
            <sz val="11"/>
            <color indexed="81"/>
            <rFont val="MS P ゴシック"/>
          </rPr>
          <t>「③月数の期間中における対象職員数の延べ人数」÷「③月数」
例：（４月の対象職員</t>
        </r>
        <r>
          <rPr>
            <b/>
            <sz val="11"/>
            <color indexed="81"/>
            <rFont val="ＭＳ Ｐゴシック"/>
          </rPr>
          <t>５</t>
        </r>
        <r>
          <rPr>
            <b/>
            <sz val="11"/>
            <color indexed="81"/>
            <rFont val="MS P ゴシック"/>
          </rPr>
          <t>名＋５月の対象職員</t>
        </r>
        <r>
          <rPr>
            <b/>
            <sz val="11"/>
            <color indexed="81"/>
            <rFont val="ＭＳ Ｐゴシック"/>
          </rPr>
          <t>５</t>
        </r>
        <r>
          <rPr>
            <b/>
            <sz val="11"/>
            <color indexed="81"/>
            <rFont val="MS P ゴシック"/>
          </rPr>
          <t>名）÷２ヶ月</t>
        </r>
        <r>
          <rPr>
            <b/>
            <sz val="11"/>
            <color indexed="81"/>
            <rFont val="ＭＳ ゴシック"/>
          </rPr>
          <t>＝５名</t>
        </r>
      </text>
    </comment>
    <comment ref="C9" authorId="1">
      <text>
        <r>
          <rPr>
            <b/>
            <sz val="11"/>
            <color indexed="81"/>
            <rFont val="MS P ゴシック"/>
          </rPr>
          <t>③の期間中における賃金改善の総額÷対象職員数の延べ人数で算出
例：</t>
        </r>
        <r>
          <rPr>
            <b/>
            <sz val="11"/>
            <color indexed="81"/>
            <rFont val="ＭＳ ゴシック"/>
          </rPr>
          <t>40,000</t>
        </r>
        <r>
          <rPr>
            <b/>
            <sz val="11"/>
            <color indexed="81"/>
            <rFont val="MS P ゴシック"/>
          </rPr>
          <t>円</t>
        </r>
        <r>
          <rPr>
            <b/>
            <sz val="11"/>
            <color indexed="81"/>
            <rFont val="ＭＳ ゴシック"/>
          </rPr>
          <t>（24,000＋10,000＋6,000）</t>
        </r>
        <r>
          <rPr>
            <b/>
            <sz val="11"/>
            <color indexed="81"/>
            <rFont val="MS P ゴシック"/>
          </rPr>
          <t>÷10</t>
        </r>
        <r>
          <rPr>
            <b/>
            <sz val="11"/>
            <color indexed="81"/>
            <rFont val="ＭＳ Ｐゴシック"/>
          </rPr>
          <t>名</t>
        </r>
        <r>
          <rPr>
            <b/>
            <sz val="11"/>
            <color indexed="81"/>
            <rFont val="MS P ゴシック"/>
          </rPr>
          <t>（４月の対象職員</t>
        </r>
        <r>
          <rPr>
            <b/>
            <sz val="11"/>
            <color indexed="81"/>
            <rFont val="ＭＳ Ｐゴシック"/>
          </rPr>
          <t>５</t>
        </r>
        <r>
          <rPr>
            <b/>
            <sz val="11"/>
            <color indexed="81"/>
            <rFont val="MS P ゴシック"/>
          </rPr>
          <t>名＋５月の対象職員</t>
        </r>
        <r>
          <rPr>
            <b/>
            <sz val="11"/>
            <color indexed="81"/>
            <rFont val="ＭＳ Ｐゴシック"/>
          </rPr>
          <t>５</t>
        </r>
        <r>
          <rPr>
            <b/>
            <sz val="11"/>
            <color indexed="81"/>
            <rFont val="MS P ゴシック"/>
          </rPr>
          <t>名）</t>
        </r>
        <r>
          <rPr>
            <b/>
            <sz val="11"/>
            <color indexed="81"/>
            <rFont val="ＭＳ Ｐゴシック"/>
          </rPr>
          <t>＝4,000円</t>
        </r>
      </text>
    </comment>
    <comment ref="J13" authorId="0">
      <text>
        <r>
          <rPr>
            <sz val="11"/>
            <color theme="1"/>
            <rFont val="ＭＳ Ｐゴシック"/>
          </rPr>
          <t>プルダウンで選択
１～４ヶ月</t>
        </r>
      </text>
    </comment>
    <comment ref="C33" authorId="0">
      <text>
        <r>
          <rPr>
            <b/>
            <sz val="11"/>
            <color theme="1"/>
            <rFont val="ＭＳ Ｐゴシック"/>
          </rPr>
          <t>月額を記載
③の期間中における賃金改善の総額÷対象職員数の延べ人数で算出
例：16,000円÷４名（12月の対象職員１名＋１月の対象職員１名＋２月の対象職員１名＋３月の対象職員１名）＝4,000円</t>
        </r>
        <r>
          <rPr>
            <sz val="11"/>
            <color theme="1"/>
            <rFont val="ＭＳ Ｐゴシック"/>
          </rPr>
          <t xml:space="preserve">
</t>
        </r>
      </text>
    </comment>
    <comment ref="C27" authorId="0">
      <text>
        <r>
          <rPr>
            <b/>
            <sz val="11"/>
            <color theme="1"/>
            <rFont val="ＭＳ Ｐゴシック"/>
          </rPr>
          <t>月額を記載
③の期間中における賃金改善の総額÷対象職員数の延べ人数で算出
例：24,000円÷４名（12月の対象職員１名＋１月の対象職員１名＋２月の対象職員１名＋３月の対象職員１名）＝6,000円</t>
        </r>
        <r>
          <rPr>
            <sz val="11"/>
            <color theme="1"/>
            <rFont val="ＭＳ Ｐゴシック"/>
          </rPr>
          <t xml:space="preserve">
</t>
        </r>
      </text>
    </comment>
    <comment ref="C21" authorId="0">
      <text>
        <r>
          <rPr>
            <b/>
            <sz val="11"/>
            <color theme="1"/>
            <rFont val="ＭＳ Ｐゴシック"/>
          </rPr>
          <t>月額を記載
③の期間中における賃金改善の総額÷対象職員数の延べ人数で算出
例：60,000円÷12名（12月の対象職員３名＋１月の対象職員３名＋２月の対象職員３名＋３月の対象職員３名）＝5,000円</t>
        </r>
        <r>
          <rPr>
            <sz val="11"/>
            <color theme="1"/>
            <rFont val="ＭＳ Ｐゴシック"/>
          </rPr>
          <t xml:space="preserve">
</t>
        </r>
      </text>
    </comment>
    <comment ref="B18" authorId="0">
      <text>
        <r>
          <rPr>
            <b/>
            <sz val="11"/>
            <color theme="1"/>
            <rFont val="ＭＳ Ｐゴシック"/>
          </rPr>
          <t>「③月数の期間中における対象職員数の延べ人数」÷「③月数」
例：（４月の対象職員３名＋５月の対象職員３名）÷２ヶ月＝３名</t>
        </r>
        <r>
          <rPr>
            <sz val="11"/>
            <color theme="1"/>
            <rFont val="ＭＳ Ｐゴシック"/>
          </rPr>
          <t xml:space="preserve">
</t>
        </r>
      </text>
    </comment>
    <comment ref="C18" authorId="0">
      <text>
        <r>
          <rPr>
            <b/>
            <sz val="11"/>
            <color theme="1"/>
            <rFont val="ＭＳ Ｐゴシック"/>
          </rPr>
          <t>③の期間中における賃金改善の総額÷対象職員数の延べ人数で算出
例：24,000円÷６名（４月の対象職員３名＋５月の対象職員３名）＝4,000円</t>
        </r>
        <r>
          <rPr>
            <sz val="11"/>
            <color theme="1"/>
            <rFont val="ＭＳ Ｐゴシック"/>
          </rPr>
          <t xml:space="preserve">
</t>
        </r>
      </text>
    </comment>
    <comment ref="B24" authorId="0">
      <text>
        <r>
          <rPr>
            <b/>
            <sz val="11"/>
            <color theme="1"/>
            <rFont val="ＭＳ Ｐゴシック"/>
          </rPr>
          <t>「③月数の期間中における対象職員数の延べ人数」÷「③月数」
例：（４月の対象職員１名＋５月の対象職員１名）÷２ヶ月＝１名</t>
        </r>
        <r>
          <rPr>
            <sz val="11"/>
            <color theme="1"/>
            <rFont val="ＭＳ Ｐゴシック"/>
          </rPr>
          <t xml:space="preserve">
</t>
        </r>
      </text>
    </comment>
    <comment ref="C24" authorId="0">
      <text>
        <r>
          <rPr>
            <b/>
            <sz val="11"/>
            <color theme="1"/>
            <rFont val="ＭＳ Ｐゴシック"/>
          </rPr>
          <t>③の期間中における賃金改善の総額÷対象職員数の延べ人数で算出
例：10,000円÷２名（４月の対象職員１名＋５月の対象職員１名）＝5,000円</t>
        </r>
        <r>
          <rPr>
            <sz val="11"/>
            <color theme="1"/>
            <rFont val="ＭＳ Ｐゴシック"/>
          </rPr>
          <t xml:space="preserve">
</t>
        </r>
      </text>
    </comment>
    <comment ref="B30" authorId="0">
      <text>
        <r>
          <rPr>
            <b/>
            <sz val="11"/>
            <color theme="1"/>
            <rFont val="ＭＳ Ｐゴシック"/>
          </rPr>
          <t>「③月数の期間中における対象職員数の延べ人数」÷「③月数」
例：（４月の対象職員１名＋５月の対象職員１名）÷２ヶ月＝１名</t>
        </r>
        <r>
          <rPr>
            <sz val="11"/>
            <color theme="1"/>
            <rFont val="ＭＳ Ｐゴシック"/>
          </rPr>
          <t xml:space="preserve">
</t>
        </r>
      </text>
    </comment>
    <comment ref="C30" authorId="0">
      <text>
        <r>
          <rPr>
            <b/>
            <sz val="11"/>
            <color theme="1"/>
            <rFont val="ＭＳ Ｐゴシック"/>
          </rPr>
          <t>③の期間中における賃金改善の総額÷対象職員数の延べ人数で算出
例：6,000円÷２名（４月の対象職員１名＋５月の対象職員１名）＝3,000円</t>
        </r>
        <r>
          <rPr>
            <sz val="11"/>
            <color theme="1"/>
            <rFont val="ＭＳ Ｐゴシック"/>
          </rPr>
          <t xml:space="preserve">
</t>
        </r>
      </text>
    </comment>
  </commentList>
</comments>
</file>

<file path=xl/comments4.xml><?xml version="1.0" encoding="utf-8"?>
<comments xmlns="http://schemas.openxmlformats.org/spreadsheetml/2006/main">
  <authors>
    <author>鈴木　優太</author>
  </authors>
  <commentList>
    <comment ref="I2" authorId="0">
      <text>
        <r>
          <rPr>
            <b/>
            <sz val="11"/>
            <color theme="1"/>
            <rFont val="ＭＳ Ｐゴシック"/>
          </rPr>
          <t>内訳の合計が診療所等賃上げ支援事　実績報告書に反映されます。</t>
        </r>
        <r>
          <rPr>
            <sz val="11"/>
            <color theme="1"/>
            <rFont val="ＭＳ Ｐゴシック"/>
          </rPr>
          <t xml:space="preserve">
</t>
        </r>
      </text>
    </comment>
    <comment ref="C3" authorId="0">
      <text>
        <r>
          <rPr>
            <b/>
            <sz val="11"/>
            <color theme="1"/>
            <rFont val="ＭＳ Ｐゴシック"/>
          </rPr>
          <t>改善した金額（上がった金額）を記載してください。（定期昇給は含みません）</t>
        </r>
        <r>
          <rPr>
            <sz val="11"/>
            <color theme="1"/>
            <rFont val="ＭＳ Ｐゴシック"/>
          </rPr>
          <t xml:space="preserve">
</t>
        </r>
        <r>
          <rPr>
            <b/>
            <sz val="11"/>
            <color theme="1"/>
            <rFont val="ＭＳ Ｐゴシック"/>
          </rPr>
          <t>例：250,000円→260,000円に改善した場合は10,000円</t>
        </r>
      </text>
    </comment>
  </commentList>
</comments>
</file>

<file path=xl/comments5.xml><?xml version="1.0" encoding="utf-8"?>
<comments xmlns="http://schemas.openxmlformats.org/spreadsheetml/2006/main">
  <authors>
    <author>鈴木　優太</author>
  </authors>
  <commentList>
    <comment ref="K15" authorId="0">
      <text>
        <r>
          <rPr>
            <b/>
            <sz val="14"/>
            <color theme="1"/>
            <rFont val="ＭＳ Ｐゴシック"/>
          </rPr>
          <t>当該運用のみで、Ｒ７．12月～Ｒ８．５月の賃金改善を改めて実施していない場合は、他の記入欄は記載不要です。</t>
        </r>
      </text>
    </comment>
    <comment ref="K6" authorId="0">
      <text>
        <r>
          <rPr>
            <b/>
            <sz val="11"/>
            <color theme="1"/>
            <rFont val="ＭＳ Ｐゴシック"/>
          </rPr>
          <t>別紙様式１－２【補助基準額】の金額を記載してください。</t>
        </r>
        <r>
          <rPr>
            <sz val="11"/>
            <color theme="1"/>
            <rFont val="ＭＳ Ｐゴシック"/>
          </rPr>
          <t xml:space="preserve">
</t>
        </r>
      </text>
    </comment>
  </commentList>
</comments>
</file>

<file path=xl/comments6.xml><?xml version="1.0" encoding="utf-8"?>
<comments xmlns="http://schemas.openxmlformats.org/spreadsheetml/2006/main">
  <authors>
    <author>鈴木　優太</author>
  </authors>
  <commentList>
    <comment ref="C3" authorId="0">
      <text>
        <r>
          <rPr>
            <b/>
            <sz val="11"/>
            <color theme="1"/>
            <rFont val="ＭＳ Ｐゴシック"/>
          </rPr>
          <t>改善した金額（上がった金額）を記載してください。（定期昇給は含みません）</t>
        </r>
        <r>
          <rPr>
            <sz val="11"/>
            <color theme="1"/>
            <rFont val="ＭＳ Ｐゴシック"/>
          </rPr>
          <t xml:space="preserve">
</t>
        </r>
        <r>
          <rPr>
            <b/>
            <sz val="11"/>
            <color theme="1"/>
            <rFont val="ＭＳ Ｐゴシック"/>
          </rPr>
          <t>例：250,000円→260,000円に改善した場合は10,000円</t>
        </r>
      </text>
    </comment>
    <comment ref="I2" authorId="0">
      <text>
        <r>
          <rPr>
            <b/>
            <sz val="11"/>
            <color theme="1"/>
            <rFont val="ＭＳ Ｐゴシック"/>
          </rPr>
          <t>内訳の合計が診療所等賃上げ支援事　実績報告書に反映されます。</t>
        </r>
        <r>
          <rPr>
            <sz val="11"/>
            <color theme="1"/>
            <rFont val="ＭＳ Ｐゴシック"/>
          </rPr>
          <t xml:space="preserve">
</t>
        </r>
      </text>
    </comment>
  </commentList>
</comments>
</file>

<file path=xl/comments7.xml><?xml version="1.0" encoding="utf-8"?>
<comments xmlns="http://schemas.openxmlformats.org/spreadsheetml/2006/main">
  <authors>
    <author>鈴木　優太</author>
    <author>下田 大道(shimoda-hiromichi)</author>
  </authors>
  <commentList>
    <comment ref="B24" authorId="0">
      <text>
        <r>
          <rPr>
            <b/>
            <sz val="11"/>
            <color theme="1"/>
            <rFont val="ＭＳ Ｐゴシック"/>
          </rPr>
          <t>「③月数の期間中における対象職員数の延べ人数」÷「③月数」
例：（12月の対象職員４名＋１月の対象職員４名＋２月の対象職員４名＋３月の対象職員４名＋４月の対象職員５名＋５月の対象職員５名）÷６ヶ月＝４．３３３…人
今回は少数第2位切り上げとした。（端数処理の有無及び方法は各申請者が判断して良い）</t>
        </r>
      </text>
    </comment>
    <comment ref="C9" authorId="1">
      <text>
        <r>
          <rPr>
            <b/>
            <sz val="11"/>
            <color indexed="81"/>
            <rFont val="MS P ゴシック"/>
          </rPr>
          <t>③の期間中における賃金改善の総額÷対象職員数の延べ人数で算出
例：2</t>
        </r>
        <r>
          <rPr>
            <b/>
            <sz val="11"/>
            <color indexed="81"/>
            <rFont val="ＭＳ ゴシック"/>
          </rPr>
          <t>40,000</t>
        </r>
        <r>
          <rPr>
            <b/>
            <sz val="11"/>
            <color indexed="81"/>
            <rFont val="MS P ゴシック"/>
          </rPr>
          <t>円</t>
        </r>
        <r>
          <rPr>
            <b/>
            <sz val="11"/>
            <color indexed="81"/>
            <rFont val="ＭＳ ゴシック"/>
          </rPr>
          <t>（108,000＋132､000）</t>
        </r>
        <r>
          <rPr>
            <b/>
            <sz val="11"/>
            <color indexed="81"/>
            <rFont val="MS P ゴシック"/>
          </rPr>
          <t>÷44</t>
        </r>
        <r>
          <rPr>
            <b/>
            <sz val="11"/>
            <color indexed="81"/>
            <rFont val="ＭＳ Ｐゴシック"/>
          </rPr>
          <t>名（</t>
        </r>
        <r>
          <rPr>
            <b/>
            <sz val="11"/>
            <color indexed="81"/>
            <rFont val="MS P ゴシック"/>
          </rPr>
          <t>12</t>
        </r>
        <r>
          <rPr>
            <b/>
            <sz val="11"/>
            <color indexed="81"/>
            <rFont val="ＭＳ Ｐゴシック"/>
          </rPr>
          <t>月の対象職員７名＋１月の対象職員７名＋２月の対象職員７名＋３月の対象職員７名＋４月の対象職員８名＋５月の対象職員８名）＝5,454.5454…円≒5,455円（小数第１位切り上げ）</t>
        </r>
      </text>
    </comment>
    <comment ref="K24" authorId="0">
      <text>
        <r>
          <rPr>
            <b/>
            <sz val="11"/>
            <color theme="1"/>
            <rFont val="ＭＳ Ｐゴシック"/>
          </rPr>
          <t>端数処理により実際の賃金改善の総額を端数分下回っている場合には、数式の上から直接実際の金額を上書き記入してください。</t>
        </r>
        <r>
          <rPr>
            <sz val="11"/>
            <color theme="1"/>
            <rFont val="ＭＳ Ｐゴシック"/>
          </rPr>
          <t xml:space="preserve">
</t>
        </r>
      </text>
    </comment>
    <comment ref="K10" authorId="0">
      <text>
        <r>
          <rPr>
            <b/>
            <sz val="11"/>
            <color theme="1"/>
            <rFont val="ＭＳ Ｐゴシック"/>
          </rPr>
          <t>端数処理により実際の賃金改善の総額を端数分下回っている場合には、数式の上から直接実際の金額を上書き記入してください。</t>
        </r>
        <r>
          <rPr>
            <sz val="11"/>
            <color theme="1"/>
            <rFont val="ＭＳ Ｐゴシック"/>
          </rPr>
          <t xml:space="preserve">
</t>
        </r>
      </text>
    </comment>
    <comment ref="C24" authorId="0">
      <text>
        <r>
          <rPr>
            <b/>
            <sz val="11"/>
            <color theme="1"/>
            <rFont val="ＭＳ Ｐゴシック"/>
          </rPr>
          <t>③の期間中における賃金改善の総額÷対象職員数の延べ人数で算出
例：132,000円÷26名（12月の対象職員４名＋１月の対象職員４名＋２月の対象職員４名＋３月の対象職員４名＋４月の対象職員５名＋５月の対象職員５名）＝5,076.92円≒5,077円（小数第１位切り上げ）</t>
        </r>
        <r>
          <rPr>
            <sz val="11"/>
            <color theme="1"/>
            <rFont val="ＭＳ Ｐゴシック"/>
          </rPr>
          <t xml:space="preserve">
</t>
        </r>
      </text>
    </comment>
    <comment ref="B18" authorId="0">
      <text>
        <r>
          <rPr>
            <b/>
            <sz val="11"/>
            <color theme="1"/>
            <rFont val="ＭＳ Ｐゴシック"/>
          </rPr>
          <t>「③月数の期間中における対象職員数の延べ人数」÷「③月数」
例：（12月の対象職員３名＋１月の対象職員３名＋２月の対象職員３名＋３月の対象職員３名＋４月の対象職員３名＋５月の対象職員３名）÷６ヶ月＝３人</t>
        </r>
        <r>
          <rPr>
            <sz val="11"/>
            <color theme="1"/>
            <rFont val="ＭＳ Ｐゴシック"/>
          </rPr>
          <t xml:space="preserve">
</t>
        </r>
      </text>
    </comment>
    <comment ref="C18" authorId="0">
      <text>
        <r>
          <rPr>
            <b/>
            <sz val="11"/>
            <color theme="1"/>
            <rFont val="ＭＳ Ｐゴシック"/>
          </rPr>
          <t>③の期間中における賃金改善の総額÷対象職員数の延べ人数で算出
例：108,000円÷18名（12月の対象職員３名＋１月の対象職員３名＋２月の対象職員３名＋３月の対象職員３名＋４月の対象職員３名＋５月の対象職員３名）＝6,000円</t>
        </r>
        <r>
          <rPr>
            <sz val="11"/>
            <color theme="1"/>
            <rFont val="ＭＳ Ｐゴシック"/>
          </rPr>
          <t xml:space="preserve">
</t>
        </r>
      </text>
    </comment>
    <comment ref="B9" authorId="0">
      <text>
        <r>
          <rPr>
            <b/>
            <sz val="11"/>
            <color theme="1"/>
            <rFont val="ＭＳ Ｐゴシック"/>
          </rPr>
          <t>「③月数の期間中における対象職員数の延べ人数」÷「③月数」
例：（12月の対象職員７名＋１月の対象職員７名＋２月の対象職員７名＋３月の対象職員７名＋４月の対象職員８名＋５月の対象職員８名）÷６ヶ月＝７．３３３…人
今回は少数第2位切り上げとした。（端数処理の有無及び方法は各申請者が判断して良い）</t>
        </r>
        <r>
          <rPr>
            <sz val="11"/>
            <color theme="1"/>
            <rFont val="ＭＳ Ｐゴシック"/>
          </rPr>
          <t xml:space="preserve">
</t>
        </r>
      </text>
    </comment>
  </commentList>
</comments>
</file>

<file path=xl/comments8.xml><?xml version="1.0" encoding="utf-8"?>
<comments xmlns="http://schemas.openxmlformats.org/spreadsheetml/2006/main">
  <authors>
    <author>鈴木　優太</author>
  </authors>
  <commentList>
    <comment ref="I2" authorId="0">
      <text>
        <r>
          <rPr>
            <b/>
            <sz val="11"/>
            <color theme="1"/>
            <rFont val="ＭＳ Ｐゴシック"/>
          </rPr>
          <t>内訳の合計が診療所等賃上げ支援事　実績報告書に反映されます。</t>
        </r>
        <r>
          <rPr>
            <sz val="11"/>
            <color theme="1"/>
            <rFont val="ＭＳ Ｐゴシック"/>
          </rPr>
          <t xml:space="preserve">
</t>
        </r>
      </text>
    </comment>
    <comment ref="C3" authorId="0">
      <text>
        <r>
          <rPr>
            <b/>
            <sz val="11"/>
            <color theme="1"/>
            <rFont val="ＭＳ Ｐゴシック"/>
          </rPr>
          <t>改善した金額（上がった金額）を記載してください。（定期昇給は含みません）</t>
        </r>
        <r>
          <rPr>
            <sz val="11"/>
            <color theme="1"/>
            <rFont val="ＭＳ Ｐゴシック"/>
          </rPr>
          <t xml:space="preserve">
</t>
        </r>
        <r>
          <rPr>
            <b/>
            <sz val="11"/>
            <color theme="1"/>
            <rFont val="ＭＳ Ｐゴシック"/>
          </rPr>
          <t>例：250,000円→260,000円に改善した場合は10,000円</t>
        </r>
      </text>
    </comment>
    <comment ref="I4" authorId="0">
      <text>
        <r>
          <rPr>
            <b/>
            <sz val="11"/>
            <color theme="1"/>
            <rFont val="ＭＳ Ｐゴシック"/>
          </rPr>
          <t>端数処理により実際の賃金改善の総額を端数分下回っている場合には、数式の上から直接実際の金額を上書き記入してください。</t>
        </r>
        <r>
          <rPr>
            <sz val="11"/>
            <color theme="1"/>
            <rFont val="ＭＳ Ｐゴシック"/>
          </rPr>
          <t xml:space="preserve">
</t>
        </r>
      </text>
    </comment>
  </commentList>
</comments>
</file>

<file path=xl/comments9.xml><?xml version="1.0" encoding="utf-8"?>
<comments xmlns="http://schemas.openxmlformats.org/spreadsheetml/2006/main">
  <authors>
    <author>鈴木　優太</author>
    <author>下田 大道(shimoda-hiromichi)</author>
  </authors>
  <commentList>
    <comment ref="K4" authorId="0">
      <text>
        <r>
          <rPr>
            <b/>
            <sz val="12"/>
            <color theme="1"/>
            <rFont val="ＭＳ Ｐゴシック"/>
          </rPr>
          <t>介護分野の職員の賃上げ・職場環境改善支援事業費補助金等の別の補助金やベースアップ評価料を活用した金額が含まれている場合はその金額を記載してください。</t>
        </r>
        <r>
          <rPr>
            <sz val="11"/>
            <color theme="1"/>
            <rFont val="ＭＳ Ｐゴシック"/>
          </rPr>
          <t xml:space="preserve">
</t>
        </r>
      </text>
    </comment>
    <comment ref="K15" authorId="0">
      <text>
        <r>
          <rPr>
            <b/>
            <sz val="11"/>
            <color theme="1"/>
            <rFont val="ＭＳ Ｐゴシック"/>
          </rPr>
          <t>当該運用のみで、Ｒ７．12月～Ｒ８．５月の賃金改善を改めて実施していない場合は、他の記入欄は記載不要です。</t>
        </r>
      </text>
    </comment>
    <comment ref="C9" authorId="1">
      <text>
        <r>
          <rPr>
            <b/>
            <sz val="11"/>
            <color indexed="81"/>
            <rFont val="MS P ゴシック"/>
          </rPr>
          <t xml:space="preserve">③の期間中における賃金改善の総額÷対象職員数の延べ人数で算出
</t>
        </r>
      </text>
    </comment>
    <comment ref="B9" authorId="0">
      <text>
        <r>
          <rPr>
            <b/>
            <sz val="11"/>
            <color theme="1"/>
            <rFont val="ＭＳ Ｐゴシック"/>
          </rPr>
          <t xml:space="preserve">「③月数の期間中における対象職員数の延べ人数」÷「③月数」で算出
</t>
        </r>
        <r>
          <rPr>
            <sz val="11"/>
            <color theme="1"/>
            <rFont val="ＭＳ Ｐゴシック"/>
          </rPr>
          <t xml:space="preserve">
</t>
        </r>
      </text>
    </comment>
    <comment ref="C17" authorId="1">
      <text>
        <r>
          <rPr>
            <b/>
            <sz val="11"/>
            <color indexed="81"/>
            <rFont val="MS P ゴシック"/>
          </rPr>
          <t xml:space="preserve">③の期間中における賃金改善の総額÷対象職員数の延べ人数で算出
</t>
        </r>
      </text>
    </comment>
    <comment ref="B17" authorId="0">
      <text>
        <r>
          <rPr>
            <b/>
            <sz val="11"/>
            <color theme="1"/>
            <rFont val="ＭＳ Ｐゴシック"/>
          </rPr>
          <t xml:space="preserve">「③月数の期間中における対象職員数の延べ人数」÷「③月数」で算出
</t>
        </r>
        <r>
          <rPr>
            <sz val="11"/>
            <color theme="1"/>
            <rFont val="ＭＳ Ｐゴシック"/>
          </rPr>
          <t xml:space="preserve">
</t>
        </r>
      </text>
    </comment>
    <comment ref="C23" authorId="1">
      <text>
        <r>
          <rPr>
            <b/>
            <sz val="11"/>
            <color indexed="81"/>
            <rFont val="MS P ゴシック"/>
          </rPr>
          <t xml:space="preserve">③の期間中における賃金改善の総額÷対象職員数の延べ人数で算出
</t>
        </r>
      </text>
    </comment>
    <comment ref="B23" authorId="0">
      <text>
        <r>
          <rPr>
            <b/>
            <sz val="11"/>
            <color theme="1"/>
            <rFont val="ＭＳ Ｐゴシック"/>
          </rPr>
          <t xml:space="preserve">「③月数の期間中における対象職員数の延べ人数」÷「③月数」で算出
</t>
        </r>
        <r>
          <rPr>
            <sz val="11"/>
            <color theme="1"/>
            <rFont val="ＭＳ Ｐゴシック"/>
          </rPr>
          <t xml:space="preserve">
</t>
        </r>
      </text>
    </comment>
    <comment ref="C29" authorId="1">
      <text>
        <r>
          <rPr>
            <b/>
            <sz val="11"/>
            <color indexed="81"/>
            <rFont val="MS P ゴシック"/>
          </rPr>
          <t>③の期間中における賃金改善の総額÷対象職員数の延べ人数で算出</t>
        </r>
      </text>
    </comment>
    <comment ref="B29" authorId="0">
      <text>
        <r>
          <rPr>
            <b/>
            <sz val="11"/>
            <color theme="1"/>
            <rFont val="ＭＳ Ｐゴシック"/>
          </rPr>
          <t>「③月数の期間中における対象職員数の延べ人数」÷「③月数」で算出</t>
        </r>
        <r>
          <rPr>
            <sz val="11"/>
            <color theme="1"/>
            <rFont val="ＭＳ Ｐゴシック"/>
          </rPr>
          <t xml:space="preserve">
</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<sst xmlns="http://schemas.openxmlformats.org/spreadsheetml/2006/main" xmlns:r="http://schemas.openxmlformats.org/officeDocument/2006/relationships" count="377" uniqueCount="377">
  <si>
    <t>　診療所等物価支援事業について、次のとおり申請します。</t>
  </si>
  <si>
    <t>10群馬県</t>
  </si>
  <si>
    <t>委任状の有無：</t>
    <rPh sb="0" eb="3">
      <t>イニンジョウ</t>
    </rPh>
    <rPh sb="4" eb="6">
      <t>ウム</t>
    </rPh>
    <phoneticPr fontId="21"/>
  </si>
  <si>
    <t>年</t>
    <rPh sb="0" eb="1">
      <t>ネン</t>
    </rPh>
    <phoneticPr fontId="21"/>
  </si>
  <si>
    <t>事務職員</t>
    <rPh sb="0" eb="4">
      <t>ジムショクイン</t>
    </rPh>
    <phoneticPr fontId="21"/>
  </si>
  <si>
    <t>17石川県</t>
  </si>
  <si>
    <t>日</t>
    <rPh sb="0" eb="1">
      <t>ニチ</t>
    </rPh>
    <phoneticPr fontId="21"/>
  </si>
  <si>
    <t>救急救命士</t>
    <rPh sb="0" eb="5">
      <t>キュウキュウキュウメイシ</t>
    </rPh>
    <phoneticPr fontId="21"/>
  </si>
  <si>
    <t>〒</t>
  </si>
  <si>
    <t>01北海道</t>
  </si>
  <si>
    <t>預金種目</t>
    <rPh sb="0" eb="2">
      <t>ヨキン</t>
    </rPh>
    <rPh sb="2" eb="4">
      <t>シュモク</t>
    </rPh>
    <phoneticPr fontId="21"/>
  </si>
  <si>
    <t>金</t>
    <rPh sb="0" eb="1">
      <t>キン</t>
    </rPh>
    <phoneticPr fontId="21"/>
  </si>
  <si>
    <t>○○</t>
  </si>
  <si>
    <t>　特別手当（①対象人数×②月額×③月数）</t>
    <rPh sb="1" eb="3">
      <t>トクベツ</t>
    </rPh>
    <rPh sb="3" eb="5">
      <t>テアテ</t>
    </rPh>
    <rPh sb="7" eb="9">
      <t>タイショウ</t>
    </rPh>
    <rPh sb="9" eb="11">
      <t>ニンズウ</t>
    </rPh>
    <rPh sb="13" eb="15">
      <t>ゲツガク</t>
    </rPh>
    <rPh sb="17" eb="19">
      <t>ゲッスウ</t>
    </rPh>
    <phoneticPr fontId="21"/>
  </si>
  <si>
    <t/>
  </si>
  <si>
    <t>職種①</t>
    <rPh sb="0" eb="2">
      <t>ショクシュ</t>
    </rPh>
    <phoneticPr fontId="21"/>
  </si>
  <si>
    <t>Ａ</t>
  </si>
  <si>
    <t>18福井県</t>
  </si>
  <si>
    <t>電話番号</t>
    <rPh sb="0" eb="2">
      <t>デンワ</t>
    </rPh>
    <rPh sb="2" eb="4">
      <t>バンゴウ</t>
    </rPh>
    <phoneticPr fontId="21"/>
  </si>
  <si>
    <t>R7.8.1病床数
⑤</t>
    <rPh sb="6" eb="9">
      <t>ビョウショウスウ</t>
    </rPh>
    <phoneticPr fontId="21"/>
  </si>
  <si>
    <t>06山形県</t>
  </si>
  <si>
    <t>【申請内容に関する連絡先】</t>
    <rPh sb="1" eb="3">
      <t>シンセイ</t>
    </rPh>
    <rPh sb="3" eb="5">
      <t>ナイヨウ</t>
    </rPh>
    <rPh sb="6" eb="7">
      <t>カン</t>
    </rPh>
    <rPh sb="9" eb="11">
      <t>レンラク</t>
    </rPh>
    <rPh sb="11" eb="12">
      <t>サキ</t>
    </rPh>
    <phoneticPr fontId="21"/>
  </si>
  <si>
    <t>11埼玉県</t>
  </si>
  <si>
    <t>令和７年度の対象職員のベースアップについて、令和７年３月31日時点の賃金水準と比較して2.0％を上回って実施している場合は、令和７年12月から令和８年５月までの間の当該2.0％を上回る部分（別紙にて算定）を上記とは別に含めることが可能</t>
  </si>
  <si>
    <t>使用許可病床数
（R7.8.1時点）</t>
  </si>
  <si>
    <t>08茨城県</t>
  </si>
  <si>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21"/>
  </si>
  <si>
    <t>21岐阜県</t>
  </si>
  <si>
    <t>別紙様式１－２【補助基準額】の金額を記載してください。</t>
    <rPh sb="0" eb="2">
      <t>ベッシ</t>
    </rPh>
    <rPh sb="2" eb="4">
      <t>ヨウシキ</t>
    </rPh>
    <rPh sb="15" eb="17">
      <t>キンガク</t>
    </rPh>
    <rPh sb="18" eb="20">
      <t>キサイ</t>
    </rPh>
    <phoneticPr fontId="21"/>
  </si>
  <si>
    <t>22静岡県</t>
  </si>
  <si>
    <t>行が不足する場合には適宜行を追加して差し支えない。</t>
  </si>
  <si>
    <t>45宮崎県</t>
  </si>
  <si>
    <r>
      <t>（別紙様式２）</t>
    </r>
    <r>
      <rPr>
        <b/>
        <sz val="14"/>
        <color rgb="FFFF0000"/>
        <rFont val="ＭＳ Ｐゴシック"/>
      </rPr>
      <t>※歯科診療所の報告</t>
    </r>
    <rPh sb="1" eb="3">
      <t>ベッシ</t>
    </rPh>
    <rPh sb="3" eb="5">
      <t>ヨウシキ</t>
    </rPh>
    <rPh sb="8" eb="10">
      <t>シカ</t>
    </rPh>
    <rPh sb="10" eb="13">
      <t>シンリョウジョ</t>
    </rPh>
    <rPh sb="14" eb="16">
      <t>ホウコク</t>
    </rPh>
    <phoneticPr fontId="21"/>
  </si>
  <si>
    <r>
      <t>（別紙様式２）</t>
    </r>
    <r>
      <rPr>
        <b/>
        <sz val="14"/>
        <color rgb="FFFF0000"/>
        <rFont val="ＭＳ Ｐゴシック"/>
      </rPr>
      <t>※有床診療所の報告</t>
    </r>
    <rPh sb="1" eb="3">
      <t>ベッシ</t>
    </rPh>
    <rPh sb="3" eb="5">
      <t>ヨウシキ</t>
    </rPh>
    <rPh sb="8" eb="10">
      <t>ユウショウ</t>
    </rPh>
    <rPh sb="10" eb="13">
      <t>シンリョウジョ</t>
    </rPh>
    <rPh sb="14" eb="16">
      <t>ホウコク</t>
    </rPh>
    <phoneticPr fontId="21"/>
  </si>
  <si>
    <t>金融機関コード</t>
    <rPh sb="0" eb="2">
      <t>キンユウ</t>
    </rPh>
    <rPh sb="2" eb="4">
      <t>キカン</t>
    </rPh>
    <phoneticPr fontId="21"/>
  </si>
  <si>
    <t>××××.××××@×××.××</t>
  </si>
  <si>
    <t>（フリガナ）</t>
  </si>
  <si>
    <t>支店名</t>
    <rPh sb="0" eb="3">
      <t>シテンメイ</t>
    </rPh>
    <phoneticPr fontId="21"/>
  </si>
  <si>
    <t>02青森県</t>
    <rPh sb="4" eb="5">
      <t>ケン</t>
    </rPh>
    <phoneticPr fontId="21"/>
  </si>
  <si>
    <t>19山梨県</t>
  </si>
  <si>
    <t>07福島県</t>
  </si>
  <si>
    <t>e-mail</t>
  </si>
  <si>
    <t>有床診療所（３床以上）</t>
  </si>
  <si>
    <t>09栃木県</t>
  </si>
  <si>
    <t>介護福祉士</t>
    <rPh sb="0" eb="5">
      <t>カイゴフクシシ</t>
    </rPh>
    <phoneticPr fontId="21"/>
  </si>
  <si>
    <t>看護師</t>
    <rPh sb="0" eb="3">
      <t>カンゴシ</t>
    </rPh>
    <phoneticPr fontId="21"/>
  </si>
  <si>
    <t>・共通項目（申請される方全員が対象）</t>
    <rPh sb="6" eb="8">
      <t>シンセイ</t>
    </rPh>
    <rPh sb="11" eb="12">
      <t>カタ</t>
    </rPh>
    <rPh sb="12" eb="14">
      <t>ゼンイン</t>
    </rPh>
    <rPh sb="15" eb="17">
      <t>タイショウ</t>
    </rPh>
    <phoneticPr fontId="21"/>
  </si>
  <si>
    <r>
      <t xml:space="preserve">【2.0超部分に充てる場合の算定シート】
</t>
    </r>
    <r>
      <rPr>
        <b/>
        <sz val="11"/>
        <color rgb="FFFF0000"/>
        <rFont val="ＭＳ Ｐゴシック"/>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21"/>
  </si>
  <si>
    <t>金融機関名</t>
    <rPh sb="0" eb="2">
      <t>キンユウ</t>
    </rPh>
    <rPh sb="2" eb="4">
      <t>キカン</t>
    </rPh>
    <rPh sb="4" eb="5">
      <t>メイ</t>
    </rPh>
    <phoneticPr fontId="21"/>
  </si>
  <si>
    <t>05秋田県</t>
  </si>
  <si>
    <t>施設・事業所の所在地
②</t>
  </si>
  <si>
    <t xml:space="preserve"> 歯科外来・在宅ベースアップ評価料（Ⅰ）</t>
  </si>
  <si>
    <t>支店コード</t>
    <rPh sb="0" eb="2">
      <t>シテン</t>
    </rPh>
    <phoneticPr fontId="21"/>
  </si>
  <si>
    <t>※裏面もご記載ください</t>
    <rPh sb="1" eb="3">
      <t>リメン</t>
    </rPh>
    <rPh sb="5" eb="7">
      <t>キサイ</t>
    </rPh>
    <phoneticPr fontId="21"/>
  </si>
  <si>
    <t>口座番号</t>
    <rPh sb="0" eb="2">
      <t>コウザ</t>
    </rPh>
    <rPh sb="2" eb="4">
      <t>バンゴウ</t>
    </rPh>
    <phoneticPr fontId="21"/>
  </si>
  <si>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21"/>
  </si>
  <si>
    <t>14神奈川県</t>
  </si>
  <si>
    <t>②：令和８年３月１日時点においては、制度上、表１に掲げるベースアップ評価料の届出対象外の施設ですが、</t>
    <rPh sb="2" eb="4">
      <t>レイワ</t>
    </rPh>
    <rPh sb="5" eb="6">
      <t>ネン</t>
    </rPh>
    <rPh sb="7" eb="8">
      <t>ガツ</t>
    </rPh>
    <rPh sb="9" eb="10">
      <t>ニチ</t>
    </rPh>
    <rPh sb="10" eb="12">
      <t>ジテン</t>
    </rPh>
    <rPh sb="18" eb="21">
      <t>セイドジョウ</t>
    </rPh>
    <rPh sb="22" eb="23">
      <t>ヒョウ</t>
    </rPh>
    <rPh sb="25" eb="26">
      <t>カカ</t>
    </rPh>
    <rPh sb="38" eb="40">
      <t>トドケデ</t>
    </rPh>
    <rPh sb="40" eb="43">
      <t>タイショウガイ</t>
    </rPh>
    <rPh sb="44" eb="46">
      <t>シセツ</t>
    </rPh>
    <phoneticPr fontId="21"/>
  </si>
  <si>
    <t>別紙様式１－１（用紙　日本産業規格Ａ４横型）</t>
    <rPh sb="0" eb="2">
      <t>ベッシ</t>
    </rPh>
    <rPh sb="2" eb="4">
      <t>ヨウシキ</t>
    </rPh>
    <rPh sb="8" eb="10">
      <t>ヨウシ</t>
    </rPh>
    <rPh sb="11" eb="13">
      <t>ニホン</t>
    </rPh>
    <rPh sb="13" eb="15">
      <t>サンギョウ</t>
    </rPh>
    <rPh sb="15" eb="17">
      <t>キカク</t>
    </rPh>
    <rPh sb="19" eb="21">
      <t>ヨコガタ</t>
    </rPh>
    <phoneticPr fontId="21"/>
  </si>
  <si>
    <t>言語聴覚士</t>
    <rPh sb="0" eb="5">
      <t>ゲンゴチョウカクシ</t>
    </rPh>
    <phoneticPr fontId="21"/>
  </si>
  <si>
    <t>04宮城県</t>
  </si>
  <si>
    <r>
      <t>　表１　</t>
    </r>
    <r>
      <rPr>
        <b/>
        <sz val="11"/>
        <color theme="1"/>
        <rFont val="ＭＳ ゴシック"/>
      </rPr>
      <t>※届け出ているベースアップ評価料に○印を記入してください。（複数選択可）</t>
    </r>
    <rPh sb="1" eb="2">
      <t>ヒョウ</t>
    </rPh>
    <rPh sb="5" eb="6">
      <t>トド</t>
    </rPh>
    <rPh sb="7" eb="8">
      <t>デ</t>
    </rPh>
    <rPh sb="17" eb="19">
      <t>ヒョウカ</t>
    </rPh>
    <rPh sb="19" eb="20">
      <t>リョウ</t>
    </rPh>
    <rPh sb="22" eb="23">
      <t>ジルシ</t>
    </rPh>
    <rPh sb="24" eb="26">
      <t>キニュウ</t>
    </rPh>
    <rPh sb="34" eb="36">
      <t>フクスウ</t>
    </rPh>
    <rPh sb="36" eb="39">
      <t>センタクカ</t>
    </rPh>
    <phoneticPr fontId="21"/>
  </si>
  <si>
    <t>賃金改善の総額</t>
  </si>
  <si>
    <t>03岩手県</t>
    <rPh sb="4" eb="5">
      <t>ケン</t>
    </rPh>
    <phoneticPr fontId="21"/>
  </si>
  <si>
    <t>※都道府県名を選択してください</t>
    <rPh sb="1" eb="5">
      <t>トドウフケン</t>
    </rPh>
    <rPh sb="5" eb="6">
      <t>メイ</t>
    </rPh>
    <rPh sb="7" eb="9">
      <t>センタク</t>
    </rPh>
    <phoneticPr fontId="21"/>
  </si>
  <si>
    <t>12千葉県</t>
  </si>
  <si>
    <t>13東京都</t>
    <rPh sb="4" eb="5">
      <t>ト</t>
    </rPh>
    <phoneticPr fontId="21"/>
  </si>
  <si>
    <t>　一時金（①対象人数×②支給額）</t>
    <rPh sb="1" eb="4">
      <t>イチジキン</t>
    </rPh>
    <rPh sb="6" eb="8">
      <t>タイショウ</t>
    </rPh>
    <rPh sb="8" eb="10">
      <t>ニンズウ</t>
    </rPh>
    <rPh sb="12" eb="15">
      <t>シキュウガク</t>
    </rPh>
    <phoneticPr fontId="21"/>
  </si>
  <si>
    <t>Ｂ</t>
  </si>
  <si>
    <t>15新潟県</t>
  </si>
  <si>
    <r>
      <t>　　</t>
    </r>
    <r>
      <rPr>
        <b/>
        <sz val="11"/>
        <color theme="1"/>
        <rFont val="ＭＳ ゴシック"/>
      </rPr>
      <t>※実施した賃金改善の内容について○印を記入してください。（複数記入可）</t>
    </r>
    <rPh sb="3" eb="5">
      <t>ジッシ</t>
    </rPh>
    <rPh sb="7" eb="9">
      <t>チンギン</t>
    </rPh>
    <rPh sb="9" eb="11">
      <t>カイゼン</t>
    </rPh>
    <rPh sb="12" eb="14">
      <t>ナイヨウ</t>
    </rPh>
    <rPh sb="19" eb="20">
      <t>シルシ</t>
    </rPh>
    <rPh sb="21" eb="23">
      <t>キニュウ</t>
    </rPh>
    <rPh sb="31" eb="33">
      <t>フクスウ</t>
    </rPh>
    <rPh sb="33" eb="35">
      <t>キニュウ</t>
    </rPh>
    <rPh sb="35" eb="36">
      <t>カ</t>
    </rPh>
    <phoneticPr fontId="21"/>
  </si>
  <si>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21"/>
  </si>
  <si>
    <t>16富山県</t>
  </si>
  <si>
    <t>20長野県</t>
  </si>
  <si>
    <t>複数施設をまとめて報告する場合は、その集約施設数（同一都道府県内に限る）</t>
    <rPh sb="0" eb="2">
      <t>フクスウ</t>
    </rPh>
    <rPh sb="2" eb="4">
      <t>シセツ</t>
    </rPh>
    <rPh sb="9" eb="11">
      <t>ホウコク</t>
    </rPh>
    <rPh sb="13" eb="15">
      <t>バアイ</t>
    </rPh>
    <rPh sb="19" eb="21">
      <t>シュウヤク</t>
    </rPh>
    <rPh sb="21" eb="23">
      <t>シセツ</t>
    </rPh>
    <rPh sb="23" eb="24">
      <t>スウ</t>
    </rPh>
    <rPh sb="25" eb="27">
      <t>ドウイツ</t>
    </rPh>
    <rPh sb="27" eb="31">
      <t>トドウフケン</t>
    </rPh>
    <rPh sb="31" eb="32">
      <t>ナイ</t>
    </rPh>
    <rPh sb="33" eb="34">
      <t>カギ</t>
    </rPh>
    <phoneticPr fontId="21"/>
  </si>
  <si>
    <t>23愛知県</t>
  </si>
  <si>
    <t>24三重県</t>
  </si>
  <si>
    <t>25滋賀県</t>
  </si>
  <si>
    <t>26京都府</t>
    <rPh sb="4" eb="5">
      <t>フ</t>
    </rPh>
    <phoneticPr fontId="21"/>
  </si>
  <si>
    <t>❶－❷が自動計算されます。</t>
    <rPh sb="4" eb="6">
      <t>ジドウ</t>
    </rPh>
    <rPh sb="6" eb="8">
      <t>ケイサン</t>
    </rPh>
    <phoneticPr fontId="21"/>
  </si>
  <si>
    <t>37香川県</t>
  </si>
  <si>
    <t>27大阪府</t>
    <rPh sb="4" eb="5">
      <t>フ</t>
    </rPh>
    <phoneticPr fontId="21"/>
  </si>
  <si>
    <t>28兵庫県</t>
  </si>
  <si>
    <t>④：本事業により賃金改善を行う時点から令和８年５月までの間、賃金項目（業績等に応じて変動するものを除く。）</t>
  </si>
  <si>
    <t>29奈良県</t>
  </si>
  <si>
    <t>30和歌山県</t>
  </si>
  <si>
    <t>⑧欄には、県要綱別表２－２の交付額を記載すること。</t>
    <rPh sb="1" eb="2">
      <t>ラン</t>
    </rPh>
    <rPh sb="5" eb="6">
      <t>ケン</t>
    </rPh>
    <rPh sb="6" eb="8">
      <t>ヨウコウ</t>
    </rPh>
    <rPh sb="8" eb="9">
      <t>ベツ</t>
    </rPh>
    <rPh sb="9" eb="10">
      <t>ヒョウ</t>
    </rPh>
    <rPh sb="14" eb="16">
      <t>コウフ</t>
    </rPh>
    <rPh sb="18" eb="20">
      <t>キサイ</t>
    </rPh>
    <phoneticPr fontId="21"/>
  </si>
  <si>
    <t>31鳥取県</t>
  </si>
  <si>
    <t>以下、給付金を活用した、個別職種の賃金改善の内容について記載してください。
政策上の必要性から把握するものであり、補助金の交付額には影響しません。
職種ごとの賃金改善の総額と有床診療所全体の賃金改善の総額が一致しなくても差し支えありません。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ユウショウ</t>
    </rPh>
    <rPh sb="89" eb="92">
      <t>シンリョウジョ</t>
    </rPh>
    <phoneticPr fontId="21"/>
  </si>
  <si>
    <t>32島根県</t>
  </si>
  <si>
    <t>法人又は無床診療所の名称：</t>
    <rPh sb="4" eb="6">
      <t>ムショウ</t>
    </rPh>
    <rPh sb="6" eb="9">
      <t>シンリョウジョ</t>
    </rPh>
    <rPh sb="10" eb="12">
      <t>メイショウ</t>
    </rPh>
    <phoneticPr fontId="21"/>
  </si>
  <si>
    <t>△△△△</t>
  </si>
  <si>
    <t>33岡山県</t>
  </si>
  <si>
    <t>34広島県</t>
  </si>
  <si>
    <t xml:space="preserve"> 訪問看護ベースアップ評価料（Ⅱ）</t>
  </si>
  <si>
    <t>①対象人数（人）
（常勤換算数）</t>
    <rPh sb="1" eb="3">
      <t>タイショウ</t>
    </rPh>
    <rPh sb="3" eb="5">
      <t>ニンズウ</t>
    </rPh>
    <rPh sb="6" eb="7">
      <t>ニン</t>
    </rPh>
    <rPh sb="10" eb="12">
      <t>ジョウキン</t>
    </rPh>
    <rPh sb="12" eb="14">
      <t>カンサン</t>
    </rPh>
    <rPh sb="14" eb="15">
      <t>スウ</t>
    </rPh>
    <phoneticPr fontId="21"/>
  </si>
  <si>
    <t>35山口県</t>
  </si>
  <si>
    <t>36徳島県</t>
  </si>
  <si>
    <t>円</t>
    <rPh sb="0" eb="1">
      <t>エン</t>
    </rPh>
    <phoneticPr fontId="21"/>
  </si>
  <si>
    <t>38愛媛県</t>
  </si>
  <si>
    <t>39高知県</t>
  </si>
  <si>
    <t>40福岡県</t>
  </si>
  <si>
    <t>1名あたり平均額（月額）</t>
    <rPh sb="1" eb="2">
      <t>メイ</t>
    </rPh>
    <rPh sb="5" eb="8">
      <t>ヘイキンガク</t>
    </rPh>
    <rPh sb="9" eb="11">
      <t>ゲツガク</t>
    </rPh>
    <phoneticPr fontId="21"/>
  </si>
  <si>
    <t>41佐賀県</t>
  </si>
  <si>
    <t>⑥：労働基準法、労働災害補償保険法、最低賃金法、労働安全衛生法、雇用保険法その他の労働に関する法令に違反し、</t>
  </si>
  <si>
    <t>42長崎県</t>
  </si>
  <si>
    <t>43熊本県</t>
  </si>
  <si>
    <t>診療情報管理管理士</t>
    <rPh sb="0" eb="6">
      <t>シンリョウジョウホウカンリ</t>
    </rPh>
    <rPh sb="6" eb="9">
      <t>カンリシ</t>
    </rPh>
    <phoneticPr fontId="21"/>
  </si>
  <si>
    <t>44大分県</t>
  </si>
  <si>
    <t>46鹿児島県</t>
  </si>
  <si>
    <t>適正化支援事業による病床削減数
⑥</t>
    <rPh sb="10" eb="12">
      <t>ビョウショウ</t>
    </rPh>
    <rPh sb="14" eb="15">
      <t>スウ</t>
    </rPh>
    <phoneticPr fontId="21"/>
  </si>
  <si>
    <t>47沖縄県</t>
  </si>
  <si>
    <t>（上記職種以外の職員）
その他職員の賃金改善の内容</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21"/>
  </si>
  <si>
    <t>診療所等賃上げ支援事業申請書</t>
    <rPh sb="0" eb="4">
      <t>シンリョウジョナド</t>
    </rPh>
    <rPh sb="4" eb="6">
      <t>チンア</t>
    </rPh>
    <rPh sb="7" eb="9">
      <t>シエン</t>
    </rPh>
    <rPh sb="9" eb="11">
      <t>ジギョウ</t>
    </rPh>
    <rPh sb="11" eb="14">
      <t>シンセイショ</t>
    </rPh>
    <phoneticPr fontId="21"/>
  </si>
  <si>
    <t>申請額</t>
    <rPh sb="0" eb="3">
      <t>シンセイガク</t>
    </rPh>
    <phoneticPr fontId="21"/>
  </si>
  <si>
    <t>項目</t>
    <rPh sb="0" eb="2">
      <t>コウモク</t>
    </rPh>
    <phoneticPr fontId="21"/>
  </si>
  <si>
    <t>⑤：同一法人内の一部の施設や一部の対象職員のみに賃金改善を集中させるなど、著しく偏った配分は行っていません。</t>
    <rPh sb="11" eb="13">
      <t>シセツ</t>
    </rPh>
    <phoneticPr fontId="21"/>
  </si>
  <si>
    <t>⇒</t>
  </si>
  <si>
    <t>薬剤師</t>
    <rPh sb="0" eb="3">
      <t>ヤクザイシ</t>
    </rPh>
    <phoneticPr fontId="21"/>
  </si>
  <si>
    <t>チェック</t>
  </si>
  <si>
    <t>○</t>
  </si>
  <si>
    <t>職種②</t>
    <rPh sb="0" eb="2">
      <t>ショクシュ</t>
    </rPh>
    <phoneticPr fontId="21"/>
  </si>
  <si>
    <t>私の申請内容について、虚偽が判明した場合には、補助金の返還等に応じるとともに、加算金を支払います。</t>
  </si>
  <si>
    <t>職種③</t>
    <rPh sb="0" eb="2">
      <t>ショクシュ</t>
    </rPh>
    <phoneticPr fontId="21"/>
  </si>
  <si>
    <t>　基本給の引き上げ（①対象人数×②月額×③月数）÷①対象人数）</t>
    <rPh sb="1" eb="4">
      <t>キホンキュウ</t>
    </rPh>
    <rPh sb="5" eb="6">
      <t>ヒ</t>
    </rPh>
    <rPh sb="7" eb="8">
      <t>ア</t>
    </rPh>
    <phoneticPr fontId="21"/>
  </si>
  <si>
    <t>（代表者の役職・氏名）</t>
  </si>
  <si>
    <t>　　の水準を低下させていません。</t>
  </si>
  <si>
    <t>(1)診療所等賃上げ支援事業</t>
  </si>
  <si>
    <t>選定額（千円未満切り捨て）：❸又は❹いずれか小さい額</t>
    <rPh sb="0" eb="2">
      <t>センテイ</t>
    </rPh>
    <rPh sb="2" eb="3">
      <t>ガク</t>
    </rPh>
    <rPh sb="15" eb="16">
      <t>マタ</t>
    </rPh>
    <rPh sb="22" eb="23">
      <t>チイ</t>
    </rPh>
    <rPh sb="25" eb="26">
      <t>ガク</t>
    </rPh>
    <phoneticPr fontId="21"/>
  </si>
  <si>
    <t>○○○-○○-○○○○</t>
  </si>
  <si>
    <t>　一時金（（①対象人数×②支給額）÷①対象人数）</t>
    <rPh sb="1" eb="4">
      <t>イチジキン</t>
    </rPh>
    <rPh sb="7" eb="9">
      <t>タイショウ</t>
    </rPh>
    <rPh sb="9" eb="11">
      <t>ニンズウ</t>
    </rPh>
    <rPh sb="13" eb="16">
      <t>シキュウガク</t>
    </rPh>
    <phoneticPr fontId="21"/>
  </si>
  <si>
    <t>　　令和８年６月１日時点において、表２に掲げる令和８年度診療報酬改定による見直し後のベースアップ評価料を届け出ています。</t>
    <rPh sb="17" eb="18">
      <t>ヒョウ</t>
    </rPh>
    <rPh sb="20" eb="21">
      <t>カカ</t>
    </rPh>
    <phoneticPr fontId="21"/>
  </si>
  <si>
    <t xml:space="preserve"> 入院ベースアップ評価料（歯科）</t>
  </si>
  <si>
    <t>【振込先金融機関口座記入欄】</t>
    <rPh sb="1" eb="4">
      <t>フリコミサキ</t>
    </rPh>
    <rPh sb="4" eb="6">
      <t>キンユウ</t>
    </rPh>
    <rPh sb="6" eb="8">
      <t>キカン</t>
    </rPh>
    <rPh sb="8" eb="10">
      <t>コウザ</t>
    </rPh>
    <rPh sb="10" eb="12">
      <t>キニュウ</t>
    </rPh>
    <rPh sb="12" eb="13">
      <t>ラン</t>
    </rPh>
    <phoneticPr fontId="21"/>
  </si>
  <si>
    <t>健康保険法上の保険医療機関コードが発行されており、令和７年４月１日から本事業の申請時点までに診療報酬請求の実績を有します。</t>
  </si>
  <si>
    <t>　診療所等賃上げ支援事業について、次のとおり申請します。</t>
    <rPh sb="27" eb="28">
      <t>ツギシンセイ</t>
    </rPh>
    <phoneticPr fontId="21"/>
  </si>
  <si>
    <t>（注）本書類は、当初申請書兼実績報告書として受理した後、内容を確認し、交付確定した時点で請求書として正式に受理するものとする。</t>
    <rPh sb="4" eb="6">
      <t>ショルイ</t>
    </rPh>
    <rPh sb="13" eb="14">
      <t>ケン</t>
    </rPh>
    <rPh sb="14" eb="16">
      <t>ジッセキ</t>
    </rPh>
    <rPh sb="16" eb="19">
      <t>ホウコクショ</t>
    </rPh>
    <rPh sb="37" eb="39">
      <t>カクテイ</t>
    </rPh>
    <phoneticPr fontId="21"/>
  </si>
  <si>
    <t>・ 振込先金融機関の口座が確認できる通帳の写し等</t>
    <rPh sb="18" eb="20">
      <t>ツウチョウ</t>
    </rPh>
    <rPh sb="21" eb="22">
      <t>ウツ</t>
    </rPh>
    <rPh sb="23" eb="24">
      <t>トウ</t>
    </rPh>
    <phoneticPr fontId="21"/>
  </si>
  <si>
    <t xml:space="preserve"> 入院ベースアップ評価料（医科）</t>
  </si>
  <si>
    <t>別紙様式１-２（無床診療所）</t>
    <rPh sb="8" eb="9">
      <t>ム</t>
    </rPh>
    <rPh sb="9" eb="10">
      <t>ユカ</t>
    </rPh>
    <rPh sb="10" eb="13">
      <t>シンリョウジョ</t>
    </rPh>
    <phoneticPr fontId="21"/>
  </si>
  <si>
    <t xml:space="preserve"> 申請者所属先所在地</t>
    <rPh sb="1" eb="3">
      <t>シンセイ</t>
    </rPh>
    <rPh sb="3" eb="4">
      <t>シャ</t>
    </rPh>
    <rPh sb="4" eb="7">
      <t>ショゾクサキ</t>
    </rPh>
    <rPh sb="7" eb="10">
      <t>ショザイチ</t>
    </rPh>
    <phoneticPr fontId="21"/>
  </si>
  <si>
    <t>①欄には、施設・事業名の後ろに保険医療機関コードも合せて記載すること。例：○○診療所（22○▲▲▲▲▲▲▲）</t>
    <rPh sb="1" eb="2">
      <t>ラン</t>
    </rPh>
    <rPh sb="5" eb="7">
      <t>シセツ</t>
    </rPh>
    <rPh sb="8" eb="10">
      <t>ジギョウ</t>
    </rPh>
    <rPh sb="10" eb="11">
      <t>メイ</t>
    </rPh>
    <rPh sb="12" eb="13">
      <t>ウシ</t>
    </rPh>
    <rPh sb="25" eb="26">
      <t>アワ</t>
    </rPh>
    <rPh sb="35" eb="36">
      <t>レイ</t>
    </rPh>
    <rPh sb="39" eb="42">
      <t>シンリョウジョ</t>
    </rPh>
    <phoneticPr fontId="21"/>
  </si>
  <si>
    <t xml:space="preserve"> 所属名</t>
    <rPh sb="1" eb="3">
      <t>ショゾク</t>
    </rPh>
    <rPh sb="3" eb="4">
      <t>ナ</t>
    </rPh>
    <phoneticPr fontId="21"/>
  </si>
  <si>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21"/>
  </si>
  <si>
    <t>申請者の代表者、役員又は使用人その他の従業員若しくは構成員等が静岡県暴力団排除条例第２条第１号に規定する暴力団、同条第２号に規定する暴力団員又は同条第３号に規定する暴力団員等に該当せず、かつ、将来にわたっても該当しません。また、上記の暴力団、暴力団員及び暴力団関係者が経営に事実上参画していません。</t>
  </si>
  <si>
    <r>
      <t xml:space="preserve">銀行 </t>
    </r>
    <r>
      <rPr>
        <strike/>
        <sz val="8"/>
        <color theme="1"/>
        <rFont val="ＭＳ Ｐ明朝"/>
      </rPr>
      <t>・ 金庫 ・</t>
    </r>
    <r>
      <rPr>
        <sz val="8"/>
        <color theme="1"/>
        <rFont val="ＭＳ Ｐ明朝"/>
      </rPr>
      <t xml:space="preserve">
</t>
    </r>
    <r>
      <rPr>
        <strike/>
        <sz val="8"/>
        <color theme="1"/>
        <rFont val="ＭＳ Ｐ明朝"/>
      </rPr>
      <t>組合 ・農協 ・漁連</t>
    </r>
    <rPh sb="0" eb="2">
      <t>ギンコウ</t>
    </rPh>
    <rPh sb="5" eb="7">
      <t>キンコ</t>
    </rPh>
    <rPh sb="14" eb="16">
      <t>ノウキョウ</t>
    </rPh>
    <rPh sb="18" eb="20">
      <t>ギョレン</t>
    </rPh>
    <phoneticPr fontId="21"/>
  </si>
  <si>
    <t>①：令和８年３月１日時点において、表１に掲げる診療報酬のベースアップ評価料を届け出ています。</t>
    <rPh sb="2" eb="4">
      <t>レイワ</t>
    </rPh>
    <rPh sb="5" eb="6">
      <t>ネン</t>
    </rPh>
    <rPh sb="7" eb="8">
      <t>ガツ</t>
    </rPh>
    <rPh sb="9" eb="10">
      <t>ニチ</t>
    </rPh>
    <rPh sb="10" eb="12">
      <t>ジテン</t>
    </rPh>
    <rPh sb="17" eb="18">
      <t>ヒョウ</t>
    </rPh>
    <rPh sb="20" eb="21">
      <t>カカ</t>
    </rPh>
    <rPh sb="23" eb="25">
      <t>シンリョウ</t>
    </rPh>
    <rPh sb="25" eb="27">
      <t>ホウシュウ</t>
    </rPh>
    <rPh sb="38" eb="39">
      <t>トド</t>
    </rPh>
    <rPh sb="40" eb="41">
      <t>デ</t>
    </rPh>
    <phoneticPr fontId="21"/>
  </si>
  <si>
    <t>No.</t>
  </si>
  <si>
    <t>（記載上の注意事項）</t>
    <rPh sb="1" eb="3">
      <t>キサイ</t>
    </rPh>
    <rPh sb="3" eb="4">
      <t>ジョウ</t>
    </rPh>
    <rPh sb="5" eb="7">
      <t>チュウイ</t>
    </rPh>
    <rPh sb="7" eb="9">
      <t>ジコウ</t>
    </rPh>
    <phoneticPr fontId="21"/>
  </si>
  <si>
    <t>区分</t>
    <rPh sb="0" eb="2">
      <t>クブン</t>
    </rPh>
    <phoneticPr fontId="21"/>
  </si>
  <si>
    <t>給付金を活用して令和７年12月分から令和８年３月分までの最大４ヶ月分として支給した特別手当の金額（円単位）を直接入力してください。</t>
    <rPh sb="15" eb="16">
      <t>ブン</t>
    </rPh>
    <rPh sb="24" eb="25">
      <t>ブン</t>
    </rPh>
    <rPh sb="28" eb="30">
      <t>サイダイ</t>
    </rPh>
    <rPh sb="32" eb="33">
      <t>ゲツ</t>
    </rPh>
    <rPh sb="33" eb="34">
      <t>ブン</t>
    </rPh>
    <rPh sb="49" eb="50">
      <t>エン</t>
    </rPh>
    <rPh sb="50" eb="52">
      <t>タンイ</t>
    </rPh>
    <rPh sb="54" eb="56">
      <t>チョクセツ</t>
    </rPh>
    <rPh sb="56" eb="58">
      <t>ニュウリョク</t>
    </rPh>
    <phoneticPr fontId="21"/>
  </si>
  <si>
    <t>静岡県知事　殿</t>
    <rPh sb="0" eb="3">
      <t>シズオカケン</t>
    </rPh>
    <rPh sb="3" eb="5">
      <t>チジ</t>
    </rPh>
    <rPh sb="6" eb="7">
      <t>ドノ</t>
    </rPh>
    <phoneticPr fontId="21"/>
  </si>
  <si>
    <t>静岡県知事　殿</t>
    <rPh sb="0" eb="4">
      <t>シズオカケンチ</t>
    </rPh>
    <rPh sb="4" eb="5">
      <t>コト</t>
    </rPh>
    <rPh sb="6" eb="7">
      <t>ドノ</t>
    </rPh>
    <phoneticPr fontId="21"/>
  </si>
  <si>
    <t>月</t>
    <rPh sb="0" eb="1">
      <t>ゲツ</t>
    </rPh>
    <phoneticPr fontId="21"/>
  </si>
  <si>
    <t>様式第１号（用紙　日本産業規格Ａ４縦型）</t>
    <rPh sb="6" eb="8">
      <t>ヨウシ</t>
    </rPh>
    <rPh sb="9" eb="11">
      <t>ニホン</t>
    </rPh>
    <rPh sb="11" eb="13">
      <t>サンギョウ</t>
    </rPh>
    <rPh sb="13" eb="15">
      <t>キカク</t>
    </rPh>
    <rPh sb="17" eb="19">
      <t>タテガタ</t>
    </rPh>
    <phoneticPr fontId="21"/>
  </si>
  <si>
    <t>【誓約事項】
下記のとおり相違ないことを確認の上、各項目の左の欄へ○印を記載してください。
共通項目及び申請される事業について、全ての項目に○を入れないと申請できません。</t>
    <rPh sb="1" eb="3">
      <t>セイヤク</t>
    </rPh>
    <rPh sb="3" eb="5">
      <t>ジコウ</t>
    </rPh>
    <rPh sb="46" eb="48">
      <t>キョウツウ</t>
    </rPh>
    <rPh sb="48" eb="50">
      <t>コウモク</t>
    </rPh>
    <rPh sb="50" eb="51">
      <t>オヨ</t>
    </rPh>
    <rPh sb="52" eb="54">
      <t>シンセイ</t>
    </rPh>
    <rPh sb="57" eb="59">
      <t>ジギョウ</t>
    </rPh>
    <phoneticPr fontId="21"/>
  </si>
  <si>
    <t>静岡県知事　鈴木　康友　様</t>
    <rPh sb="6" eb="8">
      <t>スズキ</t>
    </rPh>
    <rPh sb="9" eb="11">
      <t>ヤストモ</t>
    </rPh>
    <rPh sb="12" eb="13">
      <t>サマ</t>
    </rPh>
    <phoneticPr fontId="21"/>
  </si>
  <si>
    <t>受付欄（記入不要）</t>
    <rPh sb="0" eb="2">
      <t>ウケツケ</t>
    </rPh>
    <rPh sb="2" eb="3">
      <t>ラン</t>
    </rPh>
    <rPh sb="4" eb="6">
      <t>キニュウ</t>
    </rPh>
    <rPh sb="6" eb="8">
      <t>フヨウ</t>
    </rPh>
    <phoneticPr fontId="21"/>
  </si>
  <si>
    <t>（所在地）</t>
    <rPh sb="1" eb="4">
      <t>ショザイチ</t>
    </rPh>
    <phoneticPr fontId="21"/>
  </si>
  <si>
    <r>
      <t xml:space="preserve">普通 ・ </t>
    </r>
    <r>
      <rPr>
        <strike/>
        <sz val="12"/>
        <color theme="1"/>
        <rFont val="ＭＳ 明朝"/>
      </rPr>
      <t>当座</t>
    </r>
    <rPh sb="0" eb="2">
      <t>フツウ</t>
    </rPh>
    <rPh sb="5" eb="7">
      <t>トウザ</t>
    </rPh>
    <phoneticPr fontId="21"/>
  </si>
  <si>
    <t>（名　称）</t>
    <rPh sb="1" eb="2">
      <t>ナ</t>
    </rPh>
    <rPh sb="3" eb="4">
      <t>ショウ</t>
    </rPh>
    <phoneticPr fontId="21"/>
  </si>
  <si>
    <t xml:space="preserve"> 責任者
（役職・氏名）</t>
    <rPh sb="1" eb="4">
      <t>セキニンシャ</t>
    </rPh>
    <rPh sb="6" eb="8">
      <t>ヤクショク</t>
    </rPh>
    <rPh sb="9" eb="11">
      <t>シメイ</t>
    </rPh>
    <phoneticPr fontId="21"/>
  </si>
  <si>
    <t xml:space="preserve"> 作成者
（役職・氏名）</t>
    <rPh sb="1" eb="4">
      <t>サクセイシャ</t>
    </rPh>
    <rPh sb="6" eb="8">
      <t>ヤクショク</t>
    </rPh>
    <rPh sb="9" eb="11">
      <t>シメイ</t>
    </rPh>
    <phoneticPr fontId="21"/>
  </si>
  <si>
    <t>以下、給付金を活用した、個別職種の賃金改善の内容について記載してください。
政策上の必要性から把握するものであり、補助金の交付額には影響しません。
職種ごとの賃金改善の総額と薬局全体の賃金改善の総額が一致しなくても差し支えありません。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ヤッキョク</t>
    </rPh>
    <phoneticPr fontId="21"/>
  </si>
  <si>
    <t>連絡先</t>
    <rPh sb="0" eb="3">
      <t>レンラクサキ</t>
    </rPh>
    <phoneticPr fontId="21"/>
  </si>
  <si>
    <t>○○薬局</t>
    <rPh sb="2" eb="4">
      <t>ヤッキョク</t>
    </rPh>
    <phoneticPr fontId="21"/>
  </si>
  <si>
    <t>　　令和</t>
    <rPh sb="2" eb="4">
      <t>レイワ</t>
    </rPh>
    <phoneticPr fontId="21"/>
  </si>
  <si>
    <t>（申請額の内訳）</t>
    <rPh sb="1" eb="4">
      <t>シンセイガク</t>
    </rPh>
    <rPh sb="5" eb="7">
      <t>ウチワケ</t>
    </rPh>
    <phoneticPr fontId="21"/>
  </si>
  <si>
    <r>
      <t xml:space="preserve">（別紙）
</t>
    </r>
    <r>
      <rPr>
        <b/>
        <sz val="14"/>
        <color rgb="FFFF0000"/>
        <rFont val="ＭＳ Ｐゴシック"/>
      </rPr>
      <t>※歯科診療所の報告</t>
    </r>
    <rPh sb="1" eb="3">
      <t>ベッシ</t>
    </rPh>
    <rPh sb="6" eb="8">
      <t>シカ</t>
    </rPh>
    <rPh sb="8" eb="11">
      <t>シンリョウジョ</t>
    </rPh>
    <rPh sb="12" eb="14">
      <t>ホウコク</t>
    </rPh>
    <phoneticPr fontId="21"/>
  </si>
  <si>
    <t>(2)診療所等物価支援事業</t>
  </si>
  <si>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21"/>
  </si>
  <si>
    <t>【裏面】</t>
    <rPh sb="1" eb="3">
      <t>リメン</t>
    </rPh>
    <phoneticPr fontId="21"/>
  </si>
  <si>
    <t>【補助基準額】</t>
    <rPh sb="1" eb="3">
      <t>ホジョ</t>
    </rPh>
    <rPh sb="3" eb="6">
      <t>キジュンガク</t>
    </rPh>
    <phoneticPr fontId="21"/>
  </si>
  <si>
    <t>法人又は有床診療所の名称：</t>
    <rPh sb="4" eb="6">
      <t>ユウショウ</t>
    </rPh>
    <rPh sb="6" eb="9">
      <t>シンリョウジョ</t>
    </rPh>
    <rPh sb="10" eb="12">
      <t>メイショウ</t>
    </rPh>
    <phoneticPr fontId="21"/>
  </si>
  <si>
    <t>私の申請内容を証明する書類を適切に保管します。</t>
  </si>
  <si>
    <t>各事業に定めのある支給要件を満たしていることを誓約します。</t>
    <rPh sb="0" eb="3">
      <t>カクジギョウ</t>
    </rPh>
    <phoneticPr fontId="21"/>
  </si>
  <si>
    <t>本申請に関し厚生労働省又は静岡県から検査・報告等の求めがあった場合は、これに応じます。</t>
    <rPh sb="6" eb="8">
      <t>コウセイ</t>
    </rPh>
    <rPh sb="8" eb="11">
      <t>ロウドウショウ</t>
    </rPh>
    <rPh sb="11" eb="12">
      <t>マタ</t>
    </rPh>
    <phoneticPr fontId="21"/>
  </si>
  <si>
    <t>口座名義人</t>
  </si>
  <si>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21"/>
  </si>
  <si>
    <t>①対象人数（人）
（常勤換算数）
（自動転記）</t>
    <rPh sb="1" eb="3">
      <t>タイショウ</t>
    </rPh>
    <rPh sb="3" eb="5">
      <t>ニンズウ</t>
    </rPh>
    <rPh sb="6" eb="7">
      <t>ニン</t>
    </rPh>
    <rPh sb="10" eb="12">
      <t>ジョウキン</t>
    </rPh>
    <rPh sb="12" eb="14">
      <t>カンサン</t>
    </rPh>
    <rPh sb="14" eb="15">
      <t>スウ</t>
    </rPh>
    <rPh sb="18" eb="20">
      <t>ジドウ</t>
    </rPh>
    <rPh sb="20" eb="22">
      <t>テンキ</t>
    </rPh>
    <phoneticPr fontId="21"/>
  </si>
  <si>
    <t>（添付書類）</t>
    <rPh sb="1" eb="3">
      <t>テンプ</t>
    </rPh>
    <rPh sb="3" eb="5">
      <t>ショルイ</t>
    </rPh>
    <phoneticPr fontId="21"/>
  </si>
  <si>
    <t>補助金交付申請書兼実績報告書兼請求書</t>
    <rPh sb="9" eb="11">
      <t>ジッセキ</t>
    </rPh>
    <rPh sb="11" eb="14">
      <t>ホウコクショ</t>
    </rPh>
    <rPh sb="14" eb="15">
      <t>ケン</t>
    </rPh>
    <rPh sb="15" eb="18">
      <t>セイキュウショ</t>
    </rPh>
    <phoneticPr fontId="21"/>
  </si>
  <si>
    <t>　※金融機関名、支店名、預金種別、口座番号、口座名義人及び口座名義人（カナ）等が記載されていること</t>
    <rPh sb="26" eb="27">
      <t>ニン</t>
    </rPh>
    <rPh sb="27" eb="28">
      <t>オヨ</t>
    </rPh>
    <rPh sb="29" eb="31">
      <t>コウザ</t>
    </rPh>
    <rPh sb="31" eb="34">
      <t>メイギニン</t>
    </rPh>
    <rPh sb="38" eb="39">
      <t>トウ</t>
    </rPh>
    <rPh sb="40" eb="42">
      <t>キサイ</t>
    </rPh>
    <phoneticPr fontId="21"/>
  </si>
  <si>
    <t xml:space="preserve"> 外来・在宅ベースアップ評価料（Ⅰ）</t>
  </si>
  <si>
    <t xml:space="preserve"> 訪問看護ベースアップ評価料（Ⅰ）</t>
  </si>
  <si>
    <t>医師事務作業補助者</t>
    <rPh sb="0" eb="9">
      <t>イシジムサギョウホジョシャ</t>
    </rPh>
    <phoneticPr fontId="21"/>
  </si>
  <si>
    <r>
      <t>　表２　</t>
    </r>
    <r>
      <rPr>
        <b/>
        <sz val="11"/>
        <color theme="1"/>
        <rFont val="ＭＳ ゴシック"/>
      </rPr>
      <t>※届け出ているベースアップ評価料の種類を記入してください。（複数記入可）</t>
    </r>
    <rPh sb="1" eb="2">
      <t>ヒョウ</t>
    </rPh>
    <rPh sb="5" eb="6">
      <t>トド</t>
    </rPh>
    <rPh sb="7" eb="8">
      <t>デ</t>
    </rPh>
    <rPh sb="17" eb="19">
      <t>ヒョウカ</t>
    </rPh>
    <rPh sb="19" eb="20">
      <t>リョウ</t>
    </rPh>
    <rPh sb="21" eb="23">
      <t>シュルイ</t>
    </rPh>
    <rPh sb="24" eb="26">
      <t>キニュウ</t>
    </rPh>
    <rPh sb="34" eb="36">
      <t>フクスウ</t>
    </rPh>
    <rPh sb="36" eb="38">
      <t>キニュウ</t>
    </rPh>
    <rPh sb="38" eb="39">
      <t>カ</t>
    </rPh>
    <phoneticPr fontId="21"/>
  </si>
  <si>
    <t>・(1)診療所等賃上げ支援事業を申請される方</t>
    <rPh sb="16" eb="18">
      <t>シンセイ</t>
    </rPh>
    <rPh sb="21" eb="22">
      <t>カタ</t>
    </rPh>
    <phoneticPr fontId="21"/>
  </si>
  <si>
    <t>○○診療所</t>
    <rPh sb="2" eb="5">
      <t>シンリョウジョ</t>
    </rPh>
    <phoneticPr fontId="21"/>
  </si>
  <si>
    <t>【対象施設であることの申出】　※該当する要件に○印を記載してください。</t>
    <rPh sb="1" eb="3">
      <t>タイショウ</t>
    </rPh>
    <rPh sb="3" eb="5">
      <t>シセツ</t>
    </rPh>
    <rPh sb="11" eb="13">
      <t>モウシデ</t>
    </rPh>
    <rPh sb="16" eb="18">
      <t>ガイトウ</t>
    </rPh>
    <rPh sb="20" eb="22">
      <t>ヨウケン</t>
    </rPh>
    <rPh sb="24" eb="25">
      <t>シルシ</t>
    </rPh>
    <rPh sb="26" eb="28">
      <t>キサイ</t>
    </rPh>
    <phoneticPr fontId="21"/>
  </si>
  <si>
    <t>【その他要件を満たすことの確認・誓約等】　※該当する要件に○印を記載してください。</t>
    <rPh sb="3" eb="4">
      <t>ホカ</t>
    </rPh>
    <rPh sb="4" eb="6">
      <t>ヨウケン</t>
    </rPh>
    <rPh sb="7" eb="8">
      <t>ミ</t>
    </rPh>
    <rPh sb="13" eb="15">
      <t>カクニン</t>
    </rPh>
    <rPh sb="16" eb="18">
      <t>セイヤク</t>
    </rPh>
    <rPh sb="18" eb="19">
      <t>トウ</t>
    </rPh>
    <phoneticPr fontId="21"/>
  </si>
  <si>
    <t>単価
⑦</t>
    <rPh sb="0" eb="2">
      <t>タンカ</t>
    </rPh>
    <phoneticPr fontId="21"/>
  </si>
  <si>
    <t>医療機関等の名称：</t>
    <rPh sb="0" eb="2">
      <t>イリョウ</t>
    </rPh>
    <rPh sb="2" eb="5">
      <t>キカントウ</t>
    </rPh>
    <rPh sb="6" eb="8">
      <t>メイショウ</t>
    </rPh>
    <phoneticPr fontId="21"/>
  </si>
  <si>
    <t>助産師</t>
    <rPh sb="0" eb="3">
      <t>ジョサンシ</t>
    </rPh>
    <phoneticPr fontId="21"/>
  </si>
  <si>
    <t>代表者の役職・氏名：</t>
    <rPh sb="0" eb="3">
      <t>ダイヒョウシャ</t>
    </rPh>
    <rPh sb="4" eb="6">
      <t>ヤクショク</t>
    </rPh>
    <rPh sb="7" eb="9">
      <t>シメイ</t>
    </rPh>
    <phoneticPr fontId="21"/>
  </si>
  <si>
    <t>グループ内の店舗数</t>
    <rPh sb="4" eb="5">
      <t>ナイ</t>
    </rPh>
    <rPh sb="6" eb="8">
      <t>テンポ</t>
    </rPh>
    <rPh sb="8" eb="9">
      <t>カズ</t>
    </rPh>
    <phoneticPr fontId="21"/>
  </si>
  <si>
    <t>施設・事業所名
①</t>
    <rPh sb="0" eb="2">
      <t>シセツ</t>
    </rPh>
    <rPh sb="3" eb="6">
      <t>ジギョウショ</t>
    </rPh>
    <rPh sb="6" eb="7">
      <t>ナ</t>
    </rPh>
    <phoneticPr fontId="21"/>
  </si>
  <si>
    <t>Ⅲ　令和７年度中の賃金改善割合</t>
    <rPh sb="2" eb="4">
      <t>レイワ</t>
    </rPh>
    <rPh sb="5" eb="7">
      <t>ネンド</t>
    </rPh>
    <rPh sb="7" eb="8">
      <t>チュウ</t>
    </rPh>
    <rPh sb="9" eb="11">
      <t>チンギン</t>
    </rPh>
    <rPh sb="11" eb="13">
      <t>カイゼン</t>
    </rPh>
    <rPh sb="13" eb="15">
      <t>ワリアイ</t>
    </rPh>
    <phoneticPr fontId="21"/>
  </si>
  <si>
    <t>イ　本事業の対象となる一時金又は特別手当に本補助金を充てます。また、令和８年６月１日から、ベースアップを行っています。</t>
    <rPh sb="2" eb="3">
      <t>ホン</t>
    </rPh>
    <rPh sb="3" eb="5">
      <t>ジギョウ</t>
    </rPh>
    <rPh sb="21" eb="22">
      <t>ホン</t>
    </rPh>
    <rPh sb="22" eb="25">
      <t>ホジョキン</t>
    </rPh>
    <rPh sb="26" eb="27">
      <t>ア</t>
    </rPh>
    <phoneticPr fontId="21"/>
  </si>
  <si>
    <t>診療所等物価支援事業申請書</t>
  </si>
  <si>
    <t>③</t>
  </si>
  <si>
    <t>△▲診療所</t>
    <rPh sb="2" eb="5">
      <t>シンリョウジョ</t>
    </rPh>
    <phoneticPr fontId="21"/>
  </si>
  <si>
    <t>薬局の場合④</t>
    <rPh sb="0" eb="2">
      <t>ヤッキョク</t>
    </rPh>
    <rPh sb="3" eb="5">
      <t>バアイ</t>
    </rPh>
    <phoneticPr fontId="21"/>
  </si>
  <si>
    <t>施設ごとの
申請金額⑧</t>
    <rPh sb="0" eb="2">
      <t>シセツ</t>
    </rPh>
    <rPh sb="6" eb="8">
      <t>シンセイ</t>
    </rPh>
    <rPh sb="8" eb="10">
      <t>キンガク</t>
    </rPh>
    <phoneticPr fontId="21"/>
  </si>
  <si>
    <t>申請額合計⑨</t>
    <rPh sb="0" eb="2">
      <t>シンセイ</t>
    </rPh>
    <rPh sb="2" eb="3">
      <t>ガク</t>
    </rPh>
    <rPh sb="3" eb="5">
      <t>ゴウケイ</t>
    </rPh>
    <phoneticPr fontId="21"/>
  </si>
  <si>
    <r>
      <t>③欄には、県要綱別表２－２の区分に基づき「診療所」又は</t>
    </r>
    <r>
      <rPr>
        <sz val="12"/>
        <color auto="1"/>
        <rFont val="ＭＳ 明朝"/>
      </rPr>
      <t>「保険薬局」と記載すること。</t>
    </r>
    <rPh sb="1" eb="2">
      <t>ラン</t>
    </rPh>
    <rPh sb="14" eb="16">
      <t>クブン</t>
    </rPh>
    <rPh sb="17" eb="18">
      <t>モト</t>
    </rPh>
    <rPh sb="21" eb="24">
      <t>シンリョウジョ</t>
    </rPh>
    <rPh sb="25" eb="26">
      <t>マタ</t>
    </rPh>
    <rPh sb="28" eb="30">
      <t>ホケン</t>
    </rPh>
    <rPh sb="30" eb="32">
      <t>ヤッキョク</t>
    </rPh>
    <rPh sb="34" eb="36">
      <t>キサイ</t>
    </rPh>
    <phoneticPr fontId="21"/>
  </si>
  <si>
    <t>薬局については、④欄に、令和７年４月30日時点の所属する同一グループ内の保険薬局の数（当該保険薬局を含む）を記載すること。</t>
    <rPh sb="0" eb="2">
      <t>ヤッキョク</t>
    </rPh>
    <rPh sb="9" eb="10">
      <t>ラン</t>
    </rPh>
    <rPh sb="45" eb="47">
      <t>ホケン</t>
    </rPh>
    <rPh sb="54" eb="56">
      <t>キサイ</t>
    </rPh>
    <phoneticPr fontId="21"/>
  </si>
  <si>
    <r>
      <t>有床診療所については、⑤欄に、</t>
    </r>
    <r>
      <rPr>
        <b/>
        <sz val="12"/>
        <color auto="1"/>
        <rFont val="ＭＳ 明朝"/>
      </rPr>
      <t>令和７年８月１日時点</t>
    </r>
    <r>
      <rPr>
        <sz val="12"/>
        <color auto="1"/>
        <rFont val="ＭＳ 明朝"/>
      </rPr>
      <t>の施設ごとの病床数を、⑥欄には、病床数適正化支援事業により削減した病床数を記載すること。</t>
    </r>
    <rPh sb="0" eb="2">
      <t>ユウショウ</t>
    </rPh>
    <rPh sb="2" eb="5">
      <t>シンリョウジョ</t>
    </rPh>
    <rPh sb="15" eb="17">
      <t>レイワ</t>
    </rPh>
    <rPh sb="18" eb="19">
      <t>ネン</t>
    </rPh>
    <rPh sb="20" eb="21">
      <t>ガツ</t>
    </rPh>
    <rPh sb="22" eb="23">
      <t>ニチ</t>
    </rPh>
    <rPh sb="23" eb="25">
      <t>ジテン</t>
    </rPh>
    <rPh sb="26" eb="28">
      <t>シセツ</t>
    </rPh>
    <rPh sb="31" eb="33">
      <t>ビョウショウ</t>
    </rPh>
    <rPh sb="33" eb="34">
      <t>スウ</t>
    </rPh>
    <rPh sb="37" eb="38">
      <t>ラン</t>
    </rPh>
    <rPh sb="62" eb="64">
      <t>キサイ</t>
    </rPh>
    <phoneticPr fontId="21"/>
  </si>
  <si>
    <t>交付対象病床数
（⑤-⑥）</t>
    <rPh sb="0" eb="2">
      <t>コウフ</t>
    </rPh>
    <rPh sb="2" eb="4">
      <t>タイショウ</t>
    </rPh>
    <rPh sb="4" eb="7">
      <t>ビョウショウスウ</t>
    </rPh>
    <phoneticPr fontId="21"/>
  </si>
  <si>
    <t>②：令和８年６月１日時点において、表２に掲げる令和８年度診療報酬改定による見直し後のベースアップ評価料を届け出ています。</t>
  </si>
  <si>
    <t>開設者：</t>
    <rPh sb="0" eb="3">
      <t>カイセツシャ</t>
    </rPh>
    <phoneticPr fontId="21"/>
  </si>
  <si>
    <t>③欄には、別紙様式１－２（診療所等賃上げ支援事業申請書）において算出した補助基準額を記載すること。</t>
    <rPh sb="1" eb="2">
      <t>ラン</t>
    </rPh>
    <rPh sb="32" eb="34">
      <t>サンシュツ</t>
    </rPh>
    <rPh sb="36" eb="38">
      <t>ホジョ</t>
    </rPh>
    <rPh sb="38" eb="41">
      <t>キジュンガク</t>
    </rPh>
    <rPh sb="42" eb="44">
      <t>キサイ</t>
    </rPh>
    <phoneticPr fontId="21"/>
  </si>
  <si>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21"/>
  </si>
  <si>
    <t>歯科業務補助者</t>
    <rPh sb="0" eb="7">
      <t>シカギョウムホジョシャ</t>
    </rPh>
    <phoneticPr fontId="21"/>
  </si>
  <si>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21"/>
  </si>
  <si>
    <t>静岡県静岡市葵区追手町○○-○○</t>
  </si>
  <si>
    <t>診療放射線技師</t>
    <rPh sb="0" eb="7">
      <t>シンリョウホウシャセンギシ</t>
    </rPh>
    <phoneticPr fontId="21"/>
  </si>
  <si>
    <t>補助基準額</t>
    <rPh sb="0" eb="2">
      <t>ホジョ</t>
    </rPh>
    <rPh sb="2" eb="5">
      <t>キジュンガク</t>
    </rPh>
    <phoneticPr fontId="21"/>
  </si>
  <si>
    <t>歯科技工士</t>
    <rPh sb="0" eb="5">
      <t>シカギコウシ</t>
    </rPh>
    <phoneticPr fontId="21"/>
  </si>
  <si>
    <t>③月数</t>
    <rPh sb="1" eb="3">
      <t>ゲッスウ</t>
    </rPh>
    <phoneticPr fontId="21"/>
  </si>
  <si>
    <t>医療法人社団×△会　理事長　静岡太郎</t>
    <rPh sb="0" eb="2">
      <t>イリョウ</t>
    </rPh>
    <rPh sb="2" eb="4">
      <t>ホウジン</t>
    </rPh>
    <rPh sb="4" eb="6">
      <t>シャダン</t>
    </rPh>
    <rPh sb="8" eb="9">
      <t>カイ</t>
    </rPh>
    <rPh sb="10" eb="13">
      <t>リジチョウ</t>
    </rPh>
    <rPh sb="14" eb="16">
      <t>シズオカ</t>
    </rPh>
    <rPh sb="16" eb="18">
      <t>タロウ</t>
    </rPh>
    <phoneticPr fontId="21"/>
  </si>
  <si>
    <t>×</t>
  </si>
  <si>
    <t>（記載要領）</t>
    <rPh sb="1" eb="3">
      <t>キサイ</t>
    </rPh>
    <rPh sb="3" eb="5">
      <t>ヨウリョウ</t>
    </rPh>
    <phoneticPr fontId="21"/>
  </si>
  <si>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</si>
  <si>
    <t>薬剤師の賃金改善の内容</t>
    <rPh sb="0" eb="3">
      <t>ヤクザイシ</t>
    </rPh>
    <rPh sb="4" eb="6">
      <t>チンギン</t>
    </rPh>
    <rPh sb="6" eb="8">
      <t>カイゼン</t>
    </rPh>
    <rPh sb="9" eb="11">
      <t>ナイヨウ</t>
    </rPh>
    <phoneticPr fontId="21"/>
  </si>
  <si>
    <t>衛生検査技師</t>
    <rPh sb="0" eb="6">
      <t>エイセイケンサギシ</t>
    </rPh>
    <phoneticPr fontId="21"/>
  </si>
  <si>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21"/>
  </si>
  <si>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21"/>
  </si>
  <si>
    <t>Ⅳ　本事業の支給額を充てられる上限月額</t>
    <rPh sb="2" eb="3">
      <t>ホン</t>
    </rPh>
    <rPh sb="3" eb="5">
      <t>ジギョウ</t>
    </rPh>
    <rPh sb="6" eb="9">
      <t>シキュウガク</t>
    </rPh>
    <rPh sb="10" eb="11">
      <t>ア</t>
    </rPh>
    <rPh sb="15" eb="17">
      <t>ジョウゲン</t>
    </rPh>
    <rPh sb="17" eb="19">
      <t>ゲツガク</t>
    </rPh>
    <phoneticPr fontId="21"/>
  </si>
  <si>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21"/>
  </si>
  <si>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21"/>
  </si>
  <si>
    <r>
      <t>・ 別紙</t>
    </r>
    <r>
      <rPr>
        <strike/>
        <sz val="12"/>
        <color theme="1"/>
        <rFont val="ＭＳ 明朝"/>
      </rPr>
      <t>様式１－１　　　診療所等賃上げ支援事業申請一覧</t>
    </r>
    <rPh sb="2" eb="4">
      <t>ベッシ</t>
    </rPh>
    <rPh sb="4" eb="6">
      <t>ヨウシキ</t>
    </rPh>
    <rPh sb="25" eb="27">
      <t>イチラン</t>
    </rPh>
    <phoneticPr fontId="21"/>
  </si>
  <si>
    <t>⑦：労働保険料の納付が適正に行われている。</t>
  </si>
  <si>
    <r>
      <t>・ 別紙</t>
    </r>
    <r>
      <rPr>
        <sz val="12"/>
        <color theme="1"/>
        <rFont val="ＭＳ 明朝"/>
      </rPr>
      <t>様式３　　　　　診療所等物価支援事業申請書</t>
    </r>
    <rPh sb="2" eb="4">
      <t>ベッシ</t>
    </rPh>
    <rPh sb="4" eb="6">
      <t>ヨウシキ</t>
    </rPh>
    <phoneticPr fontId="21"/>
  </si>
  <si>
    <t>イリョウホウジンシャダンバツサンカクカイ</t>
  </si>
  <si>
    <t>　※R7.4.30時点における、所属する同一グループ内の保険薬局の数（当該保険薬局を含む）として、</t>
    <rPh sb="9" eb="11">
      <t>ジテン</t>
    </rPh>
    <phoneticPr fontId="21"/>
  </si>
  <si>
    <t>○○診療所（22○▲▲▲▲▲▲▲）</t>
  </si>
  <si>
    <t>医療法人社団×△会</t>
  </si>
  <si>
    <t>理事長　静岡　太郎</t>
  </si>
  <si>
    <t>❶：賃金改善の総額（自動計算）</t>
    <rPh sb="2" eb="4">
      <t>チンギン</t>
    </rPh>
    <rPh sb="4" eb="6">
      <t>カイゼン</t>
    </rPh>
    <rPh sb="7" eb="9">
      <t>ソウガク</t>
    </rPh>
    <rPh sb="10" eb="12">
      <t>ジドウ</t>
    </rPh>
    <rPh sb="12" eb="14">
      <t>ケイサン</t>
    </rPh>
    <phoneticPr fontId="21"/>
  </si>
  <si>
    <t>□□□-○○○○</t>
  </si>
  <si>
    <r>
      <t>・ 別紙</t>
    </r>
    <r>
      <rPr>
        <strike/>
        <sz val="12"/>
        <color theme="1"/>
        <rFont val="ＭＳ 明朝"/>
      </rPr>
      <t>様式２及び別紙　賃金改善報告書</t>
    </r>
    <rPh sb="2" eb="4">
      <t>ベッシ</t>
    </rPh>
    <rPh sb="4" eb="6">
      <t>ヨウシキ</t>
    </rPh>
    <rPh sb="7" eb="8">
      <t>オヨ</t>
    </rPh>
    <rPh sb="9" eb="11">
      <t>ベッシ</t>
    </rPh>
    <phoneticPr fontId="21"/>
  </si>
  <si>
    <t>△△</t>
  </si>
  <si>
    <t>イリョウホウジンシャダンバツサンカクカイ　リジチョウ　シズオカタロウ</t>
  </si>
  <si>
    <t>②月額または
月額換算額</t>
    <rPh sb="1" eb="3">
      <t>ゲツガク</t>
    </rPh>
    <phoneticPr fontId="21"/>
  </si>
  <si>
    <r>
      <t xml:space="preserve">本店 </t>
    </r>
    <r>
      <rPr>
        <sz val="7.5"/>
        <color theme="1"/>
        <rFont val="ＭＳ Ｐ明朝"/>
      </rPr>
      <t xml:space="preserve">・ 支店 ・
</t>
    </r>
    <r>
      <rPr>
        <strike/>
        <sz val="7.5"/>
        <color theme="1"/>
        <rFont val="ＭＳ Ｐ明朝"/>
      </rPr>
      <t>本所 ・ 出張所 ・支所</t>
    </r>
    <rPh sb="0" eb="2">
      <t>ホンテン</t>
    </rPh>
    <rPh sb="5" eb="7">
      <t>シテン</t>
    </rPh>
    <rPh sb="10" eb="12">
      <t>ホンジョ</t>
    </rPh>
    <rPh sb="15" eb="17">
      <t>シュッチョウ</t>
    </rPh>
    <rPh sb="17" eb="18">
      <t>ジョ</t>
    </rPh>
    <rPh sb="20" eb="22">
      <t>シショ</t>
    </rPh>
    <phoneticPr fontId="21"/>
  </si>
  <si>
    <t>△▲診療所（22○▲▲▲▲▲▲▲）</t>
  </si>
  <si>
    <t>□□□</t>
  </si>
  <si>
    <t>×××××××</t>
  </si>
  <si>
    <t>診療エックス線技師</t>
    <rPh sb="0" eb="2">
      <t>シンリョウ</t>
    </rPh>
    <rPh sb="6" eb="9">
      <t>センギシ</t>
    </rPh>
    <phoneticPr fontId="21"/>
  </si>
  <si>
    <t>静岡市葵区追手町○○-○○</t>
  </si>
  <si>
    <t>部長　　富士山　次郎</t>
    <rPh sb="0" eb="2">
      <t>ブチョウ</t>
    </rPh>
    <phoneticPr fontId="21"/>
  </si>
  <si>
    <r>
      <t xml:space="preserve">（別紙）
</t>
    </r>
    <r>
      <rPr>
        <b/>
        <sz val="14"/>
        <color rgb="FFFF0000"/>
        <rFont val="ＭＳ Ｐゴシック"/>
      </rPr>
      <t>※訪問看護ステーションの報告</t>
    </r>
    <rPh sb="1" eb="3">
      <t>ベッシ</t>
    </rPh>
    <rPh sb="6" eb="8">
      <t>ホウモン</t>
    </rPh>
    <rPh sb="8" eb="10">
      <t>カンゴ</t>
    </rPh>
    <rPh sb="17" eb="19">
      <t>ホウコク</t>
    </rPh>
    <phoneticPr fontId="21"/>
  </si>
  <si>
    <t>課長　　駿河　三郎</t>
    <rPh sb="0" eb="2">
      <t>カチョウ</t>
    </rPh>
    <rPh sb="4" eb="6">
      <t>スルガ</t>
    </rPh>
    <rPh sb="7" eb="9">
      <t>サブロウ</t>
    </rPh>
    <phoneticPr fontId="21"/>
  </si>
  <si>
    <t>　毎月決まって支払われる手当の引き上げ（①対象人数×②月額×③月数）÷①対象人数）</t>
    <rPh sb="1" eb="3">
      <t>マイゲツ</t>
    </rPh>
    <rPh sb="3" eb="4">
      <t>キ</t>
    </rPh>
    <rPh sb="7" eb="9">
      <t>シハラ</t>
    </rPh>
    <rPh sb="12" eb="14">
      <t>テアテ</t>
    </rPh>
    <rPh sb="15" eb="16">
      <t>ヒ</t>
    </rPh>
    <rPh sb="17" eb="18">
      <t>ア</t>
    </rPh>
    <phoneticPr fontId="21"/>
  </si>
  <si>
    <t>×××-△△△△</t>
  </si>
  <si>
    <t>医療法人社団×△会　理事長　静岡　太郎</t>
  </si>
  <si>
    <t>③：ア～ウのいずれかの賃金改善を行っており、当該賃金改善に要した経費に本補助金を充てます。</t>
    <rPh sb="11" eb="13">
      <t>チンギン</t>
    </rPh>
    <rPh sb="13" eb="15">
      <t>カイゼン</t>
    </rPh>
    <rPh sb="16" eb="17">
      <t>オコナ</t>
    </rPh>
    <rPh sb="22" eb="24">
      <t>トウガイ</t>
    </rPh>
    <rPh sb="24" eb="26">
      <t>チンギン</t>
    </rPh>
    <rPh sb="26" eb="28">
      <t>カイゼン</t>
    </rPh>
    <rPh sb="29" eb="30">
      <t>ヨウ</t>
    </rPh>
    <rPh sb="32" eb="34">
      <t>ケイヒ</t>
    </rPh>
    <rPh sb="35" eb="36">
      <t>ホン</t>
    </rPh>
    <rPh sb="36" eb="39">
      <t>ホジョキン</t>
    </rPh>
    <rPh sb="40" eb="41">
      <t>ア</t>
    </rPh>
    <phoneticPr fontId="21"/>
  </si>
  <si>
    <t>ア　本事業の対象となるベースアップ（基本給又は決まって毎月支払われる手当の引き上げ。以下同じ。）に本補助金を充てます。また、当該ベースアップの水準を令和８年６月１日以降も維持又は拡大しています。</t>
    <rPh sb="2" eb="3">
      <t>ホン</t>
    </rPh>
    <rPh sb="3" eb="5">
      <t>ジギョウ</t>
    </rPh>
    <rPh sb="49" eb="50">
      <t>ホン</t>
    </rPh>
    <rPh sb="50" eb="53">
      <t>ホジョキン</t>
    </rPh>
    <rPh sb="54" eb="55">
      <t>ア</t>
    </rPh>
    <rPh sb="82" eb="84">
      <t>イコウ</t>
    </rPh>
    <phoneticPr fontId="21"/>
  </si>
  <si>
    <t>ウ　令和７年度の対象職員のベースアップが令和７年３月31日時点の賃金水準と比較して2.0％を上回って実施しており、令和７年12月から令和８年５月までの間の当該2.0％を上回る部分に本補助金を充てます。</t>
    <rPh sb="90" eb="91">
      <t>ホン</t>
    </rPh>
    <rPh sb="91" eb="94">
      <t>ホジョキン</t>
    </rPh>
    <phoneticPr fontId="21"/>
  </si>
  <si>
    <t>　　罰金以上の刑に処せられていません。</t>
  </si>
  <si>
    <r>
      <t xml:space="preserve">（別紙）
</t>
    </r>
    <r>
      <rPr>
        <b/>
        <sz val="14"/>
        <color rgb="FFFF0000"/>
        <rFont val="ＭＳ Ｐゴシック"/>
      </rPr>
      <t>※有床診療所の報告</t>
    </r>
    <rPh sb="1" eb="3">
      <t>ベッシ</t>
    </rPh>
    <rPh sb="6" eb="8">
      <t>ユウショウ</t>
    </rPh>
    <rPh sb="8" eb="11">
      <t>シンリョウジョ</t>
    </rPh>
    <rPh sb="12" eb="14">
      <t>ホウコク</t>
    </rPh>
    <phoneticPr fontId="21"/>
  </si>
  <si>
    <t>対象病床数</t>
    <rPh sb="0" eb="2">
      <t>タイショウ</t>
    </rPh>
    <rPh sb="2" eb="5">
      <t>ビョウショウスウ</t>
    </rPh>
    <phoneticPr fontId="21"/>
  </si>
  <si>
    <t>病床数適正化支援事業
による削減数
（R7.8.2以降）</t>
    <rPh sb="0" eb="3">
      <t>ビョウショウスウ</t>
    </rPh>
    <rPh sb="3" eb="6">
      <t>テキセイカ</t>
    </rPh>
    <rPh sb="6" eb="8">
      <t>シエン</t>
    </rPh>
    <rPh sb="8" eb="10">
      <t>ジギョウ</t>
    </rPh>
    <rPh sb="14" eb="17">
      <t>サクゲンスウ</t>
    </rPh>
    <rPh sb="25" eb="27">
      <t>イコウ</t>
    </rPh>
    <phoneticPr fontId="21"/>
  </si>
  <si>
    <t>以下、給付金を活用した、個別職種の賃金改善の内容について記載してください。
政策上の必要性から把握するものであり、補助金の交付額には影響しません。
職種ごとの賃金改善の総額と無床診療所全体の賃金改善の総額が一致しなくても差し支えありません。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ムショウ</t>
    </rPh>
    <rPh sb="89" eb="92">
      <t>シンリョウジョ</t>
    </rPh>
    <phoneticPr fontId="21"/>
  </si>
  <si>
    <t>Ｃ＝Ａ－Ｂ</t>
  </si>
  <si>
    <t>○○訪問看護ステーション</t>
    <rPh sb="2" eb="4">
      <t>ホウモン</t>
    </rPh>
    <rPh sb="4" eb="6">
      <t>カンゴ</t>
    </rPh>
    <phoneticPr fontId="21"/>
  </si>
  <si>
    <t>②</t>
  </si>
  <si>
    <r>
      <t>②欄には、県要綱別表２－１の区分に基づき「有床診療所（３床以上）」、「有床診療所（１床～２床）」、「無床診療所」、</t>
    </r>
    <r>
      <rPr>
        <sz val="12"/>
        <color auto="1"/>
        <rFont val="ＭＳ 明朝"/>
      </rPr>
      <t>「保険薬局（１店舗以上５店舗以下）」、「保険薬局（６店舗以上19店舗以下）」、「保険薬局（20店舗以上）」又は「訪問看護ステーション」と記載すること。</t>
    </r>
    <rPh sb="1" eb="2">
      <t>ラン</t>
    </rPh>
    <rPh sb="14" eb="16">
      <t>クブン</t>
    </rPh>
    <rPh sb="17" eb="18">
      <t>モト</t>
    </rPh>
    <rPh sb="21" eb="23">
      <t>ユウショウ</t>
    </rPh>
    <rPh sb="45" eb="46">
      <t>ショウ</t>
    </rPh>
    <rPh sb="50" eb="52">
      <t>ムショウ</t>
    </rPh>
    <rPh sb="52" eb="55">
      <t>シンリョウジョ</t>
    </rPh>
    <rPh sb="58" eb="60">
      <t>ホケン</t>
    </rPh>
    <rPh sb="60" eb="62">
      <t>ヤッキョク</t>
    </rPh>
    <rPh sb="110" eb="111">
      <t>マタ</t>
    </rPh>
    <rPh sb="113" eb="115">
      <t>ホウモン</t>
    </rPh>
    <rPh sb="115" eb="117">
      <t>カンゴ</t>
    </rPh>
    <rPh sb="125" eb="127">
      <t>キサイ</t>
    </rPh>
    <phoneticPr fontId="21"/>
  </si>
  <si>
    <t>１店舗以上５店舗以下</t>
  </si>
  <si>
    <t>法人又は歯科診療所の名称：</t>
    <rPh sb="4" eb="6">
      <t>シカ</t>
    </rPh>
    <rPh sb="6" eb="9">
      <t>シンリョウジョ</t>
    </rPh>
    <rPh sb="10" eb="12">
      <t>メイショウ</t>
    </rPh>
    <phoneticPr fontId="21"/>
  </si>
  <si>
    <t>歯科衛生士</t>
    <rPh sb="0" eb="5">
      <t>シカエイセイシ</t>
    </rPh>
    <phoneticPr fontId="21"/>
  </si>
  <si>
    <t>　　該当する区分に○印を記載してください。</t>
  </si>
  <si>
    <t>６店舗以上19店舗以下</t>
  </si>
  <si>
    <t>20店舗以上</t>
  </si>
  <si>
    <t>申請者住所：</t>
    <rPh sb="0" eb="3">
      <t>シンセイシャ</t>
    </rPh>
    <rPh sb="3" eb="5">
      <t>ジュウショ</t>
    </rPh>
    <phoneticPr fontId="21"/>
  </si>
  <si>
    <t>歯科衛生士の賃金改善の内容</t>
    <rPh sb="0" eb="2">
      <t>シカ</t>
    </rPh>
    <rPh sb="2" eb="5">
      <t>エイセイシ</t>
    </rPh>
    <rPh sb="6" eb="8">
      <t>チンギン</t>
    </rPh>
    <rPh sb="8" eb="10">
      <t>カイゼン</t>
    </rPh>
    <rPh sb="11" eb="13">
      <t>ナイヨウ</t>
    </rPh>
    <phoneticPr fontId="21"/>
  </si>
  <si>
    <t>申請者の役職・氏名：</t>
    <rPh sb="0" eb="3">
      <t>シンセイシャ</t>
    </rPh>
    <rPh sb="4" eb="6">
      <t>ヤクショク</t>
    </rPh>
    <rPh sb="7" eb="9">
      <t>シメイ</t>
    </rPh>
    <phoneticPr fontId="21"/>
  </si>
  <si>
    <t>診療所等賃上げ支援事業申請　一覧</t>
    <rPh sb="14" eb="16">
      <t>イチラン</t>
    </rPh>
    <phoneticPr fontId="21"/>
  </si>
  <si>
    <r>
      <rPr>
        <b/>
        <sz val="11"/>
        <color rgb="FFFF0000"/>
        <rFont val="ＭＳ Ｐゴシック"/>
      </rPr>
      <t xml:space="preserve">（常勤（換算しない）10人以上を雇用している場合は必ず記載）
</t>
    </r>
    <r>
      <rPr>
        <b/>
        <sz val="11"/>
        <color theme="1"/>
        <rFont val="ＭＳ Ｐゴシック"/>
      </rPr>
      <t>リハビリ職種（理学療法士、作業療法士、言語聴覚士）の賃金改善の内容</t>
    </r>
    <rPh sb="1" eb="3">
      <t>ジョウキン</t>
    </rPh>
    <rPh sb="4" eb="6">
      <t>カンサン</t>
    </rPh>
    <rPh sb="12" eb="13">
      <t>ニン</t>
    </rPh>
    <rPh sb="13" eb="15">
      <t>イジョウ</t>
    </rPh>
    <rPh sb="16" eb="18">
      <t>コヨウ</t>
    </rPh>
    <rPh sb="22" eb="24">
      <t>バアイ</t>
    </rPh>
    <rPh sb="25" eb="26">
      <t>カナラ</t>
    </rPh>
    <rPh sb="27" eb="29">
      <t>キサイ</t>
    </rPh>
    <rPh sb="35" eb="37">
      <t>ショクシュ</t>
    </rPh>
    <rPh sb="57" eb="59">
      <t>チンギン</t>
    </rPh>
    <rPh sb="59" eb="61">
      <t>カイゼン</t>
    </rPh>
    <rPh sb="62" eb="64">
      <t>ナイヨウ</t>
    </rPh>
    <phoneticPr fontId="21"/>
  </si>
  <si>
    <t>　診療所等賃上げ支援事業について、次のとおり申請します。</t>
  </si>
  <si>
    <t>単価
（Ｃ＝３床以上の場合）</t>
    <rPh sb="0" eb="2">
      <t>タンカ</t>
    </rPh>
    <rPh sb="7" eb="8">
      <t>ユカ</t>
    </rPh>
    <rPh sb="8" eb="10">
      <t>イジョウ</t>
    </rPh>
    <rPh sb="11" eb="13">
      <t>バアイ</t>
    </rPh>
    <phoneticPr fontId="21"/>
  </si>
  <si>
    <t>単価
（Ｃ＝２床以下の場合）</t>
    <rPh sb="0" eb="2">
      <t>タンカ</t>
    </rPh>
    <rPh sb="7" eb="8">
      <t>ユカ</t>
    </rPh>
    <rPh sb="8" eb="10">
      <t>イカ</t>
    </rPh>
    <rPh sb="11" eb="13">
      <t>バアイ</t>
    </rPh>
    <phoneticPr fontId="21"/>
  </si>
  <si>
    <r>
      <t xml:space="preserve">選定額（円）⑤
※③又は④いずれか小さい額
</t>
    </r>
    <r>
      <rPr>
        <b/>
        <sz val="12"/>
        <color auto="1"/>
        <rFont val="ＭＳ ゴシック"/>
      </rPr>
      <t>※千円未満切捨</t>
    </r>
    <rPh sb="0" eb="2">
      <t>センテイ</t>
    </rPh>
    <rPh sb="2" eb="3">
      <t>ガク</t>
    </rPh>
    <rPh sb="4" eb="5">
      <t>エン</t>
    </rPh>
    <rPh sb="10" eb="11">
      <t>マタ</t>
    </rPh>
    <rPh sb="17" eb="18">
      <t>チイ</t>
    </rPh>
    <rPh sb="20" eb="21">
      <t>ガク</t>
    </rPh>
    <phoneticPr fontId="21"/>
  </si>
  <si>
    <t>施設・事業所の所在地</t>
  </si>
  <si>
    <t>別紙様式１-２（有床診療所）</t>
    <rPh sb="8" eb="10">
      <t>ユウショウ</t>
    </rPh>
    <rPh sb="10" eb="13">
      <t>シンリョウジョ</t>
    </rPh>
    <phoneticPr fontId="21"/>
  </si>
  <si>
    <t>別紙様式１-２（訪問看護ステーション）</t>
    <rPh sb="8" eb="10">
      <t>ホウモン</t>
    </rPh>
    <rPh sb="10" eb="12">
      <t>カンゴ</t>
    </rPh>
    <phoneticPr fontId="21"/>
  </si>
  <si>
    <t>別紙様式１-２（保険薬局）</t>
    <rPh sb="8" eb="10">
      <t>ホケン</t>
    </rPh>
    <rPh sb="10" eb="12">
      <t>ヤッキョク</t>
    </rPh>
    <phoneticPr fontId="21"/>
  </si>
  <si>
    <t>補助基準額
③</t>
    <rPh sb="0" eb="2">
      <t>ホジョ</t>
    </rPh>
    <rPh sb="2" eb="5">
      <t>キジュンガク</t>
    </rPh>
    <phoneticPr fontId="21"/>
  </si>
  <si>
    <t>実支出額
④</t>
  </si>
  <si>
    <t>別紙様式３（用紙　日本産業規格Ａ４横型）</t>
    <rPh sb="0" eb="2">
      <t>ベッシ</t>
    </rPh>
    <rPh sb="2" eb="4">
      <t>ヨウシキ</t>
    </rPh>
    <rPh sb="6" eb="8">
      <t>ヨウシ</t>
    </rPh>
    <rPh sb="9" eb="11">
      <t>ニホン</t>
    </rPh>
    <rPh sb="11" eb="13">
      <t>サンギョウ</t>
    </rPh>
    <rPh sb="13" eb="15">
      <t>キカク</t>
    </rPh>
    <rPh sb="17" eb="19">
      <t>ヨコガタ</t>
    </rPh>
    <phoneticPr fontId="21"/>
  </si>
  <si>
    <r>
      <t>・ 別紙</t>
    </r>
    <r>
      <rPr>
        <strike/>
        <sz val="12"/>
        <color theme="1"/>
        <rFont val="ＭＳ 明朝"/>
      </rPr>
      <t>様式１－２　　　診療所等賃上げ支援事業申請書</t>
    </r>
    <rPh sb="2" eb="4">
      <t>ベッシ</t>
    </rPh>
    <rPh sb="4" eb="6">
      <t>ヨウシキ</t>
    </rPh>
    <rPh sb="25" eb="26">
      <t>ショ</t>
    </rPh>
    <phoneticPr fontId="21"/>
  </si>
  <si>
    <t>無床診療所</t>
  </si>
  <si>
    <t>沼津市高島本町○○-○○</t>
    <rPh sb="0" eb="3">
      <t>ヌマヅシ</t>
    </rPh>
    <rPh sb="3" eb="5">
      <t>タカシマ</t>
    </rPh>
    <rPh sb="5" eb="7">
      <t>ホンマチ</t>
    </rPh>
    <phoneticPr fontId="21"/>
  </si>
  <si>
    <t>診療所</t>
  </si>
  <si>
    <r>
      <t>　令和７年度の対象職員の</t>
    </r>
    <r>
      <rPr>
        <b/>
        <sz val="11"/>
        <color rgb="FFFF0000"/>
        <rFont val="ＭＳ Ｐゴシック"/>
      </rPr>
      <t>毎月決まって支払われる手当の引き上げ分について</t>
    </r>
    <r>
      <rPr>
        <b/>
        <sz val="11"/>
        <color theme="1"/>
        <rFont val="ＭＳ Ｐゴシック"/>
      </rPr>
      <t>、令和７年３月31日時点の賃金水準と比較して2.0％を上回って実施している場合は、令和７年12月から令和８年５月までの間の当該2.0％を上回る部分</t>
    </r>
    <rPh sb="30" eb="31">
      <t>ブン</t>
    </rPh>
    <phoneticPr fontId="21"/>
  </si>
  <si>
    <t>保険薬局</t>
  </si>
  <si>
    <t>２</t>
  </si>
  <si>
    <t>　交付申請・請求額　：　</t>
    <rPh sb="1" eb="3">
      <t>コウフ</t>
    </rPh>
    <rPh sb="3" eb="5">
      <t>シンセイ</t>
    </rPh>
    <rPh sb="6" eb="8">
      <t>セイキュウ</t>
    </rPh>
    <rPh sb="8" eb="9">
      <t>ガク</t>
    </rPh>
    <phoneticPr fontId="21"/>
  </si>
  <si>
    <t>（※）計算方法は例えば下記の方法が考えられますが、対象とする賃金改善の内容や職員・職種の範囲は医療機関等ごとに判断して計算いただくようお願いいたします。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イリョウ</t>
    </rPh>
    <rPh sb="49" eb="51">
      <t>キカン</t>
    </rPh>
    <rPh sb="51" eb="52">
      <t>トウ</t>
    </rPh>
    <rPh sb="55" eb="57">
      <t>ハンダン</t>
    </rPh>
    <rPh sb="59" eb="61">
      <t>ケイサン</t>
    </rPh>
    <rPh sb="68" eb="69">
      <t>ネガ</t>
    </rPh>
    <rPh sb="77" eb="78">
      <t>レイ</t>
    </rPh>
    <rPh sb="155" eb="156">
      <t>レイ</t>
    </rPh>
    <rPh sb="199" eb="200">
      <t>レイ</t>
    </rPh>
    <phoneticPr fontId="21"/>
  </si>
  <si>
    <r>
      <t>　</t>
    </r>
    <r>
      <rPr>
        <sz val="12"/>
        <color theme="1"/>
        <rFont val="ＭＳ 明朝"/>
      </rPr>
      <t>令和８年度分において医療分野の賃上げ・物価上昇対策支援事業費補助金の交付を受けたいので、静岡県医療分野の賃上げ・物価上昇対策支援事業費補助金交付要綱第５の規定により、関係書類を添えて申請します。なお、交付確定後は、交付確定額を請求するので、下記口座への支払をお願いします。</t>
    </r>
    <rPh sb="1" eb="3">
      <t>レイワ</t>
    </rPh>
    <rPh sb="4" eb="6">
      <t>ネンド</t>
    </rPh>
    <rPh sb="6" eb="7">
      <t>ブン</t>
    </rPh>
    <rPh sb="35" eb="37">
      <t>コウフ</t>
    </rPh>
    <rPh sb="38" eb="39">
      <t>ウ</t>
    </rPh>
    <rPh sb="75" eb="76">
      <t>ダイ</t>
    </rPh>
    <rPh sb="78" eb="80">
      <t>キテイ</t>
    </rPh>
    <rPh sb="84" eb="86">
      <t>カンケイ</t>
    </rPh>
    <rPh sb="86" eb="88">
      <t>ショルイ</t>
    </rPh>
    <rPh sb="89" eb="90">
      <t>ソ</t>
    </rPh>
    <rPh sb="92" eb="94">
      <t>シンセイ</t>
    </rPh>
    <rPh sb="103" eb="105">
      <t>カクテイ</t>
    </rPh>
    <rPh sb="110" eb="112">
      <t>カクテイ</t>
    </rPh>
    <rPh sb="121" eb="123">
      <t>カキ</t>
    </rPh>
    <rPh sb="123" eb="125">
      <t>コウザ</t>
    </rPh>
    <phoneticPr fontId="21"/>
  </si>
  <si>
    <t>本補助金の対象経費について、他の補助事業等と重複して申請していません。</t>
    <rPh sb="0" eb="1">
      <t>ホン</t>
    </rPh>
    <phoneticPr fontId="21"/>
  </si>
  <si>
    <t>補助金の支払については、口座振替により受領することを希望します。</t>
  </si>
  <si>
    <t>申請時点で施設を運営しており、本補助金の交付を受けた後も施設の運営を継続します（する意思があります）。</t>
    <rPh sb="0" eb="2">
      <t>シンセイ</t>
    </rPh>
    <rPh sb="5" eb="7">
      <t>シセツ</t>
    </rPh>
    <rPh sb="28" eb="30">
      <t>シセツ</t>
    </rPh>
    <phoneticPr fontId="21"/>
  </si>
  <si>
    <t>口座名義人（カナ）</t>
  </si>
  <si>
    <t>❷：賃金改善に係る診療報酬及び他の補助金等を受けた場合その額（直接入力）</t>
    <rPh sb="31" eb="33">
      <t>チョクセツ</t>
    </rPh>
    <rPh sb="33" eb="35">
      <t>ニュウリョク</t>
    </rPh>
    <phoneticPr fontId="21"/>
  </si>
  <si>
    <t>本補助金の給付後、各事業に定めのある返還事由に該当した場合は各事業に係る補助金を返還します。</t>
    <rPh sb="36" eb="38">
      <t>ホジョ</t>
    </rPh>
    <phoneticPr fontId="21"/>
  </si>
  <si>
    <t>○○歯科診療所</t>
    <rPh sb="2" eb="4">
      <t>シカ</t>
    </rPh>
    <rPh sb="4" eb="7">
      <t>シンリョウジョ</t>
    </rPh>
    <phoneticPr fontId="21"/>
  </si>
  <si>
    <t>④欄には、別紙様式２（賃金改善報告書）❸において算出した実支出額を記載すること。</t>
    <rPh sb="1" eb="2">
      <t>ラン</t>
    </rPh>
    <rPh sb="24" eb="26">
      <t>サンシュツ</t>
    </rPh>
    <rPh sb="28" eb="29">
      <t>ジツ</t>
    </rPh>
    <rPh sb="29" eb="31">
      <t>シシュツ</t>
    </rPh>
    <rPh sb="31" eb="32">
      <t>ガク</t>
    </rPh>
    <rPh sb="33" eb="35">
      <t>キサイ</t>
    </rPh>
    <phoneticPr fontId="21"/>
  </si>
  <si>
    <t>選定額合計⑥
（申請額）</t>
    <rPh sb="0" eb="2">
      <t>センテイ</t>
    </rPh>
    <rPh sb="2" eb="3">
      <t>ガク</t>
    </rPh>
    <rPh sb="3" eb="5">
      <t>ゴウケイ</t>
    </rPh>
    <rPh sb="8" eb="11">
      <t>シンセイガク</t>
    </rPh>
    <phoneticPr fontId="21"/>
  </si>
  <si>
    <t>保健師</t>
    <rPh sb="0" eb="3">
      <t>ホケンシ</t>
    </rPh>
    <phoneticPr fontId="21"/>
  </si>
  <si>
    <t>准看護師</t>
    <rPh sb="0" eb="4">
      <t>ジュンカンゴシ</t>
    </rPh>
    <phoneticPr fontId="21"/>
  </si>
  <si>
    <t>看護補助者</t>
    <rPh sb="0" eb="5">
      <t>カンゴホジョシャ</t>
    </rPh>
    <phoneticPr fontId="21"/>
  </si>
  <si>
    <t>理学療法士</t>
    <rPh sb="0" eb="5">
      <t>リガクリョウホウシ</t>
    </rPh>
    <phoneticPr fontId="21"/>
  </si>
  <si>
    <t>公認心理士</t>
    <rPh sb="0" eb="2">
      <t>コウニン</t>
    </rPh>
    <rPh sb="2" eb="5">
      <t>シンリシ</t>
    </rPh>
    <phoneticPr fontId="21"/>
  </si>
  <si>
    <t>作業療法士</t>
    <rPh sb="0" eb="5">
      <t>サギョウリョウホウシ</t>
    </rPh>
    <phoneticPr fontId="21"/>
  </si>
  <si>
    <t>視能訓練士</t>
    <rPh sb="0" eb="5">
      <t>シノウクンレンシ</t>
    </rPh>
    <phoneticPr fontId="21"/>
  </si>
  <si>
    <t>義肢装具士</t>
    <rPh sb="0" eb="5">
      <t>ギシソウグシ</t>
    </rPh>
    <phoneticPr fontId="21"/>
  </si>
  <si>
    <t>臨床検査技師</t>
    <rPh sb="0" eb="6">
      <t>リンショウケンサギシ</t>
    </rPh>
    <phoneticPr fontId="21"/>
  </si>
  <si>
    <t>臨床工学技士</t>
    <rPh sb="0" eb="6">
      <t>リンショウコウガクギシ</t>
    </rPh>
    <phoneticPr fontId="21"/>
  </si>
  <si>
    <t>管理栄養士</t>
    <rPh sb="0" eb="5">
      <t>カンリエイヨウシ</t>
    </rPh>
    <phoneticPr fontId="21"/>
  </si>
  <si>
    <t>栄養士</t>
    <rPh sb="0" eb="3">
      <t>エイヨウシ</t>
    </rPh>
    <phoneticPr fontId="21"/>
  </si>
  <si>
    <t>精神保健福祉士</t>
    <rPh sb="0" eb="7">
      <t>セイシンホケンフクシシ</t>
    </rPh>
    <phoneticPr fontId="21"/>
  </si>
  <si>
    <t>　毎月決まって支払われる手当の引き上げ（①対象人数×②月額×③月数）</t>
  </si>
  <si>
    <t>社会福祉士</t>
    <rPh sb="0" eb="5">
      <t>シャカイフクシシ</t>
    </rPh>
    <phoneticPr fontId="21"/>
  </si>
  <si>
    <t>保育士</t>
    <rPh sb="0" eb="3">
      <t>ホイクシ</t>
    </rPh>
    <phoneticPr fontId="21"/>
  </si>
  <si>
    <t>あん摩マッサージ指圧師・はり・きゆう師</t>
    <rPh sb="2" eb="3">
      <t>マ</t>
    </rPh>
    <rPh sb="8" eb="11">
      <t>シアツシ</t>
    </rPh>
    <rPh sb="18" eb="19">
      <t>シ</t>
    </rPh>
    <phoneticPr fontId="21"/>
  </si>
  <si>
    <t>事務職員の賃金改善の内容</t>
    <rPh sb="0" eb="2">
      <t>ジム</t>
    </rPh>
    <rPh sb="2" eb="4">
      <t>ショクイン</t>
    </rPh>
    <rPh sb="5" eb="7">
      <t>チンギン</t>
    </rPh>
    <rPh sb="7" eb="9">
      <t>カイゼン</t>
    </rPh>
    <rPh sb="10" eb="12">
      <t>ナイヨウ</t>
    </rPh>
    <phoneticPr fontId="21"/>
  </si>
  <si>
    <t>柔道整復師</t>
    <rPh sb="0" eb="5">
      <t>ジュウドウセイフクシ</t>
    </rPh>
    <phoneticPr fontId="21"/>
  </si>
  <si>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21"/>
  </si>
  <si>
    <t>１名あたり平均額
（対象職員・対象職種・役職によって異なる場合は加重平均してください）</t>
    <rPh sb="1" eb="2">
      <t>メイ</t>
    </rPh>
    <rPh sb="5" eb="8">
      <t>ヘイキンガク</t>
    </rPh>
    <phoneticPr fontId="21"/>
  </si>
  <si>
    <t>賃金改善（全体）の内容</t>
    <rPh sb="0" eb="2">
      <t>チンギン</t>
    </rPh>
    <rPh sb="2" eb="4">
      <t>カイゼン</t>
    </rPh>
    <rPh sb="5" eb="7">
      <t>ゼンタイ</t>
    </rPh>
    <rPh sb="9" eb="11">
      <t>ナイヨウ</t>
    </rPh>
    <phoneticPr fontId="21"/>
  </si>
  <si>
    <r>
      <rPr>
        <b/>
        <sz val="11"/>
        <color rgb="FFFF0000"/>
        <rFont val="ＭＳ Ｐゴシック"/>
      </rPr>
      <t xml:space="preserve">（給付金を充て、算出可能な場合のみ記載）
</t>
    </r>
    <r>
      <rPr>
        <b/>
        <sz val="11"/>
        <color theme="1"/>
        <rFont val="ＭＳ Ｐゴシック"/>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21"/>
  </si>
  <si>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21"/>
  </si>
  <si>
    <t>看護補助者の賃金改善の内容</t>
    <rPh sb="0" eb="2">
      <t>カンゴ</t>
    </rPh>
    <rPh sb="2" eb="5">
      <t>ホジョシャ</t>
    </rPh>
    <rPh sb="6" eb="8">
      <t>チンギン</t>
    </rPh>
    <rPh sb="8" eb="10">
      <t>カイゼン</t>
    </rPh>
    <rPh sb="11" eb="13">
      <t>ナイヨウ</t>
    </rPh>
    <phoneticPr fontId="21"/>
  </si>
  <si>
    <r>
      <rPr>
        <b/>
        <sz val="11"/>
        <color rgb="FFFF0000"/>
        <rFont val="ＭＳ Ｐゴシック"/>
      </rPr>
      <t xml:space="preserve">（理学療法士単独の賃金表がある場合は必ず記載）
</t>
    </r>
    <r>
      <rPr>
        <b/>
        <sz val="11"/>
        <color theme="1"/>
        <rFont val="ＭＳ Ｐゴシック"/>
      </rPr>
      <t>理学療法士の賃金改善の内容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21"/>
  </si>
  <si>
    <r>
      <rPr>
        <b/>
        <sz val="11"/>
        <color rgb="FFFF0000"/>
        <rFont val="ＭＳ Ｐゴシック"/>
      </rPr>
      <t xml:space="preserve">（作業療法士単独の賃金表がある場合は必ず記載）
</t>
    </r>
    <r>
      <rPr>
        <b/>
        <sz val="11"/>
        <color theme="1"/>
        <rFont val="ＭＳ Ｐゴシック"/>
      </rPr>
      <t>作業療法士の賃金改善の内容</t>
    </r>
    <rPh sb="18" eb="19">
      <t>カナラ</t>
    </rPh>
    <phoneticPr fontId="21"/>
  </si>
  <si>
    <r>
      <rPr>
        <b/>
        <sz val="11"/>
        <color rgb="FFFF0000"/>
        <rFont val="ＭＳ Ｐゴシック"/>
      </rPr>
      <t xml:space="preserve">（言語聴覚士単独の賃金表がある場合は必ず記載）
</t>
    </r>
    <r>
      <rPr>
        <b/>
        <sz val="11"/>
        <color theme="1"/>
        <rFont val="ＭＳ Ｐゴシック"/>
      </rPr>
      <t>言語聴覚士の賃金改善の内容</t>
    </r>
    <rPh sb="1" eb="3">
      <t>ゲンゴ</t>
    </rPh>
    <rPh sb="3" eb="6">
      <t>チョウカクシチンギンカイゼンナイヨウ</t>
    </rPh>
    <rPh sb="18" eb="19">
      <t>カナラ</t>
    </rPh>
    <phoneticPr fontId="21"/>
  </si>
  <si>
    <t>②月額または
月額換算額</t>
    <rPh sb="1" eb="3">
      <t>ゲツガク</t>
    </rPh>
    <rPh sb="7" eb="9">
      <t>ゲツガク</t>
    </rPh>
    <rPh sb="9" eb="11">
      <t>カンサン</t>
    </rPh>
    <rPh sb="11" eb="12">
      <t>ガク</t>
    </rPh>
    <phoneticPr fontId="21"/>
  </si>
  <si>
    <t>❸：補助対象経費（自動計算）（千円未満切り捨て）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21"/>
  </si>
  <si>
    <t>　基本給の引き上げ（①対象人数×②月額×③月数）</t>
  </si>
  <si>
    <r>
      <rPr>
        <b/>
        <sz val="11"/>
        <color rgb="FFFF0000"/>
        <rFont val="ＭＳ Ｐゴシック"/>
      </rPr>
      <t>（給付金を充て、算出可能な場合のみ記載）</t>
    </r>
    <r>
      <rPr>
        <b/>
        <sz val="11"/>
        <color theme="1"/>
        <rFont val="ＭＳ Ｐゴシック"/>
      </rPr>
      <t xml:space="preserve">
　基本給や毎月決まって支払われる手当の引き上げに伴う賞与、時間外手当、法定福利費（事業主負担分を含む。）等の増加分に用いた金額（算出が難しいは上記に含めてください。）</t>
    </r>
    <rPh sb="42" eb="45">
      <t>キホンキュウ</t>
    </rPh>
    <rPh sb="46" eb="48">
      <t>マイゲツ</t>
    </rPh>
    <rPh sb="48" eb="49">
      <t>キ</t>
    </rPh>
    <rPh sb="52" eb="54">
      <t>シハラ</t>
    </rPh>
    <rPh sb="57" eb="59">
      <t>テアテ</t>
    </rPh>
    <rPh sb="60" eb="61">
      <t>ヒ</t>
    </rPh>
    <rPh sb="62" eb="63">
      <t>ア</t>
    </rPh>
    <rPh sb="65" eb="66">
      <t>トモナ</t>
    </rPh>
    <rPh sb="67" eb="69">
      <t>ショウヨ</t>
    </rPh>
    <rPh sb="70" eb="73">
      <t>ジカンガイ</t>
    </rPh>
    <rPh sb="73" eb="75">
      <t>テアテ</t>
    </rPh>
    <rPh sb="76" eb="78">
      <t>ホウテイ</t>
    </rPh>
    <rPh sb="78" eb="81">
      <t>フクリヒ</t>
    </rPh>
    <rPh sb="82" eb="85">
      <t>ジギョウヌシ</t>
    </rPh>
    <rPh sb="85" eb="88">
      <t>フタンブン</t>
    </rPh>
    <rPh sb="89" eb="90">
      <t>フク</t>
    </rPh>
    <rPh sb="93" eb="94">
      <t>トウ</t>
    </rPh>
    <rPh sb="95" eb="98">
      <t>ゾウカブン</t>
    </rPh>
    <rPh sb="99" eb="100">
      <t>モチ</t>
    </rPh>
    <rPh sb="102" eb="104">
      <t>キンガクサンシュツムズカジョウキフク</t>
    </rPh>
    <phoneticPr fontId="21"/>
  </si>
  <si>
    <t>（給付金を充てた場合のみ記載）
　基本給や毎月決まって支払われる手当の引き上げに伴う賞与、時間外手当、法定福利費（事業主負担分を含む。）等の増加分に用いた金額（算出が難しいは上記に含めてください。）</t>
    <rPh sb="1" eb="4">
      <t>キュウフキン</t>
    </rPh>
    <rPh sb="5" eb="6">
      <t>ア</t>
    </rPh>
    <rPh sb="8" eb="10">
      <t>バアイ</t>
    </rPh>
    <rPh sb="12" eb="14">
      <t>キサイ</t>
    </rPh>
    <rPh sb="17" eb="20">
      <t>キホンキュウ</t>
    </rPh>
    <rPh sb="21" eb="23">
      <t>マイゲツ</t>
    </rPh>
    <rPh sb="23" eb="24">
      <t>キ</t>
    </rPh>
    <rPh sb="27" eb="29">
      <t>シハラ</t>
    </rPh>
    <rPh sb="32" eb="34">
      <t>テアテ</t>
    </rPh>
    <rPh sb="35" eb="36">
      <t>ヒ</t>
    </rPh>
    <rPh sb="37" eb="38">
      <t>ア</t>
    </rPh>
    <rPh sb="40" eb="41">
      <t>トモナ</t>
    </rPh>
    <rPh sb="42" eb="44">
      <t>ショウヨ</t>
    </rPh>
    <rPh sb="45" eb="48">
      <t>ジカンガイ</t>
    </rPh>
    <rPh sb="48" eb="50">
      <t>テアテ</t>
    </rPh>
    <rPh sb="51" eb="53">
      <t>ホウテイ</t>
    </rPh>
    <rPh sb="53" eb="56">
      <t>フクリヒ</t>
    </rPh>
    <rPh sb="57" eb="60">
      <t>ジギョウヌシ</t>
    </rPh>
    <rPh sb="60" eb="63">
      <t>フタンブン</t>
    </rPh>
    <rPh sb="64" eb="65">
      <t>フク</t>
    </rPh>
    <rPh sb="68" eb="69">
      <t>トウ</t>
    </rPh>
    <rPh sb="70" eb="73">
      <t>ゾウカブン</t>
    </rPh>
    <rPh sb="74" eb="75">
      <t>モチ</t>
    </rPh>
    <rPh sb="77" eb="79">
      <t>キンガク</t>
    </rPh>
    <rPh sb="80" eb="82">
      <t>サンシュツ</t>
    </rPh>
    <rPh sb="83" eb="84">
      <t>ムズカ</t>
    </rPh>
    <rPh sb="87" eb="89">
      <t>ジョウキ</t>
    </rPh>
    <rPh sb="90" eb="91">
      <t>フク</t>
    </rPh>
    <phoneticPr fontId="21"/>
  </si>
  <si>
    <t>②月額または
月額換算額
（自動転記）</t>
    <rPh sb="1" eb="3">
      <t>ゲツガク</t>
    </rPh>
    <rPh sb="7" eb="9">
      <t>ゲツガク</t>
    </rPh>
    <rPh sb="9" eb="11">
      <t>カンサン</t>
    </rPh>
    <rPh sb="11" eb="12">
      <t>ガク</t>
    </rPh>
    <rPh sb="14" eb="16">
      <t>ジドウ</t>
    </rPh>
    <rPh sb="16" eb="18">
      <t>テンキ</t>
    </rPh>
    <phoneticPr fontId="21"/>
  </si>
  <si>
    <t>③月数
（自動転記）</t>
    <rPh sb="1" eb="3">
      <t>ゲッスウ</t>
    </rPh>
    <rPh sb="5" eb="7">
      <t>ジドウ</t>
    </rPh>
    <rPh sb="7" eb="9">
      <t>テンキ</t>
    </rPh>
    <phoneticPr fontId="21"/>
  </si>
  <si>
    <t>賃金改善の総額
（自動計算）</t>
    <rPh sb="9" eb="11">
      <t>ジドウ</t>
    </rPh>
    <rPh sb="11" eb="13">
      <t>ケイサン</t>
    </rPh>
    <phoneticPr fontId="21"/>
  </si>
  <si>
    <t>賃金改善の内容（※）</t>
    <rPh sb="0" eb="2">
      <t>チンギン</t>
    </rPh>
    <rPh sb="2" eb="4">
      <t>カイゼン</t>
    </rPh>
    <rPh sb="5" eb="7">
      <t>ナイヨウ</t>
    </rPh>
    <phoneticPr fontId="21"/>
  </si>
  <si>
    <t>静岡　太郎</t>
    <rPh sb="0" eb="2">
      <t>シズオカ</t>
    </rPh>
    <rPh sb="3" eb="5">
      <t>タロウ</t>
    </rPh>
    <phoneticPr fontId="21"/>
  </si>
  <si>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21"/>
  </si>
  <si>
    <r>
      <t>左側（Ｆ列）：施設の名称を記載してください。（例：医療法人○○会　▲▲医院）
右側（Ｋ列）</t>
    </r>
    <r>
      <rPr>
        <sz val="11"/>
        <color theme="1"/>
        <rFont val="ＭＳ Ｐゴシック"/>
      </rPr>
      <t>：</t>
    </r>
    <r>
      <rPr>
        <b/>
        <u/>
        <sz val="11"/>
        <color theme="1"/>
        <rFont val="ＭＳ Ｐゴシック"/>
      </rPr>
      <t>❶に記載された「賃金改善の総額」にベースアップ評価料を活用した金額や本給付金以外の賃上げ補助金を活用した金額が含まれている場合</t>
    </r>
    <r>
      <rPr>
        <sz val="11"/>
        <color theme="1"/>
        <rFont val="ＭＳ Ｐゴシック"/>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21"/>
  </si>
  <si>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21"/>
  </si>
  <si>
    <t>給付金を活用して令和７年12月分から令和８年３月分までの最大４ヶ月分として支給した一時金の金額（円単位）を直接入力してください。</t>
    <rPh sb="15" eb="16">
      <t>ブン</t>
    </rPh>
    <rPh sb="24" eb="25">
      <t>ブン</t>
    </rPh>
    <rPh sb="28" eb="30">
      <t>サイダイ</t>
    </rPh>
    <rPh sb="32" eb="33">
      <t>ゲツ</t>
    </rPh>
    <rPh sb="33" eb="34">
      <t>ブン</t>
    </rPh>
    <rPh sb="48" eb="49">
      <t>エン</t>
    </rPh>
    <rPh sb="49" eb="51">
      <t>タンイ</t>
    </rPh>
    <rPh sb="53" eb="55">
      <t>チョクセツ</t>
    </rPh>
    <rPh sb="55" eb="57">
      <t>ニュウリョク</t>
    </rPh>
    <phoneticPr fontId="21"/>
  </si>
  <si>
    <r>
      <rPr>
        <sz val="11"/>
        <color rgb="FFFF0000"/>
        <rFont val="ＭＳ Ｐゴシック"/>
      </rPr>
      <t>当該運用を活用した場合のみ</t>
    </r>
    <r>
      <rPr>
        <sz val="11"/>
        <color theme="1"/>
        <rFont val="ＭＳ Ｐゴシック"/>
      </rPr>
      <t>別紙で算定してください。</t>
    </r>
    <rPh sb="0" eb="2">
      <t>トウガイ</t>
    </rPh>
    <rPh sb="2" eb="4">
      <t>ウンヨウ</t>
    </rPh>
    <rPh sb="5" eb="7">
      <t>カツヨウ</t>
    </rPh>
    <rPh sb="9" eb="11">
      <t>バアイ</t>
    </rPh>
    <rPh sb="13" eb="15">
      <t>ベッシ</t>
    </rPh>
    <rPh sb="16" eb="18">
      <t>サンテイ</t>
    </rPh>
    <phoneticPr fontId="21"/>
  </si>
  <si>
    <r>
      <t>　令和７年度の対象職員の</t>
    </r>
    <r>
      <rPr>
        <b/>
        <sz val="11"/>
        <color rgb="FFFF0000"/>
        <rFont val="ＭＳ Ｐゴシック"/>
      </rPr>
      <t>基本給の引き上げ分について</t>
    </r>
    <r>
      <rPr>
        <b/>
        <sz val="11"/>
        <color theme="1"/>
        <rFont val="ＭＳ Ｐゴシック"/>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21"/>
  </si>
  <si>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21"/>
  </si>
  <si>
    <t>以下、給付金を活用した、個別職種の賃金改善の内容について記載してください。
政策上の必要性から把握するものであり、補助金の交付額には影響しません。
職種ごとの賃金改善の総額と歯科診療所全体の賃金改善の総額が一致しなくても差し支えありません。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シカ</t>
    </rPh>
    <rPh sb="89" eb="92">
      <t>シンリョウジョ</t>
    </rPh>
    <phoneticPr fontId="21"/>
  </si>
  <si>
    <t>以下、給付金を活用した、個別職種の賃金改善の内容について記載してください。
政策上の必要性から把握するものであり、補助金の交付額には影響しません。
職種ごとの賃金改善の総額と訪問看護ステーション全体の賃金改善の総額が一致しなくても差し支えありません。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21"/>
  </si>
  <si>
    <t>勤務医師、勤務歯科医師（40歳未満）</t>
    <rPh sb="0" eb="4">
      <t>キンムイシ</t>
    </rPh>
    <rPh sb="5" eb="7">
      <t>キンム</t>
    </rPh>
    <rPh sb="7" eb="11">
      <t>シカイシ</t>
    </rPh>
    <rPh sb="14" eb="17">
      <t>サイミマン</t>
    </rPh>
    <phoneticPr fontId="21"/>
  </si>
  <si>
    <t>○○診療所</t>
  </si>
  <si>
    <t>△▲診療所</t>
  </si>
  <si>
    <t>　医療法人社団×△会</t>
  </si>
  <si>
    <t>沼津　次郎</t>
    <rPh sb="0" eb="2">
      <t>ヌマヅ</t>
    </rPh>
    <rPh sb="3" eb="5">
      <t>ジロウ</t>
    </rPh>
    <phoneticPr fontId="21"/>
  </si>
  <si>
    <t>○○薬局</t>
  </si>
  <si>
    <t>○○訪問看護ステーション</t>
  </si>
  <si>
    <r>
      <t>（別紙様式２）</t>
    </r>
    <r>
      <rPr>
        <b/>
        <sz val="14"/>
        <color rgb="FFFF0000"/>
        <rFont val="ＭＳ Ｐゴシック"/>
      </rPr>
      <t>※無床診療所の報告</t>
    </r>
    <rPh sb="1" eb="3">
      <t>ベッシ</t>
    </rPh>
    <rPh sb="3" eb="5">
      <t>ヨウシキ</t>
    </rPh>
    <rPh sb="8" eb="10">
      <t>ムショウ</t>
    </rPh>
    <rPh sb="10" eb="13">
      <t>シンリョウジョ</t>
    </rPh>
    <rPh sb="14" eb="16">
      <t>ホウコク</t>
    </rPh>
    <phoneticPr fontId="21"/>
  </si>
  <si>
    <r>
      <t xml:space="preserve">（別紙）
</t>
    </r>
    <r>
      <rPr>
        <b/>
        <sz val="14"/>
        <color rgb="FFFF0000"/>
        <rFont val="ＭＳ Ｐゴシック"/>
      </rPr>
      <t>※無床診療所の報告</t>
    </r>
    <rPh sb="1" eb="3">
      <t>ベッシ</t>
    </rPh>
    <rPh sb="6" eb="8">
      <t>ムショウ</t>
    </rPh>
    <rPh sb="8" eb="11">
      <t>シンリョウジョ</t>
    </rPh>
    <rPh sb="12" eb="14">
      <t>ホウコク</t>
    </rPh>
    <phoneticPr fontId="21"/>
  </si>
  <si>
    <t>　理事長　静岡　太郎</t>
  </si>
  <si>
    <r>
      <t>（別紙様式２）</t>
    </r>
    <r>
      <rPr>
        <b/>
        <sz val="14"/>
        <color rgb="FFFF0000"/>
        <rFont val="ＭＳ Ｐゴシック"/>
      </rPr>
      <t>※訪看ＳＴの報告</t>
    </r>
    <rPh sb="1" eb="3">
      <t>ベッシ</t>
    </rPh>
    <rPh sb="3" eb="5">
      <t>ヨウシキ</t>
    </rPh>
    <rPh sb="8" eb="10">
      <t>ホウカン</t>
    </rPh>
    <rPh sb="13" eb="15">
      <t>ホウコク</t>
    </rPh>
    <phoneticPr fontId="21"/>
  </si>
  <si>
    <t>法人又は訪問看護ステーションの名称：</t>
    <rPh sb="4" eb="6">
      <t>ホウモン</t>
    </rPh>
    <rPh sb="6" eb="8">
      <t>カンゴ</t>
    </rPh>
    <rPh sb="15" eb="17">
      <t>メイショウ</t>
    </rPh>
    <phoneticPr fontId="21"/>
  </si>
  <si>
    <t>法人又は薬局の名称：</t>
    <rPh sb="4" eb="6">
      <t>ヤッキョク</t>
    </rPh>
    <rPh sb="7" eb="9">
      <t>メイショウ</t>
    </rPh>
    <phoneticPr fontId="21"/>
  </si>
  <si>
    <r>
      <t xml:space="preserve">（別紙）
</t>
    </r>
    <r>
      <rPr>
        <b/>
        <sz val="14"/>
        <color rgb="FFFF0000"/>
        <rFont val="ＭＳ Ｐゴシック"/>
      </rPr>
      <t>※薬局の報告</t>
    </r>
    <rPh sb="1" eb="3">
      <t>ベッシ</t>
    </rPh>
    <rPh sb="6" eb="8">
      <t>ヤッキョク</t>
    </rPh>
    <rPh sb="9" eb="11">
      <t>ホウコク</t>
    </rPh>
    <phoneticPr fontId="21"/>
  </si>
  <si>
    <r>
      <t>（別紙様式２）</t>
    </r>
    <r>
      <rPr>
        <b/>
        <sz val="14"/>
        <color rgb="FFFF0000"/>
        <rFont val="ＭＳ Ｐゴシック"/>
      </rPr>
      <t>※薬局の報告</t>
    </r>
    <rPh sb="1" eb="3">
      <t>ベッシ</t>
    </rPh>
    <rPh sb="3" eb="5">
      <t>ヨウシキ</t>
    </rPh>
    <rPh sb="8" eb="10">
      <t>ヤッキョク</t>
    </rPh>
    <rPh sb="11" eb="13">
      <t>ホウコク</t>
    </rPh>
    <phoneticPr fontId="21"/>
  </si>
  <si>
    <t>❹：補助基準額（直接入力）</t>
    <rPh sb="2" eb="4">
      <t>ホジョ</t>
    </rPh>
    <rPh sb="4" eb="6">
      <t>キジュン</t>
    </rPh>
    <rPh sb="6" eb="7">
      <t>ガク</t>
    </rPh>
    <phoneticPr fontId="21"/>
  </si>
  <si>
    <t>Ⅶ　対象人数（人）
（常勤換算数）</t>
    <rPh sb="2" eb="4">
      <t>タイショウ</t>
    </rPh>
    <rPh sb="4" eb="6">
      <t>ニンズウ</t>
    </rPh>
    <rPh sb="7" eb="8">
      <t>ニン</t>
    </rPh>
    <rPh sb="11" eb="13">
      <t>ジョウキン</t>
    </rPh>
    <rPh sb="13" eb="15">
      <t>カンサン</t>
    </rPh>
    <rPh sb="15" eb="16">
      <t>スウ</t>
    </rPh>
    <phoneticPr fontId="21"/>
  </si>
  <si>
    <t>○○薬局（22▲○○○○○○○）</t>
    <rPh sb="2" eb="4">
      <t>ヤッキョク</t>
    </rPh>
    <phoneticPr fontId="21"/>
  </si>
  <si>
    <t>△▲薬局（22▲○○○○○○○）</t>
    <rPh sb="2" eb="4">
      <t>ヤッキョク</t>
    </rPh>
    <phoneticPr fontId="21"/>
  </si>
  <si>
    <t>①欄には、施設・事業所名の後ろに保険医療機関コードも合せて記載すること。例：○○診療所（22○▲▲▲▲▲▲▲）</t>
    <rPh sb="1" eb="2">
      <t>ラン</t>
    </rPh>
    <rPh sb="5" eb="7">
      <t>シセツ</t>
    </rPh>
    <rPh sb="8" eb="10">
      <t>ジギョウ</t>
    </rPh>
    <rPh sb="10" eb="11">
      <t>ショ</t>
    </rPh>
    <rPh sb="11" eb="12">
      <t>メイ</t>
    </rPh>
    <rPh sb="13" eb="14">
      <t>ウシ</t>
    </rPh>
    <rPh sb="26" eb="27">
      <t>アワ</t>
    </rPh>
    <rPh sb="36" eb="37">
      <t>レイ</t>
    </rPh>
    <rPh sb="40" eb="43">
      <t>シンリョウジョ</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</si>
</sst>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quot;&quot;"/>
    <numFmt numFmtId="177" formatCode="#,##0&quot;床&quot;"/>
    <numFmt numFmtId="178" formatCode="#,##0&quot;円&quot;"/>
    <numFmt numFmtId="179" formatCode="#,##0&quot;ヶ月&quot;"/>
    <numFmt numFmtId="180" formatCode="#,##0&quot;ヶ月分&quot;"/>
    <numFmt numFmtId="181" formatCode="0.0%"/>
  </numFmts>
  <fonts count="47">
    <font>
      <sz val="11"/>
      <color theme="1"/>
      <name val="ＭＳ Ｐゴシック"/>
      <family val="3"/>
      <scheme val="minor"/>
    </font>
    <font>
      <sz val="11"/>
      <color theme="1"/>
      <name val="ＭＳ Ｐゴシック"/>
      <family val="3"/>
      <scheme val="minor"/>
    </font>
    <font>
      <sz val="11"/>
      <color theme="0"/>
      <name val="ＭＳ Ｐゴシック"/>
      <family val="3"/>
      <scheme val="minor"/>
    </font>
    <font>
      <sz val="11"/>
      <color rgb="FF9C6500"/>
      <name val="ＭＳ Ｐゴシック"/>
      <family val="3"/>
      <scheme val="minor"/>
    </font>
    <font>
      <b/>
      <sz val="18"/>
      <color theme="3"/>
      <name val="ＭＳ Ｐゴシック"/>
      <family val="3"/>
      <scheme val="major"/>
    </font>
    <font>
      <b/>
      <sz val="11"/>
      <color theme="0"/>
      <name val="ＭＳ Ｐゴシック"/>
      <family val="3"/>
      <scheme val="minor"/>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auto="1"/>
      <name val="明朝"/>
      <family val="1"/>
    </font>
    <font>
      <sz val="11"/>
      <color auto="1"/>
      <name val="ＭＳ Ｐゴシック"/>
      <family val="3"/>
    </font>
    <font>
      <sz val="11"/>
      <color indexed="8"/>
      <name val="ＭＳ Ｐ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rgb="FFFF0000"/>
      <name val="ＭＳ Ｐゴシック"/>
      <family val="3"/>
      <scheme val="minor"/>
    </font>
    <font>
      <b/>
      <sz val="11"/>
      <color theme="1"/>
      <name val="ＭＳ Ｐゴシック"/>
      <family val="3"/>
      <scheme val="minor"/>
    </font>
    <font>
      <sz val="6"/>
      <color auto="1"/>
      <name val="ＭＳ Ｐゴシック"/>
      <family val="3"/>
    </font>
    <font>
      <sz val="12"/>
      <color theme="1"/>
      <name val="ＭＳ 明朝"/>
      <family val="1"/>
    </font>
    <font>
      <strike/>
      <sz val="12"/>
      <color theme="1"/>
      <name val="ＭＳ 明朝"/>
      <family val="1"/>
    </font>
    <font>
      <sz val="10"/>
      <color theme="1"/>
      <name val="ＭＳ 明朝"/>
      <family val="1"/>
    </font>
    <font>
      <sz val="8"/>
      <color theme="1"/>
      <name val="ＭＳ Ｐ明朝"/>
      <family val="1"/>
    </font>
    <font>
      <strike/>
      <sz val="7.5"/>
      <color theme="1"/>
      <name val="ＭＳ Ｐ明朝"/>
      <family val="1"/>
    </font>
    <font>
      <sz val="7.5"/>
      <color theme="1"/>
      <name val="ＭＳ Ｐ明朝"/>
      <family val="1"/>
    </font>
    <font>
      <sz val="8"/>
      <color theme="1"/>
      <name val="ＭＳ 明朝"/>
      <family val="1"/>
    </font>
    <font>
      <sz val="11"/>
      <color theme="1"/>
      <name val="ＭＳ 明朝"/>
      <family val="1"/>
    </font>
    <font>
      <sz val="12"/>
      <color auto="1"/>
      <name val="ＭＳ 明朝"/>
      <family val="1"/>
    </font>
    <font>
      <sz val="12"/>
      <color theme="1"/>
      <name val="ＭＳ ゴシック"/>
      <family val="3"/>
    </font>
    <font>
      <sz val="14"/>
      <color auto="1"/>
      <name val="ＭＳ ゴシック"/>
      <family val="3"/>
    </font>
    <font>
      <b/>
      <sz val="12"/>
      <color auto="1"/>
      <name val="ＭＳ ゴシック"/>
    </font>
    <font>
      <sz val="12"/>
      <color auto="1"/>
      <name val="ＭＳ ゴシック"/>
      <family val="3"/>
    </font>
    <font>
      <u/>
      <sz val="12"/>
      <color theme="1"/>
      <name val="ＭＳ ゴシック"/>
      <family val="3"/>
    </font>
    <font>
      <b/>
      <sz val="14"/>
      <color theme="1"/>
      <name val="ＭＳ ゴシック"/>
      <family val="3"/>
    </font>
    <font>
      <b/>
      <sz val="12"/>
      <color theme="1"/>
      <name val="ＭＳ ゴシック"/>
      <family val="3"/>
    </font>
    <font>
      <sz val="11"/>
      <color theme="1"/>
      <name val="ＭＳ ゴシック"/>
      <family val="3"/>
    </font>
    <font>
      <sz val="10"/>
      <color theme="1"/>
      <name val="ＭＳ ゴシック"/>
      <family val="3"/>
    </font>
    <font>
      <u/>
      <sz val="12"/>
      <color theme="0"/>
      <name val="ＭＳ ゴシック"/>
      <family val="3"/>
    </font>
    <font>
      <b/>
      <sz val="14"/>
      <color theme="1"/>
      <name val="ＭＳ Ｐゴシック"/>
      <family val="3"/>
      <scheme val="minor"/>
    </font>
    <font>
      <b/>
      <u/>
      <sz val="12"/>
      <color theme="1"/>
      <name val="ＭＳ ゴシック"/>
      <family val="3"/>
    </font>
    <font>
      <b/>
      <sz val="14"/>
      <color rgb="FFFF0000"/>
      <name val="ＭＳ Ｐゴシック"/>
      <family val="3"/>
      <scheme val="minor"/>
    </font>
    <font>
      <b/>
      <u/>
      <sz val="12"/>
      <color auto="1"/>
      <name val="ＭＳ ゴシック"/>
      <family val="3"/>
    </font>
    <font>
      <b/>
      <sz val="18"/>
      <color theme="1"/>
      <name val="ＭＳ Ｐゴシック"/>
      <family val="3"/>
      <scheme val="minor"/>
    </font>
    <font>
      <sz val="11"/>
      <color auto="1"/>
      <name val="ＭＳ ゴシック"/>
      <family val="3"/>
    </font>
  </fonts>
  <fills count="43">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indexed="9"/>
        <bgColor indexed="64"/>
      </patternFill>
    </fill>
    <fill>
      <patternFill patternType="solid">
        <fgColor indexed="22"/>
        <bgColor indexed="64"/>
      </patternFill>
    </fill>
    <fill>
      <patternFill patternType="solid">
        <fgColor rgb="FFC0C0C0"/>
        <bgColor indexed="64"/>
      </patternFill>
    </fill>
    <fill>
      <patternFill patternType="solid">
        <fgColor rgb="FFFFFFBE"/>
        <bgColor indexed="64"/>
      </patternFill>
    </fill>
    <fill>
      <patternFill patternType="solid">
        <fgColor rgb="FFFFE9FF"/>
        <bgColor indexed="64"/>
      </patternFill>
    </fill>
    <fill>
      <patternFill patternType="solid">
        <fgColor rgb="FFFFFFCC"/>
        <bgColor indexed="64"/>
      </patternFill>
    </fill>
    <fill>
      <patternFill patternType="solid">
        <fgColor rgb="FFE9FFFF"/>
        <bgColor indexed="64"/>
      </patternFill>
    </fill>
    <fill>
      <patternFill patternType="solid">
        <fgColor rgb="FFFFFF00"/>
        <bgColor indexed="64"/>
      </patternFill>
    </fill>
    <fill>
      <patternFill patternType="solid">
        <fgColor theme="0" tint="-0.15"/>
        <bgColor indexed="64"/>
      </patternFill>
    </fill>
    <fill>
      <patternFill patternType="solid">
        <fgColor theme="7" tint="0.8"/>
        <bgColor indexed="64"/>
      </patternFill>
    </fill>
  </fills>
  <borders count="4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8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ill="0" applyBorder="0" applyAlignment="0" applyProtection="0">
      <alignment vertical="center"/>
    </xf>
    <xf numFmtId="38" fontId="11" fillId="0" borderId="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0" fillId="0" borderId="0"/>
    <xf numFmtId="0" fontId="1" fillId="0" borderId="0"/>
    <xf numFmtId="0" fontId="1" fillId="0" borderId="0">
      <alignment vertical="center"/>
    </xf>
    <xf numFmtId="0" fontId="1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32"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0"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286">
    <xf numFmtId="0" fontId="0" fillId="0" borderId="0" xfId="0">
      <alignment vertical="center"/>
    </xf>
    <xf numFmtId="0" fontId="0" fillId="0" borderId="0" xfId="0" applyFill="1">
      <alignment vertical="center"/>
    </xf>
    <xf numFmtId="0" fontId="22" fillId="0" borderId="0" xfId="70" applyFont="1">
      <alignment vertical="center"/>
    </xf>
    <xf numFmtId="0" fontId="22" fillId="33" borderId="0" xfId="70" applyFont="1" applyFill="1">
      <alignment vertical="center"/>
    </xf>
    <xf numFmtId="0" fontId="22" fillId="33" borderId="0" xfId="70" applyFont="1" applyFill="1" applyAlignment="1">
      <alignment horizontal="center" vertical="center"/>
    </xf>
    <xf numFmtId="0" fontId="22" fillId="33" borderId="0" xfId="70" applyFont="1" applyFill="1" applyBorder="1" applyAlignment="1">
      <alignment horizontal="center" vertical="center" wrapText="1"/>
    </xf>
    <xf numFmtId="0" fontId="22" fillId="33" borderId="0" xfId="70" applyFont="1" applyFill="1" applyAlignment="1">
      <alignment horizontal="center" vertical="center" wrapText="1"/>
    </xf>
    <xf numFmtId="0" fontId="22" fillId="0" borderId="0" xfId="70" applyFont="1" applyFill="1" applyBorder="1" applyAlignment="1">
      <alignment vertical="center"/>
    </xf>
    <xf numFmtId="0" fontId="22" fillId="33" borderId="0" xfId="70" applyFont="1" applyFill="1" applyAlignment="1">
      <alignment horizontal="right" vertical="center"/>
    </xf>
    <xf numFmtId="0" fontId="22" fillId="33" borderId="0" xfId="70" applyFont="1" applyFill="1" applyBorder="1" applyAlignment="1">
      <alignment vertical="center" wrapText="1"/>
    </xf>
    <xf numFmtId="0" fontId="22" fillId="33" borderId="0" xfId="70" applyFont="1" applyFill="1" applyAlignment="1">
      <alignment vertical="center"/>
    </xf>
    <xf numFmtId="0" fontId="23" fillId="33" borderId="0" xfId="70" applyFont="1" applyFill="1">
      <alignment vertical="center"/>
    </xf>
    <xf numFmtId="0" fontId="22" fillId="33" borderId="0" xfId="70" applyFont="1" applyFill="1" applyBorder="1" applyAlignment="1">
      <alignment horizontal="left" vertical="center" wrapText="1"/>
    </xf>
    <xf numFmtId="0" fontId="22" fillId="33" borderId="0" xfId="70" applyFont="1" applyFill="1" applyBorder="1">
      <alignment vertical="center"/>
    </xf>
    <xf numFmtId="0" fontId="22" fillId="33" borderId="0" xfId="70" applyFont="1" applyFill="1" applyBorder="1" applyAlignment="1">
      <alignment horizontal="center" vertical="center"/>
    </xf>
    <xf numFmtId="0" fontId="22" fillId="0" borderId="0" xfId="70" applyFont="1" applyAlignment="1">
      <alignment vertical="center" wrapText="1"/>
    </xf>
    <xf numFmtId="0" fontId="24" fillId="33" borderId="0" xfId="70" applyFont="1" applyFill="1">
      <alignment vertical="center"/>
    </xf>
    <xf numFmtId="0" fontId="22" fillId="34" borderId="10" xfId="70" applyFont="1" applyFill="1" applyBorder="1" applyAlignment="1">
      <alignment vertical="center"/>
    </xf>
    <xf numFmtId="0" fontId="22" fillId="35" borderId="11" xfId="70" applyFont="1" applyFill="1" applyBorder="1" applyAlignment="1">
      <alignment vertical="center"/>
    </xf>
    <xf numFmtId="0" fontId="22" fillId="34" borderId="12" xfId="70" applyFont="1" applyFill="1" applyBorder="1" applyAlignment="1">
      <alignment vertical="center"/>
    </xf>
    <xf numFmtId="0" fontId="22" fillId="33" borderId="0" xfId="70" applyFont="1" applyFill="1" applyBorder="1" applyAlignment="1">
      <alignment vertical="center"/>
    </xf>
    <xf numFmtId="0" fontId="22" fillId="33" borderId="13" xfId="70" applyFont="1" applyFill="1" applyBorder="1" applyAlignment="1">
      <alignment horizontal="center" vertical="center"/>
    </xf>
    <xf numFmtId="0" fontId="22" fillId="33" borderId="14" xfId="70" applyFont="1" applyFill="1" applyBorder="1" applyAlignment="1">
      <alignment horizontal="center" vertical="center"/>
    </xf>
    <xf numFmtId="0" fontId="22" fillId="33" borderId="15" xfId="70" applyFont="1" applyFill="1" applyBorder="1" applyAlignment="1">
      <alignment horizontal="center" vertical="center"/>
    </xf>
    <xf numFmtId="0" fontId="22" fillId="33" borderId="16" xfId="70" applyFont="1" applyFill="1" applyBorder="1" applyAlignment="1">
      <alignment horizontal="center" vertical="center"/>
    </xf>
    <xf numFmtId="0" fontId="22" fillId="34" borderId="17" xfId="70" applyFont="1" applyFill="1" applyBorder="1" applyAlignment="1">
      <alignment vertical="center"/>
    </xf>
    <xf numFmtId="0" fontId="22" fillId="35" borderId="18" xfId="70" applyFont="1" applyFill="1" applyBorder="1" applyAlignment="1">
      <alignment vertical="center"/>
    </xf>
    <xf numFmtId="0" fontId="22" fillId="34" borderId="19" xfId="70" applyFont="1" applyFill="1" applyBorder="1" applyAlignment="1">
      <alignment vertical="center"/>
    </xf>
    <xf numFmtId="0" fontId="22" fillId="33" borderId="20" xfId="70" applyFont="1" applyFill="1" applyBorder="1" applyAlignment="1">
      <alignment horizontal="center" vertical="center"/>
    </xf>
    <xf numFmtId="0" fontId="22" fillId="33" borderId="21" xfId="70" applyFont="1" applyFill="1" applyBorder="1" applyAlignment="1">
      <alignment horizontal="center" vertical="center"/>
    </xf>
    <xf numFmtId="0" fontId="22" fillId="33" borderId="10" xfId="70" applyFont="1" applyFill="1" applyBorder="1">
      <alignment vertical="center"/>
    </xf>
    <xf numFmtId="0" fontId="22" fillId="33" borderId="16" xfId="70" applyFont="1" applyFill="1" applyBorder="1">
      <alignment vertical="center"/>
    </xf>
    <xf numFmtId="0" fontId="22" fillId="33" borderId="17" xfId="70" applyFont="1" applyFill="1" applyBorder="1">
      <alignment vertical="center"/>
    </xf>
    <xf numFmtId="0" fontId="22" fillId="33" borderId="21" xfId="70" applyFont="1" applyFill="1" applyBorder="1">
      <alignment vertical="center"/>
    </xf>
    <xf numFmtId="0" fontId="22" fillId="34" borderId="22" xfId="70" applyFont="1" applyFill="1" applyBorder="1" applyAlignment="1">
      <alignment vertical="center"/>
    </xf>
    <xf numFmtId="0" fontId="22" fillId="35" borderId="23" xfId="70" applyFont="1" applyFill="1" applyBorder="1" applyAlignment="1">
      <alignment vertical="center"/>
    </xf>
    <xf numFmtId="0" fontId="22" fillId="34" borderId="24" xfId="70" applyFont="1" applyFill="1" applyBorder="1" applyAlignment="1">
      <alignment vertical="center"/>
    </xf>
    <xf numFmtId="0" fontId="22" fillId="36" borderId="10" xfId="70" applyFont="1" applyFill="1" applyBorder="1" applyAlignment="1">
      <alignment vertical="center" shrinkToFit="1"/>
    </xf>
    <xf numFmtId="0" fontId="22" fillId="36" borderId="10" xfId="70" applyFont="1" applyFill="1" applyBorder="1" applyAlignment="1">
      <alignment horizontal="center" vertical="center" shrinkToFit="1"/>
    </xf>
    <xf numFmtId="0" fontId="22" fillId="36" borderId="25" xfId="70" applyFont="1" applyFill="1" applyBorder="1" applyAlignment="1">
      <alignment vertical="center" shrinkToFit="1"/>
    </xf>
    <xf numFmtId="0" fontId="22" fillId="36" borderId="26" xfId="70" applyFont="1" applyFill="1" applyBorder="1" applyAlignment="1">
      <alignment vertical="center" shrinkToFit="1"/>
    </xf>
    <xf numFmtId="0" fontId="22" fillId="33" borderId="0" xfId="70" applyFont="1" applyFill="1" applyBorder="1" applyAlignment="1">
      <alignment horizontal="right" vertical="center"/>
    </xf>
    <xf numFmtId="38" fontId="22" fillId="33" borderId="0" xfId="42" applyFont="1" applyFill="1" applyAlignment="1">
      <alignment vertical="center"/>
    </xf>
    <xf numFmtId="0" fontId="22" fillId="36" borderId="17" xfId="70" applyFont="1" applyFill="1" applyBorder="1" applyAlignment="1">
      <alignment vertical="center" shrinkToFit="1"/>
    </xf>
    <xf numFmtId="0" fontId="22" fillId="36" borderId="17" xfId="70" applyFont="1" applyFill="1" applyBorder="1" applyAlignment="1">
      <alignment horizontal="center" vertical="center" shrinkToFit="1"/>
    </xf>
    <xf numFmtId="0" fontId="22" fillId="33" borderId="27" xfId="70" applyFont="1" applyFill="1" applyBorder="1" applyAlignment="1">
      <alignment horizontal="center" vertical="center"/>
    </xf>
    <xf numFmtId="0" fontId="22" fillId="33" borderId="28" xfId="70" applyFont="1" applyFill="1" applyBorder="1" applyAlignment="1">
      <alignment horizontal="center" vertical="center"/>
    </xf>
    <xf numFmtId="0" fontId="22" fillId="33" borderId="29" xfId="70" applyFont="1" applyFill="1" applyBorder="1" applyAlignment="1">
      <alignment horizontal="center" vertical="center"/>
    </xf>
    <xf numFmtId="38" fontId="22" fillId="33" borderId="0" xfId="0" applyNumberFormat="1" applyFont="1" applyFill="1" applyBorder="1" applyAlignment="1">
      <alignment horizontal="center" vertical="center"/>
    </xf>
    <xf numFmtId="0" fontId="22" fillId="0" borderId="0" xfId="70" applyFont="1" applyFill="1" applyAlignment="1">
      <alignment vertical="center"/>
    </xf>
    <xf numFmtId="0" fontId="22" fillId="35" borderId="14" xfId="70" applyFont="1" applyFill="1" applyBorder="1" applyAlignment="1">
      <alignment vertical="center" shrinkToFit="1"/>
    </xf>
    <xf numFmtId="0" fontId="22" fillId="35" borderId="16" xfId="70" applyFont="1" applyFill="1" applyBorder="1" applyAlignment="1">
      <alignment vertical="center" shrinkToFit="1"/>
    </xf>
    <xf numFmtId="0" fontId="22" fillId="34" borderId="10" xfId="70" applyFont="1" applyFill="1" applyBorder="1" applyAlignment="1">
      <alignment vertical="center" wrapText="1"/>
    </xf>
    <xf numFmtId="0" fontId="22" fillId="34" borderId="14" xfId="70" applyFont="1" applyFill="1" applyBorder="1" applyAlignment="1">
      <alignment horizontal="center" vertical="center"/>
    </xf>
    <xf numFmtId="0" fontId="22" fillId="34" borderId="16" xfId="70" applyFont="1" applyFill="1" applyBorder="1" applyAlignment="1">
      <alignment horizontal="center" vertical="center"/>
    </xf>
    <xf numFmtId="0" fontId="22" fillId="35" borderId="20" xfId="70" applyFont="1" applyFill="1" applyBorder="1" applyAlignment="1">
      <alignment vertical="center" shrinkToFit="1"/>
    </xf>
    <xf numFmtId="0" fontId="22" fillId="35" borderId="21" xfId="70" applyFont="1" applyFill="1" applyBorder="1" applyAlignment="1">
      <alignment vertical="center" shrinkToFit="1"/>
    </xf>
    <xf numFmtId="0" fontId="22" fillId="34" borderId="17" xfId="70" applyFont="1" applyFill="1" applyBorder="1" applyAlignment="1">
      <alignment vertical="center" wrapText="1"/>
    </xf>
    <xf numFmtId="0" fontId="22" fillId="34" borderId="20" xfId="70" applyFont="1" applyFill="1" applyBorder="1" applyAlignment="1">
      <alignment horizontal="center" vertical="center"/>
    </xf>
    <xf numFmtId="0" fontId="22" fillId="34" borderId="21" xfId="70" applyFont="1" applyFill="1" applyBorder="1" applyAlignment="1">
      <alignment horizontal="center" vertical="center"/>
    </xf>
    <xf numFmtId="0" fontId="22" fillId="36" borderId="22" xfId="70" applyFont="1" applyFill="1" applyBorder="1" applyAlignment="1">
      <alignment vertical="center" shrinkToFit="1"/>
    </xf>
    <xf numFmtId="0" fontId="22" fillId="34" borderId="27" xfId="70" applyFont="1" applyFill="1" applyBorder="1" applyAlignment="1">
      <alignment horizontal="center" vertical="center"/>
    </xf>
    <xf numFmtId="0" fontId="22" fillId="34" borderId="29" xfId="70" applyFont="1" applyFill="1" applyBorder="1" applyAlignment="1">
      <alignment horizontal="center" vertical="center"/>
    </xf>
    <xf numFmtId="0" fontId="24" fillId="33" borderId="0" xfId="70" applyFont="1" applyFill="1" applyAlignment="1">
      <alignment horizontal="right" vertical="center"/>
    </xf>
    <xf numFmtId="0" fontId="25" fillId="36" borderId="10" xfId="70" applyFont="1" applyFill="1" applyBorder="1" applyAlignment="1">
      <alignment horizontal="left" vertical="center" wrapText="1" shrinkToFit="1"/>
    </xf>
    <xf numFmtId="0" fontId="26" fillId="36" borderId="13" xfId="0" applyFont="1" applyFill="1" applyBorder="1" applyAlignment="1">
      <alignment horizontal="left" vertical="center" wrapText="1" shrinkToFit="1"/>
    </xf>
    <xf numFmtId="0" fontId="22" fillId="34" borderId="10" xfId="70" applyFont="1" applyFill="1" applyBorder="1" applyAlignment="1">
      <alignment horizontal="center" vertical="center"/>
    </xf>
    <xf numFmtId="0" fontId="22" fillId="36" borderId="0" xfId="0" applyFont="1" applyFill="1" applyAlignment="1">
      <alignment vertical="center" shrinkToFit="1"/>
    </xf>
    <xf numFmtId="0" fontId="22" fillId="36" borderId="0" xfId="0" applyFont="1" applyFill="1" applyAlignment="1">
      <alignment horizontal="left" vertical="center" shrinkToFit="1"/>
    </xf>
    <xf numFmtId="0" fontId="24" fillId="0" borderId="0" xfId="70" applyFont="1" applyFill="1" applyAlignment="1">
      <alignment horizontal="left" vertical="center" shrinkToFit="1"/>
    </xf>
    <xf numFmtId="0" fontId="25" fillId="36" borderId="17" xfId="70" applyFont="1" applyFill="1" applyBorder="1" applyAlignment="1">
      <alignment horizontal="left" vertical="center" wrapText="1" shrinkToFit="1"/>
    </xf>
    <xf numFmtId="0" fontId="27" fillId="36" borderId="13" xfId="0" applyFont="1" applyFill="1" applyBorder="1" applyAlignment="1">
      <alignment horizontal="left" vertical="center" wrapText="1" shrinkToFit="1"/>
    </xf>
    <xf numFmtId="0" fontId="22" fillId="34" borderId="17" xfId="70" applyFont="1" applyFill="1" applyBorder="1" applyAlignment="1">
      <alignment horizontal="center" vertical="center"/>
    </xf>
    <xf numFmtId="0" fontId="22" fillId="36" borderId="0" xfId="0" applyFont="1" applyFill="1" applyBorder="1" applyAlignment="1">
      <alignment vertical="center" shrinkToFit="1"/>
    </xf>
    <xf numFmtId="0" fontId="22" fillId="35" borderId="27" xfId="70" applyFont="1" applyFill="1" applyBorder="1" applyAlignment="1">
      <alignment vertical="center" shrinkToFit="1"/>
    </xf>
    <xf numFmtId="0" fontId="22" fillId="35" borderId="29" xfId="70" applyFont="1" applyFill="1" applyBorder="1" applyAlignment="1">
      <alignment vertical="center" shrinkToFit="1"/>
    </xf>
    <xf numFmtId="0" fontId="22" fillId="34" borderId="22" xfId="70" applyFont="1" applyFill="1" applyBorder="1">
      <alignment vertical="center"/>
    </xf>
    <xf numFmtId="0" fontId="22" fillId="34" borderId="22" xfId="70" applyFont="1" applyFill="1" applyBorder="1" applyAlignment="1">
      <alignment vertical="center" wrapText="1"/>
    </xf>
    <xf numFmtId="0" fontId="22" fillId="34" borderId="22" xfId="70" applyFont="1" applyFill="1" applyBorder="1" applyAlignment="1">
      <alignment horizontal="center" vertical="center"/>
    </xf>
    <xf numFmtId="0" fontId="22" fillId="0" borderId="0" xfId="70" applyFont="1" applyFill="1" applyBorder="1" applyAlignment="1">
      <alignment horizontal="center" vertical="center"/>
    </xf>
    <xf numFmtId="176" fontId="22" fillId="36" borderId="17" xfId="70" applyNumberFormat="1" applyFont="1" applyFill="1" applyBorder="1" applyAlignment="1">
      <alignment horizontal="right" vertical="center"/>
    </xf>
    <xf numFmtId="176" fontId="22" fillId="36" borderId="21" xfId="70" applyNumberFormat="1" applyFont="1" applyFill="1" applyBorder="1" applyAlignment="1">
      <alignment horizontal="right" vertical="center"/>
    </xf>
    <xf numFmtId="0" fontId="22" fillId="36" borderId="14" xfId="70" applyFont="1" applyFill="1" applyBorder="1" applyAlignment="1">
      <alignment vertical="center" shrinkToFit="1"/>
    </xf>
    <xf numFmtId="0" fontId="22" fillId="36" borderId="16" xfId="70" applyFont="1" applyFill="1" applyBorder="1" applyAlignment="1">
      <alignment vertical="center" shrinkToFit="1"/>
    </xf>
    <xf numFmtId="0" fontId="22" fillId="36" borderId="13" xfId="70" applyFont="1" applyFill="1" applyBorder="1" applyAlignment="1">
      <alignment vertical="center" shrinkToFit="1"/>
    </xf>
    <xf numFmtId="0" fontId="22" fillId="0" borderId="20" xfId="0" applyFont="1" applyBorder="1" applyAlignment="1">
      <alignment horizontal="right" vertical="center"/>
    </xf>
    <xf numFmtId="0" fontId="22" fillId="36" borderId="17" xfId="70" applyFont="1" applyFill="1" applyBorder="1" applyAlignment="1">
      <alignment horizontal="right" vertical="center"/>
    </xf>
    <xf numFmtId="0" fontId="22" fillId="36" borderId="21" xfId="70" applyFont="1" applyFill="1" applyBorder="1" applyAlignment="1">
      <alignment horizontal="right" vertical="center"/>
    </xf>
    <xf numFmtId="0" fontId="25" fillId="36" borderId="22" xfId="70" applyFont="1" applyFill="1" applyBorder="1" applyAlignment="1">
      <alignment horizontal="left" vertical="center" wrapText="1" shrinkToFit="1"/>
    </xf>
    <xf numFmtId="0" fontId="22" fillId="36" borderId="22" xfId="70" applyFont="1" applyFill="1" applyBorder="1" applyAlignment="1">
      <alignment horizontal="center" vertical="center" shrinkToFit="1"/>
    </xf>
    <xf numFmtId="0" fontId="22" fillId="36" borderId="20" xfId="70" applyFont="1" applyFill="1" applyBorder="1" applyAlignment="1">
      <alignment vertical="center" shrinkToFit="1"/>
    </xf>
    <xf numFmtId="0" fontId="22" fillId="36" borderId="21" xfId="70" applyFont="1" applyFill="1" applyBorder="1" applyAlignment="1">
      <alignment vertical="center" shrinkToFit="1"/>
    </xf>
    <xf numFmtId="0" fontId="22" fillId="34" borderId="13" xfId="70" applyFont="1" applyFill="1" applyBorder="1" applyAlignment="1">
      <alignment vertical="center" shrinkToFit="1"/>
    </xf>
    <xf numFmtId="0" fontId="22" fillId="0" borderId="0" xfId="70" applyFont="1" applyFill="1" applyAlignment="1">
      <alignment horizontal="right" vertical="center"/>
    </xf>
    <xf numFmtId="0" fontId="22" fillId="0" borderId="0" xfId="70" applyFont="1" applyFill="1" applyBorder="1" applyAlignment="1">
      <alignment vertical="center" shrinkToFit="1"/>
    </xf>
    <xf numFmtId="0" fontId="22" fillId="36" borderId="0" xfId="70" applyFont="1" applyFill="1" applyAlignment="1">
      <alignment horizontal="center" vertical="center"/>
    </xf>
    <xf numFmtId="176" fontId="22" fillId="33" borderId="0" xfId="70" applyNumberFormat="1" applyFont="1" applyFill="1" applyBorder="1">
      <alignment vertical="center"/>
    </xf>
    <xf numFmtId="0" fontId="22" fillId="0" borderId="0" xfId="70" applyFont="1" applyFill="1" applyAlignment="1">
      <alignment horizontal="center" vertical="center"/>
    </xf>
    <xf numFmtId="0" fontId="22" fillId="33" borderId="17" xfId="70" applyFont="1" applyFill="1" applyBorder="1" applyAlignment="1">
      <alignment vertical="center"/>
    </xf>
    <xf numFmtId="0" fontId="22" fillId="33" borderId="21" xfId="70" applyFont="1" applyFill="1" applyBorder="1" applyAlignment="1">
      <alignment vertical="center"/>
    </xf>
    <xf numFmtId="0" fontId="22" fillId="36" borderId="10" xfId="70" applyFont="1" applyFill="1" applyBorder="1" applyAlignment="1">
      <alignment horizontal="center" vertical="center" wrapText="1" shrinkToFit="1"/>
    </xf>
    <xf numFmtId="176" fontId="22" fillId="33" borderId="0" xfId="70" applyNumberFormat="1" applyFont="1" applyFill="1" applyBorder="1" applyAlignment="1">
      <alignment vertical="center"/>
    </xf>
    <xf numFmtId="0" fontId="22" fillId="33" borderId="22" xfId="70" applyFont="1" applyFill="1" applyBorder="1">
      <alignment vertical="center"/>
    </xf>
    <xf numFmtId="0" fontId="22" fillId="33" borderId="29" xfId="70" applyFont="1" applyFill="1" applyBorder="1">
      <alignment vertical="center"/>
    </xf>
    <xf numFmtId="0" fontId="22" fillId="36" borderId="17" xfId="70" applyFont="1" applyFill="1" applyBorder="1" applyAlignment="1">
      <alignment horizontal="center" vertical="center" wrapText="1" shrinkToFit="1"/>
    </xf>
    <xf numFmtId="0" fontId="24" fillId="0" borderId="0" xfId="70" applyFont="1" applyFill="1" applyAlignment="1">
      <alignment horizontal="right" vertical="center"/>
    </xf>
    <xf numFmtId="0" fontId="22" fillId="36" borderId="22" xfId="70" applyFont="1" applyFill="1" applyBorder="1" applyAlignment="1">
      <alignment horizontal="center" vertical="center" wrapText="1" shrinkToFit="1"/>
    </xf>
    <xf numFmtId="0" fontId="22" fillId="36" borderId="27" xfId="70" applyFont="1" applyFill="1" applyBorder="1" applyAlignment="1">
      <alignment vertical="center" shrinkToFit="1"/>
    </xf>
    <xf numFmtId="0" fontId="22" fillId="36" borderId="29" xfId="70" applyFont="1" applyFill="1" applyBorder="1" applyAlignment="1">
      <alignment vertical="center" shrinkToFit="1"/>
    </xf>
    <xf numFmtId="0" fontId="22" fillId="33" borderId="0" xfId="70" applyFont="1" applyFill="1" applyAlignment="1">
      <alignment vertical="center" wrapText="1"/>
    </xf>
    <xf numFmtId="0" fontId="24" fillId="0" borderId="0" xfId="71" applyFont="1" applyProtection="1">
      <alignment vertical="center"/>
    </xf>
    <xf numFmtId="0" fontId="28" fillId="0" borderId="0" xfId="71" applyFont="1" applyProtection="1">
      <alignment vertical="center"/>
    </xf>
    <xf numFmtId="0" fontId="24" fillId="0" borderId="0" xfId="71" applyFont="1">
      <alignment vertical="center"/>
    </xf>
    <xf numFmtId="0" fontId="22" fillId="0" borderId="0" xfId="71" applyFont="1" applyBorder="1" applyAlignment="1" applyProtection="1">
      <alignment horizontal="center" vertical="center"/>
    </xf>
    <xf numFmtId="0" fontId="28" fillId="0" borderId="0" xfId="71" applyFont="1" applyBorder="1" applyAlignment="1" applyProtection="1">
      <alignment horizontal="center" vertical="center"/>
    </xf>
    <xf numFmtId="0" fontId="29" fillId="0" borderId="30" xfId="71" applyFont="1" applyFill="1" applyBorder="1" applyAlignment="1">
      <alignment horizontal="left" vertical="center" wrapText="1"/>
    </xf>
    <xf numFmtId="0" fontId="29" fillId="0" borderId="30" xfId="71" applyFont="1" applyBorder="1" applyAlignment="1">
      <alignment horizontal="left" wrapText="1"/>
    </xf>
    <xf numFmtId="0" fontId="29" fillId="36" borderId="31" xfId="71" applyFont="1" applyFill="1" applyBorder="1" applyAlignment="1" applyProtection="1">
      <alignment horizontal="center" vertical="center"/>
      <protection locked="0"/>
    </xf>
    <xf numFmtId="0" fontId="29" fillId="36" borderId="32" xfId="71" applyFont="1" applyFill="1" applyBorder="1" applyAlignment="1" applyProtection="1">
      <alignment horizontal="center" vertical="center"/>
      <protection locked="0"/>
    </xf>
    <xf numFmtId="0" fontId="29" fillId="0" borderId="31" xfId="71" applyFont="1" applyFill="1" applyBorder="1" applyAlignment="1">
      <alignment vertical="center" wrapText="1"/>
    </xf>
    <xf numFmtId="0" fontId="24" fillId="0" borderId="10" xfId="71" applyFont="1" applyBorder="1" applyProtection="1">
      <alignment vertical="center"/>
    </xf>
    <xf numFmtId="0" fontId="24" fillId="0" borderId="14" xfId="71" applyFont="1" applyBorder="1" applyProtection="1">
      <alignment vertical="center"/>
    </xf>
    <xf numFmtId="0" fontId="24" fillId="0" borderId="16" xfId="71" applyFont="1" applyBorder="1" applyProtection="1">
      <alignment vertical="center"/>
    </xf>
    <xf numFmtId="0" fontId="29" fillId="0" borderId="33" xfId="71" applyFont="1" applyFill="1" applyBorder="1" applyAlignment="1">
      <alignment vertical="center" wrapText="1"/>
    </xf>
    <xf numFmtId="0" fontId="24" fillId="0" borderId="17" xfId="71" applyFont="1" applyBorder="1" applyProtection="1">
      <alignment vertical="center"/>
    </xf>
    <xf numFmtId="0" fontId="24" fillId="0" borderId="20" xfId="71" applyFont="1" applyBorder="1" applyProtection="1">
      <alignment vertical="center"/>
    </xf>
    <xf numFmtId="0" fontId="24" fillId="0" borderId="21" xfId="71" applyFont="1" applyBorder="1" applyProtection="1">
      <alignment vertical="center"/>
    </xf>
    <xf numFmtId="0" fontId="24" fillId="0" borderId="22" xfId="71" applyFont="1" applyBorder="1" applyProtection="1">
      <alignment vertical="center"/>
    </xf>
    <xf numFmtId="0" fontId="24" fillId="0" borderId="27" xfId="71" applyFont="1" applyBorder="1" applyProtection="1">
      <alignment vertical="center"/>
    </xf>
    <xf numFmtId="0" fontId="24" fillId="0" borderId="29" xfId="71" applyFont="1" applyBorder="1" applyProtection="1">
      <alignment vertical="center"/>
    </xf>
    <xf numFmtId="0" fontId="24" fillId="0" borderId="15" xfId="71" applyFont="1" applyBorder="1" applyProtection="1">
      <alignment vertical="center"/>
    </xf>
    <xf numFmtId="0" fontId="29" fillId="0" borderId="32" xfId="71" applyFont="1" applyFill="1" applyBorder="1" applyAlignment="1">
      <alignment vertical="center" wrapText="1"/>
    </xf>
    <xf numFmtId="0" fontId="28" fillId="0" borderId="0" xfId="71" applyFont="1" applyAlignment="1">
      <alignment horizontal="left" vertical="center"/>
    </xf>
    <xf numFmtId="0" fontId="24" fillId="0" borderId="28" xfId="71" applyFont="1" applyBorder="1" applyProtection="1">
      <alignment vertical="center"/>
    </xf>
    <xf numFmtId="0" fontId="30" fillId="0" borderId="0" xfId="72" applyFont="1">
      <alignment vertical="center"/>
    </xf>
    <xf numFmtId="0" fontId="31" fillId="0" borderId="0" xfId="49" applyFont="1" applyProtection="1">
      <alignment vertical="center"/>
      <protection locked="0"/>
    </xf>
    <xf numFmtId="0" fontId="32" fillId="0" borderId="0" xfId="72" applyFont="1" applyFill="1" applyBorder="1" applyAlignment="1">
      <alignment horizontal="center" vertical="center"/>
    </xf>
    <xf numFmtId="0" fontId="32" fillId="0" borderId="0" xfId="72" applyFont="1" applyFill="1" applyAlignment="1">
      <alignment horizontal="center" vertical="center"/>
    </xf>
    <xf numFmtId="0" fontId="33" fillId="0" borderId="0" xfId="72" applyFont="1" applyAlignment="1">
      <alignment horizontal="left" vertical="center"/>
    </xf>
    <xf numFmtId="0" fontId="34" fillId="34" borderId="34" xfId="72" applyFont="1" applyFill="1" applyBorder="1" applyAlignment="1">
      <alignment horizontal="center" vertical="center" shrinkToFit="1"/>
    </xf>
    <xf numFmtId="0" fontId="34" fillId="34" borderId="35" xfId="72" applyFont="1" applyFill="1" applyBorder="1" applyAlignment="1">
      <alignment horizontal="center" vertical="center" shrinkToFit="1"/>
    </xf>
    <xf numFmtId="176" fontId="30" fillId="0" borderId="34" xfId="72" applyNumberFormat="1" applyFont="1" applyBorder="1" applyAlignment="1" applyProtection="1">
      <alignment horizontal="center" vertical="center" shrinkToFit="1"/>
      <protection locked="0"/>
    </xf>
    <xf numFmtId="176" fontId="30" fillId="0" borderId="13" xfId="72" applyNumberFormat="1" applyFont="1" applyBorder="1" applyAlignment="1" applyProtection="1">
      <alignment horizontal="center" vertical="center" shrinkToFit="1"/>
      <protection locked="0"/>
    </xf>
    <xf numFmtId="176" fontId="30" fillId="0" borderId="0" xfId="72" applyNumberFormat="1" applyFont="1" applyAlignment="1" applyProtection="1">
      <alignment horizontal="center" vertical="center" shrinkToFit="1"/>
      <protection locked="0"/>
    </xf>
    <xf numFmtId="0" fontId="30" fillId="0" borderId="0" xfId="72" applyFont="1" applyAlignment="1">
      <alignment horizontal="center" vertical="center" shrinkToFit="1"/>
    </xf>
    <xf numFmtId="0" fontId="30" fillId="0" borderId="0" xfId="72" applyFont="1" applyBorder="1" applyAlignment="1">
      <alignment vertical="center"/>
    </xf>
    <xf numFmtId="0" fontId="31" fillId="0" borderId="0" xfId="49" applyFont="1" applyAlignment="1" applyProtection="1">
      <alignment horizontal="left" vertical="center"/>
      <protection locked="0"/>
    </xf>
    <xf numFmtId="0" fontId="34" fillId="0" borderId="0" xfId="72" applyFont="1">
      <alignment vertical="center"/>
    </xf>
    <xf numFmtId="0" fontId="34" fillId="0" borderId="34" xfId="72" applyFont="1" applyFill="1" applyBorder="1" applyAlignment="1">
      <alignment horizontal="center" vertical="center" wrapText="1"/>
    </xf>
    <xf numFmtId="0" fontId="34" fillId="0" borderId="35" xfId="72" applyFont="1" applyFill="1" applyBorder="1" applyAlignment="1">
      <alignment horizontal="center" vertical="center"/>
    </xf>
    <xf numFmtId="49" fontId="30" fillId="36" borderId="34" xfId="72" applyNumberFormat="1" applyFont="1" applyFill="1" applyBorder="1" applyAlignment="1">
      <alignment vertical="center" shrinkToFit="1"/>
    </xf>
    <xf numFmtId="49" fontId="30" fillId="36" borderId="13" xfId="72" applyNumberFormat="1" applyFont="1" applyFill="1" applyBorder="1" applyAlignment="1">
      <alignment vertical="center" shrinkToFit="1"/>
    </xf>
    <xf numFmtId="49" fontId="30" fillId="0" borderId="0" xfId="72" applyNumberFormat="1" applyFont="1" applyFill="1" applyAlignment="1">
      <alignment vertical="center" shrinkToFit="1"/>
    </xf>
    <xf numFmtId="0" fontId="30" fillId="0" borderId="0" xfId="72" applyFont="1" applyBorder="1" applyAlignment="1">
      <alignment horizontal="left" vertical="center" wrapText="1"/>
    </xf>
    <xf numFmtId="0" fontId="30" fillId="0" borderId="0" xfId="72" applyFont="1" applyBorder="1" applyAlignment="1">
      <alignment horizontal="left" vertical="center"/>
    </xf>
    <xf numFmtId="0" fontId="30" fillId="0" borderId="0" xfId="72" applyFont="1" applyBorder="1" applyAlignment="1">
      <alignment horizontal="left" vertical="center" wrapText="1" shrinkToFit="1"/>
    </xf>
    <xf numFmtId="0" fontId="35" fillId="0" borderId="0" xfId="49" applyFont="1" applyAlignment="1" applyProtection="1">
      <alignment horizontal="right" vertical="center"/>
      <protection locked="0"/>
    </xf>
    <xf numFmtId="0" fontId="34" fillId="0" borderId="34" xfId="72" applyFont="1" applyFill="1" applyBorder="1" applyAlignment="1">
      <alignment horizontal="center" wrapText="1"/>
    </xf>
    <xf numFmtId="0" fontId="34" fillId="0" borderId="35" xfId="72" applyFont="1" applyFill="1" applyBorder="1" applyAlignment="1">
      <alignment horizontal="center" vertical="top"/>
    </xf>
    <xf numFmtId="49" fontId="30" fillId="37" borderId="13" xfId="72" applyNumberFormat="1" applyFont="1" applyFill="1" applyBorder="1" applyAlignment="1">
      <alignment vertical="center" shrinkToFit="1"/>
    </xf>
    <xf numFmtId="0" fontId="35" fillId="38" borderId="0" xfId="49" applyFont="1" applyFill="1" applyBorder="1" applyAlignment="1" applyProtection="1">
      <alignment horizontal="left" vertical="center"/>
      <protection locked="0"/>
    </xf>
    <xf numFmtId="0" fontId="34" fillId="0" borderId="13" xfId="0" applyFont="1" applyFill="1" applyBorder="1" applyAlignment="1">
      <alignment horizontal="center" vertical="center" wrapText="1"/>
    </xf>
    <xf numFmtId="176" fontId="30" fillId="0" borderId="13" xfId="43" applyNumberFormat="1" applyFont="1" applyFill="1" applyBorder="1" applyAlignment="1">
      <alignment horizontal="right" vertical="center" shrinkToFit="1"/>
    </xf>
    <xf numFmtId="176" fontId="30" fillId="0" borderId="0" xfId="43" applyNumberFormat="1" applyFont="1" applyFill="1" applyBorder="1" applyAlignment="1">
      <alignment horizontal="right" vertical="center" shrinkToFit="1"/>
    </xf>
    <xf numFmtId="49" fontId="30" fillId="0" borderId="13" xfId="72" applyNumberFormat="1" applyFont="1" applyBorder="1" applyAlignment="1">
      <alignment horizontal="center" vertical="center" wrapText="1" shrinkToFit="1"/>
    </xf>
    <xf numFmtId="0" fontId="34" fillId="0" borderId="13" xfId="72" applyFont="1" applyFill="1" applyBorder="1" applyAlignment="1">
      <alignment horizontal="center" vertical="center" wrapText="1" shrinkToFit="1"/>
    </xf>
    <xf numFmtId="176" fontId="30" fillId="39" borderId="13" xfId="43" applyNumberFormat="1" applyFont="1" applyFill="1" applyBorder="1" applyAlignment="1">
      <alignment horizontal="right" vertical="center" shrinkToFit="1"/>
    </xf>
    <xf numFmtId="0" fontId="30" fillId="0" borderId="0" xfId="72" applyFont="1" applyAlignment="1">
      <alignment horizontal="left" vertical="center" wrapText="1" shrinkToFit="1"/>
    </xf>
    <xf numFmtId="0" fontId="31" fillId="0" borderId="0" xfId="0" applyFont="1" applyAlignment="1" applyProtection="1">
      <alignment vertical="top"/>
      <protection locked="0"/>
    </xf>
    <xf numFmtId="0" fontId="36" fillId="0" borderId="0" xfId="49" applyFont="1" applyAlignment="1" applyProtection="1">
      <alignment horizontal="center" vertical="center"/>
      <protection locked="0"/>
    </xf>
    <xf numFmtId="0" fontId="31" fillId="0" borderId="0" xfId="49" applyFont="1" applyAlignment="1" applyProtection="1">
      <alignment horizontal="left" vertical="center" wrapText="1"/>
      <protection locked="0"/>
    </xf>
    <xf numFmtId="0" fontId="37" fillId="0" borderId="0" xfId="49" applyFont="1" applyProtection="1">
      <alignment vertical="center"/>
      <protection locked="0"/>
    </xf>
    <xf numFmtId="0" fontId="31" fillId="36" borderId="34" xfId="49" applyFont="1" applyFill="1" applyBorder="1" applyAlignment="1" applyProtection="1">
      <alignment horizontal="center" vertical="center"/>
      <protection locked="0"/>
    </xf>
    <xf numFmtId="0" fontId="31" fillId="36" borderId="36" xfId="49" applyFont="1" applyFill="1" applyBorder="1" applyAlignment="1" applyProtection="1">
      <alignment horizontal="center" vertical="center"/>
      <protection locked="0"/>
    </xf>
    <xf numFmtId="0" fontId="31" fillId="36" borderId="35" xfId="49" applyFont="1" applyFill="1" applyBorder="1" applyAlignment="1" applyProtection="1">
      <alignment horizontal="center" vertical="center"/>
      <protection locked="0"/>
    </xf>
    <xf numFmtId="0" fontId="31" fillId="0" borderId="0" xfId="49" applyFont="1" applyFill="1" applyAlignment="1" applyProtection="1">
      <alignment horizontal="center" vertical="center"/>
      <protection locked="0"/>
    </xf>
    <xf numFmtId="0" fontId="31" fillId="0" borderId="0" xfId="49" applyFont="1" applyBorder="1" applyProtection="1">
      <alignment vertical="center"/>
      <protection locked="0"/>
    </xf>
    <xf numFmtId="0" fontId="31" fillId="0" borderId="20" xfId="49" applyFont="1" applyBorder="1" applyProtection="1">
      <alignment vertical="center"/>
      <protection locked="0"/>
    </xf>
    <xf numFmtId="0" fontId="38" fillId="0" borderId="0" xfId="49" applyFont="1" applyAlignment="1">
      <alignment horizontal="left" vertical="center"/>
    </xf>
    <xf numFmtId="0" fontId="31" fillId="0" borderId="21" xfId="49" applyFont="1" applyBorder="1" applyProtection="1">
      <alignment vertical="center"/>
      <protection locked="0"/>
    </xf>
    <xf numFmtId="0" fontId="31" fillId="0" borderId="20" xfId="49" applyFont="1" applyBorder="1" applyAlignment="1" applyProtection="1">
      <protection locked="0"/>
    </xf>
    <xf numFmtId="0" fontId="31" fillId="0" borderId="16" xfId="49" applyFont="1" applyBorder="1" applyAlignment="1" applyProtection="1">
      <alignment horizontal="left" vertical="top" wrapText="1"/>
      <protection locked="0"/>
    </xf>
    <xf numFmtId="0" fontId="31" fillId="0" borderId="0" xfId="49" applyFont="1" applyAlignment="1" applyProtection="1">
      <protection locked="0"/>
    </xf>
    <xf numFmtId="0" fontId="31" fillId="0" borderId="21" xfId="49" applyFont="1" applyBorder="1" applyAlignment="1" applyProtection="1">
      <alignment vertical="top"/>
      <protection locked="0"/>
    </xf>
    <xf numFmtId="0" fontId="31" fillId="0" borderId="0" xfId="49" applyFont="1" applyAlignment="1" applyProtection="1">
      <alignment horizontal="right" vertical="center"/>
      <protection locked="0"/>
    </xf>
    <xf numFmtId="0" fontId="38" fillId="0" borderId="0" xfId="49" applyFont="1">
      <alignment vertical="center"/>
    </xf>
    <xf numFmtId="0" fontId="38" fillId="0" borderId="13" xfId="49" applyFont="1" applyBorder="1" applyAlignment="1">
      <alignment horizontal="center" vertical="center"/>
    </xf>
    <xf numFmtId="0" fontId="38" fillId="0" borderId="13" xfId="49" applyFont="1" applyBorder="1">
      <alignment vertical="center"/>
    </xf>
    <xf numFmtId="0" fontId="31" fillId="0" borderId="13" xfId="49" applyFont="1" applyFill="1" applyBorder="1" applyAlignment="1" applyProtection="1">
      <alignment horizontal="center" vertical="center"/>
      <protection locked="0"/>
    </xf>
    <xf numFmtId="0" fontId="31" fillId="36" borderId="13" xfId="49" applyFont="1" applyFill="1" applyBorder="1" applyAlignment="1" applyProtection="1">
      <alignment vertical="center" wrapText="1"/>
      <protection locked="0"/>
    </xf>
    <xf numFmtId="0" fontId="38" fillId="0" borderId="10" xfId="49" applyFont="1" applyBorder="1" applyAlignment="1">
      <alignment horizontal="center" vertical="center"/>
    </xf>
    <xf numFmtId="0" fontId="38" fillId="0" borderId="10" xfId="49" applyFont="1" applyBorder="1" applyAlignment="1">
      <alignment horizontal="left" vertical="center" wrapText="1"/>
    </xf>
    <xf numFmtId="0" fontId="31" fillId="0" borderId="21" xfId="49" applyFont="1" applyBorder="1" applyAlignment="1" applyProtection="1">
      <alignment horizontal="left" vertical="top" wrapText="1"/>
      <protection locked="0"/>
    </xf>
    <xf numFmtId="0" fontId="31" fillId="0" borderId="13" xfId="49" applyFont="1" applyBorder="1" applyAlignment="1" applyProtection="1">
      <alignment horizontal="center" vertical="center" wrapText="1"/>
      <protection locked="0"/>
    </xf>
    <xf numFmtId="177" fontId="31" fillId="40" borderId="13" xfId="49" applyNumberFormat="1" applyFont="1" applyFill="1" applyBorder="1" applyProtection="1">
      <alignment vertical="center"/>
      <protection locked="0"/>
    </xf>
    <xf numFmtId="177" fontId="31" fillId="0" borderId="0" xfId="49" applyNumberFormat="1" applyFont="1" applyBorder="1" applyProtection="1">
      <alignment vertical="center"/>
      <protection locked="0"/>
    </xf>
    <xf numFmtId="177" fontId="31" fillId="36" borderId="13" xfId="49" applyNumberFormat="1" applyFont="1" applyFill="1" applyBorder="1" applyProtection="1">
      <alignment vertical="center"/>
      <protection locked="0"/>
    </xf>
    <xf numFmtId="0" fontId="39" fillId="0" borderId="13" xfId="49" applyFont="1" applyBorder="1" applyAlignment="1" applyProtection="1">
      <alignment horizontal="center" vertical="center" wrapText="1"/>
      <protection locked="0"/>
    </xf>
    <xf numFmtId="0" fontId="35" fillId="0" borderId="0" xfId="49" applyFont="1" applyProtection="1">
      <alignment vertical="center"/>
      <protection locked="0"/>
    </xf>
    <xf numFmtId="0" fontId="38" fillId="0" borderId="17" xfId="49" applyFont="1" applyBorder="1" applyAlignment="1">
      <alignment horizontal="center" vertical="center"/>
    </xf>
    <xf numFmtId="0" fontId="38" fillId="0" borderId="17" xfId="49" applyFont="1" applyBorder="1" applyAlignment="1">
      <alignment horizontal="left" vertical="center"/>
    </xf>
    <xf numFmtId="0" fontId="38" fillId="0" borderId="17" xfId="49" applyFont="1" applyBorder="1" applyAlignment="1">
      <alignment horizontal="left" vertical="center" wrapText="1"/>
    </xf>
    <xf numFmtId="178" fontId="31" fillId="0" borderId="0" xfId="49" applyNumberFormat="1" applyFont="1" applyBorder="1">
      <alignment vertical="center"/>
    </xf>
    <xf numFmtId="0" fontId="40" fillId="0" borderId="0" xfId="49" applyFont="1" applyFill="1" applyProtection="1">
      <alignment vertical="center"/>
      <protection locked="0"/>
    </xf>
    <xf numFmtId="0" fontId="31" fillId="36" borderId="13" xfId="49" applyFont="1" applyFill="1" applyBorder="1" applyAlignment="1" applyProtection="1">
      <alignment horizontal="center" vertical="center"/>
      <protection locked="0"/>
    </xf>
    <xf numFmtId="0" fontId="38" fillId="0" borderId="22" xfId="49" applyFont="1" applyBorder="1" applyAlignment="1">
      <alignment horizontal="center" vertical="center"/>
    </xf>
    <xf numFmtId="0" fontId="38" fillId="0" borderId="22" xfId="49" applyFont="1" applyBorder="1" applyAlignment="1">
      <alignment horizontal="left" vertical="center"/>
    </xf>
    <xf numFmtId="0" fontId="38" fillId="0" borderId="22" xfId="49" applyFont="1" applyBorder="1" applyAlignment="1">
      <alignment horizontal="left" vertical="center" wrapText="1"/>
    </xf>
    <xf numFmtId="178" fontId="31" fillId="0" borderId="13" xfId="49" applyNumberFormat="1" applyFont="1" applyBorder="1">
      <alignment vertical="center"/>
    </xf>
    <xf numFmtId="0" fontId="31" fillId="0" borderId="0" xfId="49" applyFont="1" applyFill="1" applyBorder="1" applyAlignment="1" applyProtection="1">
      <alignment horizontal="center" vertical="center"/>
      <protection locked="0"/>
    </xf>
    <xf numFmtId="0" fontId="40" fillId="0" borderId="0" xfId="49" applyFont="1" applyFill="1" applyAlignment="1" applyProtection="1">
      <alignment horizontal="right" vertical="center"/>
      <protection locked="0"/>
    </xf>
    <xf numFmtId="178" fontId="31" fillId="40" borderId="13" xfId="49" applyNumberFormat="1" applyFont="1" applyFill="1" applyBorder="1" applyProtection="1">
      <alignment vertical="center"/>
      <protection locked="0"/>
    </xf>
    <xf numFmtId="178" fontId="31" fillId="0" borderId="0" xfId="49" applyNumberFormat="1" applyFont="1" applyBorder="1" applyProtection="1">
      <alignment vertical="center"/>
      <protection locked="0"/>
    </xf>
    <xf numFmtId="0" fontId="31" fillId="0" borderId="27" xfId="49" applyFont="1" applyBorder="1" applyProtection="1">
      <alignment vertical="center"/>
      <protection locked="0"/>
    </xf>
    <xf numFmtId="0" fontId="31" fillId="0" borderId="28" xfId="49" applyFont="1" applyBorder="1" applyProtection="1">
      <alignment vertical="center"/>
      <protection locked="0"/>
    </xf>
    <xf numFmtId="0" fontId="31" fillId="0" borderId="29" xfId="49" applyFont="1" applyBorder="1" applyProtection="1">
      <alignment vertical="center"/>
      <protection locked="0"/>
    </xf>
    <xf numFmtId="0" fontId="31" fillId="0" borderId="29" xfId="0" applyFont="1" applyBorder="1" applyAlignment="1" applyProtection="1">
      <alignment vertical="top"/>
      <protection locked="0"/>
    </xf>
    <xf numFmtId="0" fontId="31" fillId="0" borderId="0" xfId="49" applyFont="1" applyAlignment="1" applyProtection="1">
      <alignment vertical="center" wrapText="1"/>
      <protection locked="0"/>
    </xf>
    <xf numFmtId="178" fontId="31" fillId="0" borderId="10" xfId="49" applyNumberFormat="1" applyFont="1" applyFill="1" applyBorder="1" applyAlignment="1" applyProtection="1">
      <alignment horizontal="center" vertical="center"/>
      <protection locked="0"/>
    </xf>
    <xf numFmtId="178" fontId="31" fillId="0" borderId="22" xfId="49" applyNumberFormat="1" applyFont="1" applyFill="1" applyBorder="1" applyAlignment="1" applyProtection="1">
      <alignment horizontal="center" vertical="center"/>
      <protection locked="0"/>
    </xf>
    <xf numFmtId="177" fontId="31" fillId="36" borderId="13" xfId="49" applyNumberFormat="1" applyFont="1" applyFill="1" applyBorder="1" applyAlignment="1" applyProtection="1">
      <alignment horizontal="center" vertical="center"/>
      <protection locked="0"/>
    </xf>
    <xf numFmtId="178" fontId="31" fillId="36" borderId="13" xfId="49" applyNumberFormat="1" applyFont="1" applyFill="1" applyBorder="1" applyProtection="1">
      <alignment vertical="center"/>
      <protection locked="0"/>
    </xf>
    <xf numFmtId="0" fontId="0" fillId="0" borderId="0" xfId="49" applyNumberFormat="1" applyFont="1" applyAlignment="1">
      <alignment horizontal="center" vertical="center"/>
    </xf>
    <xf numFmtId="0" fontId="0" fillId="0" borderId="0" xfId="51" applyFont="1" applyAlignment="1">
      <alignment vertical="center" wrapText="1"/>
    </xf>
    <xf numFmtId="0" fontId="41" fillId="0" borderId="0" xfId="51" applyFont="1">
      <alignment vertical="center"/>
    </xf>
    <xf numFmtId="0" fontId="41" fillId="0" borderId="0" xfId="51" applyFont="1" applyAlignment="1">
      <alignment horizontal="center" vertical="center" wrapText="1"/>
    </xf>
    <xf numFmtId="0" fontId="42" fillId="0" borderId="0" xfId="51" applyFont="1" applyProtection="1">
      <alignment vertical="center"/>
      <protection locked="0"/>
    </xf>
    <xf numFmtId="0" fontId="20" fillId="0" borderId="13" xfId="51" applyFont="1" applyBorder="1" applyAlignment="1">
      <alignment horizontal="center" vertical="center" wrapText="1"/>
    </xf>
    <xf numFmtId="0" fontId="20" fillId="41" borderId="13" xfId="51" applyFont="1" applyFill="1" applyBorder="1" applyAlignment="1">
      <alignment vertical="center" wrapText="1"/>
    </xf>
    <xf numFmtId="0" fontId="20" fillId="0" borderId="13" xfId="51" applyFont="1" applyBorder="1" applyAlignment="1">
      <alignment vertical="center" wrapText="1"/>
    </xf>
    <xf numFmtId="0" fontId="20" fillId="0" borderId="37" xfId="49" applyFont="1" applyBorder="1" applyAlignment="1">
      <alignment horizontal="center" vertical="center" wrapText="1"/>
    </xf>
    <xf numFmtId="0" fontId="43" fillId="0" borderId="10" xfId="49" applyFont="1" applyBorder="1" applyAlignment="1">
      <alignment horizontal="center" vertical="center" wrapText="1"/>
    </xf>
    <xf numFmtId="0" fontId="41" fillId="0" borderId="0" xfId="49" applyNumberFormat="1" applyFont="1" applyAlignment="1">
      <alignment horizontal="center" vertical="center"/>
    </xf>
    <xf numFmtId="0" fontId="42" fillId="0" borderId="0" xfId="49" applyNumberFormat="1" applyFont="1" applyAlignment="1" applyProtection="1">
      <alignment horizontal="center" vertical="center"/>
      <protection locked="0"/>
    </xf>
    <xf numFmtId="0" fontId="20" fillId="41" borderId="13" xfId="51" applyNumberFormat="1" applyFont="1" applyFill="1" applyBorder="1" applyAlignment="1">
      <alignment horizontal="center" vertical="center" wrapText="1"/>
    </xf>
    <xf numFmtId="0" fontId="20" fillId="40" borderId="13" xfId="49" applyNumberFormat="1" applyFont="1" applyFill="1" applyBorder="1" applyAlignment="1">
      <alignment horizontal="center" vertical="center" wrapText="1"/>
    </xf>
    <xf numFmtId="0" fontId="20" fillId="0" borderId="38" xfId="49" applyFont="1" applyBorder="1" applyAlignment="1">
      <alignment horizontal="center" vertical="center" wrapText="1"/>
    </xf>
    <xf numFmtId="0" fontId="43" fillId="0" borderId="17" xfId="49" applyFont="1" applyBorder="1" applyAlignment="1">
      <alignment horizontal="center" vertical="center" wrapText="1"/>
    </xf>
    <xf numFmtId="178" fontId="20" fillId="40" borderId="13" xfId="49" applyNumberFormat="1" applyFont="1" applyFill="1" applyBorder="1" applyAlignment="1">
      <alignment horizontal="center" vertical="center" wrapText="1"/>
    </xf>
    <xf numFmtId="179" fontId="20" fillId="40" borderId="13" xfId="49" applyNumberFormat="1" applyFont="1" applyFill="1" applyBorder="1" applyAlignment="1">
      <alignment horizontal="center" vertical="center" wrapText="1"/>
    </xf>
    <xf numFmtId="180" fontId="20" fillId="0" borderId="13" xfId="49" applyNumberFormat="1" applyFont="1" applyFill="1" applyBorder="1" applyAlignment="1" applyProtection="1">
      <alignment horizontal="center" vertical="center" wrapText="1"/>
    </xf>
    <xf numFmtId="0" fontId="20" fillId="0" borderId="38" xfId="49" applyFont="1" applyBorder="1" applyAlignment="1">
      <alignment vertical="center" wrapText="1"/>
    </xf>
    <xf numFmtId="178" fontId="20" fillId="0" borderId="39" xfId="49" applyNumberFormat="1" applyFont="1" applyFill="1" applyBorder="1" applyAlignment="1">
      <alignment horizontal="center" vertical="center" wrapText="1"/>
    </xf>
    <xf numFmtId="0" fontId="42" fillId="36" borderId="0" xfId="51" applyFont="1" applyFill="1" applyAlignment="1" applyProtection="1">
      <alignment horizontal="right" vertical="center"/>
      <protection locked="0"/>
    </xf>
    <xf numFmtId="0" fontId="42" fillId="37" borderId="0" xfId="51" applyFont="1" applyFill="1" applyAlignment="1">
      <alignment horizontal="right" vertical="center"/>
    </xf>
    <xf numFmtId="178" fontId="42" fillId="37" borderId="0" xfId="51" applyNumberFormat="1" applyFont="1" applyFill="1" applyAlignment="1" applyProtection="1">
      <alignment horizontal="right" vertical="center"/>
      <protection locked="0"/>
    </xf>
    <xf numFmtId="178" fontId="20" fillId="0" borderId="13" xfId="51" applyNumberFormat="1" applyFont="1" applyBorder="1" applyAlignment="1">
      <alignment horizontal="center" vertical="center" wrapText="1"/>
    </xf>
    <xf numFmtId="0" fontId="20" fillId="0" borderId="40" xfId="49" applyFont="1" applyBorder="1" applyAlignment="1">
      <alignment horizontal="center" vertical="center" wrapText="1"/>
    </xf>
    <xf numFmtId="0" fontId="44" fillId="0" borderId="0" xfId="51" applyFont="1" applyProtection="1">
      <alignment vertical="center"/>
      <protection locked="0"/>
    </xf>
    <xf numFmtId="0" fontId="44" fillId="0" borderId="0" xfId="49" applyFont="1">
      <alignment vertical="center"/>
    </xf>
    <xf numFmtId="0" fontId="20" fillId="0" borderId="10" xfId="51" applyFont="1" applyBorder="1" applyAlignment="1">
      <alignment horizontal="left" vertical="center" wrapText="1"/>
    </xf>
    <xf numFmtId="0" fontId="20" fillId="0" borderId="17" xfId="51" applyFont="1" applyBorder="1" applyAlignment="1">
      <alignment horizontal="left" vertical="center" wrapText="1"/>
    </xf>
    <xf numFmtId="179" fontId="20" fillId="0" borderId="13" xfId="49" applyNumberFormat="1" applyFont="1" applyBorder="1" applyAlignment="1">
      <alignment horizontal="center" vertical="center" wrapText="1"/>
    </xf>
    <xf numFmtId="178" fontId="42" fillId="42" borderId="0" xfId="51" applyNumberFormat="1" applyFont="1" applyFill="1" applyAlignment="1" applyProtection="1">
      <alignment horizontal="right" vertical="center"/>
      <protection locked="0"/>
    </xf>
    <xf numFmtId="178" fontId="42" fillId="40" borderId="0" xfId="51" applyNumberFormat="1" applyFont="1" applyFill="1" applyAlignment="1" applyProtection="1">
      <alignment horizontal="right" vertical="center"/>
      <protection locked="0"/>
    </xf>
    <xf numFmtId="0" fontId="43" fillId="0" borderId="22" xfId="49" applyFont="1" applyBorder="1" applyAlignment="1">
      <alignment horizontal="center" vertical="center" wrapText="1"/>
    </xf>
    <xf numFmtId="0" fontId="41" fillId="0" borderId="0" xfId="49" applyFont="1" applyAlignment="1">
      <alignment vertical="center" wrapText="1"/>
    </xf>
    <xf numFmtId="0" fontId="20" fillId="0" borderId="10" xfId="51" applyFont="1" applyBorder="1" applyAlignment="1">
      <alignment horizontal="center" vertical="center" wrapText="1"/>
    </xf>
    <xf numFmtId="0" fontId="1" fillId="0" borderId="20" xfId="49" applyFont="1" applyBorder="1" applyAlignment="1">
      <alignment horizontal="left" vertical="center" wrapText="1"/>
    </xf>
    <xf numFmtId="0" fontId="45" fillId="0" borderId="21" xfId="49" applyFont="1" applyBorder="1" applyAlignment="1">
      <alignment horizontal="left" vertical="center" wrapText="1"/>
    </xf>
    <xf numFmtId="0" fontId="20" fillId="0" borderId="17" xfId="51" applyFont="1" applyBorder="1" applyAlignment="1">
      <alignment horizontal="center" vertical="center" wrapText="1"/>
    </xf>
    <xf numFmtId="181" fontId="20" fillId="0" borderId="37" xfId="29" applyNumberFormat="1" applyFont="1" applyBorder="1" applyAlignment="1">
      <alignment horizontal="center" vertical="center" wrapText="1"/>
    </xf>
    <xf numFmtId="0" fontId="1" fillId="0" borderId="20" xfId="49" applyFont="1" applyBorder="1" applyAlignment="1">
      <alignment horizontal="left" vertical="center"/>
    </xf>
    <xf numFmtId="0" fontId="45" fillId="0" borderId="21" xfId="49" applyFont="1" applyBorder="1" applyAlignment="1">
      <alignment horizontal="left" vertical="center"/>
    </xf>
    <xf numFmtId="181" fontId="20" fillId="0" borderId="38" xfId="29" applyNumberFormat="1" applyFont="1" applyBorder="1" applyAlignment="1">
      <alignment horizontal="center" vertical="center" wrapText="1"/>
    </xf>
    <xf numFmtId="181" fontId="20" fillId="0" borderId="13" xfId="28" applyNumberFormat="1" applyFont="1" applyBorder="1" applyAlignment="1">
      <alignment horizontal="center" vertical="center" wrapText="1"/>
    </xf>
    <xf numFmtId="0" fontId="20" fillId="41" borderId="34" xfId="49" applyFont="1" applyFill="1" applyBorder="1" applyAlignment="1">
      <alignment horizontal="center" vertical="center" wrapText="1"/>
    </xf>
    <xf numFmtId="0" fontId="20" fillId="41" borderId="35" xfId="49" applyFont="1" applyFill="1" applyBorder="1" applyAlignment="1">
      <alignment horizontal="center" vertical="center" wrapText="1"/>
    </xf>
    <xf numFmtId="0" fontId="42" fillId="0" borderId="0" xfId="51" applyFont="1" applyFill="1" applyAlignment="1">
      <alignment horizontal="right" vertical="center"/>
    </xf>
    <xf numFmtId="49" fontId="30" fillId="37" borderId="13" xfId="72" applyNumberFormat="1" applyFont="1" applyFill="1" applyBorder="1" applyAlignment="1">
      <alignment horizontal="center" vertical="center" shrinkToFit="1"/>
    </xf>
    <xf numFmtId="0" fontId="46" fillId="0" borderId="13" xfId="72" applyFont="1" applyFill="1" applyBorder="1" applyAlignment="1">
      <alignment horizontal="center" vertical="center" wrapText="1" shrinkToFit="1"/>
    </xf>
    <xf numFmtId="49" fontId="30" fillId="36" borderId="34" xfId="72" applyNumberFormat="1" applyFont="1" applyFill="1" applyBorder="1" applyAlignment="1">
      <alignment horizontal="right" vertical="center" shrinkToFit="1"/>
    </xf>
    <xf numFmtId="49" fontId="30" fillId="36" borderId="13" xfId="72" applyNumberFormat="1" applyFont="1" applyFill="1" applyBorder="1" applyAlignment="1">
      <alignment horizontal="right" vertical="center" shrinkToFit="1"/>
    </xf>
    <xf numFmtId="49" fontId="30" fillId="0" borderId="0" xfId="72" applyNumberFormat="1" applyFont="1" applyFill="1" applyBorder="1" applyAlignment="1">
      <alignment horizontal="center" vertical="center" shrinkToFit="1"/>
    </xf>
    <xf numFmtId="0" fontId="34" fillId="0" borderId="22" xfId="72" applyFont="1" applyFill="1" applyBorder="1" applyAlignment="1">
      <alignment horizontal="center" vertical="center" wrapText="1" shrinkToFit="1"/>
    </xf>
    <xf numFmtId="176" fontId="30" fillId="39" borderId="27" xfId="43" applyNumberFormat="1" applyFont="1" applyFill="1" applyBorder="1" applyAlignment="1">
      <alignment horizontal="right" vertical="center" shrinkToFit="1"/>
    </xf>
    <xf numFmtId="176" fontId="30" fillId="39" borderId="22" xfId="43" applyNumberFormat="1" applyFont="1" applyFill="1" applyBorder="1" applyAlignment="1">
      <alignment horizontal="right" vertical="center" shrinkToFit="1"/>
    </xf>
    <xf numFmtId="0" fontId="34" fillId="0" borderId="10" xfId="72" applyFont="1" applyFill="1" applyBorder="1" applyAlignment="1">
      <alignment horizontal="center" vertical="center" wrapText="1" shrinkToFit="1"/>
    </xf>
    <xf numFmtId="176" fontId="30" fillId="39" borderId="14" xfId="43" applyNumberFormat="1" applyFont="1" applyFill="1" applyBorder="1" applyAlignment="1">
      <alignment horizontal="right" vertical="center" shrinkToFit="1"/>
    </xf>
    <xf numFmtId="176" fontId="30" fillId="39" borderId="10" xfId="43" applyNumberFormat="1" applyFont="1" applyFill="1" applyBorder="1" applyAlignment="1">
      <alignment horizontal="right" vertical="center" shrinkToFit="1"/>
    </xf>
    <xf numFmtId="49" fontId="30" fillId="0" borderId="31" xfId="72" applyNumberFormat="1" applyFont="1" applyFill="1" applyBorder="1" applyAlignment="1">
      <alignment horizontal="center" vertical="center" shrinkToFit="1"/>
    </xf>
    <xf numFmtId="0" fontId="34" fillId="0" borderId="34" xfId="72" applyFont="1" applyFill="1" applyBorder="1" applyAlignment="1">
      <alignment horizontal="center" vertical="center" wrapText="1" shrinkToFit="1"/>
    </xf>
    <xf numFmtId="0" fontId="34" fillId="0" borderId="41" xfId="72" applyFont="1" applyFill="1" applyBorder="1" applyAlignment="1">
      <alignment horizontal="center" vertical="center" wrapText="1" shrinkToFit="1"/>
    </xf>
    <xf numFmtId="176" fontId="30" fillId="0" borderId="42" xfId="43" applyNumberFormat="1" applyFont="1" applyFill="1" applyBorder="1" applyAlignment="1">
      <alignment horizontal="right" vertical="center" shrinkToFit="1"/>
    </xf>
    <xf numFmtId="176" fontId="30" fillId="0" borderId="43" xfId="43" applyNumberFormat="1" applyFont="1" applyFill="1" applyBorder="1" applyAlignment="1">
      <alignment horizontal="right" vertical="center" shrinkToFit="1"/>
    </xf>
    <xf numFmtId="176" fontId="30" fillId="39" borderId="44" xfId="43" applyNumberFormat="1" applyFont="1" applyFill="1" applyBorder="1" applyAlignment="1">
      <alignment horizontal="right" vertical="center" shrinkToFit="1"/>
    </xf>
  </cellXfs>
  <cellStyles count="8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_【参考】（診療所等）交付申請書・実績報告書" xfId="28"/>
    <cellStyle name="パーセント_【参考例①】(有床診)実績報告書" xfId="29"/>
    <cellStyle name="メモ" xfId="30" builtinId="10" customBuiltin="1"/>
    <cellStyle name="リンク セル" xfId="31" builtinId="24" customBuiltin="1"/>
    <cellStyle name="入力" xfId="32" builtinId="20" customBuiltin="1"/>
    <cellStyle name="出力" xfId="33" builtinId="21" customBuiltin="1"/>
    <cellStyle name="悪い" xfId="34" builtinId="27" customBuiltin="1"/>
    <cellStyle name="桁区切り 2" xfId="35"/>
    <cellStyle name="桁区切り 3" xfId="36"/>
    <cellStyle name="桁区切り 4" xfId="37"/>
    <cellStyle name="桁区切り 5" xfId="38"/>
    <cellStyle name="桁区切り 6" xfId="39"/>
    <cellStyle name="桁区切り 7" xfId="40"/>
    <cellStyle name="桁区切り 8" xfId="41"/>
    <cellStyle name="桁区切り_02-1_（様式第１号）支援金交付申請書" xfId="42"/>
    <cellStyle name="桁区切り_02-2_支援金申請額内訳書" xfId="43"/>
    <cellStyle name="桁区切り_【参考】（診療所等）交付申請書・実績報告書" xfId="44"/>
    <cellStyle name="標準" xfId="0" builtinId="0"/>
    <cellStyle name="標準 10" xfId="45"/>
    <cellStyle name="標準 11" xfId="46"/>
    <cellStyle name="標準 12" xfId="47"/>
    <cellStyle name="標準 13" xfId="48"/>
    <cellStyle name="標準 14" xfId="49"/>
    <cellStyle name="標準 14 2" xfId="50"/>
    <cellStyle name="標準 14 3" xfId="51"/>
    <cellStyle name="標準 2" xfId="52"/>
    <cellStyle name="標準 2 2" xfId="53"/>
    <cellStyle name="標準 2 2 2" xfId="54"/>
    <cellStyle name="標準 2 2 2 2" xfId="55"/>
    <cellStyle name="標準 2 2 2 5" xfId="56"/>
    <cellStyle name="標準 2 2_交付金交付申請書H27 改修前後比較資料 20150109" xfId="57"/>
    <cellStyle name="標準 2 2_交付金交付申請書H27 改修前後比較資料 20150109 2" xfId="58"/>
    <cellStyle name="標準 2 2_交付金交付申請書（一般）H25配布用 20130122 2" xfId="59"/>
    <cellStyle name="標準 2 3" xfId="60"/>
    <cellStyle name="標準 2 4" xfId="61"/>
    <cellStyle name="標準 3" xfId="62"/>
    <cellStyle name="標準 4" xfId="63"/>
    <cellStyle name="標準 5" xfId="64"/>
    <cellStyle name="標準 6" xfId="65"/>
    <cellStyle name="標準 7" xfId="66"/>
    <cellStyle name="標準 8" xfId="67"/>
    <cellStyle name="標準 8 2" xfId="68"/>
    <cellStyle name="標準 9" xfId="69"/>
    <cellStyle name="標準_02-1_（様式第１号）支援金交付申請書" xfId="70"/>
    <cellStyle name="標準_02-1_（様式第１号）支援金交付申請書_1" xfId="71"/>
    <cellStyle name="標準_02-2_支援金申請額内訳書" xfId="72"/>
    <cellStyle name="良い" xfId="73" builtinId="26" customBuiltin="1"/>
    <cellStyle name="見出し 1" xfId="74" builtinId="16" customBuiltin="1"/>
    <cellStyle name="見出し 2" xfId="75" builtinId="17" customBuiltin="1"/>
    <cellStyle name="見出し 3" xfId="76" builtinId="18" customBuiltin="1"/>
    <cellStyle name="見出し 4" xfId="77" builtinId="19" customBuiltin="1"/>
    <cellStyle name="計算" xfId="78" builtinId="22" customBuiltin="1"/>
    <cellStyle name="説明文" xfId="79" builtinId="53" customBuiltin="1"/>
    <cellStyle name="警告文" xfId="80" builtinId="11" customBuiltin="1"/>
    <cellStyle name="集計" xfId="81" builtinId="25" customBuiltin="1"/>
  </cellStyles>
  <dxfs count="305">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s>
  <tableStyles count="0" defaultTableStyle="TableStyleMedium2" defaultPivotStyle="PivotStyleLight16"/>
  <colors>
    <mruColors>
      <color rgb="FFFFE9FF"/>
      <color rgb="FF4200FF"/>
      <color rgb="FFFFFFCC"/>
      <color rgb="FFFFFF99"/>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sheetMetadata" Target="metadata.xml" /><Relationship Id="rId21" Type="http://schemas.openxmlformats.org/officeDocument/2006/relationships/customXml" Target="../customXml/item2.xml" /><Relationship Id="rId22" Type="http://schemas.openxmlformats.org/officeDocument/2006/relationships/customXml" Target="../customXml/item1.xml" /><Relationship Id="rId23" Type="http://schemas.openxmlformats.org/officeDocument/2006/relationships/customXml" Target="../customXml/item3.xml" /><Relationship Id="rId24" Type="http://schemas.openxmlformats.org/officeDocument/2006/relationships/theme" Target="theme/theme1.xml" /><Relationship Id="rId25" Type="http://schemas.openxmlformats.org/officeDocument/2006/relationships/sharedStrings" Target="sharedStrings.xml" /><Relationship Id="rId2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24</xdr:col>
      <xdr:colOff>149225</xdr:colOff>
      <xdr:row>20</xdr:row>
      <xdr:rowOff>171450</xdr:rowOff>
    </xdr:from>
    <xdr:to xmlns:xdr="http://schemas.openxmlformats.org/drawingml/2006/spreadsheetDrawing">
      <xdr:col>35</xdr:col>
      <xdr:colOff>158115</xdr:colOff>
      <xdr:row>25</xdr:row>
      <xdr:rowOff>22225</xdr:rowOff>
    </xdr:to>
    <xdr:sp macro="" textlink="">
      <xdr:nvSpPr>
        <xdr:cNvPr id="2" name="図形 1"/>
        <xdr:cNvSpPr/>
      </xdr:nvSpPr>
      <xdr:spPr>
        <a:xfrm>
          <a:off x="4949825" y="5487670"/>
          <a:ext cx="2209165" cy="1038225"/>
        </a:xfrm>
        <a:prstGeom prst="wedgeRectCallout">
          <a:avLst>
            <a:gd name="adj1" fmla="val -73154"/>
            <a:gd name="adj2" fmla="val 20890"/>
          </a:avLst>
        </a:prstGeom>
        <a:solidFill>
          <a:schemeClr val="bg1"/>
        </a:solidFill>
        <a:ln w="2857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b="1">
              <a:solidFill>
                <a:sysClr val="windowText" lastClr="000000"/>
              </a:solidFill>
            </a:rPr>
            <a:t>物価支援事業のみ申請</a:t>
          </a:r>
          <a:r>
            <a:rPr kumimoji="1" lang="ja-JP" altLang="en-US">
              <a:solidFill>
                <a:sysClr val="windowText" lastClr="000000"/>
              </a:solidFill>
            </a:rPr>
            <a:t>する場合は、別紙様式１、別紙様式２は提出不要です。</a:t>
          </a:r>
          <a:endParaRPr kumimoji="1" lang="ja-JP" altLang="en-US">
            <a:solidFill>
              <a:sysClr val="windowText" lastClr="000000"/>
            </a:solidFill>
          </a:endParaRPr>
        </a:p>
        <a:p>
          <a:r>
            <a:rPr kumimoji="1" lang="ja-JP" altLang="en-US">
              <a:solidFill>
                <a:sysClr val="windowText" lastClr="000000"/>
              </a:solidFill>
            </a:rPr>
            <a:t>線で消してください。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23</xdr:col>
      <xdr:colOff>165100</xdr:colOff>
      <xdr:row>33</xdr:row>
      <xdr:rowOff>92710</xdr:rowOff>
    </xdr:from>
    <xdr:to xmlns:xdr="http://schemas.openxmlformats.org/drawingml/2006/spreadsheetDrawing">
      <xdr:col>35</xdr:col>
      <xdr:colOff>80645</xdr:colOff>
      <xdr:row>36</xdr:row>
      <xdr:rowOff>50800</xdr:rowOff>
    </xdr:to>
    <xdr:sp macro="" textlink="">
      <xdr:nvSpPr>
        <xdr:cNvPr id="3" name="図形 2"/>
        <xdr:cNvSpPr/>
      </xdr:nvSpPr>
      <xdr:spPr>
        <a:xfrm>
          <a:off x="4765675" y="8926830"/>
          <a:ext cx="2315845" cy="974090"/>
        </a:xfrm>
        <a:prstGeom prst="wedgeRectCallout">
          <a:avLst>
            <a:gd name="adj1" fmla="val -140"/>
            <a:gd name="adj2" fmla="val -147393"/>
          </a:avLst>
        </a:prstGeom>
        <a:solidFill>
          <a:schemeClr val="bg1"/>
        </a:solidFill>
        <a:ln w="2857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200">
              <a:solidFill>
                <a:sysClr val="windowText" lastClr="000000"/>
              </a:solidFill>
              <a:latin typeface="ＭＳ Ｐゴシック"/>
              <a:ea typeface="ＭＳ Ｐゴシック"/>
            </a:rPr>
            <a:t>金融機関コード、支店コードは、分かる場合には記載してください。不明の場合は空欄で構いません。</a:t>
          </a:r>
          <a:endParaRPr kumimoji="1" lang="ja-JP" altLang="en-US">
            <a:solidFill>
              <a:sysClr val="windowText" lastClr="000000"/>
            </a:solidFill>
          </a:endParaRPr>
        </a:p>
      </xdr:txBody>
    </xdr:sp>
    <xdr:clientData/>
  </xdr:twoCellAnchor>
  <xdr:twoCellAnchor>
    <xdr:from xmlns:xdr="http://schemas.openxmlformats.org/drawingml/2006/spreadsheetDrawing">
      <xdr:col>24</xdr:col>
      <xdr:colOff>157480</xdr:colOff>
      <xdr:row>25</xdr:row>
      <xdr:rowOff>229235</xdr:rowOff>
    </xdr:from>
    <xdr:to xmlns:xdr="http://schemas.openxmlformats.org/drawingml/2006/spreadsheetDrawing">
      <xdr:col>35</xdr:col>
      <xdr:colOff>171450</xdr:colOff>
      <xdr:row>30</xdr:row>
      <xdr:rowOff>35560</xdr:rowOff>
    </xdr:to>
    <xdr:sp macro="" textlink="">
      <xdr:nvSpPr>
        <xdr:cNvPr id="4" name="図形 3"/>
        <xdr:cNvSpPr/>
      </xdr:nvSpPr>
      <xdr:spPr>
        <a:xfrm>
          <a:off x="4958080" y="6732905"/>
          <a:ext cx="2214245" cy="993775"/>
        </a:xfrm>
        <a:prstGeom prst="wedgeRectCallout">
          <a:avLst>
            <a:gd name="adj1" fmla="val -65018"/>
            <a:gd name="adj2" fmla="val 85455"/>
          </a:avLst>
        </a:prstGeom>
        <a:solidFill>
          <a:schemeClr val="bg1"/>
        </a:solidFill>
        <a:ln w="2857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200">
              <a:solidFill>
                <a:sysClr val="windowText" lastClr="000000"/>
              </a:solidFill>
              <a:latin typeface="ＭＳ Ｐゴシック"/>
              <a:ea typeface="ＭＳ Ｐゴシック"/>
            </a:rPr>
            <a:t>金融機関名、支店名、預金種目の種類は、該当するものを○で囲むか、該当しないものを線で消してください。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1</xdr:col>
      <xdr:colOff>22225</xdr:colOff>
      <xdr:row>39</xdr:row>
      <xdr:rowOff>144780</xdr:rowOff>
    </xdr:from>
    <xdr:to xmlns:xdr="http://schemas.openxmlformats.org/drawingml/2006/spreadsheetDrawing">
      <xdr:col>12</xdr:col>
      <xdr:colOff>116205</xdr:colOff>
      <xdr:row>42</xdr:row>
      <xdr:rowOff>289560</xdr:rowOff>
    </xdr:to>
    <xdr:sp macro="" textlink="">
      <xdr:nvSpPr>
        <xdr:cNvPr id="5" name="図形 4"/>
        <xdr:cNvSpPr/>
      </xdr:nvSpPr>
      <xdr:spPr>
        <a:xfrm>
          <a:off x="222250" y="10756900"/>
          <a:ext cx="2294255" cy="1287780"/>
        </a:xfrm>
        <a:prstGeom prst="wedgeRectCallout">
          <a:avLst>
            <a:gd name="adj1" fmla="val 71664"/>
            <a:gd name="adj2" fmla="val 39029"/>
          </a:avLst>
        </a:prstGeom>
        <a:solidFill>
          <a:schemeClr val="bg1"/>
        </a:solidFill>
        <a:ln w="2857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200">
              <a:solidFill>
                <a:sysClr val="windowText" lastClr="000000"/>
              </a:solidFill>
              <a:latin typeface="ＭＳ Ｐゴシック"/>
              <a:ea typeface="ＭＳ Ｐゴシック"/>
            </a:rPr>
            <a:t>申請内容に不明点があったり、不備があった場合に連絡をするので、必ず連絡が取れる電話番号、メールアドレスを記載してください。</a:t>
          </a:r>
          <a:endParaRPr kumimoji="1" lang="ja-JP" altLang="en-US">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546735</xdr:colOff>
      <xdr:row>15</xdr:row>
      <xdr:rowOff>3810</xdr:rowOff>
    </xdr:from>
    <xdr:to xmlns:xdr="http://schemas.openxmlformats.org/drawingml/2006/spreadsheetDrawing">
      <xdr:col>6</xdr:col>
      <xdr:colOff>1292860</xdr:colOff>
      <xdr:row>17</xdr:row>
      <xdr:rowOff>441960</xdr:rowOff>
    </xdr:to>
    <xdr:sp macro="" textlink="">
      <xdr:nvSpPr>
        <xdr:cNvPr id="2" name="図形 2"/>
        <xdr:cNvSpPr/>
      </xdr:nvSpPr>
      <xdr:spPr>
        <a:xfrm>
          <a:off x="8073390" y="5009515"/>
          <a:ext cx="3584575" cy="1454150"/>
        </a:xfrm>
        <a:prstGeom prst="wedgeRectCallout">
          <a:avLst>
            <a:gd name="adj1" fmla="val -4159"/>
            <a:gd name="adj2" fmla="val -119036"/>
          </a:avLst>
        </a:prstGeom>
        <a:solidFill>
          <a:schemeClr val="bg1"/>
        </a:solidFill>
        <a:ln w="2857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200">
              <a:solidFill>
                <a:sysClr val="windowText" lastClr="000000"/>
              </a:solidFill>
              <a:latin typeface="ＭＳ Ｐゴシック"/>
              <a:ea typeface="ＭＳ Ｐゴシック"/>
            </a:rPr>
            <a:t>法人単位で複数の施設の賃金改善を実施しており、補助基準額を下回る施設（店舗）がある場合は、補助基準額を上回っている他の施設</a:t>
          </a:r>
          <a:r>
            <a:rPr kumimoji="1" lang="ja-JP" altLang="en-US" sz="1200">
              <a:solidFill>
                <a:sysClr val="windowText" lastClr="000000"/>
              </a:solidFill>
              <a:latin typeface="ＭＳ Ｐゴシック"/>
              <a:ea typeface="ＭＳ Ｐゴシック"/>
            </a:rPr>
            <a:t>（店舗）の超過分を補填して記載してください</a:t>
          </a:r>
          <a:r>
            <a:rPr kumimoji="1" lang="ja-JP" altLang="en-US" sz="1200">
              <a:solidFill>
                <a:sysClr val="windowText" lastClr="000000"/>
              </a:solidFill>
              <a:latin typeface="ＭＳ Ｐゴシック"/>
              <a:ea typeface="ＭＳ Ｐゴシック"/>
            </a:rPr>
            <a:t>。</a:t>
          </a:r>
          <a:endParaRPr kumimoji="1" lang="ja-JP" altLang="en-US">
            <a:solidFill>
              <a:sysClr val="windowText" lastClr="000000"/>
            </a:solidFill>
          </a:endParaRPr>
        </a:p>
        <a:p>
          <a:r>
            <a:rPr kumimoji="1" lang="ja-JP" altLang="en-US">
              <a:solidFill>
                <a:sysClr val="windowText" lastClr="000000"/>
              </a:solidFill>
            </a:rPr>
            <a:t>例：実支出額140,000円＋超過分30</a:t>
          </a:r>
          <a:r>
            <a:rPr kumimoji="1" lang="ja-JP" altLang="en-US">
              <a:solidFill>
                <a:sysClr val="windowText" lastClr="000000"/>
              </a:solidFill>
            </a:rPr>
            <a:t>,000円（うち10,000円）＝150,000円</a:t>
          </a:r>
          <a:endParaRPr kumimoji="1" lang="ja-JP" altLang="en-US">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1895475</xdr:colOff>
      <xdr:row>15</xdr:row>
      <xdr:rowOff>202565</xdr:rowOff>
    </xdr:from>
    <xdr:to xmlns:xdr="http://schemas.openxmlformats.org/drawingml/2006/spreadsheetDrawing">
      <xdr:col>5</xdr:col>
      <xdr:colOff>1985010</xdr:colOff>
      <xdr:row>19</xdr:row>
      <xdr:rowOff>115570</xdr:rowOff>
    </xdr:to>
    <xdr:sp macro="" textlink="">
      <xdr:nvSpPr>
        <xdr:cNvPr id="3" name="正方形/長方形 3"/>
        <xdr:cNvSpPr/>
      </xdr:nvSpPr>
      <xdr:spPr>
        <a:xfrm>
          <a:off x="5607050" y="3497580"/>
          <a:ext cx="2434590" cy="725805"/>
        </a:xfrm>
        <a:prstGeom prst="rect">
          <a:avLst/>
        </a:prstGeom>
        <a:solidFill>
          <a:schemeClr val="bg1"/>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2400" kern="1200">
              <a:solidFill>
                <a:srgbClr val="FF0000"/>
              </a:solidFill>
            </a:rPr>
            <a:t>薬局対象外</a:t>
          </a:r>
          <a:endParaRPr kumimoji="1" lang="ja-JP" altLang="en-US" sz="2400" kern="12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2902585</xdr:colOff>
      <xdr:row>0</xdr:row>
      <xdr:rowOff>11430</xdr:rowOff>
    </xdr:from>
    <xdr:to xmlns:xdr="http://schemas.openxmlformats.org/drawingml/2006/spreadsheetDrawing">
      <xdr:col>4</xdr:col>
      <xdr:colOff>850265</xdr:colOff>
      <xdr:row>7</xdr:row>
      <xdr:rowOff>154305</xdr:rowOff>
    </xdr:to>
    <xdr:sp macro="" textlink="">
      <xdr:nvSpPr>
        <xdr:cNvPr id="1" name="テキスト 3"/>
        <xdr:cNvSpPr txBox="1"/>
      </xdr:nvSpPr>
      <xdr:spPr>
        <a:xfrm>
          <a:off x="2902585" y="11430"/>
          <a:ext cx="5100955" cy="2990850"/>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0">
              <a:latin typeface="ＭＳ Ｐゴシック"/>
              <a:ea typeface="ＭＳ Ｐゴシック"/>
            </a:rPr>
            <a:t>①４月、５月の２ヶ月分の賃金改善（毎月の手当の引き上げによる）</a:t>
          </a:r>
          <a:endParaRPr kumimoji="1" lang="ja-JP" altLang="en-US" sz="1200" b="0">
            <a:latin typeface="ＭＳ Ｐゴシック"/>
            <a:ea typeface="ＭＳ Ｐゴシック"/>
          </a:endParaRPr>
        </a:p>
        <a:p>
          <a:r>
            <a:rPr kumimoji="1" lang="ja-JP" altLang="en-US" sz="1200" b="0">
              <a:latin typeface="ＭＳ Ｐゴシック"/>
              <a:ea typeface="ＭＳ Ｐゴシック"/>
            </a:rPr>
            <a:t>看護職員：７人に2ヶ月で計70,000円の賃金改善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40歳未満の勤務医師：１人に2ヶ月で計12,000円</a:t>
          </a:r>
          <a:r>
            <a:rPr kumimoji="1" lang="ja-JP" altLang="en-US" sz="1200" b="0">
              <a:latin typeface="ＭＳ Ｐゴシック"/>
              <a:ea typeface="ＭＳ Ｐゴシック"/>
            </a:rPr>
            <a:t>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事務職員：常勤職員１人（１日７時間勤務、１ヶ月20日勤務）</a:t>
          </a:r>
          <a:endParaRPr kumimoji="1" lang="ja-JP" altLang="en-US" sz="1200" b="0">
            <a:latin typeface="ＭＳ Ｐゴシック"/>
            <a:ea typeface="ＭＳ Ｐゴシック"/>
          </a:endParaRPr>
        </a:p>
        <a:p>
          <a:r>
            <a:rPr kumimoji="1" lang="ja-JP" altLang="en-US" sz="1200" b="0">
              <a:latin typeface="ＭＳ Ｐゴシック"/>
              <a:ea typeface="ＭＳ Ｐゴシック"/>
            </a:rPr>
            <a:t>　　　　　　　非常勤職員２人（１</a:t>
          </a:r>
          <a:r>
            <a:rPr kumimoji="1" lang="ja-JP" altLang="en-US" sz="1200" b="0">
              <a:latin typeface="ＭＳ Ｐゴシック"/>
              <a:ea typeface="ＭＳ Ｐゴシック"/>
            </a:rPr>
            <a:t>日７時間勤務、１ヶ月10日勤務</a:t>
          </a:r>
          <a:r>
            <a:rPr kumimoji="1" lang="ja-JP" altLang="en-US" sz="1200" b="0">
              <a:latin typeface="ＭＳ Ｐゴシック"/>
              <a:ea typeface="ＭＳ Ｐゴシック"/>
            </a:rPr>
            <a:t>）</a:t>
          </a:r>
          <a:endParaRPr kumimoji="1" lang="ja-JP" altLang="en-US" sz="1200" b="0">
            <a:latin typeface="ＭＳ Ｐゴシック"/>
            <a:ea typeface="ＭＳ Ｐゴシック"/>
          </a:endParaRPr>
        </a:p>
        <a:p>
          <a:r>
            <a:rPr kumimoji="1" lang="ja-JP" altLang="en-US" sz="1200" b="0">
              <a:latin typeface="ＭＳ Ｐゴシック"/>
              <a:ea typeface="ＭＳ Ｐゴシック"/>
            </a:rPr>
            <a:t>　　　　　　　に2ヶ月で計18,000円</a:t>
          </a:r>
          <a:r>
            <a:rPr kumimoji="1" lang="ja-JP" altLang="en-US" sz="1200" b="0">
              <a:latin typeface="ＭＳ Ｐゴシック"/>
              <a:ea typeface="ＭＳ Ｐゴシック"/>
            </a:rPr>
            <a:t>の賃金改善</a:t>
          </a:r>
          <a:endParaRPr kumimoji="1" lang="ja-JP" altLang="en-US" sz="1200" b="0">
            <a:latin typeface="ＭＳ Ｐゴシック"/>
            <a:ea typeface="ＭＳ Ｐゴシック"/>
          </a:endParaRPr>
        </a:p>
        <a:p>
          <a:pPr algn="ctr"/>
          <a:r>
            <a:rPr kumimoji="1" lang="ja-JP" altLang="en-US" sz="1200" b="0">
              <a:latin typeface="ＭＳ Ｐゴシック"/>
              <a:ea typeface="ＭＳ Ｐゴシック"/>
            </a:rPr>
            <a:t>＋</a:t>
          </a:r>
          <a:endParaRPr kumimoji="1" lang="ja-JP" altLang="en-US" sz="1200" b="0">
            <a:latin typeface="ＭＳ Ｐゴシック"/>
            <a:ea typeface="ＭＳ Ｐゴシック"/>
          </a:endParaRPr>
        </a:p>
        <a:p>
          <a:r>
            <a:rPr kumimoji="1" lang="ja-JP" altLang="en-US" sz="1200" b="0">
              <a:latin typeface="ＭＳ Ｐゴシック"/>
              <a:ea typeface="ＭＳ Ｐゴシック"/>
            </a:rPr>
            <a:t>②</a:t>
          </a:r>
          <a:r>
            <a:rPr kumimoji="1" lang="ja-JP" altLang="en-US" sz="1200" b="0">
              <a:latin typeface="ＭＳ Ｐゴシック"/>
              <a:ea typeface="ＭＳ Ｐゴシック"/>
            </a:rPr>
            <a:t>12</a:t>
          </a:r>
          <a:r>
            <a:rPr kumimoji="1" lang="ja-JP" altLang="en-US" sz="1200" b="0">
              <a:latin typeface="ＭＳ Ｐゴシック"/>
              <a:ea typeface="ＭＳ Ｐゴシック"/>
            </a:rPr>
            <a:t>月～３月分を一時金として賃金改善した場合</a:t>
          </a:r>
          <a:endParaRPr kumimoji="1" lang="ja-JP" altLang="en-US" sz="1200" b="0">
            <a:latin typeface="ＭＳ Ｐゴシック"/>
            <a:ea typeface="ＭＳ Ｐゴシック"/>
          </a:endParaRPr>
        </a:p>
        <a:p>
          <a:r>
            <a:rPr kumimoji="1" lang="ja-JP" altLang="en-US" sz="1200" b="0">
              <a:latin typeface="ＭＳ Ｐゴシック"/>
              <a:ea typeface="ＭＳ Ｐゴシック"/>
            </a:rPr>
            <a:t>看護職員：７人に計455,000円の賃金改善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40歳未満の勤務医師：１人に計65,000円</a:t>
          </a:r>
          <a:r>
            <a:rPr kumimoji="1" lang="ja-JP" altLang="en-US" sz="1200" b="0">
              <a:latin typeface="ＭＳ Ｐゴシック"/>
              <a:ea typeface="ＭＳ Ｐゴシック"/>
            </a:rPr>
            <a:t>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事務職員：常勤職員１人（１日７時間勤務、１ヶ月20日勤務）</a:t>
          </a:r>
          <a:endParaRPr kumimoji="1" lang="ja-JP" altLang="en-US" sz="1200" b="0">
            <a:latin typeface="ＭＳ Ｐゴシック"/>
            <a:ea typeface="ＭＳ Ｐゴシック"/>
          </a:endParaRPr>
        </a:p>
        <a:p>
          <a:r>
            <a:rPr kumimoji="1" lang="ja-JP" altLang="en-US" sz="1200" b="0">
              <a:latin typeface="ＭＳ Ｐゴシック"/>
              <a:ea typeface="ＭＳ Ｐゴシック"/>
            </a:rPr>
            <a:t>　　　　　　　非常勤職員２人（１</a:t>
          </a:r>
          <a:r>
            <a:rPr kumimoji="1" lang="ja-JP" altLang="en-US" sz="1200" b="0">
              <a:latin typeface="ＭＳ Ｐゴシック"/>
              <a:ea typeface="ＭＳ Ｐゴシック"/>
            </a:rPr>
            <a:t>日７時間勤務、１ヶ月10日勤務</a:t>
          </a:r>
          <a:r>
            <a:rPr kumimoji="1" lang="ja-JP" altLang="en-US" sz="1200" b="0">
              <a:latin typeface="ＭＳ Ｐゴシック"/>
              <a:ea typeface="ＭＳ Ｐゴシック"/>
            </a:rPr>
            <a:t>）</a:t>
          </a:r>
          <a:endParaRPr kumimoji="1" lang="ja-JP" altLang="en-US" sz="1200" b="0">
            <a:latin typeface="ＭＳ Ｐゴシック"/>
            <a:ea typeface="ＭＳ Ｐゴシック"/>
          </a:endParaRPr>
        </a:p>
        <a:p>
          <a:r>
            <a:rPr kumimoji="1" lang="ja-JP" altLang="en-US" sz="1200" b="0">
              <a:latin typeface="ＭＳ Ｐゴシック"/>
              <a:ea typeface="ＭＳ Ｐゴシック"/>
            </a:rPr>
            <a:t>　　　　　　　に計130,000円</a:t>
          </a:r>
          <a:r>
            <a:rPr kumimoji="1" lang="ja-JP" altLang="en-US" sz="1200" b="0">
              <a:latin typeface="ＭＳ Ｐゴシック"/>
              <a:ea typeface="ＭＳ Ｐゴシック"/>
            </a:rPr>
            <a:t>の賃金改善</a:t>
          </a:r>
          <a:endParaRPr kumimoji="1" lang="ja-JP" altLang="en-US" sz="1200" b="0">
            <a:latin typeface="ＭＳ Ｐゴシック"/>
            <a:ea typeface="ＭＳ Ｐゴシック"/>
          </a:endParaRPr>
        </a:p>
        <a:p>
          <a:endParaRPr kumimoji="1" lang="ja-JP" altLang="en-US" sz="14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2874010</xdr:colOff>
      <xdr:row>0</xdr:row>
      <xdr:rowOff>0</xdr:rowOff>
    </xdr:from>
    <xdr:to xmlns:xdr="http://schemas.openxmlformats.org/drawingml/2006/spreadsheetDrawing">
      <xdr:col>4</xdr:col>
      <xdr:colOff>1069975</xdr:colOff>
      <xdr:row>5</xdr:row>
      <xdr:rowOff>186690</xdr:rowOff>
    </xdr:to>
    <xdr:sp macro="" textlink="">
      <xdr:nvSpPr>
        <xdr:cNvPr id="2" name="テキスト 7"/>
        <xdr:cNvSpPr txBox="1"/>
      </xdr:nvSpPr>
      <xdr:spPr>
        <a:xfrm>
          <a:off x="2874010" y="0"/>
          <a:ext cx="5349240" cy="2177415"/>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0">
              <a:latin typeface="ＭＳ Ｐゴシック"/>
              <a:ea typeface="ＭＳ Ｐゴシック"/>
            </a:rPr>
            <a:t>①４月、５月の２ヶ月分の賃金改善（基本給の引き上げによる）</a:t>
          </a:r>
          <a:endParaRPr kumimoji="1" lang="ja-JP" altLang="en-US" sz="1200" b="0">
            <a:latin typeface="ＭＳ Ｐゴシック"/>
            <a:ea typeface="ＭＳ Ｐゴシック"/>
          </a:endParaRPr>
        </a:p>
        <a:p>
          <a:r>
            <a:rPr kumimoji="1" lang="ja-JP" altLang="en-US" sz="1200" b="0">
              <a:latin typeface="ＭＳ Ｐゴシック"/>
              <a:ea typeface="ＭＳ Ｐゴシック"/>
            </a:rPr>
            <a:t>看護職員：３人に2ヶ月で計24,000円の賃金改善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40歳未満の勤務医師：１人に2ヶ月で</a:t>
          </a:r>
          <a:r>
            <a:rPr kumimoji="1" lang="ja-JP" altLang="en-US" sz="1200" b="0">
              <a:latin typeface="ＭＳ Ｐゴシック"/>
              <a:ea typeface="ＭＳ Ｐゴシック"/>
            </a:rPr>
            <a:t>計</a:t>
          </a:r>
          <a:r>
            <a:rPr kumimoji="1" lang="ja-JP" altLang="en-US" sz="1200" b="0">
              <a:latin typeface="ＭＳ Ｐゴシック"/>
              <a:ea typeface="ＭＳ Ｐゴシック"/>
            </a:rPr>
            <a:t>10,000円</a:t>
          </a:r>
          <a:r>
            <a:rPr kumimoji="1" lang="ja-JP" altLang="en-US" sz="1200" b="0">
              <a:latin typeface="ＭＳ Ｐゴシック"/>
              <a:ea typeface="ＭＳ Ｐゴシック"/>
            </a:rPr>
            <a:t>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事務職員：常勤職員１人に2ヶ月で</a:t>
          </a:r>
          <a:r>
            <a:rPr kumimoji="1" lang="ja-JP" altLang="en-US" sz="1200" b="0">
              <a:latin typeface="ＭＳ Ｐゴシック"/>
              <a:ea typeface="ＭＳ Ｐゴシック"/>
            </a:rPr>
            <a:t>計</a:t>
          </a:r>
          <a:r>
            <a:rPr kumimoji="1" lang="ja-JP" altLang="en-US" sz="1200" b="0">
              <a:latin typeface="ＭＳ Ｐゴシック"/>
              <a:ea typeface="ＭＳ Ｐゴシック"/>
            </a:rPr>
            <a:t>6</a:t>
          </a:r>
          <a:r>
            <a:rPr kumimoji="1" lang="ja-JP" altLang="en-US" sz="1200" b="0">
              <a:latin typeface="ＭＳ Ｐゴシック"/>
              <a:ea typeface="ＭＳ Ｐゴシック"/>
            </a:rPr>
            <a:t>,000円</a:t>
          </a:r>
          <a:r>
            <a:rPr kumimoji="1" lang="ja-JP" altLang="en-US" sz="1200" b="0">
              <a:latin typeface="ＭＳ Ｐゴシック"/>
              <a:ea typeface="ＭＳ Ｐゴシック"/>
            </a:rPr>
            <a:t>の賃金改善</a:t>
          </a:r>
          <a:endParaRPr kumimoji="1" lang="ja-JP" altLang="en-US" sz="1200" b="0">
            <a:latin typeface="ＭＳ Ｐゴシック"/>
            <a:ea typeface="ＭＳ Ｐゴシック"/>
          </a:endParaRPr>
        </a:p>
        <a:p>
          <a:pPr algn="ctr"/>
          <a:r>
            <a:rPr kumimoji="1" lang="ja-JP" altLang="en-US" sz="1200" b="0">
              <a:latin typeface="ＭＳ Ｐゴシック"/>
              <a:ea typeface="ＭＳ Ｐゴシック"/>
            </a:rPr>
            <a:t>＋</a:t>
          </a:r>
          <a:endParaRPr kumimoji="1" lang="ja-JP" altLang="en-US" sz="1200" b="0">
            <a:latin typeface="ＭＳ Ｐゴシック"/>
            <a:ea typeface="ＭＳ Ｐゴシック"/>
          </a:endParaRPr>
        </a:p>
        <a:p>
          <a:r>
            <a:rPr kumimoji="1" lang="ja-JP" altLang="en-US" sz="1200" b="0">
              <a:latin typeface="ＭＳ Ｐゴシック"/>
              <a:ea typeface="ＭＳ Ｐゴシック"/>
            </a:rPr>
            <a:t>②</a:t>
          </a:r>
          <a:r>
            <a:rPr kumimoji="1" lang="ja-JP" altLang="en-US" sz="1200" b="0">
              <a:latin typeface="ＭＳ Ｐゴシック"/>
              <a:ea typeface="ＭＳ Ｐゴシック"/>
            </a:rPr>
            <a:t>12</a:t>
          </a:r>
          <a:r>
            <a:rPr kumimoji="1" lang="ja-JP" altLang="en-US" sz="1200" b="0">
              <a:latin typeface="ＭＳ Ｐゴシック"/>
              <a:ea typeface="ＭＳ Ｐゴシック"/>
            </a:rPr>
            <a:t>月～３月分を特別手当として</a:t>
          </a:r>
          <a:r>
            <a:rPr kumimoji="1" lang="ja-JP" altLang="en-US" sz="1200" b="0">
              <a:latin typeface="ＭＳ Ｐゴシック"/>
              <a:ea typeface="ＭＳ Ｐゴシック"/>
            </a:rPr>
            <a:t>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看護職員：３人に4ヶ月で</a:t>
          </a:r>
          <a:r>
            <a:rPr kumimoji="1" lang="ja-JP" altLang="en-US" sz="1200" b="0">
              <a:latin typeface="ＭＳ Ｐゴシック"/>
              <a:ea typeface="ＭＳ Ｐゴシック"/>
            </a:rPr>
            <a:t>計60</a:t>
          </a:r>
          <a:r>
            <a:rPr kumimoji="1" lang="ja-JP" altLang="en-US" sz="1200" b="0">
              <a:latin typeface="ＭＳ Ｐゴシック"/>
              <a:ea typeface="ＭＳ Ｐゴシック"/>
            </a:rPr>
            <a:t>,000円の賃金改善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40歳未満の勤務医師：１人に</a:t>
          </a:r>
          <a:r>
            <a:rPr kumimoji="1" lang="ja-JP" altLang="en-US" sz="1200" b="0">
              <a:latin typeface="ＭＳ Ｐゴシック"/>
              <a:ea typeface="ＭＳ Ｐゴシック"/>
            </a:rPr>
            <a:t>4ヶ月で</a:t>
          </a:r>
          <a:r>
            <a:rPr kumimoji="1" lang="ja-JP" altLang="en-US" sz="1200" b="0">
              <a:latin typeface="ＭＳ Ｐゴシック"/>
              <a:ea typeface="ＭＳ Ｐゴシック"/>
            </a:rPr>
            <a:t>計</a:t>
          </a:r>
          <a:r>
            <a:rPr kumimoji="1" lang="ja-JP" altLang="en-US" sz="1200" b="0">
              <a:latin typeface="ＭＳ Ｐゴシック"/>
              <a:ea typeface="ＭＳ Ｐゴシック"/>
            </a:rPr>
            <a:t>24,000円の賃金改善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事務職員：常勤職員１人</a:t>
          </a:r>
          <a:r>
            <a:rPr kumimoji="1" lang="ja-JP" altLang="en-US" sz="1200" b="0">
              <a:latin typeface="ＭＳ Ｐゴシック"/>
              <a:ea typeface="ＭＳ Ｐゴシック"/>
            </a:rPr>
            <a:t>に</a:t>
          </a:r>
          <a:r>
            <a:rPr kumimoji="1" lang="ja-JP" altLang="en-US" sz="1200" b="0">
              <a:latin typeface="ＭＳ Ｐゴシック"/>
              <a:ea typeface="ＭＳ Ｐゴシック"/>
            </a:rPr>
            <a:t>4ヶ月で</a:t>
          </a:r>
          <a:r>
            <a:rPr kumimoji="1" lang="ja-JP" altLang="en-US" sz="1200" b="0">
              <a:latin typeface="ＭＳ Ｐゴシック"/>
              <a:ea typeface="ＭＳ Ｐゴシック"/>
            </a:rPr>
            <a:t>計</a:t>
          </a:r>
          <a:r>
            <a:rPr kumimoji="1" lang="ja-JP" altLang="en-US" sz="1200" b="0">
              <a:latin typeface="ＭＳ Ｐゴシック"/>
              <a:ea typeface="ＭＳ Ｐゴシック"/>
            </a:rPr>
            <a:t>16</a:t>
          </a:r>
          <a:r>
            <a:rPr kumimoji="1" lang="ja-JP" altLang="en-US" sz="1200" b="0">
              <a:latin typeface="ＭＳ Ｐゴシック"/>
              <a:ea typeface="ＭＳ Ｐゴシック"/>
            </a:rPr>
            <a:t>,000円の賃金改善</a:t>
          </a:r>
          <a:endParaRPr kumimoji="1" lang="ja-JP" altLang="en-US" sz="1200" b="0">
            <a:latin typeface="ＭＳ Ｐゴシック"/>
            <a:ea typeface="ＭＳ Ｐゴシック"/>
          </a:endParaRPr>
        </a:p>
        <a:p>
          <a:endParaRPr kumimoji="1" lang="ja-JP" altLang="en-US" sz="14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0</xdr:col>
      <xdr:colOff>2930525</xdr:colOff>
      <xdr:row>0</xdr:row>
      <xdr:rowOff>1270</xdr:rowOff>
    </xdr:from>
    <xdr:to xmlns:xdr="http://schemas.openxmlformats.org/drawingml/2006/spreadsheetDrawing">
      <xdr:col>4</xdr:col>
      <xdr:colOff>637540</xdr:colOff>
      <xdr:row>4</xdr:row>
      <xdr:rowOff>143510</xdr:rowOff>
    </xdr:to>
    <xdr:sp macro="" textlink="">
      <xdr:nvSpPr>
        <xdr:cNvPr id="1" name="テキスト 3"/>
        <xdr:cNvSpPr txBox="1"/>
      </xdr:nvSpPr>
      <xdr:spPr>
        <a:xfrm>
          <a:off x="2930525" y="1270"/>
          <a:ext cx="4803140" cy="1799590"/>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0">
              <a:latin typeface="ＭＳ Ｐゴシック"/>
              <a:ea typeface="ＭＳ Ｐゴシック"/>
            </a:rPr>
            <a:t>令和７年度の対象職員のベースアップについて、令和７年３月31日時点の賃金水準と比較して2.0％を上回って実施しており、別に</a:t>
          </a:r>
          <a:r>
            <a:rPr kumimoji="1" lang="ja-JP" altLang="en-US" sz="1200" b="0">
              <a:latin typeface="ＭＳ Ｐゴシック"/>
              <a:ea typeface="ＭＳ Ｐゴシック"/>
            </a:rPr>
            <a:t>Ｒ７．12月～</a:t>
          </a:r>
          <a:r>
            <a:rPr kumimoji="1" lang="ja-JP" altLang="en-US" sz="1200" b="0">
              <a:latin typeface="ＭＳ Ｐゴシック"/>
              <a:ea typeface="ＭＳ Ｐゴシック"/>
            </a:rPr>
            <a:t>Ｒ８．５月の賃金改善を実施していない場合。</a:t>
          </a:r>
          <a:endParaRPr kumimoji="1" lang="ja-JP" altLang="en-US" sz="1200" b="0">
            <a:latin typeface="ＭＳ Ｐゴシック"/>
            <a:ea typeface="ＭＳ Ｐゴシック"/>
          </a:endParaRPr>
        </a:p>
        <a:p>
          <a:endParaRPr kumimoji="1" lang="ja-JP" altLang="en-US" sz="1200" b="0">
            <a:latin typeface="ＭＳ Ｐゴシック"/>
            <a:ea typeface="ＭＳ Ｐゴシック"/>
          </a:endParaRPr>
        </a:p>
        <a:p>
          <a:r>
            <a:rPr kumimoji="1" lang="ja-JP" altLang="en-US" sz="1200" b="0">
              <a:latin typeface="ＭＳ Ｐゴシック"/>
              <a:ea typeface="ＭＳ Ｐゴシック"/>
            </a:rPr>
            <a:t>例：歯科医師１人、歯科衛生士２人、看護職員２人の計５人の</a:t>
          </a:r>
          <a:r>
            <a:rPr kumimoji="1" lang="ja-JP" altLang="en-US" sz="1200" b="0">
              <a:latin typeface="ＭＳ Ｐゴシック"/>
              <a:ea typeface="ＭＳ Ｐゴシック"/>
            </a:rPr>
            <a:t>令和７年３月31日時点の平均賃金水準が250,000円で、令和７年４月～の基本給引き上げ後の平均賃金水準が260,000円の場合</a:t>
          </a:r>
          <a:endParaRPr kumimoji="1" lang="ja-JP" altLang="en-US" sz="1200" b="0">
            <a:latin typeface="ＭＳ Ｐゴシック"/>
            <a:ea typeface="ＭＳ Ｐゴシック"/>
          </a:endParaRPr>
        </a:p>
        <a:p>
          <a:endParaRPr kumimoji="1" lang="ja-JP" altLang="en-US" sz="1400" b="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0</xdr:col>
      <xdr:colOff>2564130</xdr:colOff>
      <xdr:row>0</xdr:row>
      <xdr:rowOff>26670</xdr:rowOff>
    </xdr:from>
    <xdr:to xmlns:xdr="http://schemas.openxmlformats.org/drawingml/2006/spreadsheetDrawing">
      <xdr:col>4</xdr:col>
      <xdr:colOff>760095</xdr:colOff>
      <xdr:row>3</xdr:row>
      <xdr:rowOff>64135</xdr:rowOff>
    </xdr:to>
    <xdr:sp macro="" textlink="">
      <xdr:nvSpPr>
        <xdr:cNvPr id="1" name="テキスト 3"/>
        <xdr:cNvSpPr txBox="1"/>
      </xdr:nvSpPr>
      <xdr:spPr>
        <a:xfrm>
          <a:off x="2564130" y="26670"/>
          <a:ext cx="5292090" cy="1361440"/>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0">
              <a:latin typeface="ＭＳ Ｐゴシック"/>
              <a:ea typeface="ＭＳ Ｐゴシック"/>
            </a:rPr>
            <a:t>①Ｒ７．12月～Ｒ８．５月までの６ヶ月分の賃金改善（基本給の引き上げによる）</a:t>
          </a:r>
          <a:endParaRPr kumimoji="1" lang="ja-JP" altLang="en-US" sz="1200" b="0">
            <a:latin typeface="ＭＳ Ｐゴシック"/>
            <a:ea typeface="ＭＳ Ｐゴシック"/>
          </a:endParaRPr>
        </a:p>
        <a:p>
          <a:r>
            <a:rPr kumimoji="1" lang="ja-JP" altLang="en-US" sz="1200" b="0">
              <a:latin typeface="ＭＳ Ｐゴシック"/>
              <a:ea typeface="ＭＳ Ｐゴシック"/>
            </a:rPr>
            <a:t>薬剤師：３人に６ヶ月で計108,000円の賃金改善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事務職員：５</a:t>
          </a:r>
          <a:r>
            <a:rPr kumimoji="1" lang="ja-JP" altLang="en-US" sz="1200" b="0">
              <a:latin typeface="ＭＳ Ｐゴシック"/>
              <a:ea typeface="ＭＳ Ｐゴシック"/>
            </a:rPr>
            <a:t>人に</a:t>
          </a:r>
          <a:r>
            <a:rPr kumimoji="1" lang="ja-JP" altLang="en-US" sz="1200" b="0">
              <a:latin typeface="ＭＳ Ｐゴシック"/>
              <a:ea typeface="ＭＳ Ｐゴシック"/>
            </a:rPr>
            <a:t>６ヶ月で計132,000円</a:t>
          </a:r>
          <a:r>
            <a:rPr kumimoji="1" lang="ja-JP" altLang="en-US" sz="1200" b="0">
              <a:latin typeface="ＭＳ Ｐゴシック"/>
              <a:ea typeface="ＭＳ Ｐゴシック"/>
            </a:rPr>
            <a:t>の賃金改善。５人のうち１人は4月から採用していた場合</a:t>
          </a:r>
          <a:endParaRPr kumimoji="1" lang="ja-JP" altLang="en-US" sz="1200" b="0">
            <a:latin typeface="ＭＳ Ｐゴシック"/>
            <a:ea typeface="ＭＳ Ｐゴシック"/>
          </a:endParaRPr>
        </a:p>
        <a:p>
          <a:r>
            <a:rPr kumimoji="1" lang="ja-JP" altLang="en-US" sz="1200" b="0">
              <a:latin typeface="ＭＳ Ｐゴシック"/>
              <a:ea typeface="ＭＳ Ｐゴシック"/>
            </a:rPr>
            <a:t>※採用以前に仮に勤務していたとした場合の賃金水準と比較して、実際に勤務した月からの賃金水準が改善されていれば対象となる。</a:t>
          </a:r>
          <a:endParaRPr kumimoji="1" lang="ja-JP" altLang="en-US" sz="1200" b="0">
            <a:latin typeface="ＭＳ Ｐゴシック"/>
            <a:ea typeface="ＭＳ Ｐゴシック"/>
          </a:endParaRPr>
        </a:p>
        <a:p>
          <a:endParaRPr kumimoji="1" lang="ja-JP" altLang="en-US" sz="14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2809875</xdr:colOff>
      <xdr:row>0</xdr:row>
      <xdr:rowOff>26670</xdr:rowOff>
    </xdr:from>
    <xdr:to xmlns:xdr="http://schemas.openxmlformats.org/drawingml/2006/spreadsheetDrawing">
      <xdr:col>4</xdr:col>
      <xdr:colOff>1335405</xdr:colOff>
      <xdr:row>5</xdr:row>
      <xdr:rowOff>377825</xdr:rowOff>
    </xdr:to>
    <xdr:sp macro="" textlink="">
      <xdr:nvSpPr>
        <xdr:cNvPr id="2" name="テキスト 9"/>
        <xdr:cNvSpPr txBox="1"/>
      </xdr:nvSpPr>
      <xdr:spPr>
        <a:xfrm>
          <a:off x="2809875" y="26670"/>
          <a:ext cx="5621655" cy="2341880"/>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0">
              <a:latin typeface="ＭＳ Ｐゴシック"/>
              <a:ea typeface="ＭＳ Ｐゴシック"/>
            </a:rPr>
            <a:t>①Ｒ７．12月～Ｒ８．５月までの６ヶ月分の賃金改善（基本給の引き上げによる）</a:t>
          </a:r>
          <a:endParaRPr kumimoji="1" lang="ja-JP" altLang="en-US" sz="1200" b="0">
            <a:latin typeface="ＭＳ Ｐゴシック"/>
            <a:ea typeface="ＭＳ Ｐゴシック"/>
          </a:endParaRPr>
        </a:p>
        <a:p>
          <a:r>
            <a:rPr kumimoji="1" lang="ja-JP" altLang="en-US" sz="1200" b="0">
              <a:latin typeface="ＭＳ Ｐゴシック"/>
              <a:ea typeface="ＭＳ Ｐゴシック"/>
            </a:rPr>
            <a:t>看護職員：５人に６ヶ月で計150,000円の賃金改善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看護補助者：３</a:t>
          </a:r>
          <a:r>
            <a:rPr kumimoji="1" lang="ja-JP" altLang="en-US" sz="1200" b="0">
              <a:latin typeface="ＭＳ Ｐゴシック"/>
              <a:ea typeface="ＭＳ Ｐゴシック"/>
            </a:rPr>
            <a:t>人に</a:t>
          </a:r>
          <a:r>
            <a:rPr kumimoji="1" lang="ja-JP" altLang="en-US" sz="1200" b="0">
              <a:latin typeface="ＭＳ Ｐゴシック"/>
              <a:ea typeface="ＭＳ Ｐゴシック"/>
            </a:rPr>
            <a:t>６ヶ月で計81,000円</a:t>
          </a:r>
          <a:r>
            <a:rPr kumimoji="1" lang="ja-JP" altLang="en-US" sz="1200" b="0">
              <a:latin typeface="ＭＳ Ｐゴシック"/>
              <a:ea typeface="ＭＳ Ｐゴシック"/>
            </a:rPr>
            <a:t>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事務職員：２</a:t>
          </a:r>
          <a:r>
            <a:rPr kumimoji="1" lang="ja-JP" altLang="en-US" sz="1200" b="0">
              <a:latin typeface="ＭＳ Ｐゴシック"/>
              <a:ea typeface="ＭＳ Ｐゴシック"/>
            </a:rPr>
            <a:t>人に</a:t>
          </a:r>
          <a:r>
            <a:rPr kumimoji="1" lang="ja-JP" altLang="en-US" sz="1200" b="0">
              <a:latin typeface="ＭＳ Ｐゴシック"/>
              <a:ea typeface="ＭＳ Ｐゴシック"/>
            </a:rPr>
            <a:t>６ヶ月で計39,000円</a:t>
          </a:r>
          <a:r>
            <a:rPr kumimoji="1" lang="ja-JP" altLang="en-US" sz="1200" b="0">
              <a:latin typeface="ＭＳ Ｐゴシック"/>
              <a:ea typeface="ＭＳ Ｐゴシック"/>
            </a:rPr>
            <a:t>の賃金改善</a:t>
          </a:r>
          <a:endParaRPr kumimoji="1" lang="ja-JP" altLang="en-US" sz="1400" b="1"/>
        </a:p>
        <a:p>
          <a:pPr algn="ctr"/>
          <a:r>
            <a:rPr kumimoji="1" lang="ja-JP" altLang="en-US" sz="1400" b="0"/>
            <a:t>＋</a:t>
          </a:r>
          <a:endParaRPr kumimoji="1" lang="ja-JP" altLang="en-US" sz="1400" b="0"/>
        </a:p>
        <a:p>
          <a:r>
            <a:rPr kumimoji="1" lang="ja-JP" altLang="en-US" sz="1200" b="0">
              <a:latin typeface="ＭＳ Ｐゴシック"/>
              <a:ea typeface="ＭＳ Ｐゴシック"/>
            </a:rPr>
            <a:t>②Ｒ７．12月～Ｒ８．５月までの６ヶ月分の賃金改善（毎月の手当の引き上げによる）</a:t>
          </a:r>
          <a:endParaRPr kumimoji="1" lang="ja-JP" altLang="en-US" sz="1200" b="0">
            <a:latin typeface="ＭＳ Ｐゴシック"/>
            <a:ea typeface="ＭＳ Ｐゴシック"/>
          </a:endParaRPr>
        </a:p>
        <a:p>
          <a:r>
            <a:rPr kumimoji="1" lang="ja-JP" altLang="en-US" sz="1200" b="0">
              <a:latin typeface="ＭＳ Ｐゴシック"/>
              <a:ea typeface="ＭＳ Ｐゴシック"/>
            </a:rPr>
            <a:t>看護職員：５人に６ヶ月で計32,400円の賃金改善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看護補助者：３</a:t>
          </a:r>
          <a:r>
            <a:rPr kumimoji="1" lang="ja-JP" altLang="en-US" sz="1200" b="0">
              <a:latin typeface="ＭＳ Ｐゴシック"/>
              <a:ea typeface="ＭＳ Ｐゴシック"/>
            </a:rPr>
            <a:t>人に</a:t>
          </a:r>
          <a:r>
            <a:rPr kumimoji="1" lang="ja-JP" altLang="en-US" sz="1200" b="0">
              <a:latin typeface="ＭＳ Ｐゴシック"/>
              <a:ea typeface="ＭＳ Ｐゴシック"/>
            </a:rPr>
            <a:t>６ヶ月で計18,000円</a:t>
          </a:r>
          <a:r>
            <a:rPr kumimoji="1" lang="ja-JP" altLang="en-US" sz="1200" b="0">
              <a:latin typeface="ＭＳ Ｐゴシック"/>
              <a:ea typeface="ＭＳ Ｐゴシック"/>
            </a:rPr>
            <a:t>の賃金改善</a:t>
          </a:r>
          <a:endParaRPr kumimoji="1" lang="ja-JP" altLang="en-US" sz="1200" b="0">
            <a:latin typeface="ＭＳ Ｐゴシック"/>
            <a:ea typeface="ＭＳ Ｐゴシック"/>
          </a:endParaRPr>
        </a:p>
        <a:p>
          <a:pPr algn="l"/>
          <a:r>
            <a:rPr kumimoji="1" lang="ja-JP" altLang="en-US" sz="1200" b="0">
              <a:latin typeface="ＭＳ Ｐゴシック"/>
              <a:ea typeface="ＭＳ Ｐゴシック"/>
            </a:rPr>
            <a:t>事務職員：２</a:t>
          </a:r>
          <a:r>
            <a:rPr kumimoji="1" lang="ja-JP" altLang="en-US" sz="1200" b="0">
              <a:latin typeface="ＭＳ Ｐゴシック"/>
              <a:ea typeface="ＭＳ Ｐゴシック"/>
            </a:rPr>
            <a:t>人に</a:t>
          </a:r>
          <a:r>
            <a:rPr kumimoji="1" lang="ja-JP" altLang="en-US" sz="1200" b="0">
              <a:latin typeface="ＭＳ Ｐゴシック"/>
              <a:ea typeface="ＭＳ Ｐゴシック"/>
            </a:rPr>
            <a:t>６ヶ月で計9,600円</a:t>
          </a:r>
          <a:r>
            <a:rPr kumimoji="1" lang="ja-JP" altLang="en-US" sz="1200" b="0">
              <a:latin typeface="ＭＳ Ｐゴシック"/>
              <a:ea typeface="ＭＳ Ｐゴシック"/>
            </a:rPr>
            <a:t>の賃金改善</a:t>
          </a:r>
          <a:endParaRPr kumimoji="1" lang="ja-JP" altLang="en-US" sz="1400" b="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5.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6.xml" /><Relationship Id="rId3" Type="http://schemas.openxmlformats.org/officeDocument/2006/relationships/vmlDrawing" Target="../drawings/vmlDrawing5.vml" /><Relationship Id="rId4" Type="http://schemas.openxmlformats.org/officeDocument/2006/relationships/comments" Target="../comments5.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7.xml" /><Relationship Id="rId3" Type="http://schemas.openxmlformats.org/officeDocument/2006/relationships/vmlDrawing" Target="../drawings/vmlDrawing7.vml" /><Relationship Id="rId4" Type="http://schemas.openxmlformats.org/officeDocument/2006/relationships/comments" Target="../comments7.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8.xml" /><Relationship Id="rId3" Type="http://schemas.openxmlformats.org/officeDocument/2006/relationships/vmlDrawing" Target="../drawings/vmlDrawing9.vml" /><Relationship Id="rId4" Type="http://schemas.openxmlformats.org/officeDocument/2006/relationships/comments" Target="../comments9.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4.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48"/>
  <sheetViews>
    <sheetView workbookViewId="0">
      <selection activeCell="G8" sqref="G8"/>
    </sheetView>
  </sheetViews>
  <sheetFormatPr defaultColWidth="9" defaultRowHeight="13.5"/>
  <cols>
    <col min="1" max="16384" width="9" style="1"/>
  </cols>
  <sheetData>
    <row r="1" spans="1:2">
      <c r="A1" s="1" t="s">
        <v>64</v>
      </c>
    </row>
    <row r="2" spans="1:2">
      <c r="A2" s="1" t="s">
        <v>9</v>
      </c>
      <c r="B2" s="1">
        <v>1</v>
      </c>
    </row>
    <row r="3" spans="1:2">
      <c r="A3" s="1" t="s">
        <v>38</v>
      </c>
      <c r="B3" s="1">
        <v>2</v>
      </c>
    </row>
    <row r="4" spans="1:2">
      <c r="A4" s="1" t="s">
        <v>63</v>
      </c>
      <c r="B4" s="1">
        <v>3</v>
      </c>
    </row>
    <row r="5" spans="1:2">
      <c r="A5" s="1" t="s">
        <v>60</v>
      </c>
      <c r="B5" s="1">
        <v>4</v>
      </c>
    </row>
    <row r="6" spans="1:2">
      <c r="A6" s="1" t="s">
        <v>49</v>
      </c>
      <c r="B6" s="1">
        <v>5</v>
      </c>
    </row>
    <row r="7" spans="1:2">
      <c r="A7" s="1" t="s">
        <v>20</v>
      </c>
      <c r="B7" s="1">
        <v>6</v>
      </c>
    </row>
    <row r="8" spans="1:2">
      <c r="A8" s="1" t="s">
        <v>40</v>
      </c>
      <c r="B8" s="1">
        <v>7</v>
      </c>
    </row>
    <row r="9" spans="1:2">
      <c r="A9" s="1" t="s">
        <v>25</v>
      </c>
      <c r="B9" s="1">
        <v>8</v>
      </c>
    </row>
    <row r="10" spans="1:2">
      <c r="A10" s="1" t="s">
        <v>43</v>
      </c>
      <c r="B10" s="1">
        <v>9</v>
      </c>
    </row>
    <row r="11" spans="1:2">
      <c r="A11" s="1" t="s">
        <v>1</v>
      </c>
      <c r="B11" s="1">
        <v>10</v>
      </c>
    </row>
    <row r="12" spans="1:2">
      <c r="A12" s="1" t="s">
        <v>22</v>
      </c>
      <c r="B12" s="1">
        <v>11</v>
      </c>
    </row>
    <row r="13" spans="1:2">
      <c r="A13" s="1" t="s">
        <v>65</v>
      </c>
      <c r="B13" s="1">
        <v>12</v>
      </c>
    </row>
    <row r="14" spans="1:2">
      <c r="A14" s="1" t="s">
        <v>66</v>
      </c>
      <c r="B14" s="1">
        <v>13</v>
      </c>
    </row>
    <row r="15" spans="1:2">
      <c r="A15" s="1" t="s">
        <v>56</v>
      </c>
      <c r="B15" s="1">
        <v>14</v>
      </c>
    </row>
    <row r="16" spans="1:2">
      <c r="A16" s="1" t="s">
        <v>69</v>
      </c>
      <c r="B16" s="1">
        <v>15</v>
      </c>
    </row>
    <row r="17" spans="1:2">
      <c r="A17" s="1" t="s">
        <v>72</v>
      </c>
      <c r="B17" s="1">
        <v>16</v>
      </c>
    </row>
    <row r="18" spans="1:2">
      <c r="A18" s="1" t="s">
        <v>5</v>
      </c>
      <c r="B18" s="1">
        <v>17</v>
      </c>
    </row>
    <row r="19" spans="1:2">
      <c r="A19" s="1" t="s">
        <v>17</v>
      </c>
      <c r="B19" s="1">
        <v>18</v>
      </c>
    </row>
    <row r="20" spans="1:2">
      <c r="A20" s="1" t="s">
        <v>39</v>
      </c>
      <c r="B20" s="1">
        <v>19</v>
      </c>
    </row>
    <row r="21" spans="1:2">
      <c r="A21" s="1" t="s">
        <v>73</v>
      </c>
      <c r="B21" s="1">
        <v>20</v>
      </c>
    </row>
    <row r="22" spans="1:2">
      <c r="A22" s="1" t="s">
        <v>27</v>
      </c>
      <c r="B22" s="1">
        <v>21</v>
      </c>
    </row>
    <row r="23" spans="1:2">
      <c r="A23" s="1" t="s">
        <v>29</v>
      </c>
      <c r="B23" s="1">
        <v>22</v>
      </c>
    </row>
    <row r="24" spans="1:2">
      <c r="A24" s="1" t="s">
        <v>75</v>
      </c>
      <c r="B24" s="1">
        <v>23</v>
      </c>
    </row>
    <row r="25" spans="1:2">
      <c r="A25" s="1" t="s">
        <v>76</v>
      </c>
      <c r="B25" s="1">
        <v>24</v>
      </c>
    </row>
    <row r="26" spans="1:2">
      <c r="A26" s="1" t="s">
        <v>77</v>
      </c>
      <c r="B26" s="1">
        <v>25</v>
      </c>
    </row>
    <row r="27" spans="1:2">
      <c r="A27" s="1" t="s">
        <v>78</v>
      </c>
      <c r="B27" s="1">
        <v>26</v>
      </c>
    </row>
    <row r="28" spans="1:2">
      <c r="A28" s="1" t="s">
        <v>81</v>
      </c>
      <c r="B28" s="1">
        <v>27</v>
      </c>
    </row>
    <row r="29" spans="1:2">
      <c r="A29" s="1" t="s">
        <v>82</v>
      </c>
      <c r="B29" s="1">
        <v>28</v>
      </c>
    </row>
    <row r="30" spans="1:2">
      <c r="A30" s="1" t="s">
        <v>84</v>
      </c>
      <c r="B30" s="1">
        <v>29</v>
      </c>
    </row>
    <row r="31" spans="1:2">
      <c r="A31" s="1" t="s">
        <v>85</v>
      </c>
      <c r="B31" s="1">
        <v>30</v>
      </c>
    </row>
    <row r="32" spans="1:2">
      <c r="A32" s="1" t="s">
        <v>87</v>
      </c>
      <c r="B32" s="1">
        <v>31</v>
      </c>
    </row>
    <row r="33" spans="1:2">
      <c r="A33" s="1" t="s">
        <v>89</v>
      </c>
      <c r="B33" s="1">
        <v>32</v>
      </c>
    </row>
    <row r="34" spans="1:2">
      <c r="A34" s="1" t="s">
        <v>92</v>
      </c>
      <c r="B34" s="1">
        <v>33</v>
      </c>
    </row>
    <row r="35" spans="1:2">
      <c r="A35" s="1" t="s">
        <v>93</v>
      </c>
      <c r="B35" s="1">
        <v>34</v>
      </c>
    </row>
    <row r="36" spans="1:2">
      <c r="A36" s="1" t="s">
        <v>96</v>
      </c>
      <c r="B36" s="1">
        <v>35</v>
      </c>
    </row>
    <row r="37" spans="1:2">
      <c r="A37" s="1" t="s">
        <v>97</v>
      </c>
      <c r="B37" s="1">
        <v>36</v>
      </c>
    </row>
    <row r="38" spans="1:2">
      <c r="A38" s="1" t="s">
        <v>80</v>
      </c>
      <c r="B38" s="1">
        <v>37</v>
      </c>
    </row>
    <row r="39" spans="1:2">
      <c r="A39" s="1" t="s">
        <v>99</v>
      </c>
      <c r="B39" s="1">
        <v>38</v>
      </c>
    </row>
    <row r="40" spans="1:2">
      <c r="A40" s="1" t="s">
        <v>100</v>
      </c>
      <c r="B40" s="1">
        <v>39</v>
      </c>
    </row>
    <row r="41" spans="1:2">
      <c r="A41" s="1" t="s">
        <v>101</v>
      </c>
      <c r="B41" s="1">
        <v>40</v>
      </c>
    </row>
    <row r="42" spans="1:2">
      <c r="A42" s="1" t="s">
        <v>103</v>
      </c>
      <c r="B42" s="1">
        <v>41</v>
      </c>
    </row>
    <row r="43" spans="1:2">
      <c r="A43" s="1" t="s">
        <v>105</v>
      </c>
      <c r="B43" s="1">
        <v>42</v>
      </c>
    </row>
    <row r="44" spans="1:2">
      <c r="A44" s="1" t="s">
        <v>106</v>
      </c>
      <c r="B44" s="1">
        <v>43</v>
      </c>
    </row>
    <row r="45" spans="1:2">
      <c r="A45" s="1" t="s">
        <v>108</v>
      </c>
      <c r="B45" s="1">
        <v>44</v>
      </c>
    </row>
    <row r="46" spans="1:2">
      <c r="A46" s="1" t="s">
        <v>31</v>
      </c>
      <c r="B46" s="1">
        <v>45</v>
      </c>
    </row>
    <row r="47" spans="1:2">
      <c r="A47" s="1" t="s">
        <v>109</v>
      </c>
      <c r="B47" s="1">
        <v>46</v>
      </c>
    </row>
    <row r="48" spans="1:2">
      <c r="A48" s="1" t="s">
        <v>111</v>
      </c>
      <c r="B48" s="1">
        <v>47</v>
      </c>
    </row>
  </sheetData>
  <phoneticPr fontId="21"/>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zoomScale="115" zoomScaleNormal="115" zoomScaleSheetLayoutView="115" workbookViewId="0">
      <selection activeCell="B6" sqref="B6:H6"/>
    </sheetView>
  </sheetViews>
  <sheetFormatPr defaultColWidth="9" defaultRowHeight="13.5"/>
  <cols>
    <col min="1" max="1" width="37.875" style="1" customWidth="1"/>
    <col min="2" max="5" width="15.125" style="222" customWidth="1"/>
    <col min="6" max="6" width="16.5" style="222" customWidth="1"/>
    <col min="7" max="7" width="24.25" style="222" customWidth="1"/>
    <col min="8" max="8" width="19.75" style="222" customWidth="1"/>
    <col min="9" max="9" width="42.125" style="1" customWidth="1"/>
    <col min="10" max="10" width="187.25" style="223" customWidth="1"/>
    <col min="11" max="16" width="14.625" style="1" customWidth="1"/>
    <col min="17" max="17" width="18.875" style="1" customWidth="1"/>
    <col min="18" max="16384" width="9" style="1"/>
  </cols>
  <sheetData>
    <row r="1" spans="1:10" ht="73.5" customHeight="1">
      <c r="A1" s="256" t="s">
        <v>261</v>
      </c>
      <c r="B1" s="259" t="s">
        <v>47</v>
      </c>
      <c r="C1" s="263"/>
      <c r="D1" s="263"/>
      <c r="E1" s="263"/>
      <c r="F1" s="263"/>
      <c r="G1" s="263"/>
      <c r="H1" s="263"/>
      <c r="I1" s="156"/>
    </row>
    <row r="2" spans="1:10" ht="41.25" customHeight="1">
      <c r="A2" s="257" t="s">
        <v>170</v>
      </c>
      <c r="B2" s="260"/>
      <c r="C2" s="260"/>
      <c r="D2" s="260"/>
      <c r="E2" s="260"/>
      <c r="F2" s="260"/>
      <c r="G2" s="260"/>
      <c r="H2" s="260"/>
      <c r="I2" s="266" t="s">
        <v>62</v>
      </c>
    </row>
    <row r="3" spans="1:10" ht="72.75" customHeight="1">
      <c r="A3" s="228" t="s">
        <v>346</v>
      </c>
      <c r="B3" s="234" t="s">
        <v>226</v>
      </c>
      <c r="C3" s="234" t="s">
        <v>227</v>
      </c>
      <c r="D3" s="234" t="s">
        <v>197</v>
      </c>
      <c r="E3" s="234" t="s">
        <v>228</v>
      </c>
      <c r="F3" s="234" t="s">
        <v>229</v>
      </c>
      <c r="G3" s="234" t="s">
        <v>230</v>
      </c>
      <c r="H3" s="234" t="s">
        <v>373</v>
      </c>
      <c r="I3" s="267"/>
      <c r="J3" s="223" t="s">
        <v>223</v>
      </c>
    </row>
    <row r="4" spans="1:10" ht="84.75" customHeight="1">
      <c r="A4" s="229" t="s">
        <v>353</v>
      </c>
      <c r="B4" s="238">
        <v>250000</v>
      </c>
      <c r="C4" s="238">
        <v>10000</v>
      </c>
      <c r="D4" s="265">
        <f>C4/B4</f>
        <v>4.e-002</v>
      </c>
      <c r="E4" s="246">
        <f>(D4-0.02)*B4</f>
        <v>5000</v>
      </c>
      <c r="F4" s="238">
        <v>5000</v>
      </c>
      <c r="G4" s="239">
        <v>6</v>
      </c>
      <c r="H4" s="235">
        <v>10</v>
      </c>
      <c r="I4" s="246">
        <f>F4*G4*H4</f>
        <v>300000</v>
      </c>
    </row>
    <row r="5" spans="1:10" ht="93.75" customHeight="1">
      <c r="A5" s="229" t="s">
        <v>295</v>
      </c>
      <c r="B5" s="238"/>
      <c r="C5" s="238"/>
      <c r="D5" s="265" t="e">
        <f>C5/B5</f>
        <v>#DIV/0!</v>
      </c>
      <c r="E5" s="246" t="e">
        <f>(D5-0.02)*B5</f>
        <v>#DIV/0!</v>
      </c>
      <c r="F5" s="238"/>
      <c r="G5" s="239"/>
      <c r="H5" s="235"/>
      <c r="I5" s="246">
        <f>F5*G5*H5</f>
        <v>0</v>
      </c>
    </row>
    <row r="6" spans="1:10" ht="90" customHeight="1">
      <c r="A6" s="229" t="s">
        <v>354</v>
      </c>
      <c r="B6" s="261"/>
      <c r="C6" s="264"/>
      <c r="D6" s="264"/>
      <c r="E6" s="264"/>
      <c r="F6" s="264"/>
      <c r="G6" s="264"/>
      <c r="H6" s="264"/>
      <c r="I6" s="246">
        <v>0</v>
      </c>
    </row>
    <row r="7" spans="1:10" ht="60.75" customHeight="1">
      <c r="A7" s="258" t="s">
        <v>299</v>
      </c>
      <c r="B7" s="262"/>
      <c r="C7" s="262"/>
      <c r="D7" s="262"/>
      <c r="E7" s="262"/>
      <c r="F7" s="262"/>
      <c r="G7" s="262"/>
      <c r="H7" s="262"/>
      <c r="I7" s="262"/>
    </row>
    <row r="9" spans="1:10">
      <c r="A9" s="223"/>
    </row>
  </sheetData>
  <mergeCells count="5">
    <mergeCell ref="B1:H1"/>
    <mergeCell ref="A2:H2"/>
    <mergeCell ref="B6:H6"/>
    <mergeCell ref="A7:I7"/>
    <mergeCell ref="I2:I3"/>
  </mergeCells>
  <phoneticPr fontId="21"/>
  <conditionalFormatting sqref="H4:H5">
    <cfRule type="expression" dxfId="237" priority="1">
      <formula>#REF!="×"</formula>
    </cfRule>
  </conditionalFormatting>
  <conditionalFormatting sqref="A4:G5 I4:I6 A6:B6">
    <cfRule type="expression" dxfId="236" priority="5">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cellComments="asDisplayed"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76"/>
  <sheetViews>
    <sheetView view="pageBreakPreview" zoomScale="85" zoomScaleNormal="85" zoomScaleSheetLayoutView="85" workbookViewId="0">
      <selection activeCell="G6" sqref="G6"/>
    </sheetView>
  </sheetViews>
  <sheetFormatPr defaultColWidth="9" defaultRowHeight="13.5"/>
  <cols>
    <col min="1" max="1" width="47.75" style="1" customWidth="1"/>
    <col min="2" max="2" width="15.875" style="222" customWidth="1"/>
    <col min="3" max="4" width="15.125" style="222" customWidth="1"/>
    <col min="5" max="5" width="23.25" style="222" customWidth="1"/>
    <col min="6" max="6" width="17.75" style="1" customWidth="1"/>
    <col min="7" max="7" width="47.75" style="1" customWidth="1"/>
    <col min="8" max="8" width="15.875" style="222" customWidth="1"/>
    <col min="9" max="10" width="15.125" style="222" customWidth="1"/>
    <col min="11" max="11" width="23.5" style="1" customWidth="1"/>
    <col min="12" max="12" width="167.875" style="223" customWidth="1"/>
    <col min="13" max="18" width="14.625" style="1" customWidth="1"/>
    <col min="19" max="19" width="18.875" style="1" customWidth="1"/>
    <col min="20" max="16384" width="9" style="1"/>
  </cols>
  <sheetData>
    <row r="1" spans="1:16" ht="25.5" customHeight="1">
      <c r="A1" s="224" t="s">
        <v>364</v>
      </c>
      <c r="B1" s="232"/>
      <c r="C1" s="232"/>
      <c r="D1" s="232"/>
      <c r="E1" s="232"/>
      <c r="G1" s="224"/>
      <c r="I1" s="198"/>
      <c r="J1" s="198"/>
      <c r="K1" s="156"/>
    </row>
    <row r="2" spans="1:16" ht="46.5" customHeight="1">
      <c r="A2" s="225" t="s">
        <v>329</v>
      </c>
      <c r="B2" s="225"/>
      <c r="C2" s="232"/>
      <c r="D2" s="232"/>
      <c r="E2" s="232"/>
      <c r="F2" s="232"/>
      <c r="G2" s="232"/>
      <c r="H2" s="225"/>
      <c r="I2" s="232"/>
      <c r="J2" s="232"/>
      <c r="K2" s="232"/>
      <c r="L2" s="223" t="s">
        <v>222</v>
      </c>
    </row>
    <row r="3" spans="1:16" ht="32.25" customHeight="1">
      <c r="A3" s="226" t="s">
        <v>210</v>
      </c>
      <c r="B3" s="233"/>
      <c r="C3" s="233"/>
      <c r="D3" s="233"/>
      <c r="E3" s="233"/>
      <c r="F3" s="243" t="s">
        <v>361</v>
      </c>
      <c r="G3" s="248" t="s">
        <v>239</v>
      </c>
      <c r="H3" s="233"/>
      <c r="I3" s="233"/>
      <c r="J3" s="233"/>
      <c r="K3" s="253">
        <f>SUM($K$10:$K$15)</f>
        <v>140000</v>
      </c>
      <c r="L3" s="223" t="s">
        <v>348</v>
      </c>
    </row>
    <row r="4" spans="1:16" ht="26.25" customHeight="1">
      <c r="A4" s="226" t="s">
        <v>90</v>
      </c>
      <c r="B4" s="233"/>
      <c r="C4" s="233"/>
      <c r="D4" s="233"/>
      <c r="E4" s="233"/>
      <c r="F4" s="243" t="s">
        <v>359</v>
      </c>
      <c r="G4" s="249" t="s">
        <v>305</v>
      </c>
      <c r="H4" s="233"/>
      <c r="I4" s="233"/>
      <c r="J4" s="233"/>
      <c r="K4" s="254">
        <v>0</v>
      </c>
      <c r="L4" s="223" t="s">
        <v>349</v>
      </c>
    </row>
    <row r="5" spans="1:16" ht="26.25" customHeight="1">
      <c r="A5" s="226" t="s">
        <v>74</v>
      </c>
      <c r="B5" s="233"/>
      <c r="C5" s="233"/>
      <c r="D5" s="233"/>
      <c r="E5" s="233"/>
      <c r="F5" s="243"/>
      <c r="G5" s="249" t="s">
        <v>339</v>
      </c>
      <c r="H5" s="233"/>
      <c r="I5" s="233"/>
      <c r="J5" s="233"/>
      <c r="K5" s="253">
        <f>ROUNDDOWN(K3-K4,-3)</f>
        <v>140000</v>
      </c>
      <c r="L5" s="223" t="s">
        <v>79</v>
      </c>
    </row>
    <row r="6" spans="1:16" ht="41.25" customHeight="1">
      <c r="A6" s="226" t="s">
        <v>212</v>
      </c>
      <c r="B6" s="233"/>
      <c r="C6" s="233"/>
      <c r="D6" s="233"/>
      <c r="E6" s="233"/>
      <c r="F6" s="244" t="s">
        <v>120</v>
      </c>
      <c r="G6" s="248" t="s">
        <v>372</v>
      </c>
      <c r="H6" s="233"/>
      <c r="I6" s="233"/>
      <c r="J6" s="233"/>
      <c r="K6" s="254">
        <v>150000</v>
      </c>
      <c r="L6" s="223" t="s">
        <v>28</v>
      </c>
    </row>
    <row r="7" spans="1:16" ht="26.25" customHeight="1">
      <c r="A7" s="226" t="s">
        <v>143</v>
      </c>
      <c r="B7" s="233"/>
      <c r="C7" s="233"/>
      <c r="D7" s="233"/>
      <c r="E7" s="233"/>
      <c r="F7" s="244" t="s">
        <v>120</v>
      </c>
      <c r="G7" s="248" t="s">
        <v>128</v>
      </c>
      <c r="H7" s="233"/>
      <c r="I7" s="233"/>
      <c r="J7" s="233"/>
      <c r="K7" s="253">
        <f>MIN(K5,K6)</f>
        <v>140000</v>
      </c>
    </row>
    <row r="8" spans="1:16" ht="41.25" customHeight="1">
      <c r="A8" s="227" t="s">
        <v>330</v>
      </c>
      <c r="B8" s="227"/>
      <c r="C8" s="227"/>
      <c r="D8" s="227"/>
      <c r="E8" s="227"/>
      <c r="F8" s="227"/>
      <c r="G8" s="227" t="s">
        <v>62</v>
      </c>
      <c r="H8" s="227"/>
      <c r="I8" s="227"/>
      <c r="J8" s="227"/>
      <c r="K8" s="227"/>
    </row>
    <row r="9" spans="1:16" s="1" customFormat="1" ht="66" customHeight="1">
      <c r="A9" s="228" t="s">
        <v>331</v>
      </c>
      <c r="B9" s="234" t="s">
        <v>95</v>
      </c>
      <c r="C9" s="234" t="s">
        <v>338</v>
      </c>
      <c r="D9" s="234" t="s">
        <v>219</v>
      </c>
      <c r="E9" s="234" t="s">
        <v>55</v>
      </c>
      <c r="F9" s="234" t="s">
        <v>102</v>
      </c>
      <c r="G9" s="228" t="str">
        <f>A9</f>
        <v>賃金改善（全体）の内容</v>
      </c>
      <c r="H9" s="234" t="s">
        <v>179</v>
      </c>
      <c r="I9" s="234" t="s">
        <v>343</v>
      </c>
      <c r="J9" s="234" t="s">
        <v>344</v>
      </c>
      <c r="K9" s="234" t="s">
        <v>345</v>
      </c>
      <c r="L9" s="223" t="s">
        <v>223</v>
      </c>
    </row>
    <row r="10" spans="1:16" ht="50.25" customHeight="1">
      <c r="A10" s="229" t="s">
        <v>124</v>
      </c>
      <c r="B10" s="235">
        <v>5</v>
      </c>
      <c r="C10" s="238">
        <v>4000</v>
      </c>
      <c r="D10" s="239">
        <v>2</v>
      </c>
      <c r="E10" s="238">
        <v>4000</v>
      </c>
      <c r="F10" s="246">
        <f>((B10*C10*D10)/B10)/D10</f>
        <v>4000</v>
      </c>
      <c r="G10" s="229" t="s">
        <v>340</v>
      </c>
      <c r="H10" s="227">
        <f t="shared" ref="H10:J12" si="0">B10</f>
        <v>5</v>
      </c>
      <c r="I10" s="246">
        <f t="shared" si="0"/>
        <v>4000</v>
      </c>
      <c r="J10" s="252">
        <f t="shared" si="0"/>
        <v>2</v>
      </c>
      <c r="K10" s="246">
        <f>H10*I10*J10</f>
        <v>40000</v>
      </c>
      <c r="L10" s="223" t="s">
        <v>178</v>
      </c>
    </row>
    <row r="11" spans="1:16" ht="57" customHeight="1">
      <c r="A11" s="229" t="s">
        <v>254</v>
      </c>
      <c r="B11" s="235"/>
      <c r="C11" s="238"/>
      <c r="D11" s="239"/>
      <c r="E11" s="238"/>
      <c r="F11" s="246" t="e">
        <f>((B11*C11*D11)/B11)/D11</f>
        <v>#DIV/0!</v>
      </c>
      <c r="G11" s="229" t="s">
        <v>323</v>
      </c>
      <c r="H11" s="227">
        <f t="shared" si="0"/>
        <v>0</v>
      </c>
      <c r="I11" s="246">
        <f t="shared" si="0"/>
        <v>0</v>
      </c>
      <c r="J11" s="252">
        <f t="shared" si="0"/>
        <v>0</v>
      </c>
      <c r="K11" s="246">
        <f>H11*I11*J11</f>
        <v>0</v>
      </c>
      <c r="L11" s="223" t="s">
        <v>26</v>
      </c>
    </row>
    <row r="12" spans="1:16" ht="80.25" customHeight="1">
      <c r="A12" s="229" t="s">
        <v>332</v>
      </c>
      <c r="B12" s="235"/>
      <c r="C12" s="238"/>
      <c r="D12" s="239"/>
      <c r="E12" s="241"/>
      <c r="F12" s="246" t="e">
        <f>((B12*C12*D12)/B12)/D12</f>
        <v>#DIV/0!</v>
      </c>
      <c r="G12" s="229" t="s">
        <v>341</v>
      </c>
      <c r="H12" s="227">
        <f t="shared" si="0"/>
        <v>0</v>
      </c>
      <c r="I12" s="246">
        <f t="shared" si="0"/>
        <v>0</v>
      </c>
      <c r="J12" s="252">
        <f t="shared" si="0"/>
        <v>0</v>
      </c>
      <c r="K12" s="246">
        <f>H12*I12*J12</f>
        <v>0</v>
      </c>
      <c r="L12" s="223" t="s">
        <v>350</v>
      </c>
    </row>
    <row r="13" spans="1:16" ht="42.75" customHeight="1">
      <c r="A13" s="229" t="s">
        <v>214</v>
      </c>
      <c r="B13" s="235">
        <v>5</v>
      </c>
      <c r="C13" s="238">
        <v>5000</v>
      </c>
      <c r="D13" s="240">
        <v>4</v>
      </c>
      <c r="E13" s="242"/>
      <c r="F13" s="246">
        <f>((B13*C13*D13)/B13)/D13</f>
        <v>5000</v>
      </c>
      <c r="G13" s="229" t="s">
        <v>13</v>
      </c>
      <c r="H13" s="227">
        <f>B13</f>
        <v>5</v>
      </c>
      <c r="I13" s="246">
        <f>C13</f>
        <v>5000</v>
      </c>
      <c r="J13" s="240">
        <v>4</v>
      </c>
      <c r="K13" s="246">
        <f>H13*I13*J13</f>
        <v>100000</v>
      </c>
      <c r="L13" s="223" t="s">
        <v>150</v>
      </c>
    </row>
    <row r="14" spans="1:16" ht="41.25" customHeight="1">
      <c r="A14" s="229" t="s">
        <v>130</v>
      </c>
      <c r="B14" s="235"/>
      <c r="C14" s="238"/>
      <c r="D14" s="240"/>
      <c r="E14" s="242"/>
      <c r="F14" s="246" t="e">
        <f>(B14*C14)/B14/D14</f>
        <v>#DIV/0!</v>
      </c>
      <c r="G14" s="229" t="s">
        <v>67</v>
      </c>
      <c r="H14" s="227">
        <f>B14</f>
        <v>0</v>
      </c>
      <c r="I14" s="246">
        <f>C14</f>
        <v>0</v>
      </c>
      <c r="J14" s="240">
        <v>4</v>
      </c>
      <c r="K14" s="246">
        <f>H14*I14</f>
        <v>0</v>
      </c>
      <c r="L14" s="223" t="s">
        <v>351</v>
      </c>
      <c r="M14" s="1">
        <v>1</v>
      </c>
      <c r="N14" s="1">
        <v>2</v>
      </c>
      <c r="O14" s="1">
        <v>3</v>
      </c>
      <c r="P14" s="1">
        <v>4</v>
      </c>
    </row>
    <row r="15" spans="1:16" ht="73.5" customHeight="1">
      <c r="A15" s="230"/>
      <c r="B15" s="236"/>
      <c r="C15" s="236"/>
      <c r="D15" s="236"/>
      <c r="E15" s="236"/>
      <c r="F15" s="247"/>
      <c r="G15" s="250" t="s">
        <v>23</v>
      </c>
      <c r="H15" s="251"/>
      <c r="I15" s="251"/>
      <c r="J15" s="251"/>
      <c r="K15" s="246">
        <v>0</v>
      </c>
      <c r="L15" s="223" t="s">
        <v>352</v>
      </c>
    </row>
    <row r="16" spans="1:16" ht="55.5" customHeight="1">
      <c r="A16" s="231" t="s">
        <v>264</v>
      </c>
      <c r="B16" s="237"/>
      <c r="C16" s="237"/>
      <c r="D16" s="237"/>
      <c r="E16" s="237"/>
      <c r="F16" s="237"/>
      <c r="G16" s="237"/>
      <c r="H16" s="237"/>
      <c r="I16" s="237"/>
      <c r="J16" s="237"/>
      <c r="K16" s="255"/>
    </row>
    <row r="17" spans="1:16" s="1" customFormat="1" ht="72.75" customHeight="1">
      <c r="A17" s="228" t="s">
        <v>71</v>
      </c>
      <c r="B17" s="234" t="s">
        <v>95</v>
      </c>
      <c r="C17" s="234" t="s">
        <v>244</v>
      </c>
      <c r="D17" s="234" t="s">
        <v>219</v>
      </c>
      <c r="E17" s="234" t="s">
        <v>55</v>
      </c>
      <c r="F17" s="234" t="s">
        <v>102</v>
      </c>
      <c r="G17" s="228" t="str">
        <f>A17</f>
        <v>看護職員等（保健師、助産師、看護師及び准看護師）の賃金改善の内容</v>
      </c>
      <c r="H17" s="234" t="s">
        <v>179</v>
      </c>
      <c r="I17" s="234" t="s">
        <v>343</v>
      </c>
      <c r="J17" s="234" t="s">
        <v>344</v>
      </c>
      <c r="K17" s="234" t="s">
        <v>345</v>
      </c>
      <c r="L17" s="223" t="s">
        <v>223</v>
      </c>
    </row>
    <row r="18" spans="1:16" ht="50.25" customHeight="1">
      <c r="A18" s="229" t="s">
        <v>124</v>
      </c>
      <c r="B18" s="235">
        <v>3</v>
      </c>
      <c r="C18" s="238">
        <v>4000</v>
      </c>
      <c r="D18" s="239">
        <v>2</v>
      </c>
      <c r="E18" s="238">
        <v>4000</v>
      </c>
      <c r="F18" s="246">
        <f>((B18*C18*D18)/B18)/D18</f>
        <v>4000</v>
      </c>
      <c r="G18" s="229" t="s">
        <v>340</v>
      </c>
      <c r="H18" s="227">
        <f t="shared" ref="H18:J20" si="1">B18</f>
        <v>3</v>
      </c>
      <c r="I18" s="246">
        <f t="shared" si="1"/>
        <v>4000</v>
      </c>
      <c r="J18" s="252">
        <f t="shared" si="1"/>
        <v>2</v>
      </c>
      <c r="K18" s="246">
        <f>H18*I18*J18</f>
        <v>24000</v>
      </c>
      <c r="L18" s="223" t="s">
        <v>178</v>
      </c>
    </row>
    <row r="19" spans="1:16" ht="57" customHeight="1">
      <c r="A19" s="229" t="s">
        <v>254</v>
      </c>
      <c r="B19" s="235"/>
      <c r="C19" s="238"/>
      <c r="D19" s="239"/>
      <c r="E19" s="238"/>
      <c r="F19" s="246" t="e">
        <f>((B19*C19*D19)/B19)/D19</f>
        <v>#DIV/0!</v>
      </c>
      <c r="G19" s="229" t="s">
        <v>323</v>
      </c>
      <c r="H19" s="227">
        <f t="shared" si="1"/>
        <v>0</v>
      </c>
      <c r="I19" s="246">
        <f t="shared" si="1"/>
        <v>0</v>
      </c>
      <c r="J19" s="252">
        <f t="shared" si="1"/>
        <v>0</v>
      </c>
      <c r="K19" s="246">
        <f>H19*I19*J19</f>
        <v>0</v>
      </c>
      <c r="L19" s="223" t="s">
        <v>26</v>
      </c>
    </row>
    <row r="20" spans="1:16" ht="80.25" customHeight="1">
      <c r="A20" s="229" t="s">
        <v>332</v>
      </c>
      <c r="B20" s="235"/>
      <c r="C20" s="238"/>
      <c r="D20" s="239"/>
      <c r="E20" s="241"/>
      <c r="F20" s="246" t="e">
        <f>((B20*C20*D20)/B20)/D20</f>
        <v>#DIV/0!</v>
      </c>
      <c r="G20" s="229" t="s">
        <v>341</v>
      </c>
      <c r="H20" s="227">
        <f t="shared" si="1"/>
        <v>0</v>
      </c>
      <c r="I20" s="246">
        <f t="shared" si="1"/>
        <v>0</v>
      </c>
      <c r="J20" s="252">
        <f t="shared" si="1"/>
        <v>0</v>
      </c>
      <c r="K20" s="246">
        <f>H20*I20*J20</f>
        <v>0</v>
      </c>
      <c r="L20" s="223" t="s">
        <v>350</v>
      </c>
    </row>
    <row r="21" spans="1:16" ht="42.75" customHeight="1">
      <c r="A21" s="229" t="s">
        <v>214</v>
      </c>
      <c r="B21" s="235">
        <v>3</v>
      </c>
      <c r="C21" s="238">
        <v>5000</v>
      </c>
      <c r="D21" s="240">
        <v>4</v>
      </c>
      <c r="E21" s="242"/>
      <c r="F21" s="246">
        <f>((B21*C21*D21)/B21)/D21</f>
        <v>5000</v>
      </c>
      <c r="G21" s="229" t="s">
        <v>13</v>
      </c>
      <c r="H21" s="227">
        <f>B21</f>
        <v>3</v>
      </c>
      <c r="I21" s="246">
        <f>C21</f>
        <v>5000</v>
      </c>
      <c r="J21" s="240">
        <v>4</v>
      </c>
      <c r="K21" s="246">
        <f>H21*I21*J21</f>
        <v>60000</v>
      </c>
      <c r="L21" s="223" t="s">
        <v>150</v>
      </c>
    </row>
    <row r="22" spans="1:16" ht="41.25" customHeight="1">
      <c r="A22" s="229" t="s">
        <v>130</v>
      </c>
      <c r="B22" s="235"/>
      <c r="C22" s="238"/>
      <c r="D22" s="240"/>
      <c r="E22" s="242"/>
      <c r="F22" s="246" t="e">
        <f>(B22*C22)/B22/D22</f>
        <v>#DIV/0!</v>
      </c>
      <c r="G22" s="229" t="s">
        <v>67</v>
      </c>
      <c r="H22" s="227">
        <f>B22</f>
        <v>0</v>
      </c>
      <c r="I22" s="246">
        <f>C22</f>
        <v>0</v>
      </c>
      <c r="J22" s="240">
        <v>4</v>
      </c>
      <c r="K22" s="246">
        <f>H22*I22</f>
        <v>0</v>
      </c>
      <c r="L22" s="223" t="s">
        <v>351</v>
      </c>
      <c r="M22" s="1">
        <v>1</v>
      </c>
      <c r="N22" s="1">
        <v>2</v>
      </c>
      <c r="O22" s="1">
        <v>3</v>
      </c>
      <c r="P22" s="1">
        <v>4</v>
      </c>
    </row>
    <row r="23" spans="1:16" s="1" customFormat="1" ht="72.75" customHeight="1">
      <c r="A23" s="228" t="s">
        <v>333</v>
      </c>
      <c r="B23" s="234" t="s">
        <v>95</v>
      </c>
      <c r="C23" s="234" t="s">
        <v>244</v>
      </c>
      <c r="D23" s="234" t="s">
        <v>219</v>
      </c>
      <c r="E23" s="234" t="s">
        <v>55</v>
      </c>
      <c r="F23" s="234" t="s">
        <v>102</v>
      </c>
      <c r="G23" s="228" t="str">
        <f>A23</f>
        <v>40歳未満の勤務医師、勤務歯科医師の賃金改善の内容</v>
      </c>
      <c r="H23" s="234" t="s">
        <v>179</v>
      </c>
      <c r="I23" s="234" t="s">
        <v>343</v>
      </c>
      <c r="J23" s="234" t="s">
        <v>344</v>
      </c>
      <c r="K23" s="234" t="s">
        <v>345</v>
      </c>
      <c r="L23" s="223" t="s">
        <v>223</v>
      </c>
    </row>
    <row r="24" spans="1:16" ht="50.25" customHeight="1">
      <c r="A24" s="229" t="s">
        <v>124</v>
      </c>
      <c r="B24" s="235">
        <v>1</v>
      </c>
      <c r="C24" s="238">
        <v>5000</v>
      </c>
      <c r="D24" s="239">
        <v>2</v>
      </c>
      <c r="E24" s="238">
        <v>5000</v>
      </c>
      <c r="F24" s="246">
        <f>((B24*C24*D24)/B24)/D24</f>
        <v>5000</v>
      </c>
      <c r="G24" s="229" t="s">
        <v>340</v>
      </c>
      <c r="H24" s="227">
        <f t="shared" ref="H24:J26" si="2">B24</f>
        <v>1</v>
      </c>
      <c r="I24" s="246">
        <f t="shared" si="2"/>
        <v>5000</v>
      </c>
      <c r="J24" s="252">
        <f t="shared" si="2"/>
        <v>2</v>
      </c>
      <c r="K24" s="246">
        <f>H24*I24*J24</f>
        <v>10000</v>
      </c>
      <c r="L24" s="223" t="s">
        <v>178</v>
      </c>
    </row>
    <row r="25" spans="1:16" ht="57" customHeight="1">
      <c r="A25" s="229" t="s">
        <v>254</v>
      </c>
      <c r="B25" s="235"/>
      <c r="C25" s="238"/>
      <c r="D25" s="239"/>
      <c r="E25" s="238"/>
      <c r="F25" s="246" t="e">
        <f>((B25*C25*D25)/B25)/D25</f>
        <v>#DIV/0!</v>
      </c>
      <c r="G25" s="229" t="s">
        <v>323</v>
      </c>
      <c r="H25" s="227">
        <f t="shared" si="2"/>
        <v>0</v>
      </c>
      <c r="I25" s="246">
        <f t="shared" si="2"/>
        <v>0</v>
      </c>
      <c r="J25" s="252">
        <f t="shared" si="2"/>
        <v>0</v>
      </c>
      <c r="K25" s="246">
        <f>H25*I25*J25</f>
        <v>0</v>
      </c>
      <c r="L25" s="223" t="s">
        <v>26</v>
      </c>
    </row>
    <row r="26" spans="1:16" ht="80.25" customHeight="1">
      <c r="A26" s="229" t="s">
        <v>332</v>
      </c>
      <c r="B26" s="235"/>
      <c r="C26" s="238"/>
      <c r="D26" s="239"/>
      <c r="E26" s="241"/>
      <c r="F26" s="246" t="e">
        <f>((B26*C26*D26)/B26)/D26</f>
        <v>#DIV/0!</v>
      </c>
      <c r="G26" s="229" t="s">
        <v>342</v>
      </c>
      <c r="H26" s="227">
        <f t="shared" si="2"/>
        <v>0</v>
      </c>
      <c r="I26" s="246">
        <f t="shared" si="2"/>
        <v>0</v>
      </c>
      <c r="J26" s="252">
        <f t="shared" si="2"/>
        <v>0</v>
      </c>
      <c r="K26" s="246">
        <f>H26*I26*J26</f>
        <v>0</v>
      </c>
      <c r="L26" s="223" t="s">
        <v>350</v>
      </c>
    </row>
    <row r="27" spans="1:16" ht="43.5" customHeight="1">
      <c r="A27" s="229" t="s">
        <v>214</v>
      </c>
      <c r="B27" s="235">
        <v>1</v>
      </c>
      <c r="C27" s="238">
        <v>6000</v>
      </c>
      <c r="D27" s="240">
        <v>4</v>
      </c>
      <c r="E27" s="242"/>
      <c r="F27" s="246">
        <f>((B27*C27*D27)/B27)/D27</f>
        <v>6000</v>
      </c>
      <c r="G27" s="229" t="s">
        <v>13</v>
      </c>
      <c r="H27" s="227">
        <f>B27</f>
        <v>1</v>
      </c>
      <c r="I27" s="246">
        <f>C27</f>
        <v>6000</v>
      </c>
      <c r="J27" s="240">
        <v>4</v>
      </c>
      <c r="K27" s="246">
        <f>H27*I27*J27</f>
        <v>24000</v>
      </c>
      <c r="L27" s="223" t="s">
        <v>150</v>
      </c>
    </row>
    <row r="28" spans="1:16" ht="41.25" customHeight="1">
      <c r="A28" s="229" t="s">
        <v>130</v>
      </c>
      <c r="B28" s="235"/>
      <c r="C28" s="238"/>
      <c r="D28" s="240"/>
      <c r="E28" s="242"/>
      <c r="F28" s="246" t="e">
        <f>(B28*C28)/B28/D28</f>
        <v>#DIV/0!</v>
      </c>
      <c r="G28" s="229" t="s">
        <v>67</v>
      </c>
      <c r="H28" s="227">
        <f>B28</f>
        <v>0</v>
      </c>
      <c r="I28" s="246">
        <f>C28</f>
        <v>0</v>
      </c>
      <c r="J28" s="240">
        <v>4</v>
      </c>
      <c r="K28" s="246">
        <f>H28*I28</f>
        <v>0</v>
      </c>
      <c r="L28" s="223" t="s">
        <v>351</v>
      </c>
      <c r="M28" s="1">
        <v>1</v>
      </c>
      <c r="N28" s="1">
        <v>2</v>
      </c>
      <c r="O28" s="1">
        <v>3</v>
      </c>
      <c r="P28" s="1">
        <v>4</v>
      </c>
    </row>
    <row r="29" spans="1:16" s="1" customFormat="1" ht="72.75" customHeight="1">
      <c r="A29" s="228" t="s">
        <v>327</v>
      </c>
      <c r="B29" s="234" t="s">
        <v>95</v>
      </c>
      <c r="C29" s="234" t="s">
        <v>244</v>
      </c>
      <c r="D29" s="234" t="s">
        <v>219</v>
      </c>
      <c r="E29" s="234" t="s">
        <v>55</v>
      </c>
      <c r="F29" s="234" t="s">
        <v>102</v>
      </c>
      <c r="G29" s="228" t="str">
        <f>A29</f>
        <v>事務職員の賃金改善の内容</v>
      </c>
      <c r="H29" s="234" t="s">
        <v>179</v>
      </c>
      <c r="I29" s="234" t="s">
        <v>343</v>
      </c>
      <c r="J29" s="234" t="s">
        <v>344</v>
      </c>
      <c r="K29" s="234" t="s">
        <v>345</v>
      </c>
      <c r="L29" s="223" t="s">
        <v>223</v>
      </c>
    </row>
    <row r="30" spans="1:16" ht="50.25" customHeight="1">
      <c r="A30" s="229" t="s">
        <v>124</v>
      </c>
      <c r="B30" s="235">
        <v>1</v>
      </c>
      <c r="C30" s="238">
        <v>3000</v>
      </c>
      <c r="D30" s="239">
        <v>2</v>
      </c>
      <c r="E30" s="238">
        <v>3000</v>
      </c>
      <c r="F30" s="246">
        <f>((B30*C30*D30)/B30)/D30</f>
        <v>3000</v>
      </c>
      <c r="G30" s="229" t="s">
        <v>340</v>
      </c>
      <c r="H30" s="227">
        <f t="shared" ref="H30:J32" si="3">B30</f>
        <v>1</v>
      </c>
      <c r="I30" s="246">
        <f t="shared" si="3"/>
        <v>3000</v>
      </c>
      <c r="J30" s="252">
        <f t="shared" si="3"/>
        <v>2</v>
      </c>
      <c r="K30" s="246">
        <f>H30*I30*J30</f>
        <v>6000</v>
      </c>
      <c r="L30" s="223" t="s">
        <v>178</v>
      </c>
    </row>
    <row r="31" spans="1:16" ht="57" customHeight="1">
      <c r="A31" s="229" t="s">
        <v>254</v>
      </c>
      <c r="B31" s="235"/>
      <c r="C31" s="238"/>
      <c r="D31" s="239"/>
      <c r="E31" s="238"/>
      <c r="F31" s="246" t="e">
        <f>((B31*C31*D31)/B31)/D31</f>
        <v>#DIV/0!</v>
      </c>
      <c r="G31" s="229" t="s">
        <v>323</v>
      </c>
      <c r="H31" s="227">
        <f t="shared" si="3"/>
        <v>0</v>
      </c>
      <c r="I31" s="246">
        <f t="shared" si="3"/>
        <v>0</v>
      </c>
      <c r="J31" s="252">
        <f t="shared" si="3"/>
        <v>0</v>
      </c>
      <c r="K31" s="246">
        <f>H31*I31*J31</f>
        <v>0</v>
      </c>
      <c r="L31" s="223" t="s">
        <v>26</v>
      </c>
    </row>
    <row r="32" spans="1:16" ht="80.25" customHeight="1">
      <c r="A32" s="229" t="s">
        <v>332</v>
      </c>
      <c r="B32" s="235"/>
      <c r="C32" s="238"/>
      <c r="D32" s="239"/>
      <c r="E32" s="241"/>
      <c r="F32" s="246" t="e">
        <f>((B32*C32*D32)/B32)/D32</f>
        <v>#DIV/0!</v>
      </c>
      <c r="G32" s="229" t="s">
        <v>342</v>
      </c>
      <c r="H32" s="227">
        <f t="shared" si="3"/>
        <v>0</v>
      </c>
      <c r="I32" s="246">
        <f t="shared" si="3"/>
        <v>0</v>
      </c>
      <c r="J32" s="252">
        <f t="shared" si="3"/>
        <v>0</v>
      </c>
      <c r="K32" s="246">
        <f>H32*I32*J32</f>
        <v>0</v>
      </c>
      <c r="L32" s="223" t="s">
        <v>350</v>
      </c>
    </row>
    <row r="33" spans="1:16" ht="43.5" customHeight="1">
      <c r="A33" s="229" t="s">
        <v>214</v>
      </c>
      <c r="B33" s="235">
        <v>1</v>
      </c>
      <c r="C33" s="238">
        <v>4000</v>
      </c>
      <c r="D33" s="240">
        <v>4</v>
      </c>
      <c r="E33" s="242"/>
      <c r="F33" s="246">
        <f>((B33*C33*D33)/B33)/D33</f>
        <v>4000</v>
      </c>
      <c r="G33" s="229" t="s">
        <v>13</v>
      </c>
      <c r="H33" s="227">
        <f>B33</f>
        <v>1</v>
      </c>
      <c r="I33" s="246">
        <f>C33</f>
        <v>4000</v>
      </c>
      <c r="J33" s="240">
        <v>4</v>
      </c>
      <c r="K33" s="246">
        <f>H33*I33*J33</f>
        <v>16000</v>
      </c>
      <c r="L33" s="223" t="s">
        <v>150</v>
      </c>
    </row>
    <row r="34" spans="1:16" ht="41.25" customHeight="1">
      <c r="A34" s="229" t="s">
        <v>130</v>
      </c>
      <c r="B34" s="235"/>
      <c r="C34" s="238"/>
      <c r="D34" s="240"/>
      <c r="E34" s="242"/>
      <c r="F34" s="246" t="e">
        <f>(B34*C34)/B34/D34</f>
        <v>#DIV/0!</v>
      </c>
      <c r="G34" s="229" t="s">
        <v>67</v>
      </c>
      <c r="H34" s="227">
        <f>B34</f>
        <v>0</v>
      </c>
      <c r="I34" s="246">
        <f>C34</f>
        <v>0</v>
      </c>
      <c r="J34" s="240">
        <v>4</v>
      </c>
      <c r="K34" s="246">
        <f>H34*I34</f>
        <v>0</v>
      </c>
      <c r="L34" s="223" t="s">
        <v>351</v>
      </c>
      <c r="M34" s="1">
        <v>1</v>
      </c>
      <c r="N34" s="1">
        <v>2</v>
      </c>
      <c r="O34" s="1">
        <v>3</v>
      </c>
      <c r="P34" s="1">
        <v>4</v>
      </c>
    </row>
    <row r="35" spans="1:16" s="1" customFormat="1" ht="72.75" customHeight="1">
      <c r="A35" s="228" t="s">
        <v>334</v>
      </c>
      <c r="B35" s="234" t="s">
        <v>95</v>
      </c>
      <c r="C35" s="234" t="s">
        <v>244</v>
      </c>
      <c r="D35" s="234" t="s">
        <v>219</v>
      </c>
      <c r="E35" s="234" t="s">
        <v>55</v>
      </c>
      <c r="F35" s="234" t="s">
        <v>102</v>
      </c>
      <c r="G35" s="228" t="str">
        <f>A35</f>
        <v>看護補助者の賃金改善の内容</v>
      </c>
      <c r="H35" s="234" t="s">
        <v>179</v>
      </c>
      <c r="I35" s="234" t="s">
        <v>343</v>
      </c>
      <c r="J35" s="234" t="s">
        <v>344</v>
      </c>
      <c r="K35" s="234" t="s">
        <v>345</v>
      </c>
      <c r="L35" s="223" t="s">
        <v>223</v>
      </c>
    </row>
    <row r="36" spans="1:16" ht="50.25" customHeight="1">
      <c r="A36" s="229" t="s">
        <v>124</v>
      </c>
      <c r="B36" s="235"/>
      <c r="C36" s="238"/>
      <c r="D36" s="239"/>
      <c r="E36" s="238"/>
      <c r="F36" s="246" t="e">
        <f>((B36*C36*D36)/B36)/D36</f>
        <v>#DIV/0!</v>
      </c>
      <c r="G36" s="229" t="s">
        <v>340</v>
      </c>
      <c r="H36" s="227">
        <f t="shared" ref="H36:J38" si="4">B36</f>
        <v>0</v>
      </c>
      <c r="I36" s="246">
        <f t="shared" si="4"/>
        <v>0</v>
      </c>
      <c r="J36" s="252">
        <f t="shared" si="4"/>
        <v>0</v>
      </c>
      <c r="K36" s="246">
        <f>H36*I36*J36</f>
        <v>0</v>
      </c>
      <c r="L36" s="223" t="s">
        <v>178</v>
      </c>
    </row>
    <row r="37" spans="1:16" ht="57" customHeight="1">
      <c r="A37" s="229" t="s">
        <v>254</v>
      </c>
      <c r="B37" s="235"/>
      <c r="C37" s="238"/>
      <c r="D37" s="239"/>
      <c r="E37" s="238"/>
      <c r="F37" s="246" t="e">
        <f>((B37*C37*D37)/B37)/D37</f>
        <v>#DIV/0!</v>
      </c>
      <c r="G37" s="229" t="s">
        <v>323</v>
      </c>
      <c r="H37" s="227">
        <f t="shared" si="4"/>
        <v>0</v>
      </c>
      <c r="I37" s="246">
        <f t="shared" si="4"/>
        <v>0</v>
      </c>
      <c r="J37" s="252">
        <f t="shared" si="4"/>
        <v>0</v>
      </c>
      <c r="K37" s="246">
        <f>H37*I37*J37</f>
        <v>0</v>
      </c>
      <c r="L37" s="223" t="s">
        <v>26</v>
      </c>
    </row>
    <row r="38" spans="1:16" ht="80.25" customHeight="1">
      <c r="A38" s="229" t="s">
        <v>332</v>
      </c>
      <c r="B38" s="235"/>
      <c r="C38" s="238"/>
      <c r="D38" s="239"/>
      <c r="E38" s="241"/>
      <c r="F38" s="246" t="e">
        <f>((B38*C38*D38)/B38)/D38</f>
        <v>#DIV/0!</v>
      </c>
      <c r="G38" s="229" t="s">
        <v>342</v>
      </c>
      <c r="H38" s="227">
        <f t="shared" si="4"/>
        <v>0</v>
      </c>
      <c r="I38" s="246">
        <f t="shared" si="4"/>
        <v>0</v>
      </c>
      <c r="J38" s="252">
        <f t="shared" si="4"/>
        <v>0</v>
      </c>
      <c r="K38" s="246">
        <f>H38*I38*J38</f>
        <v>0</v>
      </c>
      <c r="L38" s="223" t="s">
        <v>350</v>
      </c>
    </row>
    <row r="39" spans="1:16" ht="43.5" customHeight="1">
      <c r="A39" s="229" t="s">
        <v>214</v>
      </c>
      <c r="B39" s="235"/>
      <c r="C39" s="238"/>
      <c r="D39" s="240"/>
      <c r="E39" s="242"/>
      <c r="F39" s="246" t="e">
        <f>((B39*C39*D39)/B39)/D39</f>
        <v>#DIV/0!</v>
      </c>
      <c r="G39" s="229" t="s">
        <v>13</v>
      </c>
      <c r="H39" s="227">
        <f>B39</f>
        <v>0</v>
      </c>
      <c r="I39" s="246">
        <f>C39</f>
        <v>0</v>
      </c>
      <c r="J39" s="240">
        <v>4</v>
      </c>
      <c r="K39" s="246">
        <f>H39*I39*J39</f>
        <v>0</v>
      </c>
      <c r="L39" s="223" t="s">
        <v>150</v>
      </c>
    </row>
    <row r="40" spans="1:16" ht="41.25" customHeight="1">
      <c r="A40" s="229" t="s">
        <v>130</v>
      </c>
      <c r="B40" s="235"/>
      <c r="C40" s="238"/>
      <c r="D40" s="240"/>
      <c r="E40" s="242"/>
      <c r="F40" s="246" t="e">
        <f>(B40*C40)/B40/D40</f>
        <v>#DIV/0!</v>
      </c>
      <c r="G40" s="229" t="s">
        <v>67</v>
      </c>
      <c r="H40" s="227">
        <f>B40</f>
        <v>0</v>
      </c>
      <c r="I40" s="246">
        <f>C40</f>
        <v>0</v>
      </c>
      <c r="J40" s="240">
        <v>4</v>
      </c>
      <c r="K40" s="246">
        <f>H40*I40</f>
        <v>0</v>
      </c>
      <c r="L40" s="223" t="s">
        <v>351</v>
      </c>
      <c r="M40" s="1">
        <v>1</v>
      </c>
      <c r="N40" s="1">
        <v>2</v>
      </c>
      <c r="O40" s="1">
        <v>3</v>
      </c>
      <c r="P40" s="1">
        <v>4</v>
      </c>
    </row>
    <row r="41" spans="1:16" s="1" customFormat="1" ht="72.75" customHeight="1">
      <c r="A41" s="228" t="s">
        <v>224</v>
      </c>
      <c r="B41" s="234" t="s">
        <v>95</v>
      </c>
      <c r="C41" s="234" t="s">
        <v>244</v>
      </c>
      <c r="D41" s="234" t="s">
        <v>219</v>
      </c>
      <c r="E41" s="234" t="s">
        <v>55</v>
      </c>
      <c r="F41" s="234" t="s">
        <v>102</v>
      </c>
      <c r="G41" s="228" t="str">
        <f>A41</f>
        <v>薬剤師の賃金改善の内容</v>
      </c>
      <c r="H41" s="234" t="s">
        <v>179</v>
      </c>
      <c r="I41" s="234" t="s">
        <v>343</v>
      </c>
      <c r="J41" s="234" t="s">
        <v>344</v>
      </c>
      <c r="K41" s="234" t="s">
        <v>345</v>
      </c>
      <c r="L41" s="223" t="s">
        <v>223</v>
      </c>
    </row>
    <row r="42" spans="1:16" ht="50.25" customHeight="1">
      <c r="A42" s="229" t="s">
        <v>124</v>
      </c>
      <c r="B42" s="235"/>
      <c r="C42" s="238"/>
      <c r="D42" s="239"/>
      <c r="E42" s="238"/>
      <c r="F42" s="246" t="e">
        <f>((B42*C42*D42)/B42)/D42</f>
        <v>#DIV/0!</v>
      </c>
      <c r="G42" s="229" t="s">
        <v>340</v>
      </c>
      <c r="H42" s="227">
        <f t="shared" ref="H42:J44" si="5">B42</f>
        <v>0</v>
      </c>
      <c r="I42" s="246">
        <f t="shared" si="5"/>
        <v>0</v>
      </c>
      <c r="J42" s="252">
        <f t="shared" si="5"/>
        <v>0</v>
      </c>
      <c r="K42" s="246">
        <f>H42*I42*J42</f>
        <v>0</v>
      </c>
      <c r="L42" s="223" t="s">
        <v>178</v>
      </c>
    </row>
    <row r="43" spans="1:16" ht="57" customHeight="1">
      <c r="A43" s="229" t="s">
        <v>254</v>
      </c>
      <c r="B43" s="235"/>
      <c r="C43" s="238"/>
      <c r="D43" s="239"/>
      <c r="E43" s="238"/>
      <c r="F43" s="246" t="e">
        <f>((B43*C43*D43)/B43)/D43</f>
        <v>#DIV/0!</v>
      </c>
      <c r="G43" s="229" t="s">
        <v>323</v>
      </c>
      <c r="H43" s="227">
        <f t="shared" si="5"/>
        <v>0</v>
      </c>
      <c r="I43" s="246">
        <f t="shared" si="5"/>
        <v>0</v>
      </c>
      <c r="J43" s="252">
        <f t="shared" si="5"/>
        <v>0</v>
      </c>
      <c r="K43" s="246">
        <f>H43*I43*J43</f>
        <v>0</v>
      </c>
      <c r="L43" s="223" t="s">
        <v>26</v>
      </c>
    </row>
    <row r="44" spans="1:16" ht="80.25" customHeight="1">
      <c r="A44" s="229" t="s">
        <v>332</v>
      </c>
      <c r="B44" s="235"/>
      <c r="C44" s="238"/>
      <c r="D44" s="239"/>
      <c r="E44" s="241"/>
      <c r="F44" s="246" t="e">
        <f>((B44*C44*D44)/B44)/D44</f>
        <v>#DIV/0!</v>
      </c>
      <c r="G44" s="229" t="s">
        <v>342</v>
      </c>
      <c r="H44" s="227">
        <f t="shared" si="5"/>
        <v>0</v>
      </c>
      <c r="I44" s="246">
        <f t="shared" si="5"/>
        <v>0</v>
      </c>
      <c r="J44" s="252">
        <f t="shared" si="5"/>
        <v>0</v>
      </c>
      <c r="K44" s="246">
        <f>H44*I44*J44</f>
        <v>0</v>
      </c>
      <c r="L44" s="223" t="s">
        <v>350</v>
      </c>
    </row>
    <row r="45" spans="1:16" ht="43.5" customHeight="1">
      <c r="A45" s="229" t="s">
        <v>214</v>
      </c>
      <c r="B45" s="235"/>
      <c r="C45" s="238"/>
      <c r="D45" s="240"/>
      <c r="E45" s="242"/>
      <c r="F45" s="246" t="e">
        <f>((B45*C45*D45)/B45)/D45</f>
        <v>#DIV/0!</v>
      </c>
      <c r="G45" s="229" t="s">
        <v>13</v>
      </c>
      <c r="H45" s="227">
        <f>B45</f>
        <v>0</v>
      </c>
      <c r="I45" s="246">
        <f>C45</f>
        <v>0</v>
      </c>
      <c r="J45" s="240">
        <v>4</v>
      </c>
      <c r="K45" s="246">
        <f>H45*I45*J45</f>
        <v>0</v>
      </c>
      <c r="L45" s="223" t="s">
        <v>150</v>
      </c>
    </row>
    <row r="46" spans="1:16" ht="41.25" customHeight="1">
      <c r="A46" s="229" t="s">
        <v>130</v>
      </c>
      <c r="B46" s="235"/>
      <c r="C46" s="238"/>
      <c r="D46" s="240"/>
      <c r="E46" s="242"/>
      <c r="F46" s="246" t="e">
        <f>(B46*C46)/B46/D46</f>
        <v>#DIV/0!</v>
      </c>
      <c r="G46" s="229" t="s">
        <v>67</v>
      </c>
      <c r="H46" s="227">
        <f>B46</f>
        <v>0</v>
      </c>
      <c r="I46" s="246">
        <f>C46</f>
        <v>0</v>
      </c>
      <c r="J46" s="240">
        <v>4</v>
      </c>
      <c r="K46" s="246">
        <f>H46*I46</f>
        <v>0</v>
      </c>
      <c r="L46" s="223" t="s">
        <v>351</v>
      </c>
      <c r="M46" s="1">
        <v>1</v>
      </c>
      <c r="N46" s="1">
        <v>2</v>
      </c>
      <c r="O46" s="1">
        <v>3</v>
      </c>
      <c r="P46" s="1">
        <v>4</v>
      </c>
    </row>
    <row r="47" spans="1:16" s="1" customFormat="1" ht="72.75" customHeight="1">
      <c r="A47" s="228" t="s">
        <v>279</v>
      </c>
      <c r="B47" s="234" t="s">
        <v>95</v>
      </c>
      <c r="C47" s="234" t="s">
        <v>244</v>
      </c>
      <c r="D47" s="234" t="s">
        <v>219</v>
      </c>
      <c r="E47" s="234" t="s">
        <v>55</v>
      </c>
      <c r="F47" s="234" t="s">
        <v>102</v>
      </c>
      <c r="G47" s="228" t="str">
        <f>A47</f>
        <v>（常勤（換算しない）10人以上を雇用している場合は必ず記載）
リハビリ職種（理学療法士、作業療法士、言語聴覚士）の賃金改善の内容</v>
      </c>
      <c r="H47" s="234" t="s">
        <v>179</v>
      </c>
      <c r="I47" s="234" t="s">
        <v>343</v>
      </c>
      <c r="J47" s="234" t="s">
        <v>344</v>
      </c>
      <c r="K47" s="234" t="s">
        <v>345</v>
      </c>
      <c r="L47" s="223" t="s">
        <v>223</v>
      </c>
    </row>
    <row r="48" spans="1:16" ht="50.25" customHeight="1">
      <c r="A48" s="229" t="s">
        <v>124</v>
      </c>
      <c r="B48" s="235"/>
      <c r="C48" s="238"/>
      <c r="D48" s="239"/>
      <c r="E48" s="238"/>
      <c r="F48" s="246" t="e">
        <f>((B48*C48*D48)/B48)/D48</f>
        <v>#DIV/0!</v>
      </c>
      <c r="G48" s="229" t="s">
        <v>340</v>
      </c>
      <c r="H48" s="227">
        <f t="shared" ref="H48:J50" si="6">B48</f>
        <v>0</v>
      </c>
      <c r="I48" s="246">
        <f t="shared" si="6"/>
        <v>0</v>
      </c>
      <c r="J48" s="252">
        <f t="shared" si="6"/>
        <v>0</v>
      </c>
      <c r="K48" s="246">
        <f>H48*I48*J48</f>
        <v>0</v>
      </c>
      <c r="L48" s="223" t="s">
        <v>178</v>
      </c>
    </row>
    <row r="49" spans="1:16" ht="57" customHeight="1">
      <c r="A49" s="229" t="s">
        <v>254</v>
      </c>
      <c r="B49" s="235"/>
      <c r="C49" s="238"/>
      <c r="D49" s="239"/>
      <c r="E49" s="238"/>
      <c r="F49" s="246" t="e">
        <f>((B49*C49*D49)/B49)/D49</f>
        <v>#DIV/0!</v>
      </c>
      <c r="G49" s="229" t="s">
        <v>323</v>
      </c>
      <c r="H49" s="227">
        <f t="shared" si="6"/>
        <v>0</v>
      </c>
      <c r="I49" s="246">
        <f t="shared" si="6"/>
        <v>0</v>
      </c>
      <c r="J49" s="252">
        <f t="shared" si="6"/>
        <v>0</v>
      </c>
      <c r="K49" s="246">
        <f>H49*I49*J49</f>
        <v>0</v>
      </c>
      <c r="L49" s="223" t="s">
        <v>26</v>
      </c>
    </row>
    <row r="50" spans="1:16" ht="80.25" customHeight="1">
      <c r="A50" s="229" t="s">
        <v>332</v>
      </c>
      <c r="B50" s="235"/>
      <c r="C50" s="238"/>
      <c r="D50" s="239"/>
      <c r="E50" s="241"/>
      <c r="F50" s="246" t="e">
        <f>((B50*C50*D50)/B50)/D50</f>
        <v>#DIV/0!</v>
      </c>
      <c r="G50" s="229" t="s">
        <v>342</v>
      </c>
      <c r="H50" s="227">
        <f t="shared" si="6"/>
        <v>0</v>
      </c>
      <c r="I50" s="246">
        <f t="shared" si="6"/>
        <v>0</v>
      </c>
      <c r="J50" s="252">
        <f t="shared" si="6"/>
        <v>0</v>
      </c>
      <c r="K50" s="246">
        <f>H50*I50*J50</f>
        <v>0</v>
      </c>
      <c r="L50" s="223" t="s">
        <v>350</v>
      </c>
    </row>
    <row r="51" spans="1:16" ht="43.5" customHeight="1">
      <c r="A51" s="229" t="s">
        <v>214</v>
      </c>
      <c r="B51" s="235"/>
      <c r="C51" s="238"/>
      <c r="D51" s="240"/>
      <c r="E51" s="242"/>
      <c r="F51" s="246" t="e">
        <f>((B51*C51*D51)/B51)/D51</f>
        <v>#DIV/0!</v>
      </c>
      <c r="G51" s="229" t="s">
        <v>13</v>
      </c>
      <c r="H51" s="227">
        <f>B51</f>
        <v>0</v>
      </c>
      <c r="I51" s="246">
        <f>C51</f>
        <v>0</v>
      </c>
      <c r="J51" s="240">
        <v>4</v>
      </c>
      <c r="K51" s="246">
        <f>H51*I51*J51</f>
        <v>0</v>
      </c>
      <c r="L51" s="223" t="s">
        <v>150</v>
      </c>
    </row>
    <row r="52" spans="1:16" ht="41.25" customHeight="1">
      <c r="A52" s="229" t="s">
        <v>130</v>
      </c>
      <c r="B52" s="235"/>
      <c r="C52" s="238"/>
      <c r="D52" s="240"/>
      <c r="E52" s="242"/>
      <c r="F52" s="246" t="e">
        <f>(B52*C52)/B52/D52</f>
        <v>#DIV/0!</v>
      </c>
      <c r="G52" s="229" t="s">
        <v>67</v>
      </c>
      <c r="H52" s="227">
        <f>B52</f>
        <v>0</v>
      </c>
      <c r="I52" s="246">
        <f>C52</f>
        <v>0</v>
      </c>
      <c r="J52" s="240">
        <v>4</v>
      </c>
      <c r="K52" s="246">
        <f>H52*I52</f>
        <v>0</v>
      </c>
      <c r="L52" s="223" t="s">
        <v>351</v>
      </c>
      <c r="M52" s="1">
        <v>1</v>
      </c>
      <c r="N52" s="1">
        <v>2</v>
      </c>
      <c r="O52" s="1">
        <v>3</v>
      </c>
      <c r="P52" s="1">
        <v>4</v>
      </c>
    </row>
    <row r="53" spans="1:16" s="1" customFormat="1" ht="72.75" customHeight="1">
      <c r="A53" s="228" t="s">
        <v>335</v>
      </c>
      <c r="B53" s="234" t="s">
        <v>95</v>
      </c>
      <c r="C53" s="234" t="s">
        <v>244</v>
      </c>
      <c r="D53" s="234" t="s">
        <v>219</v>
      </c>
      <c r="E53" s="234" t="s">
        <v>55</v>
      </c>
      <c r="F53" s="234" t="s">
        <v>102</v>
      </c>
      <c r="G53" s="228" t="str">
        <f>A53</f>
        <v>（理学療法士単独の賃金表がある場合は必ず記載）
理学療法士の賃金改善の内容</v>
      </c>
      <c r="H53" s="234" t="s">
        <v>179</v>
      </c>
      <c r="I53" s="234" t="s">
        <v>343</v>
      </c>
      <c r="J53" s="234" t="s">
        <v>344</v>
      </c>
      <c r="K53" s="234" t="s">
        <v>345</v>
      </c>
      <c r="L53" s="223" t="s">
        <v>223</v>
      </c>
    </row>
    <row r="54" spans="1:16" ht="50.25" customHeight="1">
      <c r="A54" s="229" t="s">
        <v>124</v>
      </c>
      <c r="B54" s="235"/>
      <c r="C54" s="238"/>
      <c r="D54" s="239"/>
      <c r="E54" s="238"/>
      <c r="F54" s="246" t="e">
        <f>((B54*C54*D54)/B54)/D54</f>
        <v>#DIV/0!</v>
      </c>
      <c r="G54" s="229" t="s">
        <v>340</v>
      </c>
      <c r="H54" s="227">
        <f t="shared" ref="H54:J56" si="7">B54</f>
        <v>0</v>
      </c>
      <c r="I54" s="246">
        <f t="shared" si="7"/>
        <v>0</v>
      </c>
      <c r="J54" s="252">
        <f t="shared" si="7"/>
        <v>0</v>
      </c>
      <c r="K54" s="246">
        <f>H54*I54*J54</f>
        <v>0</v>
      </c>
      <c r="L54" s="223" t="s">
        <v>178</v>
      </c>
    </row>
    <row r="55" spans="1:16" ht="57" customHeight="1">
      <c r="A55" s="229" t="s">
        <v>254</v>
      </c>
      <c r="B55" s="235"/>
      <c r="C55" s="238"/>
      <c r="D55" s="239"/>
      <c r="E55" s="238"/>
      <c r="F55" s="246" t="e">
        <f>((B55*C55*D55)/B55)/D55</f>
        <v>#DIV/0!</v>
      </c>
      <c r="G55" s="229" t="s">
        <v>323</v>
      </c>
      <c r="H55" s="227">
        <f t="shared" si="7"/>
        <v>0</v>
      </c>
      <c r="I55" s="246">
        <f t="shared" si="7"/>
        <v>0</v>
      </c>
      <c r="J55" s="252">
        <f t="shared" si="7"/>
        <v>0</v>
      </c>
      <c r="K55" s="246">
        <f>H55*I55*J55</f>
        <v>0</v>
      </c>
      <c r="L55" s="223" t="s">
        <v>26</v>
      </c>
    </row>
    <row r="56" spans="1:16" ht="80.25" customHeight="1">
      <c r="A56" s="229" t="s">
        <v>332</v>
      </c>
      <c r="B56" s="235"/>
      <c r="C56" s="238"/>
      <c r="D56" s="239"/>
      <c r="E56" s="241"/>
      <c r="F56" s="246" t="e">
        <f>((B56*C56*D56)/B56)/D56</f>
        <v>#DIV/0!</v>
      </c>
      <c r="G56" s="229" t="s">
        <v>342</v>
      </c>
      <c r="H56" s="227">
        <f t="shared" si="7"/>
        <v>0</v>
      </c>
      <c r="I56" s="246">
        <f t="shared" si="7"/>
        <v>0</v>
      </c>
      <c r="J56" s="252">
        <f t="shared" si="7"/>
        <v>0</v>
      </c>
      <c r="K56" s="246">
        <f>H56*I56*J56</f>
        <v>0</v>
      </c>
      <c r="L56" s="223" t="s">
        <v>350</v>
      </c>
    </row>
    <row r="57" spans="1:16" ht="43.5" customHeight="1">
      <c r="A57" s="229" t="s">
        <v>214</v>
      </c>
      <c r="B57" s="235"/>
      <c r="C57" s="238"/>
      <c r="D57" s="240"/>
      <c r="E57" s="242"/>
      <c r="F57" s="246" t="e">
        <f>((B57*C57*D57)/B57)/D57</f>
        <v>#DIV/0!</v>
      </c>
      <c r="G57" s="229" t="s">
        <v>13</v>
      </c>
      <c r="H57" s="227">
        <f>B57</f>
        <v>0</v>
      </c>
      <c r="I57" s="246">
        <f>C57</f>
        <v>0</v>
      </c>
      <c r="J57" s="240">
        <v>4</v>
      </c>
      <c r="K57" s="246">
        <f>H57*I57*J57</f>
        <v>0</v>
      </c>
      <c r="L57" s="223" t="s">
        <v>150</v>
      </c>
    </row>
    <row r="58" spans="1:16" ht="41.25" customHeight="1">
      <c r="A58" s="229" t="s">
        <v>130</v>
      </c>
      <c r="B58" s="235"/>
      <c r="C58" s="238"/>
      <c r="D58" s="240"/>
      <c r="E58" s="242"/>
      <c r="F58" s="246" t="e">
        <f>(B58*C58)/B58/D58</f>
        <v>#DIV/0!</v>
      </c>
      <c r="G58" s="229" t="s">
        <v>67</v>
      </c>
      <c r="H58" s="227">
        <f>B58</f>
        <v>0</v>
      </c>
      <c r="I58" s="246">
        <f>C58</f>
        <v>0</v>
      </c>
      <c r="J58" s="240">
        <v>4</v>
      </c>
      <c r="K58" s="246">
        <f>H58*I58</f>
        <v>0</v>
      </c>
      <c r="L58" s="223" t="s">
        <v>351</v>
      </c>
      <c r="M58" s="1">
        <v>1</v>
      </c>
      <c r="N58" s="1">
        <v>2</v>
      </c>
      <c r="O58" s="1">
        <v>3</v>
      </c>
      <c r="P58" s="1">
        <v>4</v>
      </c>
    </row>
    <row r="59" spans="1:16" s="1" customFormat="1" ht="72.75" customHeight="1">
      <c r="A59" s="228" t="s">
        <v>336</v>
      </c>
      <c r="B59" s="234" t="s">
        <v>95</v>
      </c>
      <c r="C59" s="234" t="s">
        <v>244</v>
      </c>
      <c r="D59" s="234" t="s">
        <v>219</v>
      </c>
      <c r="E59" s="234" t="s">
        <v>55</v>
      </c>
      <c r="F59" s="234" t="s">
        <v>102</v>
      </c>
      <c r="G59" s="228" t="str">
        <f>A59</f>
        <v>（作業療法士単独の賃金表がある場合は必ず記載）
作業療法士の賃金改善の内容</v>
      </c>
      <c r="H59" s="234" t="s">
        <v>179</v>
      </c>
      <c r="I59" s="234" t="s">
        <v>343</v>
      </c>
      <c r="J59" s="234" t="s">
        <v>344</v>
      </c>
      <c r="K59" s="234" t="s">
        <v>345</v>
      </c>
      <c r="L59" s="223" t="s">
        <v>223</v>
      </c>
    </row>
    <row r="60" spans="1:16" ht="50.25" customHeight="1">
      <c r="A60" s="229" t="s">
        <v>124</v>
      </c>
      <c r="B60" s="235"/>
      <c r="C60" s="238"/>
      <c r="D60" s="239"/>
      <c r="E60" s="238"/>
      <c r="F60" s="246" t="e">
        <f>((B60*C60*D60)/B60)/D60</f>
        <v>#DIV/0!</v>
      </c>
      <c r="G60" s="229" t="s">
        <v>340</v>
      </c>
      <c r="H60" s="227">
        <f t="shared" ref="H60:J62" si="8">B60</f>
        <v>0</v>
      </c>
      <c r="I60" s="246">
        <f t="shared" si="8"/>
        <v>0</v>
      </c>
      <c r="J60" s="252">
        <f t="shared" si="8"/>
        <v>0</v>
      </c>
      <c r="K60" s="246">
        <f>H60*I60*J60</f>
        <v>0</v>
      </c>
      <c r="L60" s="223" t="s">
        <v>178</v>
      </c>
    </row>
    <row r="61" spans="1:16" ht="57" customHeight="1">
      <c r="A61" s="229" t="s">
        <v>254</v>
      </c>
      <c r="B61" s="235"/>
      <c r="C61" s="238"/>
      <c r="D61" s="239"/>
      <c r="E61" s="238"/>
      <c r="F61" s="246" t="e">
        <f>((B61*C61*D61)/B61)/D61</f>
        <v>#DIV/0!</v>
      </c>
      <c r="G61" s="229" t="s">
        <v>323</v>
      </c>
      <c r="H61" s="227">
        <f t="shared" si="8"/>
        <v>0</v>
      </c>
      <c r="I61" s="246">
        <f t="shared" si="8"/>
        <v>0</v>
      </c>
      <c r="J61" s="252">
        <f t="shared" si="8"/>
        <v>0</v>
      </c>
      <c r="K61" s="246">
        <f>H61*I61*J61</f>
        <v>0</v>
      </c>
      <c r="L61" s="223" t="s">
        <v>26</v>
      </c>
    </row>
    <row r="62" spans="1:16" ht="80.25" customHeight="1">
      <c r="A62" s="229" t="s">
        <v>332</v>
      </c>
      <c r="B62" s="235"/>
      <c r="C62" s="238"/>
      <c r="D62" s="239"/>
      <c r="E62" s="241"/>
      <c r="F62" s="246" t="e">
        <f>((B62*C62*D62)/B62)/D62</f>
        <v>#DIV/0!</v>
      </c>
      <c r="G62" s="229" t="s">
        <v>342</v>
      </c>
      <c r="H62" s="227">
        <f t="shared" si="8"/>
        <v>0</v>
      </c>
      <c r="I62" s="246">
        <f t="shared" si="8"/>
        <v>0</v>
      </c>
      <c r="J62" s="252">
        <f t="shared" si="8"/>
        <v>0</v>
      </c>
      <c r="K62" s="246">
        <f>H62*I62*J62</f>
        <v>0</v>
      </c>
      <c r="L62" s="223" t="s">
        <v>350</v>
      </c>
    </row>
    <row r="63" spans="1:16" ht="43.5" customHeight="1">
      <c r="A63" s="229" t="s">
        <v>214</v>
      </c>
      <c r="B63" s="235"/>
      <c r="C63" s="238"/>
      <c r="D63" s="240"/>
      <c r="E63" s="242"/>
      <c r="F63" s="246" t="e">
        <f>((B63*C63*D63)/B63)/D63</f>
        <v>#DIV/0!</v>
      </c>
      <c r="G63" s="229" t="s">
        <v>13</v>
      </c>
      <c r="H63" s="227">
        <f>B63</f>
        <v>0</v>
      </c>
      <c r="I63" s="246">
        <f>C63</f>
        <v>0</v>
      </c>
      <c r="J63" s="240">
        <v>4</v>
      </c>
      <c r="K63" s="246">
        <f>H63*I63*J63</f>
        <v>0</v>
      </c>
      <c r="L63" s="223" t="s">
        <v>150</v>
      </c>
    </row>
    <row r="64" spans="1:16" ht="41.25" customHeight="1">
      <c r="A64" s="229" t="s">
        <v>130</v>
      </c>
      <c r="B64" s="235"/>
      <c r="C64" s="238"/>
      <c r="D64" s="240"/>
      <c r="E64" s="242"/>
      <c r="F64" s="246" t="e">
        <f>(B64*C64)/B64/D64</f>
        <v>#DIV/0!</v>
      </c>
      <c r="G64" s="229" t="s">
        <v>67</v>
      </c>
      <c r="H64" s="227">
        <f>B64</f>
        <v>0</v>
      </c>
      <c r="I64" s="246">
        <f>C64</f>
        <v>0</v>
      </c>
      <c r="J64" s="240">
        <v>4</v>
      </c>
      <c r="K64" s="246">
        <f>H64*I64</f>
        <v>0</v>
      </c>
      <c r="L64" s="223" t="s">
        <v>351</v>
      </c>
      <c r="M64" s="1">
        <v>1</v>
      </c>
      <c r="N64" s="1">
        <v>2</v>
      </c>
      <c r="O64" s="1">
        <v>3</v>
      </c>
      <c r="P64" s="1">
        <v>4</v>
      </c>
    </row>
    <row r="65" spans="1:16" s="1" customFormat="1" ht="72.75" customHeight="1">
      <c r="A65" s="228" t="s">
        <v>337</v>
      </c>
      <c r="B65" s="234" t="s">
        <v>95</v>
      </c>
      <c r="C65" s="234" t="s">
        <v>244</v>
      </c>
      <c r="D65" s="234" t="s">
        <v>219</v>
      </c>
      <c r="E65" s="234" t="s">
        <v>55</v>
      </c>
      <c r="F65" s="234" t="s">
        <v>102</v>
      </c>
      <c r="G65" s="228" t="str">
        <f>A65</f>
        <v>（言語聴覚士単独の賃金表がある場合は必ず記載）
言語聴覚士の賃金改善の内容</v>
      </c>
      <c r="H65" s="234" t="s">
        <v>179</v>
      </c>
      <c r="I65" s="234" t="s">
        <v>343</v>
      </c>
      <c r="J65" s="234" t="s">
        <v>344</v>
      </c>
      <c r="K65" s="234" t="s">
        <v>345</v>
      </c>
      <c r="L65" s="223" t="s">
        <v>223</v>
      </c>
    </row>
    <row r="66" spans="1:16" ht="50.25" customHeight="1">
      <c r="A66" s="229" t="s">
        <v>124</v>
      </c>
      <c r="B66" s="235"/>
      <c r="C66" s="238"/>
      <c r="D66" s="239"/>
      <c r="E66" s="238"/>
      <c r="F66" s="246" t="e">
        <f>((B66*C66*D66)/B66)/D66</f>
        <v>#DIV/0!</v>
      </c>
      <c r="G66" s="229" t="s">
        <v>340</v>
      </c>
      <c r="H66" s="227">
        <f t="shared" ref="H66:J68" si="9">B66</f>
        <v>0</v>
      </c>
      <c r="I66" s="246">
        <f t="shared" si="9"/>
        <v>0</v>
      </c>
      <c r="J66" s="252">
        <f t="shared" si="9"/>
        <v>0</v>
      </c>
      <c r="K66" s="246">
        <f>H66*I66*J66</f>
        <v>0</v>
      </c>
      <c r="L66" s="223" t="s">
        <v>178</v>
      </c>
    </row>
    <row r="67" spans="1:16" ht="57" customHeight="1">
      <c r="A67" s="229" t="s">
        <v>254</v>
      </c>
      <c r="B67" s="235"/>
      <c r="C67" s="238"/>
      <c r="D67" s="239"/>
      <c r="E67" s="238"/>
      <c r="F67" s="246" t="e">
        <f>((B67*C67*D67)/B67)/D67</f>
        <v>#DIV/0!</v>
      </c>
      <c r="G67" s="229" t="s">
        <v>323</v>
      </c>
      <c r="H67" s="227">
        <f t="shared" si="9"/>
        <v>0</v>
      </c>
      <c r="I67" s="246">
        <f t="shared" si="9"/>
        <v>0</v>
      </c>
      <c r="J67" s="252">
        <f t="shared" si="9"/>
        <v>0</v>
      </c>
      <c r="K67" s="246">
        <f>H67*I67*J67</f>
        <v>0</v>
      </c>
      <c r="L67" s="223" t="s">
        <v>26</v>
      </c>
    </row>
    <row r="68" spans="1:16" ht="80.25" customHeight="1">
      <c r="A68" s="229" t="s">
        <v>332</v>
      </c>
      <c r="B68" s="235"/>
      <c r="C68" s="238"/>
      <c r="D68" s="239"/>
      <c r="E68" s="241"/>
      <c r="F68" s="246" t="e">
        <f>((B68*C68*D68)/B68)/D68</f>
        <v>#DIV/0!</v>
      </c>
      <c r="G68" s="229" t="s">
        <v>342</v>
      </c>
      <c r="H68" s="227">
        <f t="shared" si="9"/>
        <v>0</v>
      </c>
      <c r="I68" s="246">
        <f t="shared" si="9"/>
        <v>0</v>
      </c>
      <c r="J68" s="252">
        <f t="shared" si="9"/>
        <v>0</v>
      </c>
      <c r="K68" s="246">
        <f>H68*I68*J68</f>
        <v>0</v>
      </c>
      <c r="L68" s="223" t="s">
        <v>350</v>
      </c>
    </row>
    <row r="69" spans="1:16" ht="43.5" customHeight="1">
      <c r="A69" s="229" t="s">
        <v>214</v>
      </c>
      <c r="B69" s="235"/>
      <c r="C69" s="238"/>
      <c r="D69" s="240"/>
      <c r="E69" s="242"/>
      <c r="F69" s="246" t="e">
        <f>((B69*C69*D69)/B69)/D69</f>
        <v>#DIV/0!</v>
      </c>
      <c r="G69" s="229" t="s">
        <v>13</v>
      </c>
      <c r="H69" s="227">
        <f>B69</f>
        <v>0</v>
      </c>
      <c r="I69" s="246">
        <f>C69</f>
        <v>0</v>
      </c>
      <c r="J69" s="240">
        <v>4</v>
      </c>
      <c r="K69" s="246">
        <f>H69*I69*J69</f>
        <v>0</v>
      </c>
      <c r="L69" s="223" t="s">
        <v>150</v>
      </c>
    </row>
    <row r="70" spans="1:16" ht="41.25" customHeight="1">
      <c r="A70" s="229" t="s">
        <v>130</v>
      </c>
      <c r="B70" s="235"/>
      <c r="C70" s="238"/>
      <c r="D70" s="240"/>
      <c r="E70" s="242"/>
      <c r="F70" s="246" t="e">
        <f>(B70*C70)/B70/D70</f>
        <v>#DIV/0!</v>
      </c>
      <c r="G70" s="229" t="s">
        <v>67</v>
      </c>
      <c r="H70" s="227">
        <f>B70</f>
        <v>0</v>
      </c>
      <c r="I70" s="246">
        <f>C70</f>
        <v>0</v>
      </c>
      <c r="J70" s="240">
        <v>4</v>
      </c>
      <c r="K70" s="246">
        <f>H70*I70</f>
        <v>0</v>
      </c>
      <c r="L70" s="223" t="s">
        <v>351</v>
      </c>
      <c r="M70" s="1">
        <v>1</v>
      </c>
      <c r="N70" s="1">
        <v>2</v>
      </c>
      <c r="O70" s="1">
        <v>3</v>
      </c>
      <c r="P70" s="1">
        <v>4</v>
      </c>
    </row>
    <row r="71" spans="1:16" s="1" customFormat="1" ht="72.75" customHeight="1">
      <c r="A71" s="228" t="s">
        <v>112</v>
      </c>
      <c r="B71" s="234" t="s">
        <v>95</v>
      </c>
      <c r="C71" s="234" t="s">
        <v>244</v>
      </c>
      <c r="D71" s="234" t="s">
        <v>219</v>
      </c>
      <c r="E71" s="234" t="s">
        <v>55</v>
      </c>
      <c r="F71" s="234" t="s">
        <v>102</v>
      </c>
      <c r="G71" s="228" t="str">
        <f>A71</f>
        <v>（上記職種以外の職員）
その他職員の賃金改善の内容</v>
      </c>
      <c r="H71" s="234" t="s">
        <v>179</v>
      </c>
      <c r="I71" s="234" t="s">
        <v>343</v>
      </c>
      <c r="J71" s="234" t="s">
        <v>344</v>
      </c>
      <c r="K71" s="234" t="s">
        <v>345</v>
      </c>
      <c r="L71" s="223" t="s">
        <v>223</v>
      </c>
    </row>
    <row r="72" spans="1:16" ht="50.25" customHeight="1">
      <c r="A72" s="229" t="s">
        <v>124</v>
      </c>
      <c r="B72" s="235"/>
      <c r="C72" s="238"/>
      <c r="D72" s="239"/>
      <c r="E72" s="238"/>
      <c r="F72" s="246" t="e">
        <f>((B72*C72*D72)/B72)/D72</f>
        <v>#DIV/0!</v>
      </c>
      <c r="G72" s="229" t="s">
        <v>340</v>
      </c>
      <c r="H72" s="227">
        <f t="shared" ref="H72:J74" si="10">B72</f>
        <v>0</v>
      </c>
      <c r="I72" s="246">
        <f t="shared" si="10"/>
        <v>0</v>
      </c>
      <c r="J72" s="252">
        <f t="shared" si="10"/>
        <v>0</v>
      </c>
      <c r="K72" s="246">
        <f>H72*I72*J72</f>
        <v>0</v>
      </c>
      <c r="L72" s="223" t="s">
        <v>178</v>
      </c>
    </row>
    <row r="73" spans="1:16" ht="57" customHeight="1">
      <c r="A73" s="229" t="s">
        <v>254</v>
      </c>
      <c r="B73" s="235"/>
      <c r="C73" s="238"/>
      <c r="D73" s="239"/>
      <c r="E73" s="238"/>
      <c r="F73" s="246" t="e">
        <f>((B73*C73*D73)/B73)/D73</f>
        <v>#DIV/0!</v>
      </c>
      <c r="G73" s="229" t="s">
        <v>323</v>
      </c>
      <c r="H73" s="227">
        <f t="shared" si="10"/>
        <v>0</v>
      </c>
      <c r="I73" s="246">
        <f t="shared" si="10"/>
        <v>0</v>
      </c>
      <c r="J73" s="252">
        <f t="shared" si="10"/>
        <v>0</v>
      </c>
      <c r="K73" s="246">
        <f>H73*I73*J73</f>
        <v>0</v>
      </c>
      <c r="L73" s="223" t="s">
        <v>26</v>
      </c>
    </row>
    <row r="74" spans="1:16" ht="80.25" customHeight="1">
      <c r="A74" s="229" t="s">
        <v>332</v>
      </c>
      <c r="B74" s="235"/>
      <c r="C74" s="238"/>
      <c r="D74" s="239"/>
      <c r="E74" s="241"/>
      <c r="F74" s="246" t="e">
        <f>((B74*C74*D74)/B74)/D74</f>
        <v>#DIV/0!</v>
      </c>
      <c r="G74" s="229" t="s">
        <v>342</v>
      </c>
      <c r="H74" s="227">
        <f t="shared" si="10"/>
        <v>0</v>
      </c>
      <c r="I74" s="246">
        <f t="shared" si="10"/>
        <v>0</v>
      </c>
      <c r="J74" s="252">
        <f t="shared" si="10"/>
        <v>0</v>
      </c>
      <c r="K74" s="246">
        <f>H74*I74*J74</f>
        <v>0</v>
      </c>
      <c r="L74" s="223" t="s">
        <v>350</v>
      </c>
    </row>
    <row r="75" spans="1:16" ht="43.5" customHeight="1">
      <c r="A75" s="229" t="s">
        <v>214</v>
      </c>
      <c r="B75" s="235"/>
      <c r="C75" s="238"/>
      <c r="D75" s="240"/>
      <c r="E75" s="242"/>
      <c r="F75" s="246" t="e">
        <f>((B75*C75*D75)/B75)/D75</f>
        <v>#DIV/0!</v>
      </c>
      <c r="G75" s="229" t="s">
        <v>13</v>
      </c>
      <c r="H75" s="227">
        <f>B75</f>
        <v>0</v>
      </c>
      <c r="I75" s="246">
        <f>C75</f>
        <v>0</v>
      </c>
      <c r="J75" s="240">
        <v>4</v>
      </c>
      <c r="K75" s="246">
        <f>H75*I75*J75</f>
        <v>0</v>
      </c>
      <c r="L75" s="223" t="s">
        <v>150</v>
      </c>
    </row>
    <row r="76" spans="1:16" ht="41.25" customHeight="1">
      <c r="A76" s="229" t="s">
        <v>130</v>
      </c>
      <c r="B76" s="235"/>
      <c r="C76" s="238"/>
      <c r="D76" s="240"/>
      <c r="E76" s="242"/>
      <c r="F76" s="246" t="e">
        <f>(B76*C76)/B76/D76</f>
        <v>#DIV/0!</v>
      </c>
      <c r="G76" s="229" t="s">
        <v>67</v>
      </c>
      <c r="H76" s="227">
        <f>B76</f>
        <v>0</v>
      </c>
      <c r="I76" s="246">
        <f>C76</f>
        <v>0</v>
      </c>
      <c r="J76" s="240">
        <v>4</v>
      </c>
      <c r="K76" s="246">
        <f>H76*I76</f>
        <v>0</v>
      </c>
      <c r="L76" s="223" t="s">
        <v>351</v>
      </c>
      <c r="M76" s="1">
        <v>1</v>
      </c>
      <c r="N76" s="1">
        <v>2</v>
      </c>
      <c r="O76" s="1">
        <v>3</v>
      </c>
      <c r="P76" s="1">
        <v>4</v>
      </c>
    </row>
  </sheetData>
  <mergeCells count="6">
    <mergeCell ref="A2:K2"/>
    <mergeCell ref="A8:F8"/>
    <mergeCell ref="G8:K8"/>
    <mergeCell ref="A15:F15"/>
    <mergeCell ref="G15:J15"/>
    <mergeCell ref="A16:K16"/>
  </mergeCells>
  <phoneticPr fontId="21"/>
  <conditionalFormatting sqref="C13">
    <cfRule type="expression" dxfId="235" priority="1">
      <formula>$F$2="×"</formula>
    </cfRule>
  </conditionalFormatting>
  <conditionalFormatting sqref="C10">
    <cfRule type="expression" dxfId="234" priority="2">
      <formula>$F$2="×"</formula>
    </cfRule>
  </conditionalFormatting>
  <conditionalFormatting sqref="B13">
    <cfRule type="expression" dxfId="233" priority="4">
      <formula>$F$2="×"</formula>
    </cfRule>
  </conditionalFormatting>
  <conditionalFormatting sqref="B10">
    <cfRule type="expression" dxfId="232" priority="6">
      <formula>$F$2="×"</formula>
    </cfRule>
  </conditionalFormatting>
  <conditionalFormatting sqref="D10:E10">
    <cfRule type="expression" dxfId="231" priority="7">
      <formula>$F$2="×"</formula>
    </cfRule>
  </conditionalFormatting>
  <conditionalFormatting sqref="K15">
    <cfRule type="expression" dxfId="230" priority="8">
      <formula>$F$2="×"</formula>
    </cfRule>
  </conditionalFormatting>
  <conditionalFormatting sqref="H10:H14">
    <cfRule type="expression" dxfId="229" priority="26">
      <formula>$F$2="×"</formula>
    </cfRule>
  </conditionalFormatting>
  <conditionalFormatting sqref="H18:H19">
    <cfRule type="expression" dxfId="228" priority="25">
      <formula>$F$2="×"</formula>
    </cfRule>
  </conditionalFormatting>
  <conditionalFormatting sqref="H21:H22">
    <cfRule type="expression" dxfId="227" priority="18">
      <formula>$F$2="×"</formula>
    </cfRule>
  </conditionalFormatting>
  <conditionalFormatting sqref="H27:H28">
    <cfRule type="expression" dxfId="226" priority="17">
      <formula>$F$2="×"</formula>
    </cfRule>
  </conditionalFormatting>
  <conditionalFormatting sqref="H33:H34">
    <cfRule type="expression" dxfId="225" priority="16">
      <formula>$F$2="×"</formula>
    </cfRule>
  </conditionalFormatting>
  <conditionalFormatting sqref="H39:H40">
    <cfRule type="expression" dxfId="224" priority="15">
      <formula>$F$2="×"</formula>
    </cfRule>
  </conditionalFormatting>
  <conditionalFormatting sqref="H45:H46">
    <cfRule type="expression" dxfId="223" priority="14">
      <formula>$F$2="×"</formula>
    </cfRule>
  </conditionalFormatting>
  <conditionalFormatting sqref="H51:H52">
    <cfRule type="expression" dxfId="222" priority="13">
      <formula>$F$2="×"</formula>
    </cfRule>
  </conditionalFormatting>
  <conditionalFormatting sqref="H57:H58">
    <cfRule type="expression" dxfId="221" priority="12">
      <formula>$F$2="×"</formula>
    </cfRule>
  </conditionalFormatting>
  <conditionalFormatting sqref="H63:H64">
    <cfRule type="expression" dxfId="220" priority="11">
      <formula>$F$2="×"</formula>
    </cfRule>
  </conditionalFormatting>
  <conditionalFormatting sqref="H69:H70">
    <cfRule type="expression" dxfId="219" priority="10">
      <formula>$F$2="×"</formula>
    </cfRule>
  </conditionalFormatting>
  <conditionalFormatting sqref="H75:H76">
    <cfRule type="expression" dxfId="218" priority="9">
      <formula>$F$2="×"</formula>
    </cfRule>
  </conditionalFormatting>
  <conditionalFormatting sqref="H24:H26">
    <cfRule type="expression" dxfId="217" priority="24">
      <formula>$F$2="×"</formula>
    </cfRule>
  </conditionalFormatting>
  <conditionalFormatting sqref="H30:H32">
    <cfRule type="expression" dxfId="216" priority="22">
      <formula>$F$2="×"</formula>
    </cfRule>
  </conditionalFormatting>
  <conditionalFormatting sqref="H36:H38 H42:H44">
    <cfRule type="expression" dxfId="215" priority="23">
      <formula>$F$2="×"</formula>
    </cfRule>
  </conditionalFormatting>
  <conditionalFormatting sqref="H48:H50 H54:H56 H60:H62 H66:H68">
    <cfRule type="expression" dxfId="214" priority="21">
      <formula>$F$2="×"</formula>
    </cfRule>
  </conditionalFormatting>
  <conditionalFormatting sqref="H72:H74">
    <cfRule type="expression" dxfId="213" priority="20">
      <formula>$F$2="×"</formula>
    </cfRule>
  </conditionalFormatting>
  <conditionalFormatting sqref="H20">
    <cfRule type="expression" dxfId="212" priority="19">
      <formula>$F$2="×"</formula>
    </cfRule>
  </conditionalFormatting>
  <conditionalFormatting sqref="B72:B76">
    <cfRule type="expression" dxfId="211" priority="27">
      <formula>$F$2="×"</formula>
    </cfRule>
  </conditionalFormatting>
  <conditionalFormatting sqref="B66:B70">
    <cfRule type="expression" dxfId="210" priority="28">
      <formula>$F$2="×"</formula>
    </cfRule>
  </conditionalFormatting>
  <conditionalFormatting sqref="B60:B64">
    <cfRule type="expression" dxfId="209" priority="29">
      <formula>$F$2="×"</formula>
    </cfRule>
  </conditionalFormatting>
  <conditionalFormatting sqref="B54:B58">
    <cfRule type="expression" dxfId="208" priority="30">
      <formula>$F$2="×"</formula>
    </cfRule>
  </conditionalFormatting>
  <conditionalFormatting sqref="B48:B52">
    <cfRule type="expression" dxfId="207" priority="31">
      <formula>$F$2="×"</formula>
    </cfRule>
  </conditionalFormatting>
  <conditionalFormatting sqref="B42:B46">
    <cfRule type="expression" dxfId="206" priority="32">
      <formula>$F$2="×"</formula>
    </cfRule>
  </conditionalFormatting>
  <conditionalFormatting sqref="B36:B40">
    <cfRule type="expression" dxfId="205" priority="33">
      <formula>$F$2="×"</formula>
    </cfRule>
  </conditionalFormatting>
  <conditionalFormatting sqref="B30:B34">
    <cfRule type="expression" dxfId="204" priority="34">
      <formula>$F$2="×"</formula>
    </cfRule>
  </conditionalFormatting>
  <conditionalFormatting sqref="B24:B28">
    <cfRule type="expression" dxfId="203" priority="35">
      <formula>$F$2="×"</formula>
    </cfRule>
  </conditionalFormatting>
  <conditionalFormatting sqref="B18:B22">
    <cfRule type="expression" dxfId="202" priority="36">
      <formula>$F$2="×"</formula>
    </cfRule>
  </conditionalFormatting>
  <conditionalFormatting sqref="B11:B12 B14">
    <cfRule type="expression" dxfId="201" priority="37">
      <formula>$F$2="×"</formula>
    </cfRule>
  </conditionalFormatting>
  <conditionalFormatting sqref="C22">
    <cfRule type="expression" dxfId="200" priority="38">
      <formula>$F$2="×"</formula>
    </cfRule>
  </conditionalFormatting>
  <conditionalFormatting sqref="C14">
    <cfRule type="expression" dxfId="199" priority="39">
      <formula>$F$2="×"</formula>
    </cfRule>
  </conditionalFormatting>
  <conditionalFormatting sqref="C21">
    <cfRule type="expression" dxfId="198" priority="41">
      <formula>$F$2="×"</formula>
    </cfRule>
  </conditionalFormatting>
  <conditionalFormatting sqref="C19:E19">
    <cfRule type="expression" dxfId="197" priority="46">
      <formula>$F$2="×"</formula>
    </cfRule>
  </conditionalFormatting>
  <conditionalFormatting sqref="C11:E11">
    <cfRule type="expression" dxfId="196" priority="48">
      <formula>$F$2="×"</formula>
    </cfRule>
  </conditionalFormatting>
  <conditionalFormatting sqref="A7">
    <cfRule type="expression" dxfId="195" priority="51">
      <formula>$G$7="○"</formula>
    </cfRule>
    <cfRule type="expression" dxfId="194" priority="52">
      <formula>$G$7</formula>
    </cfRule>
  </conditionalFormatting>
  <conditionalFormatting sqref="A24:A26">
    <cfRule type="expression" dxfId="193" priority="89">
      <formula>$F$2="×"</formula>
    </cfRule>
  </conditionalFormatting>
  <conditionalFormatting sqref="A30:A32">
    <cfRule type="expression" dxfId="192" priority="87">
      <formula>$F$2="×"</formula>
    </cfRule>
  </conditionalFormatting>
  <conditionalFormatting sqref="A36:A38">
    <cfRule type="expression" dxfId="191" priority="85">
      <formula>$F$2="×"</formula>
    </cfRule>
  </conditionalFormatting>
  <conditionalFormatting sqref="A42:A44">
    <cfRule type="expression" dxfId="190" priority="83">
      <formula>$F$2="×"</formula>
    </cfRule>
  </conditionalFormatting>
  <conditionalFormatting sqref="A48:A50">
    <cfRule type="expression" dxfId="189" priority="81">
      <formula>$F$2="×"</formula>
    </cfRule>
  </conditionalFormatting>
  <conditionalFormatting sqref="A54:A56">
    <cfRule type="expression" dxfId="188" priority="79">
      <formula>$F$2="×"</formula>
    </cfRule>
  </conditionalFormatting>
  <conditionalFormatting sqref="A60:A62">
    <cfRule type="expression" dxfId="187" priority="77">
      <formula>$F$2="×"</formula>
    </cfRule>
  </conditionalFormatting>
  <conditionalFormatting sqref="A66:A68">
    <cfRule type="expression" dxfId="186" priority="75">
      <formula>$F$2="×"</formula>
    </cfRule>
  </conditionalFormatting>
  <conditionalFormatting sqref="A72:A74">
    <cfRule type="expression" dxfId="185" priority="71">
      <formula>$F$2="×"</formula>
    </cfRule>
  </conditionalFormatting>
  <conditionalFormatting sqref="C20:D20 A20">
    <cfRule type="expression" dxfId="184" priority="92">
      <formula>$F$2="×"</formula>
    </cfRule>
  </conditionalFormatting>
  <conditionalFormatting sqref="I10:K11 F10:G11 A10:A11 C12:D12 A12 I12:K12 F12:G12 I13:K14 D13:G14 A13:A14 G15 A15:A16">
    <cfRule type="expression" dxfId="183" priority="175">
      <formula>$F$2="×"</formula>
    </cfRule>
  </conditionalFormatting>
  <conditionalFormatting sqref="C18:E18 I18:K19 F18:G19 A18:A19">
    <cfRule type="expression" dxfId="182" priority="98">
      <formula>$F$2="×"</formula>
    </cfRule>
  </conditionalFormatting>
  <conditionalFormatting sqref="I21:K22 D21:G22 A21:A22">
    <cfRule type="expression" dxfId="181" priority="70">
      <formula>$F$2="×"</formula>
    </cfRule>
  </conditionalFormatting>
  <conditionalFormatting sqref="I27:K28 C27:G28 A27:A28">
    <cfRule type="expression" dxfId="180" priority="69">
      <formula>$F$2="×"</formula>
    </cfRule>
  </conditionalFormatting>
  <conditionalFormatting sqref="I33:K34 C33:G34 A33:A34">
    <cfRule type="expression" dxfId="179" priority="60">
      <formula>$F$2="×"</formula>
    </cfRule>
  </conditionalFormatting>
  <conditionalFormatting sqref="I39:K40 C39:G40 A39:A40">
    <cfRule type="expression" dxfId="178" priority="59">
      <formula>$F$2="×"</formula>
    </cfRule>
  </conditionalFormatting>
  <conditionalFormatting sqref="I45:K46 C45:G46 A45:A46">
    <cfRule type="expression" dxfId="177" priority="58">
      <formula>$F$2="×"</formula>
    </cfRule>
  </conditionalFormatting>
  <conditionalFormatting sqref="I51:K52 C51:G52 A51:A52">
    <cfRule type="expression" dxfId="176" priority="57">
      <formula>$F$2="×"</formula>
    </cfRule>
  </conditionalFormatting>
  <conditionalFormatting sqref="I57:K58 C57:G58 A57:A58">
    <cfRule type="expression" dxfId="175" priority="56">
      <formula>$F$2="×"</formula>
    </cfRule>
  </conditionalFormatting>
  <conditionalFormatting sqref="I63:K64 C63:G64 A63:A64">
    <cfRule type="expression" dxfId="174" priority="55">
      <formula>$F$2="×"</formula>
    </cfRule>
  </conditionalFormatting>
  <conditionalFormatting sqref="I69:K70 C69:G70 A69:A70">
    <cfRule type="expression" dxfId="173" priority="54">
      <formula>$F$2="×"</formula>
    </cfRule>
  </conditionalFormatting>
  <conditionalFormatting sqref="I75:K76 C75:G76 A75:A76">
    <cfRule type="expression" dxfId="172" priority="53">
      <formula>$F$2="×"</formula>
    </cfRule>
  </conditionalFormatting>
  <conditionalFormatting sqref="I24:K25 C24:G25 C26:D26 I26:K26 F26:G26">
    <cfRule type="expression" dxfId="171" priority="97">
      <formula>$F$2="×"</formula>
    </cfRule>
  </conditionalFormatting>
  <conditionalFormatting sqref="I30:K31 C30:G31 C32:D32 I32:K32 F32:G32">
    <cfRule type="expression" dxfId="170" priority="95">
      <formula>$F$2="×"</formula>
    </cfRule>
  </conditionalFormatting>
  <conditionalFormatting sqref="I36:K37 C36:G37 C38:D38 I38:K38 F38:G38 I42:K43 C42:G43 C44:D44 I44:K44 F44:G44">
    <cfRule type="expression" dxfId="169" priority="96">
      <formula>$F$2="×"</formula>
    </cfRule>
  </conditionalFormatting>
  <conditionalFormatting sqref="I48:K49 C48:G49 C50:D50 I50:K50 F50:G50 I54:K55 C54:G55 C56:D56 I56:K56 F56:G56 I60:K61 C60:G61 C62:D62 I62:K62 F62:G62 I66:K67 C66:G67 C68:D68 I68:K68 F68:G68">
    <cfRule type="expression" dxfId="168" priority="94">
      <formula>$F$2="×"</formula>
    </cfRule>
  </conditionalFormatting>
  <conditionalFormatting sqref="I72:K73 C72:G73 C74:D74 I74:K74 F74:G74">
    <cfRule type="expression" dxfId="167" priority="93">
      <formula>$F$2="×"</formula>
    </cfRule>
  </conditionalFormatting>
  <conditionalFormatting sqref="I20:K20 F20:G20">
    <cfRule type="expression" dxfId="166" priority="91">
      <formula>$F$2="×"</formula>
    </cfRule>
  </conditionalFormatting>
  <dataValidations count="2">
    <dataValidation type="list" allowBlank="1" showDropDown="0" showInputMessage="1" showErrorMessage="1" sqref="D13:D14 J13:J14 D21:D22 J21:J22 D27:D28 J27:J28 D69:D70 J69:J70 D33:D34 J33:J34 D39:D40 J39:J40 D45:D46 J45:J46 D51:D52 J51:J52 D57:D58 J57:J58 D63:D64 J63:J64 D75:D76 J75:J76">
      <formula1>$M$14:$R$14</formula1>
    </dataValidation>
    <dataValidation type="list" allowBlank="1" showDropDown="0" showInputMessage="1" showErrorMessage="1" sqref="F6:F7">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cellComments="asDisplayed" r:id="rId1"/>
  <rowBreaks count="5" manualBreakCount="5">
    <brk id="15" max="10" man="1"/>
    <brk id="28" max="10" man="1"/>
    <brk id="40" max="10" man="1"/>
    <brk id="52" max="10" man="1"/>
    <brk id="64" max="10"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zoomScale="115" zoomScaleNormal="115" zoomScaleSheetLayoutView="115" workbookViewId="0">
      <selection activeCell="B6" sqref="B6:H6"/>
    </sheetView>
  </sheetViews>
  <sheetFormatPr defaultColWidth="9" defaultRowHeight="13.5"/>
  <cols>
    <col min="1" max="1" width="37.875" style="1" customWidth="1"/>
    <col min="2" max="5" width="15.125" style="222" customWidth="1"/>
    <col min="6" max="6" width="16.5" style="222" customWidth="1"/>
    <col min="7" max="7" width="24.25" style="222" customWidth="1"/>
    <col min="8" max="8" width="19.75" style="222" customWidth="1"/>
    <col min="9" max="9" width="42.125" style="1" customWidth="1"/>
    <col min="10" max="10" width="187.25" style="223" customWidth="1"/>
    <col min="11" max="16" width="14.625" style="1" customWidth="1"/>
    <col min="17" max="17" width="18.875" style="1" customWidth="1"/>
    <col min="18" max="16384" width="9" style="1"/>
  </cols>
  <sheetData>
    <row r="1" spans="1:10" ht="73.5" customHeight="1">
      <c r="A1" s="256" t="s">
        <v>365</v>
      </c>
      <c r="B1" s="259" t="s">
        <v>47</v>
      </c>
      <c r="C1" s="263"/>
      <c r="D1" s="263"/>
      <c r="E1" s="263"/>
      <c r="F1" s="263"/>
      <c r="G1" s="263"/>
      <c r="H1" s="263"/>
      <c r="I1" s="156"/>
    </row>
    <row r="2" spans="1:10" ht="41.25" customHeight="1">
      <c r="A2" s="257" t="s">
        <v>170</v>
      </c>
      <c r="B2" s="260"/>
      <c r="C2" s="260"/>
      <c r="D2" s="260"/>
      <c r="E2" s="260"/>
      <c r="F2" s="260"/>
      <c r="G2" s="260"/>
      <c r="H2" s="260"/>
      <c r="I2" s="266" t="s">
        <v>62</v>
      </c>
    </row>
    <row r="3" spans="1:10" ht="72.75" customHeight="1">
      <c r="A3" s="228" t="s">
        <v>346</v>
      </c>
      <c r="B3" s="234" t="s">
        <v>226</v>
      </c>
      <c r="C3" s="234" t="s">
        <v>227</v>
      </c>
      <c r="D3" s="234" t="s">
        <v>197</v>
      </c>
      <c r="E3" s="234" t="s">
        <v>228</v>
      </c>
      <c r="F3" s="234" t="s">
        <v>229</v>
      </c>
      <c r="G3" s="234" t="s">
        <v>230</v>
      </c>
      <c r="H3" s="234" t="s">
        <v>373</v>
      </c>
      <c r="I3" s="267"/>
      <c r="J3" s="223" t="s">
        <v>223</v>
      </c>
    </row>
    <row r="4" spans="1:10" ht="84.75" customHeight="1">
      <c r="A4" s="229" t="s">
        <v>353</v>
      </c>
      <c r="B4" s="238"/>
      <c r="C4" s="238"/>
      <c r="D4" s="265" t="e">
        <f>C4/B4</f>
        <v>#DIV/0!</v>
      </c>
      <c r="E4" s="246" t="e">
        <f>(D4-0.02)*B4</f>
        <v>#DIV/0!</v>
      </c>
      <c r="F4" s="238"/>
      <c r="G4" s="239"/>
      <c r="H4" s="235"/>
      <c r="I4" s="246">
        <f>F4*G4*H4</f>
        <v>0</v>
      </c>
    </row>
    <row r="5" spans="1:10" ht="93.75" customHeight="1">
      <c r="A5" s="229" t="s">
        <v>295</v>
      </c>
      <c r="B5" s="238">
        <v>250000</v>
      </c>
      <c r="C5" s="238">
        <v>9667</v>
      </c>
      <c r="D5" s="265">
        <f>C5/B5</f>
        <v>3.8668000000000001e-002</v>
      </c>
      <c r="E5" s="246">
        <f>(D5-0.02)*B5</f>
        <v>4667</v>
      </c>
      <c r="F5" s="238">
        <v>4667</v>
      </c>
      <c r="G5" s="239">
        <v>6</v>
      </c>
      <c r="H5" s="235">
        <v>5</v>
      </c>
      <c r="I5" s="246">
        <f>F5*G5*H5</f>
        <v>140010</v>
      </c>
    </row>
    <row r="6" spans="1:10" ht="90" customHeight="1">
      <c r="A6" s="229" t="s">
        <v>354</v>
      </c>
      <c r="B6" s="261"/>
      <c r="C6" s="264"/>
      <c r="D6" s="264"/>
      <c r="E6" s="264"/>
      <c r="F6" s="264"/>
      <c r="G6" s="264"/>
      <c r="H6" s="264"/>
      <c r="I6" s="246">
        <v>0</v>
      </c>
    </row>
    <row r="7" spans="1:10" ht="60.75" customHeight="1">
      <c r="A7" s="258" t="s">
        <v>299</v>
      </c>
      <c r="B7" s="262"/>
      <c r="C7" s="262"/>
      <c r="D7" s="262"/>
      <c r="E7" s="262"/>
      <c r="F7" s="262"/>
      <c r="G7" s="262"/>
      <c r="H7" s="262"/>
      <c r="I7" s="262"/>
    </row>
    <row r="9" spans="1:10">
      <c r="A9" s="223"/>
    </row>
  </sheetData>
  <mergeCells count="5">
    <mergeCell ref="B1:H1"/>
    <mergeCell ref="A2:H2"/>
    <mergeCell ref="B6:H6"/>
    <mergeCell ref="A7:I7"/>
    <mergeCell ref="I2:I3"/>
  </mergeCells>
  <phoneticPr fontId="21"/>
  <conditionalFormatting sqref="H5">
    <cfRule type="expression" dxfId="165" priority="1">
      <formula>#REF!="×"</formula>
    </cfRule>
  </conditionalFormatting>
  <conditionalFormatting sqref="F5:G5">
    <cfRule type="expression" dxfId="164" priority="2">
      <formula>#REF!="×"</formula>
    </cfRule>
  </conditionalFormatting>
  <conditionalFormatting sqref="H4">
    <cfRule type="expression" dxfId="163" priority="3">
      <formula>#REF!="×"</formula>
    </cfRule>
  </conditionalFormatting>
  <conditionalFormatting sqref="F4:G4 A4:E5 I4:I6 A6:B6">
    <cfRule type="expression" dxfId="162" priority="7">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cellComments="asDisplayed"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76"/>
  <sheetViews>
    <sheetView view="pageBreakPreview" zoomScale="70" zoomScaleNormal="85" zoomScaleSheetLayoutView="70" workbookViewId="0">
      <selection activeCell="G6" sqref="G6"/>
    </sheetView>
  </sheetViews>
  <sheetFormatPr defaultColWidth="9" defaultRowHeight="13.5"/>
  <cols>
    <col min="1" max="1" width="47.75" style="1" customWidth="1"/>
    <col min="2" max="4" width="15.125" style="222" customWidth="1"/>
    <col min="5" max="5" width="23.25" style="222" customWidth="1"/>
    <col min="6" max="6" width="17.75" style="1" customWidth="1"/>
    <col min="7" max="7" width="47.75" style="1" customWidth="1"/>
    <col min="8" max="10" width="15.125" style="222" customWidth="1"/>
    <col min="11" max="11" width="23.5" style="1" customWidth="1"/>
    <col min="12" max="12" width="167.875" style="223" customWidth="1"/>
    <col min="13" max="18" width="14.625" style="1" customWidth="1"/>
    <col min="19" max="19" width="18.875" style="1" customWidth="1"/>
    <col min="20" max="16384" width="9" style="1"/>
  </cols>
  <sheetData>
    <row r="1" spans="1:16" ht="25.5" customHeight="1">
      <c r="A1" s="224" t="s">
        <v>32</v>
      </c>
      <c r="B1" s="232"/>
      <c r="C1" s="232"/>
      <c r="D1" s="232"/>
      <c r="E1" s="232"/>
      <c r="G1" s="224"/>
      <c r="I1" s="198"/>
      <c r="J1" s="198"/>
      <c r="K1" s="156"/>
    </row>
    <row r="2" spans="1:16" ht="46.5" customHeight="1">
      <c r="A2" s="225" t="s">
        <v>329</v>
      </c>
      <c r="B2" s="225"/>
      <c r="C2" s="232"/>
      <c r="D2" s="232"/>
      <c r="E2" s="232"/>
      <c r="F2" s="232"/>
      <c r="G2" s="232"/>
      <c r="H2" s="225"/>
      <c r="I2" s="232"/>
      <c r="J2" s="232"/>
      <c r="K2" s="232"/>
      <c r="L2" s="223" t="s">
        <v>222</v>
      </c>
    </row>
    <row r="3" spans="1:16" ht="32.25" customHeight="1">
      <c r="A3" s="226" t="s">
        <v>210</v>
      </c>
      <c r="B3" s="233"/>
      <c r="C3" s="233"/>
      <c r="D3" s="233"/>
      <c r="E3" s="233"/>
      <c r="F3" s="243" t="s">
        <v>347</v>
      </c>
      <c r="G3" s="248" t="s">
        <v>239</v>
      </c>
      <c r="H3" s="233"/>
      <c r="I3" s="233"/>
      <c r="J3" s="233"/>
      <c r="K3" s="253">
        <f>SUM($K$10:$K$15)</f>
        <v>150000</v>
      </c>
      <c r="L3" s="223" t="s">
        <v>348</v>
      </c>
    </row>
    <row r="4" spans="1:16" ht="26.25" customHeight="1">
      <c r="A4" s="226" t="s">
        <v>270</v>
      </c>
      <c r="B4" s="233"/>
      <c r="C4" s="233"/>
      <c r="D4" s="233"/>
      <c r="E4" s="233"/>
      <c r="F4" s="243" t="s">
        <v>307</v>
      </c>
      <c r="G4" s="249" t="s">
        <v>305</v>
      </c>
      <c r="H4" s="233"/>
      <c r="I4" s="233"/>
      <c r="J4" s="233"/>
      <c r="K4" s="254">
        <v>0</v>
      </c>
      <c r="L4" s="223" t="s">
        <v>349</v>
      </c>
    </row>
    <row r="5" spans="1:16" ht="26.25" customHeight="1">
      <c r="A5" s="226" t="s">
        <v>74</v>
      </c>
      <c r="B5" s="233"/>
      <c r="C5" s="233"/>
      <c r="D5" s="233"/>
      <c r="E5" s="233"/>
      <c r="F5" s="243"/>
      <c r="G5" s="249" t="s">
        <v>339</v>
      </c>
      <c r="H5" s="233"/>
      <c r="I5" s="233"/>
      <c r="J5" s="233"/>
      <c r="K5" s="253">
        <f>ROUNDDOWN(K3-K4,-3)</f>
        <v>150000</v>
      </c>
      <c r="L5" s="223" t="s">
        <v>79</v>
      </c>
    </row>
    <row r="6" spans="1:16" ht="41.25" customHeight="1">
      <c r="A6" s="226" t="s">
        <v>212</v>
      </c>
      <c r="B6" s="233"/>
      <c r="C6" s="233"/>
      <c r="D6" s="233"/>
      <c r="E6" s="233"/>
      <c r="F6" s="244" t="s">
        <v>120</v>
      </c>
      <c r="G6" s="248" t="s">
        <v>372</v>
      </c>
      <c r="H6" s="233"/>
      <c r="I6" s="233"/>
      <c r="J6" s="233"/>
      <c r="K6" s="254">
        <v>150000</v>
      </c>
      <c r="L6" s="223" t="s">
        <v>28</v>
      </c>
    </row>
    <row r="7" spans="1:16" ht="26.25" customHeight="1">
      <c r="A7" s="226" t="s">
        <v>143</v>
      </c>
      <c r="B7" s="233"/>
      <c r="C7" s="233"/>
      <c r="D7" s="233"/>
      <c r="E7" s="233"/>
      <c r="F7" s="244" t="s">
        <v>120</v>
      </c>
      <c r="G7" s="248" t="s">
        <v>128</v>
      </c>
      <c r="H7" s="233"/>
      <c r="I7" s="233"/>
      <c r="J7" s="233"/>
      <c r="K7" s="253">
        <f>MIN(K5,K6)</f>
        <v>150000</v>
      </c>
    </row>
    <row r="8" spans="1:16" ht="41.25" customHeight="1">
      <c r="A8" s="227" t="s">
        <v>330</v>
      </c>
      <c r="B8" s="227"/>
      <c r="C8" s="227"/>
      <c r="D8" s="227"/>
      <c r="E8" s="227"/>
      <c r="F8" s="227"/>
      <c r="G8" s="227" t="s">
        <v>62</v>
      </c>
      <c r="H8" s="227"/>
      <c r="I8" s="227"/>
      <c r="J8" s="227"/>
      <c r="K8" s="227"/>
    </row>
    <row r="9" spans="1:16" s="1" customFormat="1" ht="66" customHeight="1">
      <c r="A9" s="228" t="s">
        <v>331</v>
      </c>
      <c r="B9" s="234" t="s">
        <v>95</v>
      </c>
      <c r="C9" s="234" t="s">
        <v>338</v>
      </c>
      <c r="D9" s="234" t="s">
        <v>219</v>
      </c>
      <c r="E9" s="234" t="s">
        <v>55</v>
      </c>
      <c r="F9" s="234" t="s">
        <v>102</v>
      </c>
      <c r="G9" s="228" t="str">
        <f>A9</f>
        <v>賃金改善（全体）の内容</v>
      </c>
      <c r="H9" s="234" t="s">
        <v>179</v>
      </c>
      <c r="I9" s="234" t="s">
        <v>343</v>
      </c>
      <c r="J9" s="234" t="s">
        <v>344</v>
      </c>
      <c r="K9" s="234" t="s">
        <v>345</v>
      </c>
      <c r="L9" s="223" t="s">
        <v>223</v>
      </c>
    </row>
    <row r="10" spans="1:16" ht="50.25" customHeight="1">
      <c r="A10" s="229" t="s">
        <v>124</v>
      </c>
      <c r="B10" s="235"/>
      <c r="C10" s="238"/>
      <c r="D10" s="239"/>
      <c r="E10" s="238"/>
      <c r="F10" s="246" t="e">
        <f>((B10*C10*D10)/B10)/D10</f>
        <v>#DIV/0!</v>
      </c>
      <c r="G10" s="229" t="s">
        <v>340</v>
      </c>
      <c r="H10" s="227">
        <f t="shared" ref="H10:J12" si="0">B10</f>
        <v>0</v>
      </c>
      <c r="I10" s="246">
        <f t="shared" si="0"/>
        <v>0</v>
      </c>
      <c r="J10" s="252">
        <f t="shared" si="0"/>
        <v>0</v>
      </c>
      <c r="K10" s="246">
        <f>H10*I10*J10</f>
        <v>0</v>
      </c>
      <c r="L10" s="223" t="s">
        <v>178</v>
      </c>
    </row>
    <row r="11" spans="1:16" ht="57" customHeight="1">
      <c r="A11" s="229" t="s">
        <v>254</v>
      </c>
      <c r="B11" s="235"/>
      <c r="C11" s="238"/>
      <c r="D11" s="239"/>
      <c r="E11" s="238"/>
      <c r="F11" s="246" t="e">
        <f>((B11*C11*D11)/B11)/D11</f>
        <v>#DIV/0!</v>
      </c>
      <c r="G11" s="229" t="s">
        <v>323</v>
      </c>
      <c r="H11" s="227">
        <f t="shared" si="0"/>
        <v>0</v>
      </c>
      <c r="I11" s="246">
        <f t="shared" si="0"/>
        <v>0</v>
      </c>
      <c r="J11" s="252">
        <f t="shared" si="0"/>
        <v>0</v>
      </c>
      <c r="K11" s="246">
        <f>H11*I11*J11</f>
        <v>0</v>
      </c>
      <c r="L11" s="223" t="s">
        <v>26</v>
      </c>
    </row>
    <row r="12" spans="1:16" ht="80.25" customHeight="1">
      <c r="A12" s="229" t="s">
        <v>332</v>
      </c>
      <c r="B12" s="235"/>
      <c r="C12" s="238"/>
      <c r="D12" s="239"/>
      <c r="E12" s="241"/>
      <c r="F12" s="246" t="e">
        <f>((B12*C12*D12)/B12)/D12</f>
        <v>#DIV/0!</v>
      </c>
      <c r="G12" s="229" t="s">
        <v>341</v>
      </c>
      <c r="H12" s="227">
        <f t="shared" si="0"/>
        <v>0</v>
      </c>
      <c r="I12" s="246">
        <f t="shared" si="0"/>
        <v>0</v>
      </c>
      <c r="J12" s="252">
        <f t="shared" si="0"/>
        <v>0</v>
      </c>
      <c r="K12" s="246">
        <f>H12*I12*J12</f>
        <v>0</v>
      </c>
      <c r="L12" s="223" t="s">
        <v>350</v>
      </c>
    </row>
    <row r="13" spans="1:16" ht="42.75" customHeight="1">
      <c r="A13" s="229" t="s">
        <v>214</v>
      </c>
      <c r="B13" s="235"/>
      <c r="C13" s="238"/>
      <c r="D13" s="240"/>
      <c r="E13" s="242"/>
      <c r="F13" s="246" t="e">
        <f>((B13*C13*D13)/B13)/D13</f>
        <v>#DIV/0!</v>
      </c>
      <c r="G13" s="229" t="s">
        <v>13</v>
      </c>
      <c r="H13" s="227">
        <f>B13</f>
        <v>0</v>
      </c>
      <c r="I13" s="246">
        <f>C13</f>
        <v>0</v>
      </c>
      <c r="J13" s="240">
        <v>4</v>
      </c>
      <c r="K13" s="246">
        <f>H13*I13*J13</f>
        <v>0</v>
      </c>
      <c r="L13" s="223" t="s">
        <v>150</v>
      </c>
    </row>
    <row r="14" spans="1:16" ht="41.25" customHeight="1">
      <c r="A14" s="229" t="s">
        <v>130</v>
      </c>
      <c r="B14" s="235"/>
      <c r="C14" s="238"/>
      <c r="D14" s="240"/>
      <c r="E14" s="242"/>
      <c r="F14" s="246" t="e">
        <f>(B14*C14)/B14/D14</f>
        <v>#DIV/0!</v>
      </c>
      <c r="G14" s="229" t="s">
        <v>67</v>
      </c>
      <c r="H14" s="227">
        <f>B14</f>
        <v>0</v>
      </c>
      <c r="I14" s="246">
        <f>C14</f>
        <v>0</v>
      </c>
      <c r="J14" s="240">
        <v>4</v>
      </c>
      <c r="K14" s="246">
        <f>H14*I14</f>
        <v>0</v>
      </c>
      <c r="L14" s="223" t="s">
        <v>351</v>
      </c>
      <c r="M14" s="1">
        <v>1</v>
      </c>
      <c r="N14" s="1">
        <v>2</v>
      </c>
      <c r="O14" s="1">
        <v>3</v>
      </c>
      <c r="P14" s="1">
        <v>4</v>
      </c>
    </row>
    <row r="15" spans="1:16" ht="73.5" customHeight="1">
      <c r="A15" s="230"/>
      <c r="B15" s="236"/>
      <c r="C15" s="236"/>
      <c r="D15" s="236"/>
      <c r="E15" s="236"/>
      <c r="F15" s="247"/>
      <c r="G15" s="250" t="s">
        <v>23</v>
      </c>
      <c r="H15" s="251"/>
      <c r="I15" s="251"/>
      <c r="J15" s="251"/>
      <c r="K15" s="246">
        <f>'【歯科診療所】別紙（2.0％超部分算定シート）'!I4+'【歯科診療所】別紙（2.0％超部分算定シート）'!I5+'【歯科診療所】別紙（2.0％超部分算定シート）'!I6</f>
        <v>150000</v>
      </c>
      <c r="L15" s="223" t="s">
        <v>352</v>
      </c>
    </row>
    <row r="16" spans="1:16" ht="55.5" customHeight="1">
      <c r="A16" s="231" t="s">
        <v>355</v>
      </c>
      <c r="B16" s="237"/>
      <c r="C16" s="237"/>
      <c r="D16" s="237"/>
      <c r="E16" s="237"/>
      <c r="F16" s="237"/>
      <c r="G16" s="237"/>
      <c r="H16" s="237"/>
      <c r="I16" s="237"/>
      <c r="J16" s="237"/>
      <c r="K16" s="255"/>
    </row>
    <row r="17" spans="1:16" s="1" customFormat="1" ht="72.75" customHeight="1">
      <c r="A17" s="228" t="s">
        <v>71</v>
      </c>
      <c r="B17" s="234" t="s">
        <v>95</v>
      </c>
      <c r="C17" s="234" t="s">
        <v>244</v>
      </c>
      <c r="D17" s="234" t="s">
        <v>219</v>
      </c>
      <c r="E17" s="234" t="s">
        <v>55</v>
      </c>
      <c r="F17" s="234" t="s">
        <v>102</v>
      </c>
      <c r="G17" s="228" t="str">
        <f>A17</f>
        <v>看護職員等（保健師、助産師、看護師及び准看護師）の賃金改善の内容</v>
      </c>
      <c r="H17" s="234" t="s">
        <v>179</v>
      </c>
      <c r="I17" s="234" t="s">
        <v>343</v>
      </c>
      <c r="J17" s="234" t="s">
        <v>344</v>
      </c>
      <c r="K17" s="234" t="s">
        <v>345</v>
      </c>
      <c r="L17" s="223" t="s">
        <v>223</v>
      </c>
    </row>
    <row r="18" spans="1:16" ht="50.25" customHeight="1">
      <c r="A18" s="229" t="s">
        <v>124</v>
      </c>
      <c r="B18" s="235"/>
      <c r="C18" s="238"/>
      <c r="D18" s="239"/>
      <c r="E18" s="238"/>
      <c r="F18" s="246" t="e">
        <f>((B18*C18*D18)/B18)/D18</f>
        <v>#DIV/0!</v>
      </c>
      <c r="G18" s="229" t="s">
        <v>340</v>
      </c>
      <c r="H18" s="227">
        <f t="shared" ref="H18:J20" si="1">B18</f>
        <v>0</v>
      </c>
      <c r="I18" s="246">
        <f t="shared" si="1"/>
        <v>0</v>
      </c>
      <c r="J18" s="252">
        <f t="shared" si="1"/>
        <v>0</v>
      </c>
      <c r="K18" s="246">
        <f>H18*I18*J18</f>
        <v>0</v>
      </c>
      <c r="L18" s="223" t="s">
        <v>178</v>
      </c>
    </row>
    <row r="19" spans="1:16" ht="57" customHeight="1">
      <c r="A19" s="229" t="s">
        <v>254</v>
      </c>
      <c r="B19" s="235"/>
      <c r="C19" s="238"/>
      <c r="D19" s="239"/>
      <c r="E19" s="238"/>
      <c r="F19" s="246" t="e">
        <f>((B19*C19*D19)/B19)/D19</f>
        <v>#DIV/0!</v>
      </c>
      <c r="G19" s="229" t="s">
        <v>323</v>
      </c>
      <c r="H19" s="227">
        <f t="shared" si="1"/>
        <v>0</v>
      </c>
      <c r="I19" s="246">
        <f t="shared" si="1"/>
        <v>0</v>
      </c>
      <c r="J19" s="252">
        <f t="shared" si="1"/>
        <v>0</v>
      </c>
      <c r="K19" s="246">
        <f>H19*I19*J19</f>
        <v>0</v>
      </c>
      <c r="L19" s="223" t="s">
        <v>26</v>
      </c>
    </row>
    <row r="20" spans="1:16" ht="80.25" customHeight="1">
      <c r="A20" s="229" t="s">
        <v>332</v>
      </c>
      <c r="B20" s="235"/>
      <c r="C20" s="238"/>
      <c r="D20" s="239"/>
      <c r="E20" s="241"/>
      <c r="F20" s="246" t="e">
        <f>((B20*C20*D20)/B20)/D20</f>
        <v>#DIV/0!</v>
      </c>
      <c r="G20" s="229" t="s">
        <v>341</v>
      </c>
      <c r="H20" s="227">
        <f t="shared" si="1"/>
        <v>0</v>
      </c>
      <c r="I20" s="246">
        <f t="shared" si="1"/>
        <v>0</v>
      </c>
      <c r="J20" s="252">
        <f t="shared" si="1"/>
        <v>0</v>
      </c>
      <c r="K20" s="246">
        <f>H20*I20*J20</f>
        <v>0</v>
      </c>
      <c r="L20" s="223" t="s">
        <v>350</v>
      </c>
    </row>
    <row r="21" spans="1:16" ht="42.75" customHeight="1">
      <c r="A21" s="229" t="s">
        <v>214</v>
      </c>
      <c r="B21" s="235"/>
      <c r="C21" s="238"/>
      <c r="D21" s="240"/>
      <c r="E21" s="242"/>
      <c r="F21" s="246" t="e">
        <f>((B21*C21*D21)/B21)/D21</f>
        <v>#DIV/0!</v>
      </c>
      <c r="G21" s="229" t="s">
        <v>13</v>
      </c>
      <c r="H21" s="227">
        <f>B21</f>
        <v>0</v>
      </c>
      <c r="I21" s="246">
        <f>C21</f>
        <v>0</v>
      </c>
      <c r="J21" s="240">
        <v>4</v>
      </c>
      <c r="K21" s="246">
        <f>H21*I21*J21</f>
        <v>0</v>
      </c>
      <c r="L21" s="223" t="s">
        <v>150</v>
      </c>
    </row>
    <row r="22" spans="1:16" ht="41.25" customHeight="1">
      <c r="A22" s="229" t="s">
        <v>130</v>
      </c>
      <c r="B22" s="235"/>
      <c r="C22" s="238"/>
      <c r="D22" s="240"/>
      <c r="E22" s="242"/>
      <c r="F22" s="246" t="e">
        <f>(B22*C22)/B22/D22</f>
        <v>#DIV/0!</v>
      </c>
      <c r="G22" s="229" t="s">
        <v>67</v>
      </c>
      <c r="H22" s="227">
        <f>B22</f>
        <v>0</v>
      </c>
      <c r="I22" s="246">
        <f>C22</f>
        <v>0</v>
      </c>
      <c r="J22" s="240">
        <v>4</v>
      </c>
      <c r="K22" s="246">
        <f>H22*I22</f>
        <v>0</v>
      </c>
      <c r="L22" s="223" t="s">
        <v>351</v>
      </c>
      <c r="M22" s="1">
        <v>1</v>
      </c>
      <c r="N22" s="1">
        <v>2</v>
      </c>
      <c r="O22" s="1">
        <v>3</v>
      </c>
      <c r="P22" s="1">
        <v>4</v>
      </c>
    </row>
    <row r="23" spans="1:16" s="1" customFormat="1" ht="72.75" customHeight="1">
      <c r="A23" s="228" t="s">
        <v>333</v>
      </c>
      <c r="B23" s="234" t="s">
        <v>95</v>
      </c>
      <c r="C23" s="234" t="s">
        <v>244</v>
      </c>
      <c r="D23" s="234" t="s">
        <v>219</v>
      </c>
      <c r="E23" s="234" t="s">
        <v>55</v>
      </c>
      <c r="F23" s="234" t="s">
        <v>102</v>
      </c>
      <c r="G23" s="228" t="str">
        <f>A23</f>
        <v>40歳未満の勤務医師、勤務歯科医師の賃金改善の内容</v>
      </c>
      <c r="H23" s="234" t="s">
        <v>179</v>
      </c>
      <c r="I23" s="234" t="s">
        <v>343</v>
      </c>
      <c r="J23" s="234" t="s">
        <v>344</v>
      </c>
      <c r="K23" s="234" t="s">
        <v>345</v>
      </c>
      <c r="L23" s="223" t="s">
        <v>223</v>
      </c>
    </row>
    <row r="24" spans="1:16" ht="50.25" customHeight="1">
      <c r="A24" s="229" t="s">
        <v>124</v>
      </c>
      <c r="B24" s="235"/>
      <c r="C24" s="238"/>
      <c r="D24" s="239"/>
      <c r="E24" s="238"/>
      <c r="F24" s="246" t="e">
        <f>((B24*C24*D24)/B24)/D24</f>
        <v>#DIV/0!</v>
      </c>
      <c r="G24" s="229" t="s">
        <v>340</v>
      </c>
      <c r="H24" s="227">
        <f t="shared" ref="H24:J26" si="2">B24</f>
        <v>0</v>
      </c>
      <c r="I24" s="246">
        <f t="shared" si="2"/>
        <v>0</v>
      </c>
      <c r="J24" s="252">
        <f t="shared" si="2"/>
        <v>0</v>
      </c>
      <c r="K24" s="246">
        <f>H24*I24*J24</f>
        <v>0</v>
      </c>
      <c r="L24" s="223" t="s">
        <v>178</v>
      </c>
    </row>
    <row r="25" spans="1:16" ht="57" customHeight="1">
      <c r="A25" s="229" t="s">
        <v>254</v>
      </c>
      <c r="B25" s="235"/>
      <c r="C25" s="238"/>
      <c r="D25" s="239"/>
      <c r="E25" s="238"/>
      <c r="F25" s="246" t="e">
        <f>((B25*C25*D25)/B25)/D25</f>
        <v>#DIV/0!</v>
      </c>
      <c r="G25" s="229" t="s">
        <v>323</v>
      </c>
      <c r="H25" s="227">
        <f t="shared" si="2"/>
        <v>0</v>
      </c>
      <c r="I25" s="246">
        <f t="shared" si="2"/>
        <v>0</v>
      </c>
      <c r="J25" s="252">
        <f t="shared" si="2"/>
        <v>0</v>
      </c>
      <c r="K25" s="246">
        <f>H25*I25*J25</f>
        <v>0</v>
      </c>
      <c r="L25" s="223" t="s">
        <v>26</v>
      </c>
    </row>
    <row r="26" spans="1:16" ht="80.25" customHeight="1">
      <c r="A26" s="229" t="s">
        <v>332</v>
      </c>
      <c r="B26" s="235"/>
      <c r="C26" s="238"/>
      <c r="D26" s="239"/>
      <c r="E26" s="241"/>
      <c r="F26" s="246" t="e">
        <f>((B26*C26*D26)/B26)/D26</f>
        <v>#DIV/0!</v>
      </c>
      <c r="G26" s="229" t="s">
        <v>342</v>
      </c>
      <c r="H26" s="227">
        <f t="shared" si="2"/>
        <v>0</v>
      </c>
      <c r="I26" s="246">
        <f t="shared" si="2"/>
        <v>0</v>
      </c>
      <c r="J26" s="252">
        <f t="shared" si="2"/>
        <v>0</v>
      </c>
      <c r="K26" s="246">
        <f>H26*I26*J26</f>
        <v>0</v>
      </c>
      <c r="L26" s="223" t="s">
        <v>350</v>
      </c>
    </row>
    <row r="27" spans="1:16" ht="43.5" customHeight="1">
      <c r="A27" s="229" t="s">
        <v>214</v>
      </c>
      <c r="B27" s="235"/>
      <c r="C27" s="238"/>
      <c r="D27" s="240"/>
      <c r="E27" s="242"/>
      <c r="F27" s="246" t="e">
        <f>((B27*C27*D27)/B27)/D27</f>
        <v>#DIV/0!</v>
      </c>
      <c r="G27" s="229" t="s">
        <v>13</v>
      </c>
      <c r="H27" s="227">
        <f>B27</f>
        <v>0</v>
      </c>
      <c r="I27" s="246">
        <f>C27</f>
        <v>0</v>
      </c>
      <c r="J27" s="240">
        <v>4</v>
      </c>
      <c r="K27" s="246">
        <f>H27*I27*J27</f>
        <v>0</v>
      </c>
      <c r="L27" s="223" t="s">
        <v>150</v>
      </c>
    </row>
    <row r="28" spans="1:16" ht="41.25" customHeight="1">
      <c r="A28" s="229" t="s">
        <v>130</v>
      </c>
      <c r="B28" s="235"/>
      <c r="C28" s="238"/>
      <c r="D28" s="240"/>
      <c r="E28" s="242"/>
      <c r="F28" s="246" t="e">
        <f>(B28*C28)/B28/D28</f>
        <v>#DIV/0!</v>
      </c>
      <c r="G28" s="229" t="s">
        <v>67</v>
      </c>
      <c r="H28" s="227">
        <f>B28</f>
        <v>0</v>
      </c>
      <c r="I28" s="246">
        <f>C28</f>
        <v>0</v>
      </c>
      <c r="J28" s="240">
        <v>4</v>
      </c>
      <c r="K28" s="246">
        <f>H28*I28</f>
        <v>0</v>
      </c>
      <c r="L28" s="223" t="s">
        <v>351</v>
      </c>
      <c r="M28" s="1">
        <v>1</v>
      </c>
      <c r="N28" s="1">
        <v>2</v>
      </c>
      <c r="O28" s="1">
        <v>3</v>
      </c>
      <c r="P28" s="1">
        <v>4</v>
      </c>
    </row>
    <row r="29" spans="1:16" s="1" customFormat="1" ht="72.75" customHeight="1">
      <c r="A29" s="228" t="s">
        <v>327</v>
      </c>
      <c r="B29" s="234" t="s">
        <v>95</v>
      </c>
      <c r="C29" s="234" t="s">
        <v>244</v>
      </c>
      <c r="D29" s="234" t="s">
        <v>219</v>
      </c>
      <c r="E29" s="234" t="s">
        <v>55</v>
      </c>
      <c r="F29" s="234" t="s">
        <v>102</v>
      </c>
      <c r="G29" s="228" t="str">
        <f>A29</f>
        <v>事務職員の賃金改善の内容</v>
      </c>
      <c r="H29" s="234" t="s">
        <v>179</v>
      </c>
      <c r="I29" s="234" t="s">
        <v>343</v>
      </c>
      <c r="J29" s="234" t="s">
        <v>344</v>
      </c>
      <c r="K29" s="234" t="s">
        <v>345</v>
      </c>
      <c r="L29" s="223" t="s">
        <v>223</v>
      </c>
    </row>
    <row r="30" spans="1:16" ht="50.25" customHeight="1">
      <c r="A30" s="229" t="s">
        <v>124</v>
      </c>
      <c r="B30" s="235"/>
      <c r="C30" s="238"/>
      <c r="D30" s="239"/>
      <c r="E30" s="238"/>
      <c r="F30" s="246" t="e">
        <f>((B30*C30*D30)/B30)/D30</f>
        <v>#DIV/0!</v>
      </c>
      <c r="G30" s="229" t="s">
        <v>340</v>
      </c>
      <c r="H30" s="227">
        <f t="shared" ref="H30:J32" si="3">B30</f>
        <v>0</v>
      </c>
      <c r="I30" s="246">
        <f t="shared" si="3"/>
        <v>0</v>
      </c>
      <c r="J30" s="252">
        <f t="shared" si="3"/>
        <v>0</v>
      </c>
      <c r="K30" s="246">
        <f>H30*I30*J30</f>
        <v>0</v>
      </c>
      <c r="L30" s="223" t="s">
        <v>178</v>
      </c>
    </row>
    <row r="31" spans="1:16" ht="57" customHeight="1">
      <c r="A31" s="229" t="s">
        <v>254</v>
      </c>
      <c r="B31" s="235"/>
      <c r="C31" s="238"/>
      <c r="D31" s="239"/>
      <c r="E31" s="238"/>
      <c r="F31" s="246" t="e">
        <f>((B31*C31*D31)/B31)/D31</f>
        <v>#DIV/0!</v>
      </c>
      <c r="G31" s="229" t="s">
        <v>323</v>
      </c>
      <c r="H31" s="227">
        <f t="shared" si="3"/>
        <v>0</v>
      </c>
      <c r="I31" s="246">
        <f t="shared" si="3"/>
        <v>0</v>
      </c>
      <c r="J31" s="252">
        <f t="shared" si="3"/>
        <v>0</v>
      </c>
      <c r="K31" s="246">
        <f>H31*I31*J31</f>
        <v>0</v>
      </c>
      <c r="L31" s="223" t="s">
        <v>26</v>
      </c>
    </row>
    <row r="32" spans="1:16" ht="80.25" customHeight="1">
      <c r="A32" s="229" t="s">
        <v>332</v>
      </c>
      <c r="B32" s="235"/>
      <c r="C32" s="238"/>
      <c r="D32" s="239"/>
      <c r="E32" s="241"/>
      <c r="F32" s="246" t="e">
        <f>((B32*C32*D32)/B32)/D32</f>
        <v>#DIV/0!</v>
      </c>
      <c r="G32" s="229" t="s">
        <v>342</v>
      </c>
      <c r="H32" s="227">
        <f t="shared" si="3"/>
        <v>0</v>
      </c>
      <c r="I32" s="246">
        <f t="shared" si="3"/>
        <v>0</v>
      </c>
      <c r="J32" s="252">
        <f t="shared" si="3"/>
        <v>0</v>
      </c>
      <c r="K32" s="246">
        <f>H32*I32*J32</f>
        <v>0</v>
      </c>
      <c r="L32" s="223" t="s">
        <v>350</v>
      </c>
    </row>
    <row r="33" spans="1:16" ht="43.5" customHeight="1">
      <c r="A33" s="229" t="s">
        <v>214</v>
      </c>
      <c r="B33" s="235"/>
      <c r="C33" s="238"/>
      <c r="D33" s="240"/>
      <c r="E33" s="242"/>
      <c r="F33" s="246" t="e">
        <f>((B33*C33*D33)/B33)/D33</f>
        <v>#DIV/0!</v>
      </c>
      <c r="G33" s="229" t="s">
        <v>13</v>
      </c>
      <c r="H33" s="227">
        <f>B33</f>
        <v>0</v>
      </c>
      <c r="I33" s="246">
        <f>C33</f>
        <v>0</v>
      </c>
      <c r="J33" s="240">
        <v>4</v>
      </c>
      <c r="K33" s="246">
        <f>H33*I33*J33</f>
        <v>0</v>
      </c>
      <c r="L33" s="223" t="s">
        <v>150</v>
      </c>
    </row>
    <row r="34" spans="1:16" ht="41.25" customHeight="1">
      <c r="A34" s="229" t="s">
        <v>130</v>
      </c>
      <c r="B34" s="235"/>
      <c r="C34" s="238"/>
      <c r="D34" s="240"/>
      <c r="E34" s="242"/>
      <c r="F34" s="246" t="e">
        <f>(B34*C34)/B34/D34</f>
        <v>#DIV/0!</v>
      </c>
      <c r="G34" s="229" t="s">
        <v>67</v>
      </c>
      <c r="H34" s="227">
        <f>B34</f>
        <v>0</v>
      </c>
      <c r="I34" s="246">
        <f>C34</f>
        <v>0</v>
      </c>
      <c r="J34" s="240">
        <v>4</v>
      </c>
      <c r="K34" s="246">
        <f>H34*I34</f>
        <v>0</v>
      </c>
      <c r="L34" s="223" t="s">
        <v>351</v>
      </c>
      <c r="M34" s="1">
        <v>1</v>
      </c>
      <c r="N34" s="1">
        <v>2</v>
      </c>
      <c r="O34" s="1">
        <v>3</v>
      </c>
      <c r="P34" s="1">
        <v>4</v>
      </c>
    </row>
    <row r="35" spans="1:16" s="1" customFormat="1" ht="72.75" customHeight="1">
      <c r="A35" s="228" t="s">
        <v>334</v>
      </c>
      <c r="B35" s="234" t="s">
        <v>95</v>
      </c>
      <c r="C35" s="234" t="s">
        <v>244</v>
      </c>
      <c r="D35" s="234" t="s">
        <v>219</v>
      </c>
      <c r="E35" s="234" t="s">
        <v>55</v>
      </c>
      <c r="F35" s="234" t="s">
        <v>102</v>
      </c>
      <c r="G35" s="228" t="str">
        <f>A35</f>
        <v>看護補助者の賃金改善の内容</v>
      </c>
      <c r="H35" s="234" t="s">
        <v>179</v>
      </c>
      <c r="I35" s="234" t="s">
        <v>343</v>
      </c>
      <c r="J35" s="234" t="s">
        <v>344</v>
      </c>
      <c r="K35" s="234" t="s">
        <v>345</v>
      </c>
      <c r="L35" s="223" t="s">
        <v>223</v>
      </c>
    </row>
    <row r="36" spans="1:16" ht="50.25" customHeight="1">
      <c r="A36" s="229" t="s">
        <v>124</v>
      </c>
      <c r="B36" s="235"/>
      <c r="C36" s="238"/>
      <c r="D36" s="239"/>
      <c r="E36" s="238"/>
      <c r="F36" s="246" t="e">
        <f>((B36*C36*D36)/B36)/D36</f>
        <v>#DIV/0!</v>
      </c>
      <c r="G36" s="229" t="s">
        <v>340</v>
      </c>
      <c r="H36" s="227">
        <f t="shared" ref="H36:J38" si="4">B36</f>
        <v>0</v>
      </c>
      <c r="I36" s="246">
        <f t="shared" si="4"/>
        <v>0</v>
      </c>
      <c r="J36" s="252">
        <f t="shared" si="4"/>
        <v>0</v>
      </c>
      <c r="K36" s="246">
        <f>H36*I36*J36</f>
        <v>0</v>
      </c>
      <c r="L36" s="223" t="s">
        <v>178</v>
      </c>
    </row>
    <row r="37" spans="1:16" ht="57" customHeight="1">
      <c r="A37" s="229" t="s">
        <v>254</v>
      </c>
      <c r="B37" s="235"/>
      <c r="C37" s="238"/>
      <c r="D37" s="239"/>
      <c r="E37" s="238"/>
      <c r="F37" s="246" t="e">
        <f>((B37*C37*D37)/B37)/D37</f>
        <v>#DIV/0!</v>
      </c>
      <c r="G37" s="229" t="s">
        <v>323</v>
      </c>
      <c r="H37" s="227">
        <f t="shared" si="4"/>
        <v>0</v>
      </c>
      <c r="I37" s="246">
        <f t="shared" si="4"/>
        <v>0</v>
      </c>
      <c r="J37" s="252">
        <f t="shared" si="4"/>
        <v>0</v>
      </c>
      <c r="K37" s="246">
        <f>H37*I37*J37</f>
        <v>0</v>
      </c>
      <c r="L37" s="223" t="s">
        <v>26</v>
      </c>
    </row>
    <row r="38" spans="1:16" ht="80.25" customHeight="1">
      <c r="A38" s="229" t="s">
        <v>332</v>
      </c>
      <c r="B38" s="235"/>
      <c r="C38" s="238"/>
      <c r="D38" s="239"/>
      <c r="E38" s="241"/>
      <c r="F38" s="246" t="e">
        <f>((B38*C38*D38)/B38)/D38</f>
        <v>#DIV/0!</v>
      </c>
      <c r="G38" s="229" t="s">
        <v>342</v>
      </c>
      <c r="H38" s="227">
        <f t="shared" si="4"/>
        <v>0</v>
      </c>
      <c r="I38" s="246">
        <f t="shared" si="4"/>
        <v>0</v>
      </c>
      <c r="J38" s="252">
        <f t="shared" si="4"/>
        <v>0</v>
      </c>
      <c r="K38" s="246">
        <f>H38*I38*J38</f>
        <v>0</v>
      </c>
      <c r="L38" s="223" t="s">
        <v>350</v>
      </c>
    </row>
    <row r="39" spans="1:16" ht="43.5" customHeight="1">
      <c r="A39" s="229" t="s">
        <v>214</v>
      </c>
      <c r="B39" s="235"/>
      <c r="C39" s="238"/>
      <c r="D39" s="240"/>
      <c r="E39" s="242"/>
      <c r="F39" s="246" t="e">
        <f>((B39*C39*D39)/B39)/D39</f>
        <v>#DIV/0!</v>
      </c>
      <c r="G39" s="229" t="s">
        <v>13</v>
      </c>
      <c r="H39" s="227">
        <f>B39</f>
        <v>0</v>
      </c>
      <c r="I39" s="246">
        <f>C39</f>
        <v>0</v>
      </c>
      <c r="J39" s="240">
        <v>4</v>
      </c>
      <c r="K39" s="246">
        <f>H39*I39*J39</f>
        <v>0</v>
      </c>
      <c r="L39" s="223" t="s">
        <v>150</v>
      </c>
    </row>
    <row r="40" spans="1:16" ht="41.25" customHeight="1">
      <c r="A40" s="229" t="s">
        <v>130</v>
      </c>
      <c r="B40" s="235"/>
      <c r="C40" s="238"/>
      <c r="D40" s="240"/>
      <c r="E40" s="242"/>
      <c r="F40" s="246" t="e">
        <f>(B40*C40)/B40/D40</f>
        <v>#DIV/0!</v>
      </c>
      <c r="G40" s="229" t="s">
        <v>67</v>
      </c>
      <c r="H40" s="227">
        <f>B40</f>
        <v>0</v>
      </c>
      <c r="I40" s="246">
        <f>C40</f>
        <v>0</v>
      </c>
      <c r="J40" s="240">
        <v>4</v>
      </c>
      <c r="K40" s="246">
        <f>H40*I40</f>
        <v>0</v>
      </c>
      <c r="L40" s="223" t="s">
        <v>351</v>
      </c>
      <c r="M40" s="1">
        <v>1</v>
      </c>
      <c r="N40" s="1">
        <v>2</v>
      </c>
      <c r="O40" s="1">
        <v>3</v>
      </c>
      <c r="P40" s="1">
        <v>4</v>
      </c>
    </row>
    <row r="41" spans="1:16" s="1" customFormat="1" ht="72.75" customHeight="1">
      <c r="A41" s="228" t="s">
        <v>276</v>
      </c>
      <c r="B41" s="234" t="s">
        <v>95</v>
      </c>
      <c r="C41" s="234" t="s">
        <v>244</v>
      </c>
      <c r="D41" s="234" t="s">
        <v>219</v>
      </c>
      <c r="E41" s="234" t="s">
        <v>55</v>
      </c>
      <c r="F41" s="234" t="s">
        <v>102</v>
      </c>
      <c r="G41" s="228" t="str">
        <f>A41</f>
        <v>歯科衛生士の賃金改善の内容</v>
      </c>
      <c r="H41" s="234" t="s">
        <v>179</v>
      </c>
      <c r="I41" s="234" t="s">
        <v>343</v>
      </c>
      <c r="J41" s="234" t="s">
        <v>344</v>
      </c>
      <c r="K41" s="234" t="s">
        <v>345</v>
      </c>
      <c r="L41" s="223" t="s">
        <v>223</v>
      </c>
    </row>
    <row r="42" spans="1:16" ht="50.25" customHeight="1">
      <c r="A42" s="229" t="s">
        <v>124</v>
      </c>
      <c r="B42" s="235"/>
      <c r="C42" s="238"/>
      <c r="D42" s="239"/>
      <c r="E42" s="238"/>
      <c r="F42" s="246" t="e">
        <f>((B42*C42*D42)/B42)/D42</f>
        <v>#DIV/0!</v>
      </c>
      <c r="G42" s="229" t="s">
        <v>340</v>
      </c>
      <c r="H42" s="227">
        <f t="shared" ref="H42:J44" si="5">B42</f>
        <v>0</v>
      </c>
      <c r="I42" s="246">
        <f t="shared" si="5"/>
        <v>0</v>
      </c>
      <c r="J42" s="252">
        <f t="shared" si="5"/>
        <v>0</v>
      </c>
      <c r="K42" s="246">
        <f>H42*I42*J42</f>
        <v>0</v>
      </c>
      <c r="L42" s="223" t="s">
        <v>178</v>
      </c>
    </row>
    <row r="43" spans="1:16" ht="57" customHeight="1">
      <c r="A43" s="229" t="s">
        <v>254</v>
      </c>
      <c r="B43" s="235"/>
      <c r="C43" s="238"/>
      <c r="D43" s="239"/>
      <c r="E43" s="238"/>
      <c r="F43" s="246" t="e">
        <f>((B43*C43*D43)/B43)/D43</f>
        <v>#DIV/0!</v>
      </c>
      <c r="G43" s="229" t="s">
        <v>323</v>
      </c>
      <c r="H43" s="227">
        <f t="shared" si="5"/>
        <v>0</v>
      </c>
      <c r="I43" s="246">
        <f t="shared" si="5"/>
        <v>0</v>
      </c>
      <c r="J43" s="252">
        <f t="shared" si="5"/>
        <v>0</v>
      </c>
      <c r="K43" s="246">
        <f>H43*I43*J43</f>
        <v>0</v>
      </c>
      <c r="L43" s="223" t="s">
        <v>26</v>
      </c>
    </row>
    <row r="44" spans="1:16" ht="80.25" customHeight="1">
      <c r="A44" s="229" t="s">
        <v>332</v>
      </c>
      <c r="B44" s="235"/>
      <c r="C44" s="238"/>
      <c r="D44" s="239"/>
      <c r="E44" s="241"/>
      <c r="F44" s="246" t="e">
        <f>((B44*C44*D44)/B44)/D44</f>
        <v>#DIV/0!</v>
      </c>
      <c r="G44" s="229" t="s">
        <v>342</v>
      </c>
      <c r="H44" s="227">
        <f t="shared" si="5"/>
        <v>0</v>
      </c>
      <c r="I44" s="246">
        <f t="shared" si="5"/>
        <v>0</v>
      </c>
      <c r="J44" s="252">
        <f t="shared" si="5"/>
        <v>0</v>
      </c>
      <c r="K44" s="246">
        <f>H44*I44*J44</f>
        <v>0</v>
      </c>
      <c r="L44" s="223" t="s">
        <v>350</v>
      </c>
    </row>
    <row r="45" spans="1:16" ht="43.5" customHeight="1">
      <c r="A45" s="229" t="s">
        <v>214</v>
      </c>
      <c r="B45" s="235"/>
      <c r="C45" s="238"/>
      <c r="D45" s="240"/>
      <c r="E45" s="242"/>
      <c r="F45" s="246" t="e">
        <f>((B45*C45*D45)/B45)/D45</f>
        <v>#DIV/0!</v>
      </c>
      <c r="G45" s="229" t="s">
        <v>13</v>
      </c>
      <c r="H45" s="227">
        <f>B45</f>
        <v>0</v>
      </c>
      <c r="I45" s="246">
        <f>C45</f>
        <v>0</v>
      </c>
      <c r="J45" s="240">
        <v>4</v>
      </c>
      <c r="K45" s="246">
        <f>H45*I45*J45</f>
        <v>0</v>
      </c>
      <c r="L45" s="223" t="s">
        <v>150</v>
      </c>
    </row>
    <row r="46" spans="1:16" ht="41.25" customHeight="1">
      <c r="A46" s="229" t="s">
        <v>130</v>
      </c>
      <c r="B46" s="235"/>
      <c r="C46" s="238"/>
      <c r="D46" s="240"/>
      <c r="E46" s="242"/>
      <c r="F46" s="246" t="e">
        <f>(B46*C46)/B46/D46</f>
        <v>#DIV/0!</v>
      </c>
      <c r="G46" s="229" t="s">
        <v>67</v>
      </c>
      <c r="H46" s="227">
        <f>B46</f>
        <v>0</v>
      </c>
      <c r="I46" s="246">
        <f>C46</f>
        <v>0</v>
      </c>
      <c r="J46" s="240">
        <v>4</v>
      </c>
      <c r="K46" s="246">
        <f>H46*I46</f>
        <v>0</v>
      </c>
      <c r="L46" s="223" t="s">
        <v>351</v>
      </c>
      <c r="M46" s="1">
        <v>1</v>
      </c>
      <c r="N46" s="1">
        <v>2</v>
      </c>
      <c r="O46" s="1">
        <v>3</v>
      </c>
      <c r="P46" s="1">
        <v>4</v>
      </c>
    </row>
    <row r="47" spans="1:16" s="1" customFormat="1" ht="72.75" customHeight="1">
      <c r="A47" s="228" t="s">
        <v>279</v>
      </c>
      <c r="B47" s="234" t="s">
        <v>95</v>
      </c>
      <c r="C47" s="234" t="s">
        <v>244</v>
      </c>
      <c r="D47" s="234" t="s">
        <v>219</v>
      </c>
      <c r="E47" s="234" t="s">
        <v>55</v>
      </c>
      <c r="F47" s="234" t="s">
        <v>102</v>
      </c>
      <c r="G47" s="228" t="str">
        <f>A47</f>
        <v>（常勤（換算しない）10人以上を雇用している場合は必ず記載）
リハビリ職種（理学療法士、作業療法士、言語聴覚士）の賃金改善の内容</v>
      </c>
      <c r="H47" s="234" t="s">
        <v>179</v>
      </c>
      <c r="I47" s="234" t="s">
        <v>343</v>
      </c>
      <c r="J47" s="234" t="s">
        <v>344</v>
      </c>
      <c r="K47" s="234" t="s">
        <v>345</v>
      </c>
      <c r="L47" s="223" t="s">
        <v>223</v>
      </c>
    </row>
    <row r="48" spans="1:16" ht="50.25" customHeight="1">
      <c r="A48" s="229" t="s">
        <v>124</v>
      </c>
      <c r="B48" s="235"/>
      <c r="C48" s="238"/>
      <c r="D48" s="239"/>
      <c r="E48" s="238"/>
      <c r="F48" s="246" t="e">
        <f>((B48*C48*D48)/B48)/D48</f>
        <v>#DIV/0!</v>
      </c>
      <c r="G48" s="229" t="s">
        <v>340</v>
      </c>
      <c r="H48" s="227">
        <f t="shared" ref="H48:J50" si="6">B48</f>
        <v>0</v>
      </c>
      <c r="I48" s="246">
        <f t="shared" si="6"/>
        <v>0</v>
      </c>
      <c r="J48" s="252">
        <f t="shared" si="6"/>
        <v>0</v>
      </c>
      <c r="K48" s="246">
        <f>H48*I48*J48</f>
        <v>0</v>
      </c>
      <c r="L48" s="223" t="s">
        <v>178</v>
      </c>
    </row>
    <row r="49" spans="1:16" ht="57" customHeight="1">
      <c r="A49" s="229" t="s">
        <v>254</v>
      </c>
      <c r="B49" s="235"/>
      <c r="C49" s="238"/>
      <c r="D49" s="239"/>
      <c r="E49" s="238"/>
      <c r="F49" s="246" t="e">
        <f>((B49*C49*D49)/B49)/D49</f>
        <v>#DIV/0!</v>
      </c>
      <c r="G49" s="229" t="s">
        <v>323</v>
      </c>
      <c r="H49" s="227">
        <f t="shared" si="6"/>
        <v>0</v>
      </c>
      <c r="I49" s="246">
        <f t="shared" si="6"/>
        <v>0</v>
      </c>
      <c r="J49" s="252">
        <f t="shared" si="6"/>
        <v>0</v>
      </c>
      <c r="K49" s="246">
        <f>H49*I49*J49</f>
        <v>0</v>
      </c>
      <c r="L49" s="223" t="s">
        <v>26</v>
      </c>
    </row>
    <row r="50" spans="1:16" ht="80.25" customHeight="1">
      <c r="A50" s="229" t="s">
        <v>332</v>
      </c>
      <c r="B50" s="235"/>
      <c r="C50" s="238"/>
      <c r="D50" s="239"/>
      <c r="E50" s="241"/>
      <c r="F50" s="246" t="e">
        <f>((B50*C50*D50)/B50)/D50</f>
        <v>#DIV/0!</v>
      </c>
      <c r="G50" s="229" t="s">
        <v>342</v>
      </c>
      <c r="H50" s="227">
        <f t="shared" si="6"/>
        <v>0</v>
      </c>
      <c r="I50" s="246">
        <f t="shared" si="6"/>
        <v>0</v>
      </c>
      <c r="J50" s="252">
        <f t="shared" si="6"/>
        <v>0</v>
      </c>
      <c r="K50" s="246">
        <f>H50*I50*J50</f>
        <v>0</v>
      </c>
      <c r="L50" s="223" t="s">
        <v>350</v>
      </c>
    </row>
    <row r="51" spans="1:16" ht="43.5" customHeight="1">
      <c r="A51" s="229" t="s">
        <v>214</v>
      </c>
      <c r="B51" s="235"/>
      <c r="C51" s="238"/>
      <c r="D51" s="240"/>
      <c r="E51" s="242"/>
      <c r="F51" s="246" t="e">
        <f>((B51*C51*D51)/B51)/D51</f>
        <v>#DIV/0!</v>
      </c>
      <c r="G51" s="229" t="s">
        <v>13</v>
      </c>
      <c r="H51" s="227">
        <f>B51</f>
        <v>0</v>
      </c>
      <c r="I51" s="246">
        <f>C51</f>
        <v>0</v>
      </c>
      <c r="J51" s="240">
        <v>4</v>
      </c>
      <c r="K51" s="246">
        <f>H51*I51*J51</f>
        <v>0</v>
      </c>
      <c r="L51" s="223" t="s">
        <v>150</v>
      </c>
    </row>
    <row r="52" spans="1:16" ht="41.25" customHeight="1">
      <c r="A52" s="229" t="s">
        <v>130</v>
      </c>
      <c r="B52" s="235"/>
      <c r="C52" s="238"/>
      <c r="D52" s="240"/>
      <c r="E52" s="242"/>
      <c r="F52" s="246" t="e">
        <f>(B52*C52)/B52/D52</f>
        <v>#DIV/0!</v>
      </c>
      <c r="G52" s="229" t="s">
        <v>67</v>
      </c>
      <c r="H52" s="227">
        <f>B52</f>
        <v>0</v>
      </c>
      <c r="I52" s="246">
        <f>C52</f>
        <v>0</v>
      </c>
      <c r="J52" s="240">
        <v>4</v>
      </c>
      <c r="K52" s="246">
        <f>H52*I52</f>
        <v>0</v>
      </c>
      <c r="L52" s="223" t="s">
        <v>351</v>
      </c>
      <c r="M52" s="1">
        <v>1</v>
      </c>
      <c r="N52" s="1">
        <v>2</v>
      </c>
      <c r="O52" s="1">
        <v>3</v>
      </c>
      <c r="P52" s="1">
        <v>4</v>
      </c>
    </row>
    <row r="53" spans="1:16" s="1" customFormat="1" ht="72.75" customHeight="1">
      <c r="A53" s="228" t="s">
        <v>335</v>
      </c>
      <c r="B53" s="234" t="s">
        <v>95</v>
      </c>
      <c r="C53" s="234" t="s">
        <v>244</v>
      </c>
      <c r="D53" s="234" t="s">
        <v>219</v>
      </c>
      <c r="E53" s="234" t="s">
        <v>55</v>
      </c>
      <c r="F53" s="234" t="s">
        <v>102</v>
      </c>
      <c r="G53" s="228" t="str">
        <f>A53</f>
        <v>（理学療法士単独の賃金表がある場合は必ず記載）
理学療法士の賃金改善の内容</v>
      </c>
      <c r="H53" s="234" t="s">
        <v>179</v>
      </c>
      <c r="I53" s="234" t="s">
        <v>343</v>
      </c>
      <c r="J53" s="234" t="s">
        <v>344</v>
      </c>
      <c r="K53" s="234" t="s">
        <v>345</v>
      </c>
      <c r="L53" s="223" t="s">
        <v>223</v>
      </c>
    </row>
    <row r="54" spans="1:16" ht="50.25" customHeight="1">
      <c r="A54" s="229" t="s">
        <v>124</v>
      </c>
      <c r="B54" s="235"/>
      <c r="C54" s="238"/>
      <c r="D54" s="239"/>
      <c r="E54" s="238"/>
      <c r="F54" s="246" t="e">
        <f>((B54*C54*D54)/B54)/D54</f>
        <v>#DIV/0!</v>
      </c>
      <c r="G54" s="229" t="s">
        <v>340</v>
      </c>
      <c r="H54" s="227">
        <f t="shared" ref="H54:J56" si="7">B54</f>
        <v>0</v>
      </c>
      <c r="I54" s="246">
        <f t="shared" si="7"/>
        <v>0</v>
      </c>
      <c r="J54" s="252">
        <f t="shared" si="7"/>
        <v>0</v>
      </c>
      <c r="K54" s="246">
        <f>H54*I54*J54</f>
        <v>0</v>
      </c>
      <c r="L54" s="223" t="s">
        <v>178</v>
      </c>
    </row>
    <row r="55" spans="1:16" ht="57" customHeight="1">
      <c r="A55" s="229" t="s">
        <v>254</v>
      </c>
      <c r="B55" s="235"/>
      <c r="C55" s="238"/>
      <c r="D55" s="239"/>
      <c r="E55" s="238"/>
      <c r="F55" s="246" t="e">
        <f>((B55*C55*D55)/B55)/D55</f>
        <v>#DIV/0!</v>
      </c>
      <c r="G55" s="229" t="s">
        <v>323</v>
      </c>
      <c r="H55" s="227">
        <f t="shared" si="7"/>
        <v>0</v>
      </c>
      <c r="I55" s="246">
        <f t="shared" si="7"/>
        <v>0</v>
      </c>
      <c r="J55" s="252">
        <f t="shared" si="7"/>
        <v>0</v>
      </c>
      <c r="K55" s="246">
        <f>H55*I55*J55</f>
        <v>0</v>
      </c>
      <c r="L55" s="223" t="s">
        <v>26</v>
      </c>
    </row>
    <row r="56" spans="1:16" ht="80.25" customHeight="1">
      <c r="A56" s="229" t="s">
        <v>332</v>
      </c>
      <c r="B56" s="235"/>
      <c r="C56" s="238"/>
      <c r="D56" s="239"/>
      <c r="E56" s="241"/>
      <c r="F56" s="246" t="e">
        <f>((B56*C56*D56)/B56)/D56</f>
        <v>#DIV/0!</v>
      </c>
      <c r="G56" s="229" t="s">
        <v>342</v>
      </c>
      <c r="H56" s="227">
        <f t="shared" si="7"/>
        <v>0</v>
      </c>
      <c r="I56" s="246">
        <f t="shared" si="7"/>
        <v>0</v>
      </c>
      <c r="J56" s="252">
        <f t="shared" si="7"/>
        <v>0</v>
      </c>
      <c r="K56" s="246">
        <f>H56*I56*J56</f>
        <v>0</v>
      </c>
      <c r="L56" s="223" t="s">
        <v>350</v>
      </c>
    </row>
    <row r="57" spans="1:16" ht="43.5" customHeight="1">
      <c r="A57" s="229" t="s">
        <v>214</v>
      </c>
      <c r="B57" s="235"/>
      <c r="C57" s="238"/>
      <c r="D57" s="240"/>
      <c r="E57" s="242"/>
      <c r="F57" s="246" t="e">
        <f>((B57*C57*D57)/B57)/D57</f>
        <v>#DIV/0!</v>
      </c>
      <c r="G57" s="229" t="s">
        <v>13</v>
      </c>
      <c r="H57" s="227">
        <f>B57</f>
        <v>0</v>
      </c>
      <c r="I57" s="246">
        <f>C57</f>
        <v>0</v>
      </c>
      <c r="J57" s="240">
        <v>4</v>
      </c>
      <c r="K57" s="246">
        <f>H57*I57*J57</f>
        <v>0</v>
      </c>
      <c r="L57" s="223" t="s">
        <v>150</v>
      </c>
    </row>
    <row r="58" spans="1:16" ht="41.25" customHeight="1">
      <c r="A58" s="229" t="s">
        <v>130</v>
      </c>
      <c r="B58" s="235"/>
      <c r="C58" s="238"/>
      <c r="D58" s="240"/>
      <c r="E58" s="242"/>
      <c r="F58" s="246" t="e">
        <f>(B58*C58)/B58/D58</f>
        <v>#DIV/0!</v>
      </c>
      <c r="G58" s="229" t="s">
        <v>67</v>
      </c>
      <c r="H58" s="227">
        <f>B58</f>
        <v>0</v>
      </c>
      <c r="I58" s="246">
        <f>C58</f>
        <v>0</v>
      </c>
      <c r="J58" s="240">
        <v>4</v>
      </c>
      <c r="K58" s="246">
        <f>H58*I58</f>
        <v>0</v>
      </c>
      <c r="L58" s="223" t="s">
        <v>351</v>
      </c>
      <c r="M58" s="1">
        <v>1</v>
      </c>
      <c r="N58" s="1">
        <v>2</v>
      </c>
      <c r="O58" s="1">
        <v>3</v>
      </c>
      <c r="P58" s="1">
        <v>4</v>
      </c>
    </row>
    <row r="59" spans="1:16" s="1" customFormat="1" ht="72.75" customHeight="1">
      <c r="A59" s="228" t="s">
        <v>336</v>
      </c>
      <c r="B59" s="234" t="s">
        <v>95</v>
      </c>
      <c r="C59" s="234" t="s">
        <v>244</v>
      </c>
      <c r="D59" s="234" t="s">
        <v>219</v>
      </c>
      <c r="E59" s="234" t="s">
        <v>55</v>
      </c>
      <c r="F59" s="234" t="s">
        <v>102</v>
      </c>
      <c r="G59" s="228" t="str">
        <f>A59</f>
        <v>（作業療法士単独の賃金表がある場合は必ず記載）
作業療法士の賃金改善の内容</v>
      </c>
      <c r="H59" s="234" t="s">
        <v>179</v>
      </c>
      <c r="I59" s="234" t="s">
        <v>343</v>
      </c>
      <c r="J59" s="234" t="s">
        <v>344</v>
      </c>
      <c r="K59" s="234" t="s">
        <v>345</v>
      </c>
      <c r="L59" s="223" t="s">
        <v>223</v>
      </c>
    </row>
    <row r="60" spans="1:16" ht="50.25" customHeight="1">
      <c r="A60" s="229" t="s">
        <v>124</v>
      </c>
      <c r="B60" s="235"/>
      <c r="C60" s="238"/>
      <c r="D60" s="239"/>
      <c r="E60" s="238"/>
      <c r="F60" s="246" t="e">
        <f>((B60*C60*D60)/B60)/D60</f>
        <v>#DIV/0!</v>
      </c>
      <c r="G60" s="229" t="s">
        <v>340</v>
      </c>
      <c r="H60" s="227">
        <f t="shared" ref="H60:J62" si="8">B60</f>
        <v>0</v>
      </c>
      <c r="I60" s="246">
        <f t="shared" si="8"/>
        <v>0</v>
      </c>
      <c r="J60" s="252">
        <f t="shared" si="8"/>
        <v>0</v>
      </c>
      <c r="K60" s="246">
        <f>H60*I60*J60</f>
        <v>0</v>
      </c>
      <c r="L60" s="223" t="s">
        <v>178</v>
      </c>
    </row>
    <row r="61" spans="1:16" ht="57" customHeight="1">
      <c r="A61" s="229" t="s">
        <v>254</v>
      </c>
      <c r="B61" s="235"/>
      <c r="C61" s="238"/>
      <c r="D61" s="239"/>
      <c r="E61" s="238"/>
      <c r="F61" s="246" t="e">
        <f>((B61*C61*D61)/B61)/D61</f>
        <v>#DIV/0!</v>
      </c>
      <c r="G61" s="229" t="s">
        <v>323</v>
      </c>
      <c r="H61" s="227">
        <f t="shared" si="8"/>
        <v>0</v>
      </c>
      <c r="I61" s="246">
        <f t="shared" si="8"/>
        <v>0</v>
      </c>
      <c r="J61" s="252">
        <f t="shared" si="8"/>
        <v>0</v>
      </c>
      <c r="K61" s="246">
        <f>H61*I61*J61</f>
        <v>0</v>
      </c>
      <c r="L61" s="223" t="s">
        <v>26</v>
      </c>
    </row>
    <row r="62" spans="1:16" ht="80.25" customHeight="1">
      <c r="A62" s="229" t="s">
        <v>332</v>
      </c>
      <c r="B62" s="235"/>
      <c r="C62" s="238"/>
      <c r="D62" s="239"/>
      <c r="E62" s="241"/>
      <c r="F62" s="246" t="e">
        <f>((B62*C62*D62)/B62)/D62</f>
        <v>#DIV/0!</v>
      </c>
      <c r="G62" s="229" t="s">
        <v>342</v>
      </c>
      <c r="H62" s="227">
        <f t="shared" si="8"/>
        <v>0</v>
      </c>
      <c r="I62" s="246">
        <f t="shared" si="8"/>
        <v>0</v>
      </c>
      <c r="J62" s="252">
        <f t="shared" si="8"/>
        <v>0</v>
      </c>
      <c r="K62" s="246">
        <f>H62*I62*J62</f>
        <v>0</v>
      </c>
      <c r="L62" s="223" t="s">
        <v>350</v>
      </c>
    </row>
    <row r="63" spans="1:16" ht="43.5" customHeight="1">
      <c r="A63" s="229" t="s">
        <v>214</v>
      </c>
      <c r="B63" s="235"/>
      <c r="C63" s="238"/>
      <c r="D63" s="240"/>
      <c r="E63" s="242"/>
      <c r="F63" s="246" t="e">
        <f>((B63*C63*D63)/B63)/D63</f>
        <v>#DIV/0!</v>
      </c>
      <c r="G63" s="229" t="s">
        <v>13</v>
      </c>
      <c r="H63" s="227">
        <f>B63</f>
        <v>0</v>
      </c>
      <c r="I63" s="246">
        <f>C63</f>
        <v>0</v>
      </c>
      <c r="J63" s="240">
        <v>4</v>
      </c>
      <c r="K63" s="246">
        <f>H63*I63*J63</f>
        <v>0</v>
      </c>
      <c r="L63" s="223" t="s">
        <v>150</v>
      </c>
    </row>
    <row r="64" spans="1:16" ht="41.25" customHeight="1">
      <c r="A64" s="229" t="s">
        <v>130</v>
      </c>
      <c r="B64" s="235"/>
      <c r="C64" s="238"/>
      <c r="D64" s="240"/>
      <c r="E64" s="242"/>
      <c r="F64" s="246" t="e">
        <f>(B64*C64)/B64/D64</f>
        <v>#DIV/0!</v>
      </c>
      <c r="G64" s="229" t="s">
        <v>67</v>
      </c>
      <c r="H64" s="227">
        <f>B64</f>
        <v>0</v>
      </c>
      <c r="I64" s="246">
        <f>C64</f>
        <v>0</v>
      </c>
      <c r="J64" s="240">
        <v>4</v>
      </c>
      <c r="K64" s="246">
        <f>H64*I64</f>
        <v>0</v>
      </c>
      <c r="L64" s="223" t="s">
        <v>351</v>
      </c>
      <c r="M64" s="1">
        <v>1</v>
      </c>
      <c r="N64" s="1">
        <v>2</v>
      </c>
      <c r="O64" s="1">
        <v>3</v>
      </c>
      <c r="P64" s="1">
        <v>4</v>
      </c>
    </row>
    <row r="65" spans="1:16" s="1" customFormat="1" ht="72.75" customHeight="1">
      <c r="A65" s="228" t="s">
        <v>337</v>
      </c>
      <c r="B65" s="234" t="s">
        <v>95</v>
      </c>
      <c r="C65" s="234" t="s">
        <v>244</v>
      </c>
      <c r="D65" s="234" t="s">
        <v>219</v>
      </c>
      <c r="E65" s="234" t="s">
        <v>55</v>
      </c>
      <c r="F65" s="234" t="s">
        <v>102</v>
      </c>
      <c r="G65" s="228" t="str">
        <f>A65</f>
        <v>（言語聴覚士単独の賃金表がある場合は必ず記載）
言語聴覚士の賃金改善の内容</v>
      </c>
      <c r="H65" s="234" t="s">
        <v>179</v>
      </c>
      <c r="I65" s="234" t="s">
        <v>343</v>
      </c>
      <c r="J65" s="234" t="s">
        <v>344</v>
      </c>
      <c r="K65" s="234" t="s">
        <v>345</v>
      </c>
      <c r="L65" s="223" t="s">
        <v>223</v>
      </c>
    </row>
    <row r="66" spans="1:16" ht="50.25" customHeight="1">
      <c r="A66" s="229" t="s">
        <v>124</v>
      </c>
      <c r="B66" s="235"/>
      <c r="C66" s="238"/>
      <c r="D66" s="239"/>
      <c r="E66" s="238"/>
      <c r="F66" s="246" t="e">
        <f>((B66*C66*D66)/B66)/D66</f>
        <v>#DIV/0!</v>
      </c>
      <c r="G66" s="229" t="s">
        <v>340</v>
      </c>
      <c r="H66" s="227">
        <f t="shared" ref="H66:J68" si="9">B66</f>
        <v>0</v>
      </c>
      <c r="I66" s="246">
        <f t="shared" si="9"/>
        <v>0</v>
      </c>
      <c r="J66" s="252">
        <f t="shared" si="9"/>
        <v>0</v>
      </c>
      <c r="K66" s="246">
        <f>H66*I66*J66</f>
        <v>0</v>
      </c>
      <c r="L66" s="223" t="s">
        <v>178</v>
      </c>
    </row>
    <row r="67" spans="1:16" ht="57" customHeight="1">
      <c r="A67" s="229" t="s">
        <v>254</v>
      </c>
      <c r="B67" s="235"/>
      <c r="C67" s="238"/>
      <c r="D67" s="239"/>
      <c r="E67" s="238"/>
      <c r="F67" s="246" t="e">
        <f>((B67*C67*D67)/B67)/D67</f>
        <v>#DIV/0!</v>
      </c>
      <c r="G67" s="229" t="s">
        <v>323</v>
      </c>
      <c r="H67" s="227">
        <f t="shared" si="9"/>
        <v>0</v>
      </c>
      <c r="I67" s="246">
        <f t="shared" si="9"/>
        <v>0</v>
      </c>
      <c r="J67" s="252">
        <f t="shared" si="9"/>
        <v>0</v>
      </c>
      <c r="K67" s="246">
        <f>H67*I67*J67</f>
        <v>0</v>
      </c>
      <c r="L67" s="223" t="s">
        <v>26</v>
      </c>
    </row>
    <row r="68" spans="1:16" ht="80.25" customHeight="1">
      <c r="A68" s="229" t="s">
        <v>332</v>
      </c>
      <c r="B68" s="235"/>
      <c r="C68" s="238"/>
      <c r="D68" s="239"/>
      <c r="E68" s="241"/>
      <c r="F68" s="246" t="e">
        <f>((B68*C68*D68)/B68)/D68</f>
        <v>#DIV/0!</v>
      </c>
      <c r="G68" s="229" t="s">
        <v>342</v>
      </c>
      <c r="H68" s="227">
        <f t="shared" si="9"/>
        <v>0</v>
      </c>
      <c r="I68" s="246">
        <f t="shared" si="9"/>
        <v>0</v>
      </c>
      <c r="J68" s="252">
        <f t="shared" si="9"/>
        <v>0</v>
      </c>
      <c r="K68" s="246">
        <f>H68*I68*J68</f>
        <v>0</v>
      </c>
      <c r="L68" s="223" t="s">
        <v>350</v>
      </c>
    </row>
    <row r="69" spans="1:16" ht="43.5" customHeight="1">
      <c r="A69" s="229" t="s">
        <v>214</v>
      </c>
      <c r="B69" s="235"/>
      <c r="C69" s="238"/>
      <c r="D69" s="240"/>
      <c r="E69" s="242"/>
      <c r="F69" s="246" t="e">
        <f>((B69*C69*D69)/B69)/D69</f>
        <v>#DIV/0!</v>
      </c>
      <c r="G69" s="229" t="s">
        <v>13</v>
      </c>
      <c r="H69" s="227">
        <f>B69</f>
        <v>0</v>
      </c>
      <c r="I69" s="246">
        <f>C69</f>
        <v>0</v>
      </c>
      <c r="J69" s="240">
        <v>4</v>
      </c>
      <c r="K69" s="246">
        <f>H69*I69*J69</f>
        <v>0</v>
      </c>
      <c r="L69" s="223" t="s">
        <v>150</v>
      </c>
    </row>
    <row r="70" spans="1:16" ht="41.25" customHeight="1">
      <c r="A70" s="229" t="s">
        <v>130</v>
      </c>
      <c r="B70" s="235"/>
      <c r="C70" s="238"/>
      <c r="D70" s="240"/>
      <c r="E70" s="242"/>
      <c r="F70" s="246" t="e">
        <f>(B70*C70)/B70/D70</f>
        <v>#DIV/0!</v>
      </c>
      <c r="G70" s="229" t="s">
        <v>67</v>
      </c>
      <c r="H70" s="227">
        <f>B70</f>
        <v>0</v>
      </c>
      <c r="I70" s="246">
        <f>C70</f>
        <v>0</v>
      </c>
      <c r="J70" s="240">
        <v>4</v>
      </c>
      <c r="K70" s="246">
        <f>H70*I70</f>
        <v>0</v>
      </c>
      <c r="L70" s="223" t="s">
        <v>351</v>
      </c>
      <c r="M70" s="1">
        <v>1</v>
      </c>
      <c r="N70" s="1">
        <v>2</v>
      </c>
      <c r="O70" s="1">
        <v>3</v>
      </c>
      <c r="P70" s="1">
        <v>4</v>
      </c>
    </row>
    <row r="71" spans="1:16" s="1" customFormat="1" ht="72.75" customHeight="1">
      <c r="A71" s="228" t="s">
        <v>112</v>
      </c>
      <c r="B71" s="234" t="s">
        <v>95</v>
      </c>
      <c r="C71" s="234" t="s">
        <v>244</v>
      </c>
      <c r="D71" s="234" t="s">
        <v>219</v>
      </c>
      <c r="E71" s="234" t="s">
        <v>55</v>
      </c>
      <c r="F71" s="234" t="s">
        <v>102</v>
      </c>
      <c r="G71" s="228" t="str">
        <f>A71</f>
        <v>（上記職種以外の職員）
その他職員の賃金改善の内容</v>
      </c>
      <c r="H71" s="234" t="s">
        <v>179</v>
      </c>
      <c r="I71" s="234" t="s">
        <v>343</v>
      </c>
      <c r="J71" s="234" t="s">
        <v>344</v>
      </c>
      <c r="K71" s="234" t="s">
        <v>345</v>
      </c>
      <c r="L71" s="223" t="s">
        <v>223</v>
      </c>
    </row>
    <row r="72" spans="1:16" ht="50.25" customHeight="1">
      <c r="A72" s="229" t="s">
        <v>124</v>
      </c>
      <c r="B72" s="235"/>
      <c r="C72" s="238"/>
      <c r="D72" s="239"/>
      <c r="E72" s="238"/>
      <c r="F72" s="246" t="e">
        <f>((B72*C72*D72)/B72)/D72</f>
        <v>#DIV/0!</v>
      </c>
      <c r="G72" s="229" t="s">
        <v>340</v>
      </c>
      <c r="H72" s="227">
        <f t="shared" ref="H72:J74" si="10">B72</f>
        <v>0</v>
      </c>
      <c r="I72" s="246">
        <f t="shared" si="10"/>
        <v>0</v>
      </c>
      <c r="J72" s="252">
        <f t="shared" si="10"/>
        <v>0</v>
      </c>
      <c r="K72" s="246">
        <f>H72*I72*J72</f>
        <v>0</v>
      </c>
      <c r="L72" s="223" t="s">
        <v>178</v>
      </c>
    </row>
    <row r="73" spans="1:16" ht="57" customHeight="1">
      <c r="A73" s="229" t="s">
        <v>254</v>
      </c>
      <c r="B73" s="235"/>
      <c r="C73" s="238"/>
      <c r="D73" s="239"/>
      <c r="E73" s="238"/>
      <c r="F73" s="246" t="e">
        <f>((B73*C73*D73)/B73)/D73</f>
        <v>#DIV/0!</v>
      </c>
      <c r="G73" s="229" t="s">
        <v>323</v>
      </c>
      <c r="H73" s="227">
        <f t="shared" si="10"/>
        <v>0</v>
      </c>
      <c r="I73" s="246">
        <f t="shared" si="10"/>
        <v>0</v>
      </c>
      <c r="J73" s="252">
        <f t="shared" si="10"/>
        <v>0</v>
      </c>
      <c r="K73" s="246">
        <f>H73*I73*J73</f>
        <v>0</v>
      </c>
      <c r="L73" s="223" t="s">
        <v>26</v>
      </c>
    </row>
    <row r="74" spans="1:16" ht="80.25" customHeight="1">
      <c r="A74" s="229" t="s">
        <v>332</v>
      </c>
      <c r="B74" s="235"/>
      <c r="C74" s="238"/>
      <c r="D74" s="239"/>
      <c r="E74" s="241"/>
      <c r="F74" s="246" t="e">
        <f>((B74*C74*D74)/B74)/D74</f>
        <v>#DIV/0!</v>
      </c>
      <c r="G74" s="229" t="s">
        <v>342</v>
      </c>
      <c r="H74" s="227">
        <f t="shared" si="10"/>
        <v>0</v>
      </c>
      <c r="I74" s="246">
        <f t="shared" si="10"/>
        <v>0</v>
      </c>
      <c r="J74" s="252">
        <f t="shared" si="10"/>
        <v>0</v>
      </c>
      <c r="K74" s="246">
        <f>H74*I74*J74</f>
        <v>0</v>
      </c>
      <c r="L74" s="223" t="s">
        <v>350</v>
      </c>
    </row>
    <row r="75" spans="1:16" ht="43.5" customHeight="1">
      <c r="A75" s="229" t="s">
        <v>214</v>
      </c>
      <c r="B75" s="235"/>
      <c r="C75" s="238"/>
      <c r="D75" s="240"/>
      <c r="E75" s="242"/>
      <c r="F75" s="246" t="e">
        <f>((B75*C75*D75)/B75)/D75</f>
        <v>#DIV/0!</v>
      </c>
      <c r="G75" s="229" t="s">
        <v>13</v>
      </c>
      <c r="H75" s="227">
        <f>B75</f>
        <v>0</v>
      </c>
      <c r="I75" s="246">
        <f>C75</f>
        <v>0</v>
      </c>
      <c r="J75" s="240">
        <v>4</v>
      </c>
      <c r="K75" s="246">
        <f>H75*I75*J75</f>
        <v>0</v>
      </c>
      <c r="L75" s="223" t="s">
        <v>150</v>
      </c>
    </row>
    <row r="76" spans="1:16" ht="41.25" customHeight="1">
      <c r="A76" s="229" t="s">
        <v>130</v>
      </c>
      <c r="B76" s="235"/>
      <c r="C76" s="238"/>
      <c r="D76" s="240"/>
      <c r="E76" s="242"/>
      <c r="F76" s="246" t="e">
        <f>(B76*C76)/B76/D76</f>
        <v>#DIV/0!</v>
      </c>
      <c r="G76" s="229" t="s">
        <v>67</v>
      </c>
      <c r="H76" s="227">
        <f>B76</f>
        <v>0</v>
      </c>
      <c r="I76" s="246">
        <f>C76</f>
        <v>0</v>
      </c>
      <c r="J76" s="240">
        <v>4</v>
      </c>
      <c r="K76" s="246">
        <f>H76*I76</f>
        <v>0</v>
      </c>
      <c r="L76" s="223" t="s">
        <v>351</v>
      </c>
      <c r="M76" s="1">
        <v>1</v>
      </c>
      <c r="N76" s="1">
        <v>2</v>
      </c>
      <c r="O76" s="1">
        <v>3</v>
      </c>
      <c r="P76" s="1">
        <v>4</v>
      </c>
    </row>
  </sheetData>
  <mergeCells count="6">
    <mergeCell ref="A2:K2"/>
    <mergeCell ref="A8:F8"/>
    <mergeCell ref="G8:K8"/>
    <mergeCell ref="A15:F15"/>
    <mergeCell ref="G15:J15"/>
    <mergeCell ref="A16:K16"/>
  </mergeCells>
  <phoneticPr fontId="21"/>
  <conditionalFormatting sqref="B42">
    <cfRule type="expression" dxfId="161" priority="1">
      <formula>$F$2="×"</formula>
    </cfRule>
  </conditionalFormatting>
  <conditionalFormatting sqref="C42:E42">
    <cfRule type="expression" dxfId="160" priority="2">
      <formula>$F$2="×"</formula>
    </cfRule>
  </conditionalFormatting>
  <conditionalFormatting sqref="K15">
    <cfRule type="expression" dxfId="159" priority="3">
      <formula>$F$2="×"</formula>
    </cfRule>
  </conditionalFormatting>
  <conditionalFormatting sqref="G15">
    <cfRule type="expression" dxfId="158" priority="4">
      <formula>$F$2="×"</formula>
    </cfRule>
  </conditionalFormatting>
  <conditionalFormatting sqref="H10:H14">
    <cfRule type="expression" dxfId="157" priority="24">
      <formula>$F$2="×"</formula>
    </cfRule>
  </conditionalFormatting>
  <conditionalFormatting sqref="H18:H19">
    <cfRule type="expression" dxfId="156" priority="23">
      <formula>$F$2="×"</formula>
    </cfRule>
  </conditionalFormatting>
  <conditionalFormatting sqref="H21:H22">
    <cfRule type="expression" dxfId="155" priority="16">
      <formula>$F$2="×"</formula>
    </cfRule>
  </conditionalFormatting>
  <conditionalFormatting sqref="H27:H28">
    <cfRule type="expression" dxfId="154" priority="15">
      <formula>$F$2="×"</formula>
    </cfRule>
  </conditionalFormatting>
  <conditionalFormatting sqref="H33:H34">
    <cfRule type="expression" dxfId="153" priority="14">
      <formula>$F$2="×"</formula>
    </cfRule>
  </conditionalFormatting>
  <conditionalFormatting sqref="H39:H40">
    <cfRule type="expression" dxfId="152" priority="13">
      <formula>$F$2="×"</formula>
    </cfRule>
  </conditionalFormatting>
  <conditionalFormatting sqref="H45:H46">
    <cfRule type="expression" dxfId="151" priority="12">
      <formula>$F$2="×"</formula>
    </cfRule>
  </conditionalFormatting>
  <conditionalFormatting sqref="H51:H52">
    <cfRule type="expression" dxfId="150" priority="11">
      <formula>$F$2="×"</formula>
    </cfRule>
  </conditionalFormatting>
  <conditionalFormatting sqref="H57:H58">
    <cfRule type="expression" dxfId="149" priority="10">
      <formula>$F$2="×"</formula>
    </cfRule>
  </conditionalFormatting>
  <conditionalFormatting sqref="H63:H64">
    <cfRule type="expression" dxfId="148" priority="9">
      <formula>$F$2="×"</formula>
    </cfRule>
  </conditionalFormatting>
  <conditionalFormatting sqref="H69:H70">
    <cfRule type="expression" dxfId="147" priority="8">
      <formula>$F$2="×"</formula>
    </cfRule>
  </conditionalFormatting>
  <conditionalFormatting sqref="H75:H76">
    <cfRule type="expression" dxfId="146" priority="7">
      <formula>$F$2="×"</formula>
    </cfRule>
  </conditionalFormatting>
  <conditionalFormatting sqref="H24:H26">
    <cfRule type="expression" dxfId="145" priority="22">
      <formula>$F$2="×"</formula>
    </cfRule>
  </conditionalFormatting>
  <conditionalFormatting sqref="H30:H32">
    <cfRule type="expression" dxfId="144" priority="20">
      <formula>$F$2="×"</formula>
    </cfRule>
  </conditionalFormatting>
  <conditionalFormatting sqref="H36:H38 H42:H44">
    <cfRule type="expression" dxfId="143" priority="21">
      <formula>$F$2="×"</formula>
    </cfRule>
  </conditionalFormatting>
  <conditionalFormatting sqref="H48:H50 H54:H56 H60:H62 H66:H68">
    <cfRule type="expression" dxfId="142" priority="19">
      <formula>$F$2="×"</formula>
    </cfRule>
  </conditionalFormatting>
  <conditionalFormatting sqref="H72:H74">
    <cfRule type="expression" dxfId="141" priority="18">
      <formula>$F$2="×"</formula>
    </cfRule>
  </conditionalFormatting>
  <conditionalFormatting sqref="H20">
    <cfRule type="expression" dxfId="140" priority="17">
      <formula>$F$2="×"</formula>
    </cfRule>
  </conditionalFormatting>
  <conditionalFormatting sqref="B76">
    <cfRule type="expression" dxfId="139" priority="25">
      <formula>$F$2="×"</formula>
    </cfRule>
  </conditionalFormatting>
  <conditionalFormatting sqref="B72:B75">
    <cfRule type="expression" dxfId="138" priority="26">
      <formula>$F$2="×"</formula>
    </cfRule>
  </conditionalFormatting>
  <conditionalFormatting sqref="B66:B70">
    <cfRule type="expression" dxfId="137" priority="27">
      <formula>$F$2="×"</formula>
    </cfRule>
  </conditionalFormatting>
  <conditionalFormatting sqref="B60:B64">
    <cfRule type="expression" dxfId="136" priority="28">
      <formula>$F$2="×"</formula>
    </cfRule>
  </conditionalFormatting>
  <conditionalFormatting sqref="B54:B58">
    <cfRule type="expression" dxfId="135" priority="29">
      <formula>$F$2="×"</formula>
    </cfRule>
  </conditionalFormatting>
  <conditionalFormatting sqref="B48:B52">
    <cfRule type="expression" dxfId="134" priority="30">
      <formula>$F$2="×"</formula>
    </cfRule>
  </conditionalFormatting>
  <conditionalFormatting sqref="B43:B46">
    <cfRule type="expression" dxfId="133" priority="31">
      <formula>$F$2="×"</formula>
    </cfRule>
  </conditionalFormatting>
  <conditionalFormatting sqref="B36:B40">
    <cfRule type="expression" dxfId="132" priority="32">
      <formula>$F$2="×"</formula>
    </cfRule>
  </conditionalFormatting>
  <conditionalFormatting sqref="B30:B34">
    <cfRule type="expression" dxfId="131" priority="33">
      <formula>$F$2="×"</formula>
    </cfRule>
  </conditionalFormatting>
  <conditionalFormatting sqref="B24:B28">
    <cfRule type="expression" dxfId="130" priority="34">
      <formula>$F$2="×"</formula>
    </cfRule>
  </conditionalFormatting>
  <conditionalFormatting sqref="B18:B22">
    <cfRule type="expression" dxfId="129" priority="35">
      <formula>$F$2="×"</formula>
    </cfRule>
  </conditionalFormatting>
  <conditionalFormatting sqref="B10:B14">
    <cfRule type="expression" dxfId="128" priority="36">
      <formula>$F$2="×"</formula>
    </cfRule>
  </conditionalFormatting>
  <conditionalFormatting sqref="C10:E10">
    <cfRule type="expression" dxfId="127" priority="37">
      <formula>$F$2="×"</formula>
    </cfRule>
  </conditionalFormatting>
  <conditionalFormatting sqref="C19:E19">
    <cfRule type="expression" dxfId="126" priority="38">
      <formula>$F$2="×"</formula>
    </cfRule>
  </conditionalFormatting>
  <conditionalFormatting sqref="C22">
    <cfRule type="expression" dxfId="125" priority="39">
      <formula>$F$2="×"</formula>
    </cfRule>
  </conditionalFormatting>
  <conditionalFormatting sqref="C14">
    <cfRule type="expression" dxfId="124" priority="40">
      <formula>$F$2="×"</formula>
    </cfRule>
  </conditionalFormatting>
  <conditionalFormatting sqref="C11:E11">
    <cfRule type="expression" dxfId="123" priority="41">
      <formula>$F$2="×"</formula>
    </cfRule>
  </conditionalFormatting>
  <conditionalFormatting sqref="A7">
    <cfRule type="expression" dxfId="122" priority="42">
      <formula>$G$7="○"</formula>
    </cfRule>
    <cfRule type="expression" dxfId="121" priority="43">
      <formula>$G$7</formula>
    </cfRule>
  </conditionalFormatting>
  <conditionalFormatting sqref="A24:A26">
    <cfRule type="expression" dxfId="120" priority="80">
      <formula>$F$2="×"</formula>
    </cfRule>
  </conditionalFormatting>
  <conditionalFormatting sqref="A30:A32">
    <cfRule type="expression" dxfId="119" priority="78">
      <formula>$F$2="×"</formula>
    </cfRule>
  </conditionalFormatting>
  <conditionalFormatting sqref="A36:A38">
    <cfRule type="expression" dxfId="118" priority="76">
      <formula>$F$2="×"</formula>
    </cfRule>
  </conditionalFormatting>
  <conditionalFormatting sqref="A42:A44">
    <cfRule type="expression" dxfId="117" priority="74">
      <formula>$F$2="×"</formula>
    </cfRule>
  </conditionalFormatting>
  <conditionalFormatting sqref="A48:A50">
    <cfRule type="expression" dxfId="116" priority="72">
      <formula>$F$2="×"</formula>
    </cfRule>
  </conditionalFormatting>
  <conditionalFormatting sqref="A54:A56">
    <cfRule type="expression" dxfId="115" priority="70">
      <formula>$F$2="×"</formula>
    </cfRule>
  </conditionalFormatting>
  <conditionalFormatting sqref="A60:A62">
    <cfRule type="expression" dxfId="114" priority="68">
      <formula>$F$2="×"</formula>
    </cfRule>
  </conditionalFormatting>
  <conditionalFormatting sqref="A66:A68">
    <cfRule type="expression" dxfId="113" priority="66">
      <formula>$F$2="×"</formula>
    </cfRule>
  </conditionalFormatting>
  <conditionalFormatting sqref="A72:A74">
    <cfRule type="expression" dxfId="112" priority="62">
      <formula>$F$2="×"</formula>
    </cfRule>
  </conditionalFormatting>
  <conditionalFormatting sqref="C20:D20 A20">
    <cfRule type="expression" dxfId="111" priority="83">
      <formula>$F$2="×"</formula>
    </cfRule>
  </conditionalFormatting>
  <conditionalFormatting sqref="I10:K11 F10:G11 A10:A11 C12:D12 A12 I12:K12 F12:G12 C13 I13:K14 D13:G14 A13:A14 A15:A16">
    <cfRule type="expression" dxfId="110" priority="166">
      <formula>$F$2="×"</formula>
    </cfRule>
  </conditionalFormatting>
  <conditionalFormatting sqref="C18:E18 I18:K19 F18:G19 A18:A19">
    <cfRule type="expression" dxfId="109" priority="89">
      <formula>$F$2="×"</formula>
    </cfRule>
  </conditionalFormatting>
  <conditionalFormatting sqref="C21 I21:K22 D21:G22 A21:A22">
    <cfRule type="expression" dxfId="108" priority="61">
      <formula>$F$2="×"</formula>
    </cfRule>
  </conditionalFormatting>
  <conditionalFormatting sqref="I27:K28 C27:G28 A27:A28">
    <cfRule type="expression" dxfId="107" priority="60">
      <formula>$F$2="×"</formula>
    </cfRule>
  </conditionalFormatting>
  <conditionalFormatting sqref="I33:K34 C33:G34 A33:A34">
    <cfRule type="expression" dxfId="106" priority="51">
      <formula>$F$2="×"</formula>
    </cfRule>
  </conditionalFormatting>
  <conditionalFormatting sqref="I39:K40 C39:G40 A39:A40">
    <cfRule type="expression" dxfId="105" priority="50">
      <formula>$F$2="×"</formula>
    </cfRule>
  </conditionalFormatting>
  <conditionalFormatting sqref="I45:K46 C45:G46 A45:A46">
    <cfRule type="expression" dxfId="104" priority="49">
      <formula>$F$2="×"</formula>
    </cfRule>
  </conditionalFormatting>
  <conditionalFormatting sqref="I51:K52 C51:G52 A51:A52">
    <cfRule type="expression" dxfId="103" priority="48">
      <formula>$F$2="×"</formula>
    </cfRule>
  </conditionalFormatting>
  <conditionalFormatting sqref="I57:K58 C57:G58 A57:A58">
    <cfRule type="expression" dxfId="102" priority="47">
      <formula>$F$2="×"</formula>
    </cfRule>
  </conditionalFormatting>
  <conditionalFormatting sqref="I63:K64 C63:G64 A63:A64">
    <cfRule type="expression" dxfId="101" priority="46">
      <formula>$F$2="×"</formula>
    </cfRule>
  </conditionalFormatting>
  <conditionalFormatting sqref="I69:K70 C69:G70 A69:A70">
    <cfRule type="expression" dxfId="100" priority="45">
      <formula>$F$2="×"</formula>
    </cfRule>
  </conditionalFormatting>
  <conditionalFormatting sqref="I75:K76 C75:G76 A75:A76">
    <cfRule type="expression" dxfId="99" priority="44">
      <formula>$F$2="×"</formula>
    </cfRule>
  </conditionalFormatting>
  <conditionalFormatting sqref="I24:K25 C24:G25 C26:D26 I26:K26 F26:G26">
    <cfRule type="expression" dxfId="98" priority="88">
      <formula>$F$2="×"</formula>
    </cfRule>
  </conditionalFormatting>
  <conditionalFormatting sqref="I30:K31 C30:G31 C32:D32 I32:K32 F32:G32">
    <cfRule type="expression" dxfId="97" priority="86">
      <formula>$F$2="×"</formula>
    </cfRule>
  </conditionalFormatting>
  <conditionalFormatting sqref="I36:K37 C36:G37 C38:D38 I38:K38 F38:G38 I42:K43 F42:G43 C43:E43 C44:D44 I44:K44 F44:G44">
    <cfRule type="expression" dxfId="96" priority="87">
      <formula>$F$2="×"</formula>
    </cfRule>
  </conditionalFormatting>
  <conditionalFormatting sqref="I48:K49 C48:G49 C50:D50 I50:K50 F50:G50 I54:K55 C54:G55 C56:D56 I56:K56 F56:G56 I60:K61 C60:G61 C62:D62 I62:K62 F62:G62 I66:K67 C66:G67 C68:D68 I68:K68 F68:G68">
    <cfRule type="expression" dxfId="95" priority="85">
      <formula>$F$2="×"</formula>
    </cfRule>
  </conditionalFormatting>
  <conditionalFormatting sqref="I72:K73 C72:G73 C74:D74 I74:K74 F74:G74">
    <cfRule type="expression" dxfId="94" priority="84">
      <formula>$F$2="×"</formula>
    </cfRule>
  </conditionalFormatting>
  <conditionalFormatting sqref="I20:K20 F20:G20">
    <cfRule type="expression" dxfId="93" priority="82">
      <formula>$F$2="×"</formula>
    </cfRule>
  </conditionalFormatting>
  <dataValidations count="2">
    <dataValidation type="list" allowBlank="1" showDropDown="0" showInputMessage="1" showErrorMessage="1" sqref="D13:D14 J13:J14 D21:D22 J21:J22 D27:D28 J27:J28 D69:D70 J69:J70 D33:D34 J33:J34 D39:D40 J39:J40 D45:D46 J45:J46 D51:D52 J51:J52 D57:D58 J57:J58 D63:D64 J63:J64 D75:D76 J75:J76">
      <formula1>$M$14:$R$14</formula1>
    </dataValidation>
    <dataValidation type="list" allowBlank="1" showDropDown="0" showInputMessage="1" showErrorMessage="1" sqref="F6:F7">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cellComments="asDisplayed" r:id="rId1"/>
  <rowBreaks count="5" manualBreakCount="5">
    <brk id="15" max="10" man="1"/>
    <brk id="28" max="10" man="1"/>
    <brk id="40" max="10" man="1"/>
    <brk id="52" max="10" man="1"/>
    <brk id="64" max="10"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topLeftCell="A16" zoomScale="115" zoomScaleNormal="115" zoomScaleSheetLayoutView="115" workbookViewId="0">
      <selection activeCell="B6" sqref="B6:H6"/>
    </sheetView>
  </sheetViews>
  <sheetFormatPr defaultColWidth="9" defaultRowHeight="13.5"/>
  <cols>
    <col min="1" max="1" width="37.875" style="1" customWidth="1"/>
    <col min="2" max="5" width="15.125" style="222" customWidth="1"/>
    <col min="6" max="6" width="16.5" style="222" customWidth="1"/>
    <col min="7" max="7" width="24.25" style="222" customWidth="1"/>
    <col min="8" max="8" width="19.75" style="222" customWidth="1"/>
    <col min="9" max="9" width="42.125" style="1" customWidth="1"/>
    <col min="10" max="10" width="187.25" style="223" customWidth="1"/>
    <col min="11" max="16" width="14.625" style="1" customWidth="1"/>
    <col min="17" max="17" width="18.875" style="1" customWidth="1"/>
    <col min="18" max="16384" width="9" style="1"/>
  </cols>
  <sheetData>
    <row r="1" spans="1:10" ht="73.5" customHeight="1">
      <c r="A1" s="256" t="s">
        <v>168</v>
      </c>
      <c r="B1" s="259" t="s">
        <v>47</v>
      </c>
      <c r="C1" s="263"/>
      <c r="D1" s="263"/>
      <c r="E1" s="263"/>
      <c r="F1" s="263"/>
      <c r="G1" s="263"/>
      <c r="H1" s="263"/>
      <c r="I1" s="156"/>
    </row>
    <row r="2" spans="1:10" ht="41.25" customHeight="1">
      <c r="A2" s="257" t="s">
        <v>170</v>
      </c>
      <c r="B2" s="260"/>
      <c r="C2" s="260"/>
      <c r="D2" s="260"/>
      <c r="E2" s="260"/>
      <c r="F2" s="260"/>
      <c r="G2" s="260"/>
      <c r="H2" s="260"/>
      <c r="I2" s="266" t="s">
        <v>62</v>
      </c>
    </row>
    <row r="3" spans="1:10" ht="72.75" customHeight="1">
      <c r="A3" s="228" t="s">
        <v>346</v>
      </c>
      <c r="B3" s="234" t="s">
        <v>226</v>
      </c>
      <c r="C3" s="234" t="s">
        <v>227</v>
      </c>
      <c r="D3" s="234" t="s">
        <v>197</v>
      </c>
      <c r="E3" s="234" t="s">
        <v>228</v>
      </c>
      <c r="F3" s="234" t="s">
        <v>229</v>
      </c>
      <c r="G3" s="234" t="s">
        <v>230</v>
      </c>
      <c r="H3" s="234" t="s">
        <v>373</v>
      </c>
      <c r="I3" s="267"/>
      <c r="J3" s="223" t="s">
        <v>223</v>
      </c>
    </row>
    <row r="4" spans="1:10" ht="84.75" customHeight="1">
      <c r="A4" s="229" t="s">
        <v>353</v>
      </c>
      <c r="B4" s="238">
        <v>250000</v>
      </c>
      <c r="C4" s="238">
        <v>10000</v>
      </c>
      <c r="D4" s="265">
        <f>C4/B4</f>
        <v>4.e-002</v>
      </c>
      <c r="E4" s="246">
        <f>(D4-0.02)*B4</f>
        <v>5000</v>
      </c>
      <c r="F4" s="238">
        <v>5000</v>
      </c>
      <c r="G4" s="239">
        <v>6</v>
      </c>
      <c r="H4" s="235">
        <v>5</v>
      </c>
      <c r="I4" s="246">
        <f>F4*G4*H4</f>
        <v>150000</v>
      </c>
    </row>
    <row r="5" spans="1:10" ht="93.75" customHeight="1">
      <c r="A5" s="229" t="s">
        <v>295</v>
      </c>
      <c r="B5" s="238"/>
      <c r="C5" s="238"/>
      <c r="D5" s="265" t="e">
        <f>C5/B5</f>
        <v>#DIV/0!</v>
      </c>
      <c r="E5" s="246" t="e">
        <f>(D5-0.02)*B5</f>
        <v>#DIV/0!</v>
      </c>
      <c r="F5" s="238"/>
      <c r="G5" s="239"/>
      <c r="H5" s="235"/>
      <c r="I5" s="246">
        <f>F5*G5*H5</f>
        <v>0</v>
      </c>
    </row>
    <row r="6" spans="1:10" ht="90" customHeight="1">
      <c r="A6" s="229" t="s">
        <v>354</v>
      </c>
      <c r="B6" s="261"/>
      <c r="C6" s="264"/>
      <c r="D6" s="264"/>
      <c r="E6" s="264"/>
      <c r="F6" s="264"/>
      <c r="G6" s="264"/>
      <c r="H6" s="264"/>
      <c r="I6" s="246">
        <v>0</v>
      </c>
    </row>
    <row r="7" spans="1:10" ht="60.75" customHeight="1">
      <c r="A7" s="258" t="s">
        <v>299</v>
      </c>
      <c r="B7" s="262"/>
      <c r="C7" s="262"/>
      <c r="D7" s="262"/>
      <c r="E7" s="262"/>
      <c r="F7" s="262"/>
      <c r="G7" s="262"/>
      <c r="H7" s="262"/>
      <c r="I7" s="262"/>
    </row>
    <row r="9" spans="1:10">
      <c r="A9" s="223"/>
    </row>
  </sheetData>
  <mergeCells count="5">
    <mergeCell ref="B1:H1"/>
    <mergeCell ref="A2:H2"/>
    <mergeCell ref="B6:H6"/>
    <mergeCell ref="A7:I7"/>
    <mergeCell ref="I2:I3"/>
  </mergeCells>
  <phoneticPr fontId="21"/>
  <conditionalFormatting sqref="H4:H5">
    <cfRule type="expression" dxfId="92" priority="1">
      <formula>#REF!="×"</formula>
    </cfRule>
  </conditionalFormatting>
  <conditionalFormatting sqref="B5:C5">
    <cfRule type="expression" dxfId="91" priority="2">
      <formula>#REF!="×"</formula>
    </cfRule>
  </conditionalFormatting>
  <conditionalFormatting sqref="B4:C4">
    <cfRule type="expression" dxfId="90" priority="3">
      <formula>#REF!="×"</formula>
    </cfRule>
  </conditionalFormatting>
  <conditionalFormatting sqref="D4:G5 A4:A5 I4:I6 A6:B6">
    <cfRule type="expression" dxfId="89" priority="7">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cellComments="asDisplayed"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28"/>
  <sheetViews>
    <sheetView view="pageBreakPreview" topLeftCell="A19" zoomScale="70" zoomScaleNormal="85" zoomScaleSheetLayoutView="70" workbookViewId="0">
      <selection activeCell="G6" sqref="G6"/>
    </sheetView>
  </sheetViews>
  <sheetFormatPr defaultColWidth="9" defaultRowHeight="13.5"/>
  <cols>
    <col min="1" max="1" width="47.75" style="1" customWidth="1"/>
    <col min="2" max="4" width="15.125" style="222" customWidth="1"/>
    <col min="5" max="5" width="23.25" style="222" customWidth="1"/>
    <col min="6" max="6" width="17.75" style="1" customWidth="1"/>
    <col min="7" max="7" width="47.75" style="1" customWidth="1"/>
    <col min="8" max="10" width="15.125" style="222" customWidth="1"/>
    <col min="11" max="11" width="23.5" style="1" customWidth="1"/>
    <col min="12" max="12" width="167.875" style="223" customWidth="1"/>
    <col min="13" max="18" width="14.625" style="1" customWidth="1"/>
    <col min="19" max="19" width="18.875" style="1" customWidth="1"/>
    <col min="20" max="16384" width="9" style="1"/>
  </cols>
  <sheetData>
    <row r="1" spans="1:16" ht="25.5" customHeight="1">
      <c r="A1" s="224" t="s">
        <v>371</v>
      </c>
      <c r="B1" s="232"/>
      <c r="C1" s="232"/>
      <c r="D1" s="232"/>
      <c r="E1" s="232"/>
      <c r="G1" s="224"/>
      <c r="I1" s="198"/>
      <c r="J1" s="198"/>
      <c r="K1" s="156"/>
    </row>
    <row r="2" spans="1:16" ht="46.5" customHeight="1">
      <c r="A2" s="225" t="s">
        <v>329</v>
      </c>
      <c r="B2" s="225"/>
      <c r="C2" s="232"/>
      <c r="D2" s="232"/>
      <c r="E2" s="232"/>
      <c r="F2" s="232"/>
      <c r="G2" s="232"/>
      <c r="H2" s="225"/>
      <c r="I2" s="232"/>
      <c r="J2" s="232"/>
      <c r="K2" s="232"/>
      <c r="L2" s="223" t="s">
        <v>222</v>
      </c>
    </row>
    <row r="3" spans="1:16" ht="32.25" customHeight="1">
      <c r="A3" s="226" t="s">
        <v>210</v>
      </c>
      <c r="B3" s="233"/>
      <c r="C3" s="233"/>
      <c r="D3" s="233"/>
      <c r="E3" s="233"/>
      <c r="F3" s="243" t="s">
        <v>347</v>
      </c>
      <c r="G3" s="248" t="s">
        <v>239</v>
      </c>
      <c r="H3" s="233"/>
      <c r="I3" s="233"/>
      <c r="J3" s="233"/>
      <c r="K3" s="253">
        <f>SUM($K$10:$K$15)</f>
        <v>480476.4</v>
      </c>
      <c r="L3" s="223" t="s">
        <v>348</v>
      </c>
    </row>
    <row r="4" spans="1:16" ht="26.25" customHeight="1">
      <c r="A4" s="226" t="s">
        <v>369</v>
      </c>
      <c r="B4" s="233"/>
      <c r="C4" s="233"/>
      <c r="D4" s="233"/>
      <c r="E4" s="233"/>
      <c r="F4" s="243" t="s">
        <v>362</v>
      </c>
      <c r="G4" s="249" t="s">
        <v>305</v>
      </c>
      <c r="H4" s="233"/>
      <c r="I4" s="233"/>
      <c r="J4" s="233"/>
      <c r="K4" s="254">
        <v>0</v>
      </c>
      <c r="L4" s="223" t="s">
        <v>349</v>
      </c>
    </row>
    <row r="5" spans="1:16" ht="26.25" customHeight="1">
      <c r="A5" s="226" t="s">
        <v>74</v>
      </c>
      <c r="B5" s="233"/>
      <c r="C5" s="233"/>
      <c r="D5" s="233"/>
      <c r="E5" s="233"/>
      <c r="F5" s="243"/>
      <c r="G5" s="249" t="s">
        <v>339</v>
      </c>
      <c r="H5" s="233"/>
      <c r="I5" s="233"/>
      <c r="J5" s="233"/>
      <c r="K5" s="253">
        <f>ROUNDDOWN(K3-K4,-3)</f>
        <v>480000</v>
      </c>
      <c r="L5" s="223" t="s">
        <v>79</v>
      </c>
    </row>
    <row r="6" spans="1:16" ht="41.25" customHeight="1">
      <c r="A6" s="226"/>
      <c r="B6" s="233"/>
      <c r="C6" s="233"/>
      <c r="D6" s="233"/>
      <c r="E6" s="233"/>
      <c r="F6" s="268"/>
      <c r="G6" s="248" t="s">
        <v>372</v>
      </c>
      <c r="H6" s="233"/>
      <c r="I6" s="233"/>
      <c r="J6" s="233"/>
      <c r="K6" s="254">
        <v>145000</v>
      </c>
      <c r="L6" s="223" t="s">
        <v>28</v>
      </c>
    </row>
    <row r="7" spans="1:16" ht="26.25" customHeight="1">
      <c r="A7" s="226" t="s">
        <v>143</v>
      </c>
      <c r="B7" s="233"/>
      <c r="C7" s="233"/>
      <c r="D7" s="233"/>
      <c r="E7" s="233"/>
      <c r="F7" s="244" t="s">
        <v>120</v>
      </c>
      <c r="G7" s="248" t="s">
        <v>128</v>
      </c>
      <c r="H7" s="233"/>
      <c r="I7" s="233"/>
      <c r="J7" s="233"/>
      <c r="K7" s="253">
        <f>MIN(K5,K6)</f>
        <v>145000</v>
      </c>
    </row>
    <row r="8" spans="1:16" ht="41.25" customHeight="1">
      <c r="A8" s="227" t="s">
        <v>330</v>
      </c>
      <c r="B8" s="227"/>
      <c r="C8" s="227"/>
      <c r="D8" s="227"/>
      <c r="E8" s="227"/>
      <c r="F8" s="227"/>
      <c r="G8" s="227" t="s">
        <v>62</v>
      </c>
      <c r="H8" s="227"/>
      <c r="I8" s="227"/>
      <c r="J8" s="227"/>
      <c r="K8" s="227"/>
    </row>
    <row r="9" spans="1:16" s="1" customFormat="1" ht="66" customHeight="1">
      <c r="A9" s="228" t="s">
        <v>331</v>
      </c>
      <c r="B9" s="234" t="s">
        <v>95</v>
      </c>
      <c r="C9" s="234" t="s">
        <v>338</v>
      </c>
      <c r="D9" s="234" t="s">
        <v>219</v>
      </c>
      <c r="E9" s="234" t="s">
        <v>55</v>
      </c>
      <c r="F9" s="234" t="s">
        <v>102</v>
      </c>
      <c r="G9" s="228" t="str">
        <f>A9</f>
        <v>賃金改善（全体）の内容</v>
      </c>
      <c r="H9" s="234" t="s">
        <v>179</v>
      </c>
      <c r="I9" s="234" t="s">
        <v>343</v>
      </c>
      <c r="J9" s="234" t="s">
        <v>344</v>
      </c>
      <c r="K9" s="234" t="s">
        <v>345</v>
      </c>
      <c r="L9" s="223" t="s">
        <v>223</v>
      </c>
    </row>
    <row r="10" spans="1:16" ht="50.25" customHeight="1">
      <c r="A10" s="229" t="s">
        <v>124</v>
      </c>
      <c r="B10" s="235">
        <v>7.34</v>
      </c>
      <c r="C10" s="238">
        <v>5455</v>
      </c>
      <c r="D10" s="239">
        <v>6</v>
      </c>
      <c r="E10" s="238">
        <v>5455</v>
      </c>
      <c r="F10" s="246">
        <f>((B10*C10*D10)/B10)/D10</f>
        <v>5455</v>
      </c>
      <c r="G10" s="229" t="s">
        <v>340</v>
      </c>
      <c r="H10" s="227">
        <f t="shared" ref="H10:J12" si="0">B10</f>
        <v>7.34</v>
      </c>
      <c r="I10" s="246">
        <f t="shared" si="0"/>
        <v>5455</v>
      </c>
      <c r="J10" s="252">
        <f t="shared" si="0"/>
        <v>6</v>
      </c>
      <c r="K10" s="246">
        <f>H10*I10*J10</f>
        <v>240238.2</v>
      </c>
      <c r="L10" s="223" t="s">
        <v>178</v>
      </c>
    </row>
    <row r="11" spans="1:16" ht="57" customHeight="1">
      <c r="A11" s="229" t="s">
        <v>254</v>
      </c>
      <c r="B11" s="235"/>
      <c r="C11" s="238"/>
      <c r="D11" s="239"/>
      <c r="E11" s="238"/>
      <c r="F11" s="246" t="e">
        <f>((B11*C11*D11)/B11)/D11</f>
        <v>#DIV/0!</v>
      </c>
      <c r="G11" s="229" t="s">
        <v>323</v>
      </c>
      <c r="H11" s="227">
        <f t="shared" si="0"/>
        <v>0</v>
      </c>
      <c r="I11" s="246">
        <f t="shared" si="0"/>
        <v>0</v>
      </c>
      <c r="J11" s="252">
        <f t="shared" si="0"/>
        <v>0</v>
      </c>
      <c r="K11" s="246">
        <f>H11*I11*J11</f>
        <v>0</v>
      </c>
      <c r="L11" s="223" t="s">
        <v>26</v>
      </c>
    </row>
    <row r="12" spans="1:16" ht="80.25" customHeight="1">
      <c r="A12" s="229" t="s">
        <v>332</v>
      </c>
      <c r="B12" s="235"/>
      <c r="C12" s="238"/>
      <c r="D12" s="239"/>
      <c r="E12" s="241"/>
      <c r="F12" s="246" t="e">
        <f>((B12*C12*D12)/B12)/D12</f>
        <v>#DIV/0!</v>
      </c>
      <c r="G12" s="229" t="s">
        <v>341</v>
      </c>
      <c r="H12" s="227">
        <f t="shared" si="0"/>
        <v>0</v>
      </c>
      <c r="I12" s="246">
        <f t="shared" si="0"/>
        <v>0</v>
      </c>
      <c r="J12" s="252">
        <f t="shared" si="0"/>
        <v>0</v>
      </c>
      <c r="K12" s="246">
        <f>H12*I12*J12</f>
        <v>0</v>
      </c>
      <c r="L12" s="223" t="s">
        <v>350</v>
      </c>
    </row>
    <row r="13" spans="1:16" ht="42.75" customHeight="1">
      <c r="A13" s="229" t="s">
        <v>214</v>
      </c>
      <c r="B13" s="235"/>
      <c r="C13" s="238"/>
      <c r="D13" s="240"/>
      <c r="E13" s="242"/>
      <c r="F13" s="246" t="e">
        <f>((B13*C13*D13)/B13)/D13</f>
        <v>#DIV/0!</v>
      </c>
      <c r="G13" s="229" t="s">
        <v>13</v>
      </c>
      <c r="H13" s="227">
        <f>B13</f>
        <v>0</v>
      </c>
      <c r="I13" s="246">
        <f>C13</f>
        <v>0</v>
      </c>
      <c r="J13" s="240">
        <v>4</v>
      </c>
      <c r="K13" s="246">
        <f>H13*I13*J13</f>
        <v>0</v>
      </c>
      <c r="L13" s="223" t="s">
        <v>150</v>
      </c>
    </row>
    <row r="14" spans="1:16" ht="41.25" customHeight="1">
      <c r="A14" s="229" t="s">
        <v>130</v>
      </c>
      <c r="B14" s="235"/>
      <c r="C14" s="238"/>
      <c r="D14" s="240"/>
      <c r="E14" s="242"/>
      <c r="F14" s="246" t="e">
        <f>(B14*C14)/B14/D14</f>
        <v>#DIV/0!</v>
      </c>
      <c r="G14" s="229" t="s">
        <v>67</v>
      </c>
      <c r="H14" s="227">
        <f>B14</f>
        <v>0</v>
      </c>
      <c r="I14" s="246">
        <f>C14</f>
        <v>0</v>
      </c>
      <c r="J14" s="240">
        <v>4</v>
      </c>
      <c r="K14" s="246">
        <f>H14*I14</f>
        <v>0</v>
      </c>
      <c r="L14" s="223" t="s">
        <v>351</v>
      </c>
      <c r="M14" s="1">
        <v>1</v>
      </c>
      <c r="N14" s="1">
        <v>2</v>
      </c>
      <c r="O14" s="1">
        <v>3</v>
      </c>
      <c r="P14" s="1">
        <v>4</v>
      </c>
    </row>
    <row r="15" spans="1:16" ht="73.5" customHeight="1">
      <c r="A15" s="230"/>
      <c r="B15" s="236"/>
      <c r="C15" s="236"/>
      <c r="D15" s="236"/>
      <c r="E15" s="236"/>
      <c r="F15" s="247"/>
      <c r="G15" s="250" t="s">
        <v>23</v>
      </c>
      <c r="H15" s="251"/>
      <c r="I15" s="251"/>
      <c r="J15" s="251"/>
      <c r="K15" s="246">
        <f>'【薬局】別紙（2.0％超部分算定シート）'!I4+'【薬局】別紙（2.0％超部分算定シート）'!I5+'【薬局】別紙（2.0％超部分算定シート）'!I6</f>
        <v>240238.2</v>
      </c>
      <c r="L15" s="223" t="s">
        <v>352</v>
      </c>
    </row>
    <row r="16" spans="1:16" ht="55.5" customHeight="1">
      <c r="A16" s="231" t="s">
        <v>163</v>
      </c>
      <c r="B16" s="237"/>
      <c r="C16" s="237"/>
      <c r="D16" s="237"/>
      <c r="E16" s="237"/>
      <c r="F16" s="237"/>
      <c r="G16" s="237"/>
      <c r="H16" s="237"/>
      <c r="I16" s="237"/>
      <c r="J16" s="237"/>
      <c r="K16" s="255"/>
    </row>
    <row r="17" spans="1:16" s="1" customFormat="1" ht="72.75" customHeight="1">
      <c r="A17" s="228" t="s">
        <v>224</v>
      </c>
      <c r="B17" s="234" t="s">
        <v>95</v>
      </c>
      <c r="C17" s="234" t="s">
        <v>244</v>
      </c>
      <c r="D17" s="234" t="s">
        <v>219</v>
      </c>
      <c r="E17" s="234" t="s">
        <v>55</v>
      </c>
      <c r="F17" s="234" t="s">
        <v>102</v>
      </c>
      <c r="G17" s="228" t="str">
        <f>A17</f>
        <v>薬剤師の賃金改善の内容</v>
      </c>
      <c r="H17" s="234" t="s">
        <v>179</v>
      </c>
      <c r="I17" s="234" t="s">
        <v>343</v>
      </c>
      <c r="J17" s="234" t="s">
        <v>344</v>
      </c>
      <c r="K17" s="234" t="s">
        <v>345</v>
      </c>
      <c r="L17" s="223" t="s">
        <v>223</v>
      </c>
    </row>
    <row r="18" spans="1:16" ht="50.25" customHeight="1">
      <c r="A18" s="229" t="s">
        <v>124</v>
      </c>
      <c r="B18" s="235">
        <v>3</v>
      </c>
      <c r="C18" s="238">
        <v>6000</v>
      </c>
      <c r="D18" s="239">
        <v>6</v>
      </c>
      <c r="E18" s="238">
        <v>6000</v>
      </c>
      <c r="F18" s="246">
        <f>((B18*C18*D18)/B18)/D18</f>
        <v>6000</v>
      </c>
      <c r="G18" s="229" t="s">
        <v>340</v>
      </c>
      <c r="H18" s="227">
        <f t="shared" ref="H18:J20" si="1">B18</f>
        <v>3</v>
      </c>
      <c r="I18" s="246">
        <f t="shared" si="1"/>
        <v>6000</v>
      </c>
      <c r="J18" s="252">
        <f t="shared" si="1"/>
        <v>6</v>
      </c>
      <c r="K18" s="246">
        <f>H18*I18*J18</f>
        <v>108000</v>
      </c>
      <c r="L18" s="223" t="s">
        <v>178</v>
      </c>
    </row>
    <row r="19" spans="1:16" ht="57" customHeight="1">
      <c r="A19" s="229" t="s">
        <v>254</v>
      </c>
      <c r="B19" s="235"/>
      <c r="C19" s="238"/>
      <c r="D19" s="239"/>
      <c r="E19" s="238"/>
      <c r="F19" s="246" t="e">
        <f>((B19*C19*D19)/B19)/D19</f>
        <v>#DIV/0!</v>
      </c>
      <c r="G19" s="229" t="s">
        <v>323</v>
      </c>
      <c r="H19" s="227">
        <f t="shared" si="1"/>
        <v>0</v>
      </c>
      <c r="I19" s="246">
        <f t="shared" si="1"/>
        <v>0</v>
      </c>
      <c r="J19" s="252">
        <f t="shared" si="1"/>
        <v>0</v>
      </c>
      <c r="K19" s="246">
        <f>H19*I19*J19</f>
        <v>0</v>
      </c>
      <c r="L19" s="223" t="s">
        <v>26</v>
      </c>
    </row>
    <row r="20" spans="1:16" ht="80.25" customHeight="1">
      <c r="A20" s="229" t="s">
        <v>332</v>
      </c>
      <c r="B20" s="235"/>
      <c r="C20" s="238"/>
      <c r="D20" s="239"/>
      <c r="E20" s="241"/>
      <c r="F20" s="246" t="e">
        <f>((B20*C20*D20)/B20)/D20</f>
        <v>#DIV/0!</v>
      </c>
      <c r="G20" s="229" t="s">
        <v>341</v>
      </c>
      <c r="H20" s="227">
        <f t="shared" si="1"/>
        <v>0</v>
      </c>
      <c r="I20" s="246">
        <f t="shared" si="1"/>
        <v>0</v>
      </c>
      <c r="J20" s="252">
        <f t="shared" si="1"/>
        <v>0</v>
      </c>
      <c r="K20" s="246">
        <f>H20*I20*J20</f>
        <v>0</v>
      </c>
      <c r="L20" s="223" t="s">
        <v>350</v>
      </c>
    </row>
    <row r="21" spans="1:16" ht="42.75" customHeight="1">
      <c r="A21" s="229" t="s">
        <v>214</v>
      </c>
      <c r="B21" s="235"/>
      <c r="C21" s="238"/>
      <c r="D21" s="240"/>
      <c r="E21" s="242"/>
      <c r="F21" s="246" t="e">
        <f>((B21*C21*D21)/B21)/D21</f>
        <v>#DIV/0!</v>
      </c>
      <c r="G21" s="229" t="s">
        <v>13</v>
      </c>
      <c r="H21" s="227">
        <f>B21</f>
        <v>0</v>
      </c>
      <c r="I21" s="246">
        <f>C21</f>
        <v>0</v>
      </c>
      <c r="J21" s="240">
        <v>4</v>
      </c>
      <c r="K21" s="246">
        <f>H21*I21*J21</f>
        <v>0</v>
      </c>
      <c r="L21" s="223" t="s">
        <v>150</v>
      </c>
    </row>
    <row r="22" spans="1:16" ht="41.25" customHeight="1">
      <c r="A22" s="229" t="s">
        <v>130</v>
      </c>
      <c r="B22" s="235"/>
      <c r="C22" s="238"/>
      <c r="D22" s="240"/>
      <c r="E22" s="242"/>
      <c r="F22" s="246" t="e">
        <f>(B22*C22)/B22/D22</f>
        <v>#DIV/0!</v>
      </c>
      <c r="G22" s="229" t="s">
        <v>67</v>
      </c>
      <c r="H22" s="227">
        <f>B22</f>
        <v>0</v>
      </c>
      <c r="I22" s="246">
        <f>C22</f>
        <v>0</v>
      </c>
      <c r="J22" s="240">
        <v>4</v>
      </c>
      <c r="K22" s="246">
        <f>H22*I22</f>
        <v>0</v>
      </c>
      <c r="L22" s="223" t="s">
        <v>351</v>
      </c>
      <c r="M22" s="1">
        <v>1</v>
      </c>
      <c r="N22" s="1">
        <v>2</v>
      </c>
      <c r="O22" s="1">
        <v>3</v>
      </c>
      <c r="P22" s="1">
        <v>4</v>
      </c>
    </row>
    <row r="23" spans="1:16" s="1" customFormat="1" ht="72.75" customHeight="1">
      <c r="A23" s="228" t="s">
        <v>327</v>
      </c>
      <c r="B23" s="234" t="s">
        <v>95</v>
      </c>
      <c r="C23" s="234" t="s">
        <v>244</v>
      </c>
      <c r="D23" s="234" t="s">
        <v>219</v>
      </c>
      <c r="E23" s="234" t="s">
        <v>55</v>
      </c>
      <c r="F23" s="234" t="s">
        <v>102</v>
      </c>
      <c r="G23" s="228" t="str">
        <f>A23</f>
        <v>事務職員の賃金改善の内容</v>
      </c>
      <c r="H23" s="234" t="s">
        <v>179</v>
      </c>
      <c r="I23" s="234" t="s">
        <v>343</v>
      </c>
      <c r="J23" s="234" t="s">
        <v>344</v>
      </c>
      <c r="K23" s="234" t="s">
        <v>345</v>
      </c>
      <c r="L23" s="223" t="s">
        <v>223</v>
      </c>
    </row>
    <row r="24" spans="1:16" ht="50.25" customHeight="1">
      <c r="A24" s="229" t="s">
        <v>124</v>
      </c>
      <c r="B24" s="235">
        <v>4.34</v>
      </c>
      <c r="C24" s="238">
        <v>5077</v>
      </c>
      <c r="D24" s="239">
        <v>6</v>
      </c>
      <c r="E24" s="238">
        <v>5077</v>
      </c>
      <c r="F24" s="246">
        <f>((B24*C24*D24)/B24)/D24</f>
        <v>5077.0000000000009</v>
      </c>
      <c r="G24" s="229" t="s">
        <v>340</v>
      </c>
      <c r="H24" s="227">
        <f t="shared" ref="H24:J26" si="2">B24</f>
        <v>4.34</v>
      </c>
      <c r="I24" s="246">
        <f t="shared" si="2"/>
        <v>5077</v>
      </c>
      <c r="J24" s="252">
        <f t="shared" si="2"/>
        <v>6</v>
      </c>
      <c r="K24" s="246">
        <f>H24*I24*J24</f>
        <v>132205.08000000002</v>
      </c>
      <c r="L24" s="223" t="s">
        <v>178</v>
      </c>
    </row>
    <row r="25" spans="1:16" ht="57" customHeight="1">
      <c r="A25" s="229" t="s">
        <v>254</v>
      </c>
      <c r="B25" s="235"/>
      <c r="C25" s="238"/>
      <c r="D25" s="239"/>
      <c r="E25" s="238"/>
      <c r="F25" s="246" t="e">
        <f>((B25*C25*D25)/B25)/D25</f>
        <v>#DIV/0!</v>
      </c>
      <c r="G25" s="229" t="s">
        <v>323</v>
      </c>
      <c r="H25" s="227">
        <f t="shared" si="2"/>
        <v>0</v>
      </c>
      <c r="I25" s="246">
        <f t="shared" si="2"/>
        <v>0</v>
      </c>
      <c r="J25" s="252">
        <f t="shared" si="2"/>
        <v>0</v>
      </c>
      <c r="K25" s="246">
        <f>H25*I25*J25</f>
        <v>0</v>
      </c>
      <c r="L25" s="223" t="s">
        <v>26</v>
      </c>
    </row>
    <row r="26" spans="1:16" ht="80.25" customHeight="1">
      <c r="A26" s="229" t="s">
        <v>332</v>
      </c>
      <c r="B26" s="235"/>
      <c r="C26" s="238"/>
      <c r="D26" s="239"/>
      <c r="E26" s="241"/>
      <c r="F26" s="246" t="e">
        <f>((B26*C26*D26)/B26)/D26</f>
        <v>#DIV/0!</v>
      </c>
      <c r="G26" s="229" t="s">
        <v>342</v>
      </c>
      <c r="H26" s="227">
        <f t="shared" si="2"/>
        <v>0</v>
      </c>
      <c r="I26" s="246">
        <f t="shared" si="2"/>
        <v>0</v>
      </c>
      <c r="J26" s="252">
        <f t="shared" si="2"/>
        <v>0</v>
      </c>
      <c r="K26" s="246">
        <f>H26*I26*J26</f>
        <v>0</v>
      </c>
      <c r="L26" s="223" t="s">
        <v>350</v>
      </c>
    </row>
    <row r="27" spans="1:16" ht="43.5" customHeight="1">
      <c r="A27" s="229" t="s">
        <v>214</v>
      </c>
      <c r="B27" s="235"/>
      <c r="C27" s="238"/>
      <c r="D27" s="240"/>
      <c r="E27" s="242"/>
      <c r="F27" s="246" t="e">
        <f>((B27*C27*D27)/B27)/D27</f>
        <v>#DIV/0!</v>
      </c>
      <c r="G27" s="229" t="s">
        <v>13</v>
      </c>
      <c r="H27" s="227">
        <f>B27</f>
        <v>0</v>
      </c>
      <c r="I27" s="246">
        <f>C27</f>
        <v>0</v>
      </c>
      <c r="J27" s="240">
        <v>4</v>
      </c>
      <c r="K27" s="246">
        <f>H27*I27*J27</f>
        <v>0</v>
      </c>
      <c r="L27" s="223" t="s">
        <v>150</v>
      </c>
    </row>
    <row r="28" spans="1:16" ht="41.25" customHeight="1">
      <c r="A28" s="229" t="s">
        <v>130</v>
      </c>
      <c r="B28" s="235"/>
      <c r="C28" s="238"/>
      <c r="D28" s="240"/>
      <c r="E28" s="242"/>
      <c r="F28" s="246" t="e">
        <f>(B28*C28)/B28/D28</f>
        <v>#DIV/0!</v>
      </c>
      <c r="G28" s="229" t="s">
        <v>67</v>
      </c>
      <c r="H28" s="227">
        <f>B28</f>
        <v>0</v>
      </c>
      <c r="I28" s="246">
        <f>C28</f>
        <v>0</v>
      </c>
      <c r="J28" s="240">
        <v>4</v>
      </c>
      <c r="K28" s="246">
        <f>H28*I28</f>
        <v>0</v>
      </c>
      <c r="L28" s="223" t="s">
        <v>351</v>
      </c>
      <c r="M28" s="1">
        <v>1</v>
      </c>
      <c r="N28" s="1">
        <v>2</v>
      </c>
      <c r="O28" s="1">
        <v>3</v>
      </c>
      <c r="P28" s="1">
        <v>4</v>
      </c>
    </row>
  </sheetData>
  <mergeCells count="6">
    <mergeCell ref="A2:K2"/>
    <mergeCell ref="A8:F8"/>
    <mergeCell ref="G8:K8"/>
    <mergeCell ref="A15:F15"/>
    <mergeCell ref="G15:J15"/>
    <mergeCell ref="A16:K16"/>
  </mergeCells>
  <phoneticPr fontId="21"/>
  <conditionalFormatting sqref="B10">
    <cfRule type="expression" dxfId="88" priority="1">
      <formula>$F$2="×"</formula>
    </cfRule>
  </conditionalFormatting>
  <conditionalFormatting sqref="K10">
    <cfRule type="expression" dxfId="87" priority="2">
      <formula>$F$2="×"</formula>
    </cfRule>
  </conditionalFormatting>
  <conditionalFormatting sqref="K24">
    <cfRule type="expression" dxfId="86" priority="3">
      <formula>$F$2="×"</formula>
    </cfRule>
  </conditionalFormatting>
  <conditionalFormatting sqref="B18">
    <cfRule type="expression" dxfId="85" priority="4">
      <formula>$F$2="×"</formula>
    </cfRule>
  </conditionalFormatting>
  <conditionalFormatting sqref="C18:E18">
    <cfRule type="expression" dxfId="84" priority="5">
      <formula>$F$2="×"</formula>
    </cfRule>
  </conditionalFormatting>
  <conditionalFormatting sqref="H10:H14">
    <cfRule type="expression" dxfId="83" priority="11">
      <formula>$F$2="×"</formula>
    </cfRule>
  </conditionalFormatting>
  <conditionalFormatting sqref="H18:H19">
    <cfRule type="expression" dxfId="82" priority="10">
      <formula>$F$2="×"</formula>
    </cfRule>
  </conditionalFormatting>
  <conditionalFormatting sqref="H21:H22">
    <cfRule type="expression" dxfId="81" priority="7">
      <formula>$F$2="×"</formula>
    </cfRule>
  </conditionalFormatting>
  <conditionalFormatting sqref="H27:H28">
    <cfRule type="expression" dxfId="80" priority="6">
      <formula>$F$2="×"</formula>
    </cfRule>
  </conditionalFormatting>
  <conditionalFormatting sqref="H24:H26">
    <cfRule type="expression" dxfId="79" priority="9">
      <formula>$F$2="×"</formula>
    </cfRule>
  </conditionalFormatting>
  <conditionalFormatting sqref="H20">
    <cfRule type="expression" dxfId="78" priority="8">
      <formula>$F$2="×"</formula>
    </cfRule>
  </conditionalFormatting>
  <conditionalFormatting sqref="B24:B28">
    <cfRule type="expression" dxfId="77" priority="12">
      <formula>$F$2="×"</formula>
    </cfRule>
  </conditionalFormatting>
  <conditionalFormatting sqref="B19:B22">
    <cfRule type="expression" dxfId="76" priority="13">
      <formula>$F$2="×"</formula>
    </cfRule>
  </conditionalFormatting>
  <conditionalFormatting sqref="B11:B14">
    <cfRule type="expression" dxfId="75" priority="14">
      <formula>$F$2="×"</formula>
    </cfRule>
  </conditionalFormatting>
  <conditionalFormatting sqref="C19:E19">
    <cfRule type="expression" dxfId="74" priority="15">
      <formula>$F$2="×"</formula>
    </cfRule>
  </conditionalFormatting>
  <conditionalFormatting sqref="C22">
    <cfRule type="expression" dxfId="73" priority="16">
      <formula>$F$2="×"</formula>
    </cfRule>
  </conditionalFormatting>
  <conditionalFormatting sqref="C11:E11">
    <cfRule type="expression" dxfId="72" priority="17">
      <formula>$F$2="×"</formula>
    </cfRule>
  </conditionalFormatting>
  <conditionalFormatting sqref="C14">
    <cfRule type="expression" dxfId="71" priority="20">
      <formula>$F$2="×"</formula>
    </cfRule>
  </conditionalFormatting>
  <conditionalFormatting sqref="C10:E10">
    <cfRule type="expression" dxfId="70" priority="21">
      <formula>$F$2="×"</formula>
    </cfRule>
  </conditionalFormatting>
  <conditionalFormatting sqref="A7">
    <cfRule type="expression" dxfId="69" priority="23">
      <formula>$G$7="○"</formula>
    </cfRule>
    <cfRule type="expression" dxfId="68" priority="24">
      <formula>$G$7</formula>
    </cfRule>
  </conditionalFormatting>
  <conditionalFormatting sqref="A24:A26">
    <cfRule type="expression" dxfId="67" priority="59">
      <formula>$F$2="×"</formula>
    </cfRule>
  </conditionalFormatting>
  <conditionalFormatting sqref="C20:D20 A20">
    <cfRule type="expression" dxfId="66" priority="64">
      <formula>$F$2="×"</formula>
    </cfRule>
  </conditionalFormatting>
  <conditionalFormatting sqref="K11 I10:J11 F10:G11 A10:A11 C12:D12 A12 I12:K12 F12:G12 C13 I13:K14 D13:G14 A13:A14 G15 K15 A15:A16">
    <cfRule type="expression" dxfId="65" priority="147">
      <formula>$F$2="×"</formula>
    </cfRule>
  </conditionalFormatting>
  <conditionalFormatting sqref="I18:K19 F18:G19 A18:A19">
    <cfRule type="expression" dxfId="64" priority="70">
      <formula>$F$2="×"</formula>
    </cfRule>
  </conditionalFormatting>
  <conditionalFormatting sqref="C21 I21:K22 D21:G22 A21:A22">
    <cfRule type="expression" dxfId="63" priority="42">
      <formula>$F$2="×"</formula>
    </cfRule>
  </conditionalFormatting>
  <conditionalFormatting sqref="I27:K28 C27:G28 A27:A28">
    <cfRule type="expression" dxfId="62" priority="32">
      <formula>$F$2="×"</formula>
    </cfRule>
  </conditionalFormatting>
  <conditionalFormatting sqref="K25 I24:J25 C24:G25 C26:D26 I26:K26 F26:G26">
    <cfRule type="expression" dxfId="61" priority="67">
      <formula>$F$2="×"</formula>
    </cfRule>
  </conditionalFormatting>
  <conditionalFormatting sqref="I20:K20 F20:G20">
    <cfRule type="expression" dxfId="60" priority="63">
      <formula>$F$2="×"</formula>
    </cfRule>
  </conditionalFormatting>
  <dataValidations count="2">
    <dataValidation type="list" allowBlank="1" showDropDown="0" showInputMessage="1" showErrorMessage="1" sqref="D13:D14 J13:J14 D21:D22 J21:J22 D27:D28 J27:J28">
      <formula1>$M$14:$R$14</formula1>
    </dataValidation>
    <dataValidation type="list" allowBlank="1" showDropDown="0" showInputMessage="1" showErrorMessage="1" sqref="F7">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cellComments="asDisplayed" r:id="rId1"/>
  <rowBreaks count="2" manualBreakCount="2">
    <brk id="15" max="10" man="1"/>
    <brk id="22" max="10" man="1"/>
  </row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zoomScale="115" zoomScaleNormal="115" zoomScaleSheetLayoutView="115" workbookViewId="0">
      <selection activeCell="B6" sqref="B6:H6"/>
    </sheetView>
  </sheetViews>
  <sheetFormatPr defaultColWidth="9" defaultRowHeight="13.5"/>
  <cols>
    <col min="1" max="1" width="37.875" style="1" customWidth="1"/>
    <col min="2" max="5" width="15.125" style="222" customWidth="1"/>
    <col min="6" max="6" width="16.5" style="222" customWidth="1"/>
    <col min="7" max="7" width="24.25" style="222" customWidth="1"/>
    <col min="8" max="8" width="19.75" style="222" customWidth="1"/>
    <col min="9" max="9" width="42.125" style="1" customWidth="1"/>
    <col min="10" max="10" width="187.25" style="223" customWidth="1"/>
    <col min="11" max="16" width="14.625" style="1" customWidth="1"/>
    <col min="17" max="17" width="18.875" style="1" customWidth="1"/>
    <col min="18" max="16384" width="9" style="1"/>
  </cols>
  <sheetData>
    <row r="1" spans="1:10" ht="73.5" customHeight="1">
      <c r="A1" s="256" t="s">
        <v>370</v>
      </c>
      <c r="B1" s="259" t="s">
        <v>47</v>
      </c>
      <c r="C1" s="263"/>
      <c r="D1" s="263"/>
      <c r="E1" s="263"/>
      <c r="F1" s="263"/>
      <c r="G1" s="263"/>
      <c r="H1" s="263"/>
      <c r="I1" s="156"/>
    </row>
    <row r="2" spans="1:10" ht="41.25" customHeight="1">
      <c r="A2" s="257" t="s">
        <v>170</v>
      </c>
      <c r="B2" s="260"/>
      <c r="C2" s="260"/>
      <c r="D2" s="260"/>
      <c r="E2" s="260"/>
      <c r="F2" s="260"/>
      <c r="G2" s="260"/>
      <c r="H2" s="260"/>
      <c r="I2" s="266" t="s">
        <v>62</v>
      </c>
    </row>
    <row r="3" spans="1:10" ht="72.75" customHeight="1">
      <c r="A3" s="228" t="s">
        <v>346</v>
      </c>
      <c r="B3" s="234" t="s">
        <v>226</v>
      </c>
      <c r="C3" s="234" t="s">
        <v>227</v>
      </c>
      <c r="D3" s="234" t="s">
        <v>197</v>
      </c>
      <c r="E3" s="234" t="s">
        <v>228</v>
      </c>
      <c r="F3" s="234" t="s">
        <v>229</v>
      </c>
      <c r="G3" s="234" t="s">
        <v>230</v>
      </c>
      <c r="H3" s="234" t="s">
        <v>373</v>
      </c>
      <c r="I3" s="267"/>
      <c r="J3" s="223" t="s">
        <v>223</v>
      </c>
    </row>
    <row r="4" spans="1:10" ht="84.75" customHeight="1">
      <c r="A4" s="229" t="s">
        <v>353</v>
      </c>
      <c r="B4" s="238">
        <v>250000</v>
      </c>
      <c r="C4" s="238">
        <v>10455</v>
      </c>
      <c r="D4" s="265">
        <f>C4/B4</f>
        <v>4.1820000000000003e-002</v>
      </c>
      <c r="E4" s="246">
        <f>(D4-0.02)*B4</f>
        <v>5455.0000000000009</v>
      </c>
      <c r="F4" s="238">
        <v>5455</v>
      </c>
      <c r="G4" s="239">
        <v>6</v>
      </c>
      <c r="H4" s="235">
        <v>7.34</v>
      </c>
      <c r="I4" s="246">
        <f>F4*G4*H4</f>
        <v>240238.2</v>
      </c>
    </row>
    <row r="5" spans="1:10" ht="93.75" customHeight="1">
      <c r="A5" s="229" t="s">
        <v>295</v>
      </c>
      <c r="B5" s="238"/>
      <c r="C5" s="238"/>
      <c r="D5" s="265" t="e">
        <f>C5/B5</f>
        <v>#DIV/0!</v>
      </c>
      <c r="E5" s="246" t="e">
        <f>(D5-0.02)*B5</f>
        <v>#DIV/0!</v>
      </c>
      <c r="F5" s="238"/>
      <c r="G5" s="239"/>
      <c r="H5" s="235"/>
      <c r="I5" s="246">
        <f>F5*G5*H5</f>
        <v>0</v>
      </c>
    </row>
    <row r="6" spans="1:10" ht="90" customHeight="1">
      <c r="A6" s="229" t="s">
        <v>354</v>
      </c>
      <c r="B6" s="261"/>
      <c r="C6" s="264"/>
      <c r="D6" s="264"/>
      <c r="E6" s="264"/>
      <c r="F6" s="264"/>
      <c r="G6" s="264"/>
      <c r="H6" s="264"/>
      <c r="I6" s="246">
        <v>0</v>
      </c>
    </row>
    <row r="7" spans="1:10" ht="60.75" customHeight="1">
      <c r="A7" s="258" t="s">
        <v>299</v>
      </c>
      <c r="B7" s="262"/>
      <c r="C7" s="262"/>
      <c r="D7" s="262"/>
      <c r="E7" s="262"/>
      <c r="F7" s="262"/>
      <c r="G7" s="262"/>
      <c r="H7" s="262"/>
      <c r="I7" s="262"/>
    </row>
    <row r="9" spans="1:10">
      <c r="A9" s="223"/>
    </row>
  </sheetData>
  <mergeCells count="5">
    <mergeCell ref="B1:H1"/>
    <mergeCell ref="A2:H2"/>
    <mergeCell ref="B6:H6"/>
    <mergeCell ref="A7:I7"/>
    <mergeCell ref="I2:I3"/>
  </mergeCells>
  <phoneticPr fontId="21"/>
  <conditionalFormatting sqref="H4:H5">
    <cfRule type="expression" dxfId="59" priority="1">
      <formula>#REF!="×"</formula>
    </cfRule>
  </conditionalFormatting>
  <conditionalFormatting sqref="F4:G4">
    <cfRule type="expression" dxfId="58" priority="2">
      <formula>#REF!="×"</formula>
    </cfRule>
  </conditionalFormatting>
  <conditionalFormatting sqref="B4:C4">
    <cfRule type="expression" dxfId="57" priority="3">
      <formula>#REF!="×"</formula>
    </cfRule>
  </conditionalFormatting>
  <conditionalFormatting sqref="F5:G5">
    <cfRule type="expression" dxfId="56" priority="4">
      <formula>#REF!="×"</formula>
    </cfRule>
  </conditionalFormatting>
  <conditionalFormatting sqref="B5:C5">
    <cfRule type="expression" dxfId="55" priority="5">
      <formula>#REF!="×"</formula>
    </cfRule>
  </conditionalFormatting>
  <conditionalFormatting sqref="D4:E5 A4:A5 I4:I6 A6:B6">
    <cfRule type="expression" dxfId="54" priority="11">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cellComments="asDisplayed"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64"/>
  <sheetViews>
    <sheetView view="pageBreakPreview" zoomScale="70" zoomScaleNormal="85" zoomScaleSheetLayoutView="70" workbookViewId="0">
      <selection activeCell="G6" sqref="G6"/>
    </sheetView>
  </sheetViews>
  <sheetFormatPr defaultColWidth="9" defaultRowHeight="13.5"/>
  <cols>
    <col min="1" max="1" width="47.75" style="1" customWidth="1"/>
    <col min="2" max="4" width="15.125" style="222" customWidth="1"/>
    <col min="5" max="5" width="23.25" style="222" customWidth="1"/>
    <col min="6" max="6" width="17.75" style="1" customWidth="1"/>
    <col min="7" max="7" width="47.75" style="1" customWidth="1"/>
    <col min="8" max="10" width="15.125" style="222" customWidth="1"/>
    <col min="11" max="11" width="23.5" style="1" customWidth="1"/>
    <col min="12" max="12" width="167.875" style="223" customWidth="1"/>
    <col min="13" max="18" width="14.625" style="1" customWidth="1"/>
    <col min="19" max="19" width="18.875" style="1" customWidth="1"/>
    <col min="20" max="16384" width="9" style="1"/>
  </cols>
  <sheetData>
    <row r="1" spans="1:16" ht="25.5" customHeight="1">
      <c r="A1" s="224" t="s">
        <v>367</v>
      </c>
      <c r="B1" s="232"/>
      <c r="C1" s="232"/>
      <c r="D1" s="232"/>
      <c r="E1" s="232"/>
      <c r="G1" s="224"/>
      <c r="I1" s="198"/>
      <c r="J1" s="198"/>
      <c r="K1" s="156"/>
    </row>
    <row r="2" spans="1:16" ht="46.5" customHeight="1">
      <c r="A2" s="225" t="s">
        <v>329</v>
      </c>
      <c r="B2" s="225"/>
      <c r="C2" s="232"/>
      <c r="D2" s="232"/>
      <c r="E2" s="232"/>
      <c r="F2" s="232"/>
      <c r="G2" s="232"/>
      <c r="H2" s="225"/>
      <c r="I2" s="232"/>
      <c r="J2" s="232"/>
      <c r="K2" s="232"/>
      <c r="L2" s="223" t="s">
        <v>222</v>
      </c>
    </row>
    <row r="3" spans="1:16" ht="32.25" customHeight="1">
      <c r="A3" s="226" t="s">
        <v>210</v>
      </c>
      <c r="B3" s="233"/>
      <c r="C3" s="233"/>
      <c r="D3" s="233"/>
      <c r="E3" s="233"/>
      <c r="F3" s="243" t="s">
        <v>347</v>
      </c>
      <c r="G3" s="248" t="s">
        <v>239</v>
      </c>
      <c r="H3" s="233"/>
      <c r="I3" s="233"/>
      <c r="J3" s="233"/>
      <c r="K3" s="253">
        <f>SUM($K$10:$K$15)</f>
        <v>330000</v>
      </c>
      <c r="L3" s="223" t="s">
        <v>348</v>
      </c>
    </row>
    <row r="4" spans="1:16" ht="26.25" customHeight="1">
      <c r="A4" s="226" t="s">
        <v>368</v>
      </c>
      <c r="B4" s="233"/>
      <c r="C4" s="233"/>
      <c r="D4" s="233"/>
      <c r="E4" s="233"/>
      <c r="F4" s="243" t="s">
        <v>363</v>
      </c>
      <c r="G4" s="249" t="s">
        <v>305</v>
      </c>
      <c r="H4" s="233"/>
      <c r="I4" s="233"/>
      <c r="J4" s="233"/>
      <c r="K4" s="254">
        <v>100000</v>
      </c>
      <c r="L4" s="223" t="s">
        <v>349</v>
      </c>
    </row>
    <row r="5" spans="1:16" ht="26.25" customHeight="1">
      <c r="A5" s="226" t="s">
        <v>74</v>
      </c>
      <c r="B5" s="233"/>
      <c r="C5" s="233"/>
      <c r="D5" s="233"/>
      <c r="E5" s="233"/>
      <c r="F5" s="243"/>
      <c r="G5" s="249" t="s">
        <v>339</v>
      </c>
      <c r="H5" s="233"/>
      <c r="I5" s="233"/>
      <c r="J5" s="233"/>
      <c r="K5" s="253">
        <f>ROUNDDOWN(K3-K4,-3)</f>
        <v>230000</v>
      </c>
      <c r="L5" s="223" t="s">
        <v>79</v>
      </c>
    </row>
    <row r="6" spans="1:16" ht="41.25" customHeight="1">
      <c r="A6" s="226" t="s">
        <v>212</v>
      </c>
      <c r="B6" s="233"/>
      <c r="C6" s="233"/>
      <c r="D6" s="233"/>
      <c r="E6" s="233"/>
      <c r="F6" s="244" t="s">
        <v>120</v>
      </c>
      <c r="G6" s="248" t="s">
        <v>372</v>
      </c>
      <c r="H6" s="233"/>
      <c r="I6" s="233"/>
      <c r="J6" s="233"/>
      <c r="K6" s="254">
        <v>228000</v>
      </c>
      <c r="L6" s="223" t="s">
        <v>28</v>
      </c>
    </row>
    <row r="7" spans="1:16" ht="26.25" customHeight="1">
      <c r="A7" s="226" t="s">
        <v>143</v>
      </c>
      <c r="B7" s="233"/>
      <c r="C7" s="233"/>
      <c r="D7" s="233"/>
      <c r="E7" s="233"/>
      <c r="F7" s="244" t="s">
        <v>120</v>
      </c>
      <c r="G7" s="248" t="s">
        <v>128</v>
      </c>
      <c r="H7" s="233"/>
      <c r="I7" s="233"/>
      <c r="J7" s="233"/>
      <c r="K7" s="253">
        <f>MIN(K5,K6)</f>
        <v>228000</v>
      </c>
    </row>
    <row r="8" spans="1:16" ht="41.25" customHeight="1">
      <c r="A8" s="227" t="s">
        <v>330</v>
      </c>
      <c r="B8" s="227"/>
      <c r="C8" s="227"/>
      <c r="D8" s="227"/>
      <c r="E8" s="227"/>
      <c r="F8" s="227"/>
      <c r="G8" s="227" t="s">
        <v>62</v>
      </c>
      <c r="H8" s="227"/>
      <c r="I8" s="227"/>
      <c r="J8" s="227"/>
      <c r="K8" s="227"/>
    </row>
    <row r="9" spans="1:16" s="1" customFormat="1" ht="66" customHeight="1">
      <c r="A9" s="228" t="s">
        <v>331</v>
      </c>
      <c r="B9" s="234" t="s">
        <v>95</v>
      </c>
      <c r="C9" s="234" t="s">
        <v>338</v>
      </c>
      <c r="D9" s="234" t="s">
        <v>219</v>
      </c>
      <c r="E9" s="234" t="s">
        <v>55</v>
      </c>
      <c r="F9" s="234" t="s">
        <v>102</v>
      </c>
      <c r="G9" s="228" t="str">
        <f>A9</f>
        <v>賃金改善（全体）の内容</v>
      </c>
      <c r="H9" s="234" t="s">
        <v>179</v>
      </c>
      <c r="I9" s="234" t="s">
        <v>343</v>
      </c>
      <c r="J9" s="234" t="s">
        <v>344</v>
      </c>
      <c r="K9" s="234" t="s">
        <v>345</v>
      </c>
      <c r="L9" s="223" t="s">
        <v>223</v>
      </c>
    </row>
    <row r="10" spans="1:16" ht="50.25" customHeight="1">
      <c r="A10" s="229" t="s">
        <v>124</v>
      </c>
      <c r="B10" s="235">
        <v>10</v>
      </c>
      <c r="C10" s="238">
        <v>4500</v>
      </c>
      <c r="D10" s="239">
        <v>6</v>
      </c>
      <c r="E10" s="238">
        <v>4500</v>
      </c>
      <c r="F10" s="246">
        <f>((B10*C10*D10)/B10)/D10</f>
        <v>4500</v>
      </c>
      <c r="G10" s="229" t="s">
        <v>340</v>
      </c>
      <c r="H10" s="227">
        <f t="shared" ref="H10:J12" si="0">B10</f>
        <v>10</v>
      </c>
      <c r="I10" s="246">
        <f t="shared" si="0"/>
        <v>4500</v>
      </c>
      <c r="J10" s="252">
        <f t="shared" si="0"/>
        <v>6</v>
      </c>
      <c r="K10" s="246">
        <f>H10*I10*J10</f>
        <v>270000</v>
      </c>
      <c r="L10" s="223" t="s">
        <v>178</v>
      </c>
    </row>
    <row r="11" spans="1:16" ht="57" customHeight="1">
      <c r="A11" s="229" t="s">
        <v>254</v>
      </c>
      <c r="B11" s="235">
        <v>10</v>
      </c>
      <c r="C11" s="238">
        <v>1000</v>
      </c>
      <c r="D11" s="239">
        <v>6</v>
      </c>
      <c r="E11" s="238">
        <v>1000</v>
      </c>
      <c r="F11" s="246">
        <f>((B11*C11*D11)/B11)/D11</f>
        <v>1000</v>
      </c>
      <c r="G11" s="229" t="s">
        <v>323</v>
      </c>
      <c r="H11" s="227">
        <f t="shared" si="0"/>
        <v>10</v>
      </c>
      <c r="I11" s="246">
        <f t="shared" si="0"/>
        <v>1000</v>
      </c>
      <c r="J11" s="252">
        <f t="shared" si="0"/>
        <v>6</v>
      </c>
      <c r="K11" s="246">
        <f>H11*I11*J11</f>
        <v>60000</v>
      </c>
      <c r="L11" s="223" t="s">
        <v>26</v>
      </c>
    </row>
    <row r="12" spans="1:16" ht="80.25" customHeight="1">
      <c r="A12" s="229" t="s">
        <v>332</v>
      </c>
      <c r="B12" s="235"/>
      <c r="C12" s="238"/>
      <c r="D12" s="239"/>
      <c r="E12" s="241"/>
      <c r="F12" s="246" t="e">
        <f>((B12*C12*D12)/B12)/D12</f>
        <v>#DIV/0!</v>
      </c>
      <c r="G12" s="229" t="s">
        <v>341</v>
      </c>
      <c r="H12" s="227">
        <f t="shared" si="0"/>
        <v>0</v>
      </c>
      <c r="I12" s="246">
        <f t="shared" si="0"/>
        <v>0</v>
      </c>
      <c r="J12" s="252">
        <f t="shared" si="0"/>
        <v>0</v>
      </c>
      <c r="K12" s="246">
        <f>H12*I12*J12</f>
        <v>0</v>
      </c>
      <c r="L12" s="223" t="s">
        <v>350</v>
      </c>
    </row>
    <row r="13" spans="1:16" ht="42.75" customHeight="1">
      <c r="A13" s="229" t="s">
        <v>214</v>
      </c>
      <c r="B13" s="235"/>
      <c r="C13" s="238"/>
      <c r="D13" s="240"/>
      <c r="E13" s="242"/>
      <c r="F13" s="246" t="e">
        <f>((B13*C13*D13)/B13)/D13</f>
        <v>#DIV/0!</v>
      </c>
      <c r="G13" s="229" t="s">
        <v>13</v>
      </c>
      <c r="H13" s="227">
        <f>B13</f>
        <v>0</v>
      </c>
      <c r="I13" s="246">
        <f>C13</f>
        <v>0</v>
      </c>
      <c r="J13" s="240">
        <v>4</v>
      </c>
      <c r="K13" s="246">
        <f>H13*I13*J13</f>
        <v>0</v>
      </c>
      <c r="L13" s="223" t="s">
        <v>150</v>
      </c>
    </row>
    <row r="14" spans="1:16" ht="41.25" customHeight="1">
      <c r="A14" s="229" t="s">
        <v>130</v>
      </c>
      <c r="B14" s="235"/>
      <c r="C14" s="238"/>
      <c r="D14" s="240"/>
      <c r="E14" s="242"/>
      <c r="F14" s="246" t="e">
        <f>(B14*C14)/B14/D14</f>
        <v>#DIV/0!</v>
      </c>
      <c r="G14" s="229" t="s">
        <v>67</v>
      </c>
      <c r="H14" s="227">
        <f>B14</f>
        <v>0</v>
      </c>
      <c r="I14" s="246">
        <f>C14</f>
        <v>0</v>
      </c>
      <c r="J14" s="240">
        <v>4</v>
      </c>
      <c r="K14" s="246">
        <f>H14*I14</f>
        <v>0</v>
      </c>
      <c r="L14" s="223" t="s">
        <v>351</v>
      </c>
      <c r="M14" s="1">
        <v>1</v>
      </c>
      <c r="N14" s="1">
        <v>2</v>
      </c>
      <c r="O14" s="1">
        <v>3</v>
      </c>
      <c r="P14" s="1">
        <v>4</v>
      </c>
    </row>
    <row r="15" spans="1:16" ht="73.5" customHeight="1">
      <c r="A15" s="230"/>
      <c r="B15" s="236"/>
      <c r="C15" s="236"/>
      <c r="D15" s="236"/>
      <c r="E15" s="236"/>
      <c r="F15" s="247"/>
      <c r="G15" s="250" t="s">
        <v>23</v>
      </c>
      <c r="H15" s="251"/>
      <c r="I15" s="251"/>
      <c r="J15" s="251"/>
      <c r="K15" s="246">
        <v>0</v>
      </c>
      <c r="L15" s="223" t="s">
        <v>352</v>
      </c>
    </row>
    <row r="16" spans="1:16" ht="55.5" customHeight="1">
      <c r="A16" s="231" t="s">
        <v>356</v>
      </c>
      <c r="B16" s="237"/>
      <c r="C16" s="237"/>
      <c r="D16" s="237"/>
      <c r="E16" s="237"/>
      <c r="F16" s="237"/>
      <c r="G16" s="237"/>
      <c r="H16" s="237"/>
      <c r="I16" s="237"/>
      <c r="J16" s="237"/>
      <c r="K16" s="255"/>
    </row>
    <row r="17" spans="1:16" s="1" customFormat="1" ht="72.75" customHeight="1">
      <c r="A17" s="228" t="s">
        <v>71</v>
      </c>
      <c r="B17" s="234" t="s">
        <v>95</v>
      </c>
      <c r="C17" s="234" t="s">
        <v>338</v>
      </c>
      <c r="D17" s="234" t="s">
        <v>219</v>
      </c>
      <c r="E17" s="234" t="s">
        <v>55</v>
      </c>
      <c r="F17" s="234" t="s">
        <v>102</v>
      </c>
      <c r="G17" s="228" t="str">
        <f>A17</f>
        <v>看護職員等（保健師、助産師、看護師及び准看護師）の賃金改善の内容</v>
      </c>
      <c r="H17" s="234" t="s">
        <v>179</v>
      </c>
      <c r="I17" s="234" t="s">
        <v>343</v>
      </c>
      <c r="J17" s="234" t="s">
        <v>344</v>
      </c>
      <c r="K17" s="234" t="s">
        <v>345</v>
      </c>
      <c r="L17" s="223" t="s">
        <v>223</v>
      </c>
    </row>
    <row r="18" spans="1:16" ht="50.25" customHeight="1">
      <c r="A18" s="229" t="s">
        <v>124</v>
      </c>
      <c r="B18" s="235">
        <v>5</v>
      </c>
      <c r="C18" s="238">
        <v>5000</v>
      </c>
      <c r="D18" s="239">
        <v>6</v>
      </c>
      <c r="E18" s="238">
        <v>5000</v>
      </c>
      <c r="F18" s="246">
        <f>((B18*C18*D18)/B18)/D18</f>
        <v>5000</v>
      </c>
      <c r="G18" s="229" t="s">
        <v>340</v>
      </c>
      <c r="H18" s="227">
        <f t="shared" ref="H18:J20" si="1">B18</f>
        <v>5</v>
      </c>
      <c r="I18" s="246">
        <f t="shared" si="1"/>
        <v>5000</v>
      </c>
      <c r="J18" s="252">
        <f t="shared" si="1"/>
        <v>6</v>
      </c>
      <c r="K18" s="246">
        <f>H18*I18*J18</f>
        <v>150000</v>
      </c>
      <c r="L18" s="223" t="s">
        <v>178</v>
      </c>
    </row>
    <row r="19" spans="1:16" ht="57" customHeight="1">
      <c r="A19" s="229" t="s">
        <v>254</v>
      </c>
      <c r="B19" s="235">
        <v>5</v>
      </c>
      <c r="C19" s="238">
        <v>1080</v>
      </c>
      <c r="D19" s="239">
        <v>6</v>
      </c>
      <c r="E19" s="238">
        <v>1080</v>
      </c>
      <c r="F19" s="246">
        <f>((B19*C19*D19)/B19)/D19</f>
        <v>1080</v>
      </c>
      <c r="G19" s="229" t="s">
        <v>323</v>
      </c>
      <c r="H19" s="227">
        <f t="shared" si="1"/>
        <v>5</v>
      </c>
      <c r="I19" s="246">
        <f t="shared" si="1"/>
        <v>1080</v>
      </c>
      <c r="J19" s="252">
        <f t="shared" si="1"/>
        <v>6</v>
      </c>
      <c r="K19" s="246">
        <f>H19*I19*J19</f>
        <v>32400</v>
      </c>
      <c r="L19" s="223" t="s">
        <v>26</v>
      </c>
    </row>
    <row r="20" spans="1:16" ht="80.25" customHeight="1">
      <c r="A20" s="229" t="s">
        <v>332</v>
      </c>
      <c r="B20" s="235"/>
      <c r="C20" s="238"/>
      <c r="D20" s="239"/>
      <c r="E20" s="241"/>
      <c r="F20" s="246" t="e">
        <f>((B20*C20*D20)/B20)/D20</f>
        <v>#DIV/0!</v>
      </c>
      <c r="G20" s="229" t="s">
        <v>341</v>
      </c>
      <c r="H20" s="227">
        <f t="shared" si="1"/>
        <v>0</v>
      </c>
      <c r="I20" s="246">
        <f t="shared" si="1"/>
        <v>0</v>
      </c>
      <c r="J20" s="252">
        <f t="shared" si="1"/>
        <v>0</v>
      </c>
      <c r="K20" s="246">
        <f>H20*I20*J20</f>
        <v>0</v>
      </c>
      <c r="L20" s="223" t="s">
        <v>350</v>
      </c>
    </row>
    <row r="21" spans="1:16" ht="42.75" customHeight="1">
      <c r="A21" s="229" t="s">
        <v>214</v>
      </c>
      <c r="B21" s="235"/>
      <c r="C21" s="238"/>
      <c r="D21" s="240"/>
      <c r="E21" s="242"/>
      <c r="F21" s="246" t="e">
        <f>((B21*C21*D21)/B21)/D21</f>
        <v>#DIV/0!</v>
      </c>
      <c r="G21" s="229" t="s">
        <v>13</v>
      </c>
      <c r="H21" s="227">
        <f>B21</f>
        <v>0</v>
      </c>
      <c r="I21" s="246">
        <f>C21</f>
        <v>0</v>
      </c>
      <c r="J21" s="240">
        <v>4</v>
      </c>
      <c r="K21" s="246">
        <f>H21*I21*J21</f>
        <v>0</v>
      </c>
      <c r="L21" s="223" t="s">
        <v>150</v>
      </c>
    </row>
    <row r="22" spans="1:16" ht="41.25" customHeight="1">
      <c r="A22" s="229" t="s">
        <v>130</v>
      </c>
      <c r="B22" s="235"/>
      <c r="C22" s="238"/>
      <c r="D22" s="240"/>
      <c r="E22" s="242"/>
      <c r="F22" s="246" t="e">
        <f>(B22*C22)/B22/D22</f>
        <v>#DIV/0!</v>
      </c>
      <c r="G22" s="229" t="s">
        <v>67</v>
      </c>
      <c r="H22" s="227">
        <f>B22</f>
        <v>0</v>
      </c>
      <c r="I22" s="246">
        <f>C22</f>
        <v>0</v>
      </c>
      <c r="J22" s="240">
        <v>4</v>
      </c>
      <c r="K22" s="246">
        <f>H22*I22</f>
        <v>0</v>
      </c>
      <c r="L22" s="223" t="s">
        <v>351</v>
      </c>
      <c r="M22" s="1">
        <v>1</v>
      </c>
      <c r="N22" s="1">
        <v>2</v>
      </c>
      <c r="O22" s="1">
        <v>3</v>
      </c>
      <c r="P22" s="1">
        <v>4</v>
      </c>
    </row>
    <row r="23" spans="1:16" s="1" customFormat="1" ht="72.75" customHeight="1">
      <c r="A23" s="228" t="s">
        <v>327</v>
      </c>
      <c r="B23" s="234" t="s">
        <v>95</v>
      </c>
      <c r="C23" s="234" t="s">
        <v>338</v>
      </c>
      <c r="D23" s="234" t="s">
        <v>219</v>
      </c>
      <c r="E23" s="234" t="s">
        <v>55</v>
      </c>
      <c r="F23" s="234" t="s">
        <v>102</v>
      </c>
      <c r="G23" s="228" t="str">
        <f>A23</f>
        <v>事務職員の賃金改善の内容</v>
      </c>
      <c r="H23" s="234" t="s">
        <v>179</v>
      </c>
      <c r="I23" s="234" t="s">
        <v>343</v>
      </c>
      <c r="J23" s="234" t="s">
        <v>344</v>
      </c>
      <c r="K23" s="234" t="s">
        <v>345</v>
      </c>
      <c r="L23" s="223" t="s">
        <v>223</v>
      </c>
    </row>
    <row r="24" spans="1:16" ht="50.25" customHeight="1">
      <c r="A24" s="229" t="s">
        <v>124</v>
      </c>
      <c r="B24" s="235">
        <v>2</v>
      </c>
      <c r="C24" s="238">
        <v>3250</v>
      </c>
      <c r="D24" s="239">
        <v>6</v>
      </c>
      <c r="E24" s="238">
        <v>3250</v>
      </c>
      <c r="F24" s="246">
        <f>((B24*C24*D24)/B24)/D24</f>
        <v>3250</v>
      </c>
      <c r="G24" s="229" t="s">
        <v>340</v>
      </c>
      <c r="H24" s="227">
        <f t="shared" ref="H24:J26" si="2">B24</f>
        <v>2</v>
      </c>
      <c r="I24" s="246">
        <f t="shared" si="2"/>
        <v>3250</v>
      </c>
      <c r="J24" s="252">
        <f t="shared" si="2"/>
        <v>6</v>
      </c>
      <c r="K24" s="246">
        <f>H24*I24*J24</f>
        <v>39000</v>
      </c>
      <c r="L24" s="223" t="s">
        <v>178</v>
      </c>
    </row>
    <row r="25" spans="1:16" ht="57" customHeight="1">
      <c r="A25" s="229" t="s">
        <v>254</v>
      </c>
      <c r="B25" s="235">
        <v>2</v>
      </c>
      <c r="C25" s="238">
        <v>800</v>
      </c>
      <c r="D25" s="239">
        <v>6</v>
      </c>
      <c r="E25" s="238">
        <v>800</v>
      </c>
      <c r="F25" s="246">
        <f>((B25*C25*D25)/B25)/D25</f>
        <v>800</v>
      </c>
      <c r="G25" s="229" t="s">
        <v>323</v>
      </c>
      <c r="H25" s="227">
        <f t="shared" si="2"/>
        <v>2</v>
      </c>
      <c r="I25" s="246">
        <f t="shared" si="2"/>
        <v>800</v>
      </c>
      <c r="J25" s="252">
        <f t="shared" si="2"/>
        <v>6</v>
      </c>
      <c r="K25" s="246">
        <f>H25*I25*J25</f>
        <v>9600</v>
      </c>
      <c r="L25" s="223" t="s">
        <v>26</v>
      </c>
    </row>
    <row r="26" spans="1:16" ht="80.25" customHeight="1">
      <c r="A26" s="229" t="s">
        <v>332</v>
      </c>
      <c r="B26" s="235"/>
      <c r="C26" s="238"/>
      <c r="D26" s="239"/>
      <c r="E26" s="241"/>
      <c r="F26" s="246" t="e">
        <f>((B26*C26*D26)/B26)/D26</f>
        <v>#DIV/0!</v>
      </c>
      <c r="G26" s="229" t="s">
        <v>342</v>
      </c>
      <c r="H26" s="227">
        <f t="shared" si="2"/>
        <v>0</v>
      </c>
      <c r="I26" s="246">
        <f t="shared" si="2"/>
        <v>0</v>
      </c>
      <c r="J26" s="252">
        <f t="shared" si="2"/>
        <v>0</v>
      </c>
      <c r="K26" s="246">
        <f>H26*I26*J26</f>
        <v>0</v>
      </c>
      <c r="L26" s="223" t="s">
        <v>350</v>
      </c>
    </row>
    <row r="27" spans="1:16" ht="43.5" customHeight="1">
      <c r="A27" s="229" t="s">
        <v>214</v>
      </c>
      <c r="B27" s="235"/>
      <c r="C27" s="238"/>
      <c r="D27" s="240"/>
      <c r="E27" s="242"/>
      <c r="F27" s="246" t="e">
        <f>((B27*C27*D27)/B27)/D27</f>
        <v>#DIV/0!</v>
      </c>
      <c r="G27" s="229" t="s">
        <v>13</v>
      </c>
      <c r="H27" s="227">
        <f>B27</f>
        <v>0</v>
      </c>
      <c r="I27" s="246">
        <f>C27</f>
        <v>0</v>
      </c>
      <c r="J27" s="240">
        <v>4</v>
      </c>
      <c r="K27" s="246">
        <f>H27*I27*J27</f>
        <v>0</v>
      </c>
      <c r="L27" s="223" t="s">
        <v>150</v>
      </c>
    </row>
    <row r="28" spans="1:16" ht="41.25" customHeight="1">
      <c r="A28" s="229" t="s">
        <v>130</v>
      </c>
      <c r="B28" s="235"/>
      <c r="C28" s="238"/>
      <c r="D28" s="240"/>
      <c r="E28" s="242"/>
      <c r="F28" s="246" t="e">
        <f>(B28*C28)/B28/D28</f>
        <v>#DIV/0!</v>
      </c>
      <c r="G28" s="229" t="s">
        <v>67</v>
      </c>
      <c r="H28" s="227">
        <f>B28</f>
        <v>0</v>
      </c>
      <c r="I28" s="246">
        <f>C28</f>
        <v>0</v>
      </c>
      <c r="J28" s="240">
        <v>4</v>
      </c>
      <c r="K28" s="246">
        <f>H28*I28</f>
        <v>0</v>
      </c>
      <c r="L28" s="223" t="s">
        <v>351</v>
      </c>
      <c r="M28" s="1">
        <v>1</v>
      </c>
      <c r="N28" s="1">
        <v>2</v>
      </c>
      <c r="O28" s="1">
        <v>3</v>
      </c>
      <c r="P28" s="1">
        <v>4</v>
      </c>
    </row>
    <row r="29" spans="1:16" s="1" customFormat="1" ht="72.75" customHeight="1">
      <c r="A29" s="228" t="s">
        <v>334</v>
      </c>
      <c r="B29" s="234" t="s">
        <v>95</v>
      </c>
      <c r="C29" s="234" t="s">
        <v>338</v>
      </c>
      <c r="D29" s="234" t="s">
        <v>219</v>
      </c>
      <c r="E29" s="234" t="s">
        <v>55</v>
      </c>
      <c r="F29" s="234" t="s">
        <v>102</v>
      </c>
      <c r="G29" s="228" t="str">
        <f>A29</f>
        <v>看護補助者の賃金改善の内容</v>
      </c>
      <c r="H29" s="234" t="s">
        <v>179</v>
      </c>
      <c r="I29" s="234" t="s">
        <v>343</v>
      </c>
      <c r="J29" s="234" t="s">
        <v>344</v>
      </c>
      <c r="K29" s="234" t="s">
        <v>345</v>
      </c>
      <c r="L29" s="223" t="s">
        <v>223</v>
      </c>
    </row>
    <row r="30" spans="1:16" ht="50.25" customHeight="1">
      <c r="A30" s="229" t="s">
        <v>124</v>
      </c>
      <c r="B30" s="235">
        <v>3</v>
      </c>
      <c r="C30" s="238">
        <v>4500</v>
      </c>
      <c r="D30" s="239">
        <v>6</v>
      </c>
      <c r="E30" s="238">
        <v>4500</v>
      </c>
      <c r="F30" s="246">
        <f>((B30*C30*D30)/B30)/D30</f>
        <v>4500</v>
      </c>
      <c r="G30" s="229" t="s">
        <v>340</v>
      </c>
      <c r="H30" s="227">
        <f t="shared" ref="H30:J32" si="3">B30</f>
        <v>3</v>
      </c>
      <c r="I30" s="246">
        <f t="shared" si="3"/>
        <v>4500</v>
      </c>
      <c r="J30" s="252">
        <f t="shared" si="3"/>
        <v>6</v>
      </c>
      <c r="K30" s="246">
        <f>H30*I30*J30</f>
        <v>81000</v>
      </c>
      <c r="L30" s="223" t="s">
        <v>178</v>
      </c>
    </row>
    <row r="31" spans="1:16" ht="57" customHeight="1">
      <c r="A31" s="229" t="s">
        <v>254</v>
      </c>
      <c r="B31" s="235">
        <v>3</v>
      </c>
      <c r="C31" s="238">
        <v>1000</v>
      </c>
      <c r="D31" s="239">
        <v>6</v>
      </c>
      <c r="E31" s="238">
        <v>1000</v>
      </c>
      <c r="F31" s="246">
        <f>((B31*C31*D31)/B31)/D31</f>
        <v>1000</v>
      </c>
      <c r="G31" s="229" t="s">
        <v>323</v>
      </c>
      <c r="H31" s="227">
        <f t="shared" si="3"/>
        <v>3</v>
      </c>
      <c r="I31" s="246">
        <f t="shared" si="3"/>
        <v>1000</v>
      </c>
      <c r="J31" s="252">
        <f t="shared" si="3"/>
        <v>6</v>
      </c>
      <c r="K31" s="246">
        <f>H31*I31*J31</f>
        <v>18000</v>
      </c>
      <c r="L31" s="223" t="s">
        <v>26</v>
      </c>
    </row>
    <row r="32" spans="1:16" ht="80.25" customHeight="1">
      <c r="A32" s="229" t="s">
        <v>332</v>
      </c>
      <c r="B32" s="235"/>
      <c r="C32" s="238"/>
      <c r="D32" s="239"/>
      <c r="E32" s="241"/>
      <c r="F32" s="246" t="e">
        <f>((B32*C32*D32)/B32)/D32</f>
        <v>#DIV/0!</v>
      </c>
      <c r="G32" s="229" t="s">
        <v>342</v>
      </c>
      <c r="H32" s="227">
        <f t="shared" si="3"/>
        <v>0</v>
      </c>
      <c r="I32" s="246">
        <f t="shared" si="3"/>
        <v>0</v>
      </c>
      <c r="J32" s="252">
        <f t="shared" si="3"/>
        <v>0</v>
      </c>
      <c r="K32" s="246">
        <f>H32*I32*J32</f>
        <v>0</v>
      </c>
      <c r="L32" s="223" t="s">
        <v>350</v>
      </c>
    </row>
    <row r="33" spans="1:16" ht="43.5" customHeight="1">
      <c r="A33" s="229" t="s">
        <v>214</v>
      </c>
      <c r="B33" s="235"/>
      <c r="C33" s="238"/>
      <c r="D33" s="240"/>
      <c r="E33" s="242"/>
      <c r="F33" s="246" t="e">
        <f>((B33*C33*D33)/B33)/D33</f>
        <v>#DIV/0!</v>
      </c>
      <c r="G33" s="229" t="s">
        <v>13</v>
      </c>
      <c r="H33" s="227">
        <f>B33</f>
        <v>0</v>
      </c>
      <c r="I33" s="246">
        <f>C33</f>
        <v>0</v>
      </c>
      <c r="J33" s="240">
        <v>4</v>
      </c>
      <c r="K33" s="246">
        <f>H33*I33*J33</f>
        <v>0</v>
      </c>
      <c r="L33" s="223" t="s">
        <v>150</v>
      </c>
    </row>
    <row r="34" spans="1:16" ht="41.25" customHeight="1">
      <c r="A34" s="229" t="s">
        <v>130</v>
      </c>
      <c r="B34" s="235"/>
      <c r="C34" s="238"/>
      <c r="D34" s="240"/>
      <c r="E34" s="242"/>
      <c r="F34" s="246" t="e">
        <f>(B34*C34)/B34/D34</f>
        <v>#DIV/0!</v>
      </c>
      <c r="G34" s="229" t="s">
        <v>67</v>
      </c>
      <c r="H34" s="227">
        <f>B34</f>
        <v>0</v>
      </c>
      <c r="I34" s="246">
        <f>C34</f>
        <v>0</v>
      </c>
      <c r="J34" s="240">
        <v>4</v>
      </c>
      <c r="K34" s="246">
        <f>H34*I34</f>
        <v>0</v>
      </c>
      <c r="L34" s="223" t="s">
        <v>351</v>
      </c>
      <c r="M34" s="1">
        <v>1</v>
      </c>
      <c r="N34" s="1">
        <v>2</v>
      </c>
      <c r="O34" s="1">
        <v>3</v>
      </c>
      <c r="P34" s="1">
        <v>4</v>
      </c>
    </row>
    <row r="35" spans="1:16" s="1" customFormat="1" ht="72.75" customHeight="1">
      <c r="A35" s="228" t="s">
        <v>279</v>
      </c>
      <c r="B35" s="234" t="s">
        <v>95</v>
      </c>
      <c r="C35" s="234" t="s">
        <v>244</v>
      </c>
      <c r="D35" s="234" t="s">
        <v>219</v>
      </c>
      <c r="E35" s="234" t="s">
        <v>55</v>
      </c>
      <c r="F35" s="234" t="s">
        <v>102</v>
      </c>
      <c r="G35" s="228" t="str">
        <f>A35</f>
        <v>（常勤（換算しない）10人以上を雇用している場合は必ず記載）
リハビリ職種（理学療法士、作業療法士、言語聴覚士）の賃金改善の内容</v>
      </c>
      <c r="H35" s="234" t="s">
        <v>179</v>
      </c>
      <c r="I35" s="234" t="s">
        <v>343</v>
      </c>
      <c r="J35" s="234" t="s">
        <v>344</v>
      </c>
      <c r="K35" s="234" t="s">
        <v>345</v>
      </c>
      <c r="L35" s="223" t="s">
        <v>223</v>
      </c>
    </row>
    <row r="36" spans="1:16" ht="50.25" customHeight="1">
      <c r="A36" s="229" t="s">
        <v>124</v>
      </c>
      <c r="B36" s="235"/>
      <c r="C36" s="238"/>
      <c r="D36" s="239"/>
      <c r="E36" s="238"/>
      <c r="F36" s="246" t="e">
        <f>((B36*C36*D36)/B36)/D36</f>
        <v>#DIV/0!</v>
      </c>
      <c r="G36" s="229" t="s">
        <v>340</v>
      </c>
      <c r="H36" s="227">
        <f t="shared" ref="H36:J38" si="4">B36</f>
        <v>0</v>
      </c>
      <c r="I36" s="246">
        <f t="shared" si="4"/>
        <v>0</v>
      </c>
      <c r="J36" s="252">
        <f t="shared" si="4"/>
        <v>0</v>
      </c>
      <c r="K36" s="246">
        <f>H36*I36*J36</f>
        <v>0</v>
      </c>
      <c r="L36" s="223" t="s">
        <v>178</v>
      </c>
    </row>
    <row r="37" spans="1:16" ht="57" customHeight="1">
      <c r="A37" s="229" t="s">
        <v>254</v>
      </c>
      <c r="B37" s="235"/>
      <c r="C37" s="238"/>
      <c r="D37" s="239"/>
      <c r="E37" s="238"/>
      <c r="F37" s="246" t="e">
        <f>((B37*C37*D37)/B37)/D37</f>
        <v>#DIV/0!</v>
      </c>
      <c r="G37" s="229" t="s">
        <v>323</v>
      </c>
      <c r="H37" s="227">
        <f t="shared" si="4"/>
        <v>0</v>
      </c>
      <c r="I37" s="246">
        <f t="shared" si="4"/>
        <v>0</v>
      </c>
      <c r="J37" s="252">
        <f t="shared" si="4"/>
        <v>0</v>
      </c>
      <c r="K37" s="246">
        <f>H37*I37*J37</f>
        <v>0</v>
      </c>
      <c r="L37" s="223" t="s">
        <v>26</v>
      </c>
    </row>
    <row r="38" spans="1:16" ht="80.25" customHeight="1">
      <c r="A38" s="229" t="s">
        <v>332</v>
      </c>
      <c r="B38" s="235"/>
      <c r="C38" s="238"/>
      <c r="D38" s="239"/>
      <c r="E38" s="241"/>
      <c r="F38" s="246" t="e">
        <f>((B38*C38*D38)/B38)/D38</f>
        <v>#DIV/0!</v>
      </c>
      <c r="G38" s="229" t="s">
        <v>342</v>
      </c>
      <c r="H38" s="227">
        <f t="shared" si="4"/>
        <v>0</v>
      </c>
      <c r="I38" s="246">
        <f t="shared" si="4"/>
        <v>0</v>
      </c>
      <c r="J38" s="252">
        <f t="shared" si="4"/>
        <v>0</v>
      </c>
      <c r="K38" s="246">
        <f>H38*I38*J38</f>
        <v>0</v>
      </c>
      <c r="L38" s="223" t="s">
        <v>350</v>
      </c>
    </row>
    <row r="39" spans="1:16" ht="43.5" customHeight="1">
      <c r="A39" s="229" t="s">
        <v>214</v>
      </c>
      <c r="B39" s="235"/>
      <c r="C39" s="238"/>
      <c r="D39" s="240"/>
      <c r="E39" s="242"/>
      <c r="F39" s="246" t="e">
        <f>((B39*C39*D39)/B39)/D39</f>
        <v>#DIV/0!</v>
      </c>
      <c r="G39" s="229" t="s">
        <v>13</v>
      </c>
      <c r="H39" s="227">
        <f>B39</f>
        <v>0</v>
      </c>
      <c r="I39" s="246">
        <f>C39</f>
        <v>0</v>
      </c>
      <c r="J39" s="240">
        <v>4</v>
      </c>
      <c r="K39" s="246">
        <f>H39*I39*J39</f>
        <v>0</v>
      </c>
      <c r="L39" s="223" t="s">
        <v>150</v>
      </c>
    </row>
    <row r="40" spans="1:16" ht="41.25" customHeight="1">
      <c r="A40" s="229" t="s">
        <v>130</v>
      </c>
      <c r="B40" s="235"/>
      <c r="C40" s="238"/>
      <c r="D40" s="240"/>
      <c r="E40" s="242"/>
      <c r="F40" s="246" t="e">
        <f>(B40*C40)/B40/D40</f>
        <v>#DIV/0!</v>
      </c>
      <c r="G40" s="229" t="s">
        <v>67</v>
      </c>
      <c r="H40" s="227">
        <f>B40</f>
        <v>0</v>
      </c>
      <c r="I40" s="246">
        <f>C40</f>
        <v>0</v>
      </c>
      <c r="J40" s="240">
        <v>4</v>
      </c>
      <c r="K40" s="246">
        <f>H40*I40</f>
        <v>0</v>
      </c>
      <c r="L40" s="223" t="s">
        <v>351</v>
      </c>
      <c r="M40" s="1">
        <v>1</v>
      </c>
      <c r="N40" s="1">
        <v>2</v>
      </c>
      <c r="O40" s="1">
        <v>3</v>
      </c>
      <c r="P40" s="1">
        <v>4</v>
      </c>
    </row>
    <row r="41" spans="1:16" s="1" customFormat="1" ht="72.75" customHeight="1">
      <c r="A41" s="228" t="s">
        <v>335</v>
      </c>
      <c r="B41" s="234" t="s">
        <v>95</v>
      </c>
      <c r="C41" s="234" t="s">
        <v>244</v>
      </c>
      <c r="D41" s="234" t="s">
        <v>219</v>
      </c>
      <c r="E41" s="234" t="s">
        <v>55</v>
      </c>
      <c r="F41" s="234" t="s">
        <v>102</v>
      </c>
      <c r="G41" s="228" t="str">
        <f>A41</f>
        <v>（理学療法士単独の賃金表がある場合は必ず記載）
理学療法士の賃金改善の内容</v>
      </c>
      <c r="H41" s="234" t="s">
        <v>179</v>
      </c>
      <c r="I41" s="234" t="s">
        <v>343</v>
      </c>
      <c r="J41" s="234" t="s">
        <v>344</v>
      </c>
      <c r="K41" s="234" t="s">
        <v>345</v>
      </c>
      <c r="L41" s="223" t="s">
        <v>223</v>
      </c>
    </row>
    <row r="42" spans="1:16" ht="50.25" customHeight="1">
      <c r="A42" s="229" t="s">
        <v>124</v>
      </c>
      <c r="B42" s="235"/>
      <c r="C42" s="238"/>
      <c r="D42" s="239"/>
      <c r="E42" s="238"/>
      <c r="F42" s="246" t="e">
        <f>((B42*C42*D42)/B42)/D42</f>
        <v>#DIV/0!</v>
      </c>
      <c r="G42" s="229" t="s">
        <v>340</v>
      </c>
      <c r="H42" s="227">
        <f t="shared" ref="H42:J44" si="5">B42</f>
        <v>0</v>
      </c>
      <c r="I42" s="246">
        <f t="shared" si="5"/>
        <v>0</v>
      </c>
      <c r="J42" s="252">
        <f t="shared" si="5"/>
        <v>0</v>
      </c>
      <c r="K42" s="246">
        <f>H42*I42*J42</f>
        <v>0</v>
      </c>
      <c r="L42" s="223" t="s">
        <v>178</v>
      </c>
    </row>
    <row r="43" spans="1:16" ht="57" customHeight="1">
      <c r="A43" s="229" t="s">
        <v>254</v>
      </c>
      <c r="B43" s="235"/>
      <c r="C43" s="238"/>
      <c r="D43" s="239"/>
      <c r="E43" s="238"/>
      <c r="F43" s="246" t="e">
        <f>((B43*C43*D43)/B43)/D43</f>
        <v>#DIV/0!</v>
      </c>
      <c r="G43" s="229" t="s">
        <v>323</v>
      </c>
      <c r="H43" s="227">
        <f t="shared" si="5"/>
        <v>0</v>
      </c>
      <c r="I43" s="246">
        <f t="shared" si="5"/>
        <v>0</v>
      </c>
      <c r="J43" s="252">
        <f t="shared" si="5"/>
        <v>0</v>
      </c>
      <c r="K43" s="246">
        <f>H43*I43*J43</f>
        <v>0</v>
      </c>
      <c r="L43" s="223" t="s">
        <v>26</v>
      </c>
    </row>
    <row r="44" spans="1:16" ht="80.25" customHeight="1">
      <c r="A44" s="229" t="s">
        <v>332</v>
      </c>
      <c r="B44" s="235"/>
      <c r="C44" s="238"/>
      <c r="D44" s="239"/>
      <c r="E44" s="241"/>
      <c r="F44" s="246" t="e">
        <f>((B44*C44*D44)/B44)/D44</f>
        <v>#DIV/0!</v>
      </c>
      <c r="G44" s="229" t="s">
        <v>342</v>
      </c>
      <c r="H44" s="227">
        <f t="shared" si="5"/>
        <v>0</v>
      </c>
      <c r="I44" s="246">
        <f t="shared" si="5"/>
        <v>0</v>
      </c>
      <c r="J44" s="252">
        <f t="shared" si="5"/>
        <v>0</v>
      </c>
      <c r="K44" s="246">
        <f>H44*I44*J44</f>
        <v>0</v>
      </c>
      <c r="L44" s="223" t="s">
        <v>350</v>
      </c>
    </row>
    <row r="45" spans="1:16" ht="43.5" customHeight="1">
      <c r="A45" s="229" t="s">
        <v>214</v>
      </c>
      <c r="B45" s="235"/>
      <c r="C45" s="238"/>
      <c r="D45" s="240"/>
      <c r="E45" s="242"/>
      <c r="F45" s="246" t="e">
        <f>((B45*C45*D45)/B45)/D45</f>
        <v>#DIV/0!</v>
      </c>
      <c r="G45" s="229" t="s">
        <v>13</v>
      </c>
      <c r="H45" s="227">
        <f>B45</f>
        <v>0</v>
      </c>
      <c r="I45" s="246">
        <f>C45</f>
        <v>0</v>
      </c>
      <c r="J45" s="240">
        <v>4</v>
      </c>
      <c r="K45" s="246">
        <f>H45*I45*J45</f>
        <v>0</v>
      </c>
      <c r="L45" s="223" t="s">
        <v>150</v>
      </c>
    </row>
    <row r="46" spans="1:16" ht="41.25" customHeight="1">
      <c r="A46" s="229" t="s">
        <v>130</v>
      </c>
      <c r="B46" s="235"/>
      <c r="C46" s="238"/>
      <c r="D46" s="240"/>
      <c r="E46" s="242"/>
      <c r="F46" s="246" t="e">
        <f>(B46*C46)/B46/D46</f>
        <v>#DIV/0!</v>
      </c>
      <c r="G46" s="229" t="s">
        <v>67</v>
      </c>
      <c r="H46" s="227">
        <f>B46</f>
        <v>0</v>
      </c>
      <c r="I46" s="246">
        <f>C46</f>
        <v>0</v>
      </c>
      <c r="J46" s="240">
        <v>4</v>
      </c>
      <c r="K46" s="246">
        <f>H46*I46</f>
        <v>0</v>
      </c>
      <c r="L46" s="223" t="s">
        <v>351</v>
      </c>
      <c r="M46" s="1">
        <v>1</v>
      </c>
      <c r="N46" s="1">
        <v>2</v>
      </c>
      <c r="O46" s="1">
        <v>3</v>
      </c>
      <c r="P46" s="1">
        <v>4</v>
      </c>
    </row>
    <row r="47" spans="1:16" s="1" customFormat="1" ht="72.75" customHeight="1">
      <c r="A47" s="228" t="s">
        <v>336</v>
      </c>
      <c r="B47" s="234" t="s">
        <v>95</v>
      </c>
      <c r="C47" s="234" t="s">
        <v>244</v>
      </c>
      <c r="D47" s="234" t="s">
        <v>219</v>
      </c>
      <c r="E47" s="234" t="s">
        <v>55</v>
      </c>
      <c r="F47" s="234" t="s">
        <v>102</v>
      </c>
      <c r="G47" s="228" t="str">
        <f>A47</f>
        <v>（作業療法士単独の賃金表がある場合は必ず記載）
作業療法士の賃金改善の内容</v>
      </c>
      <c r="H47" s="234" t="s">
        <v>179</v>
      </c>
      <c r="I47" s="234" t="s">
        <v>343</v>
      </c>
      <c r="J47" s="234" t="s">
        <v>344</v>
      </c>
      <c r="K47" s="234" t="s">
        <v>345</v>
      </c>
      <c r="L47" s="223" t="s">
        <v>223</v>
      </c>
    </row>
    <row r="48" spans="1:16" ht="50.25" customHeight="1">
      <c r="A48" s="229" t="s">
        <v>124</v>
      </c>
      <c r="B48" s="235"/>
      <c r="C48" s="238"/>
      <c r="D48" s="239"/>
      <c r="E48" s="238"/>
      <c r="F48" s="246" t="e">
        <f>((B48*C48*D48)/B48)/D48</f>
        <v>#DIV/0!</v>
      </c>
      <c r="G48" s="229" t="s">
        <v>340</v>
      </c>
      <c r="H48" s="227">
        <f t="shared" ref="H48:J50" si="6">B48</f>
        <v>0</v>
      </c>
      <c r="I48" s="246">
        <f t="shared" si="6"/>
        <v>0</v>
      </c>
      <c r="J48" s="252">
        <f t="shared" si="6"/>
        <v>0</v>
      </c>
      <c r="K48" s="246">
        <f>H48*I48*J48</f>
        <v>0</v>
      </c>
      <c r="L48" s="223" t="s">
        <v>178</v>
      </c>
    </row>
    <row r="49" spans="1:16" ht="57" customHeight="1">
      <c r="A49" s="229" t="s">
        <v>254</v>
      </c>
      <c r="B49" s="235"/>
      <c r="C49" s="238"/>
      <c r="D49" s="239"/>
      <c r="E49" s="238"/>
      <c r="F49" s="246" t="e">
        <f>((B49*C49*D49)/B49)/D49</f>
        <v>#DIV/0!</v>
      </c>
      <c r="G49" s="229" t="s">
        <v>323</v>
      </c>
      <c r="H49" s="227">
        <f t="shared" si="6"/>
        <v>0</v>
      </c>
      <c r="I49" s="246">
        <f t="shared" si="6"/>
        <v>0</v>
      </c>
      <c r="J49" s="252">
        <f t="shared" si="6"/>
        <v>0</v>
      </c>
      <c r="K49" s="246">
        <f>H49*I49*J49</f>
        <v>0</v>
      </c>
      <c r="L49" s="223" t="s">
        <v>26</v>
      </c>
    </row>
    <row r="50" spans="1:16" ht="80.25" customHeight="1">
      <c r="A50" s="229" t="s">
        <v>332</v>
      </c>
      <c r="B50" s="235"/>
      <c r="C50" s="238"/>
      <c r="D50" s="239"/>
      <c r="E50" s="241"/>
      <c r="F50" s="246" t="e">
        <f>((B50*C50*D50)/B50)/D50</f>
        <v>#DIV/0!</v>
      </c>
      <c r="G50" s="229" t="s">
        <v>342</v>
      </c>
      <c r="H50" s="227">
        <f t="shared" si="6"/>
        <v>0</v>
      </c>
      <c r="I50" s="246">
        <f t="shared" si="6"/>
        <v>0</v>
      </c>
      <c r="J50" s="252">
        <f t="shared" si="6"/>
        <v>0</v>
      </c>
      <c r="K50" s="246">
        <f>H50*I50*J50</f>
        <v>0</v>
      </c>
      <c r="L50" s="223" t="s">
        <v>350</v>
      </c>
    </row>
    <row r="51" spans="1:16" ht="43.5" customHeight="1">
      <c r="A51" s="229" t="s">
        <v>214</v>
      </c>
      <c r="B51" s="235"/>
      <c r="C51" s="238"/>
      <c r="D51" s="240"/>
      <c r="E51" s="242"/>
      <c r="F51" s="246" t="e">
        <f>((B51*C51*D51)/B51)/D51</f>
        <v>#DIV/0!</v>
      </c>
      <c r="G51" s="229" t="s">
        <v>13</v>
      </c>
      <c r="H51" s="227">
        <f>B51</f>
        <v>0</v>
      </c>
      <c r="I51" s="246">
        <f>C51</f>
        <v>0</v>
      </c>
      <c r="J51" s="240">
        <v>4</v>
      </c>
      <c r="K51" s="246">
        <f>H51*I51*J51</f>
        <v>0</v>
      </c>
      <c r="L51" s="223" t="s">
        <v>150</v>
      </c>
    </row>
    <row r="52" spans="1:16" ht="41.25" customHeight="1">
      <c r="A52" s="229" t="s">
        <v>130</v>
      </c>
      <c r="B52" s="235"/>
      <c r="C52" s="238"/>
      <c r="D52" s="240"/>
      <c r="E52" s="242"/>
      <c r="F52" s="246" t="e">
        <f>(B52*C52)/B52/D52</f>
        <v>#DIV/0!</v>
      </c>
      <c r="G52" s="229" t="s">
        <v>67</v>
      </c>
      <c r="H52" s="227">
        <f>B52</f>
        <v>0</v>
      </c>
      <c r="I52" s="246">
        <f>C52</f>
        <v>0</v>
      </c>
      <c r="J52" s="240">
        <v>4</v>
      </c>
      <c r="K52" s="246">
        <f>H52*I52</f>
        <v>0</v>
      </c>
      <c r="L52" s="223" t="s">
        <v>351</v>
      </c>
      <c r="M52" s="1">
        <v>1</v>
      </c>
      <c r="N52" s="1">
        <v>2</v>
      </c>
      <c r="O52" s="1">
        <v>3</v>
      </c>
      <c r="P52" s="1">
        <v>4</v>
      </c>
    </row>
    <row r="53" spans="1:16" s="1" customFormat="1" ht="72.75" customHeight="1">
      <c r="A53" s="228" t="s">
        <v>337</v>
      </c>
      <c r="B53" s="234" t="s">
        <v>95</v>
      </c>
      <c r="C53" s="234" t="s">
        <v>244</v>
      </c>
      <c r="D53" s="234" t="s">
        <v>219</v>
      </c>
      <c r="E53" s="234" t="s">
        <v>55</v>
      </c>
      <c r="F53" s="234" t="s">
        <v>102</v>
      </c>
      <c r="G53" s="228" t="str">
        <f>A53</f>
        <v>（言語聴覚士単独の賃金表がある場合は必ず記載）
言語聴覚士の賃金改善の内容</v>
      </c>
      <c r="H53" s="234" t="s">
        <v>179</v>
      </c>
      <c r="I53" s="234" t="s">
        <v>343</v>
      </c>
      <c r="J53" s="234" t="s">
        <v>344</v>
      </c>
      <c r="K53" s="234" t="s">
        <v>345</v>
      </c>
      <c r="L53" s="223" t="s">
        <v>223</v>
      </c>
    </row>
    <row r="54" spans="1:16" ht="50.25" customHeight="1">
      <c r="A54" s="229" t="s">
        <v>124</v>
      </c>
      <c r="B54" s="235"/>
      <c r="C54" s="238"/>
      <c r="D54" s="239"/>
      <c r="E54" s="238"/>
      <c r="F54" s="246" t="e">
        <f>((B54*C54*D54)/B54)/D54</f>
        <v>#DIV/0!</v>
      </c>
      <c r="G54" s="229" t="s">
        <v>340</v>
      </c>
      <c r="H54" s="227">
        <f t="shared" ref="H54:J56" si="7">B54</f>
        <v>0</v>
      </c>
      <c r="I54" s="246">
        <f t="shared" si="7"/>
        <v>0</v>
      </c>
      <c r="J54" s="252">
        <f t="shared" si="7"/>
        <v>0</v>
      </c>
      <c r="K54" s="246">
        <f>H54*I54*J54</f>
        <v>0</v>
      </c>
      <c r="L54" s="223" t="s">
        <v>178</v>
      </c>
    </row>
    <row r="55" spans="1:16" ht="57" customHeight="1">
      <c r="A55" s="229" t="s">
        <v>254</v>
      </c>
      <c r="B55" s="235"/>
      <c r="C55" s="238"/>
      <c r="D55" s="239"/>
      <c r="E55" s="238"/>
      <c r="F55" s="246" t="e">
        <f>((B55*C55*D55)/B55)/D55</f>
        <v>#DIV/0!</v>
      </c>
      <c r="G55" s="229" t="s">
        <v>323</v>
      </c>
      <c r="H55" s="227">
        <f t="shared" si="7"/>
        <v>0</v>
      </c>
      <c r="I55" s="246">
        <f t="shared" si="7"/>
        <v>0</v>
      </c>
      <c r="J55" s="252">
        <f t="shared" si="7"/>
        <v>0</v>
      </c>
      <c r="K55" s="246">
        <f>H55*I55*J55</f>
        <v>0</v>
      </c>
      <c r="L55" s="223" t="s">
        <v>26</v>
      </c>
    </row>
    <row r="56" spans="1:16" ht="80.25" customHeight="1">
      <c r="A56" s="229" t="s">
        <v>332</v>
      </c>
      <c r="B56" s="235"/>
      <c r="C56" s="238"/>
      <c r="D56" s="239"/>
      <c r="E56" s="241"/>
      <c r="F56" s="246" t="e">
        <f>((B56*C56*D56)/B56)/D56</f>
        <v>#DIV/0!</v>
      </c>
      <c r="G56" s="229" t="s">
        <v>342</v>
      </c>
      <c r="H56" s="227">
        <f t="shared" si="7"/>
        <v>0</v>
      </c>
      <c r="I56" s="246">
        <f t="shared" si="7"/>
        <v>0</v>
      </c>
      <c r="J56" s="252">
        <f t="shared" si="7"/>
        <v>0</v>
      </c>
      <c r="K56" s="246">
        <f>H56*I56*J56</f>
        <v>0</v>
      </c>
      <c r="L56" s="223" t="s">
        <v>350</v>
      </c>
    </row>
    <row r="57" spans="1:16" ht="43.5" customHeight="1">
      <c r="A57" s="229" t="s">
        <v>214</v>
      </c>
      <c r="B57" s="235"/>
      <c r="C57" s="238"/>
      <c r="D57" s="240"/>
      <c r="E57" s="242"/>
      <c r="F57" s="246" t="e">
        <f>((B57*C57*D57)/B57)/D57</f>
        <v>#DIV/0!</v>
      </c>
      <c r="G57" s="229" t="s">
        <v>13</v>
      </c>
      <c r="H57" s="227">
        <f>B57</f>
        <v>0</v>
      </c>
      <c r="I57" s="246">
        <f>C57</f>
        <v>0</v>
      </c>
      <c r="J57" s="240">
        <v>4</v>
      </c>
      <c r="K57" s="246">
        <f>H57*I57*J57</f>
        <v>0</v>
      </c>
      <c r="L57" s="223" t="s">
        <v>150</v>
      </c>
    </row>
    <row r="58" spans="1:16" ht="41.25" customHeight="1">
      <c r="A58" s="229" t="s">
        <v>130</v>
      </c>
      <c r="B58" s="235"/>
      <c r="C58" s="238"/>
      <c r="D58" s="240"/>
      <c r="E58" s="242"/>
      <c r="F58" s="246" t="e">
        <f>(B58*C58)/B58/D58</f>
        <v>#DIV/0!</v>
      </c>
      <c r="G58" s="229" t="s">
        <v>67</v>
      </c>
      <c r="H58" s="227">
        <f>B58</f>
        <v>0</v>
      </c>
      <c r="I58" s="246">
        <f>C58</f>
        <v>0</v>
      </c>
      <c r="J58" s="240">
        <v>4</v>
      </c>
      <c r="K58" s="246">
        <f>H58*I58</f>
        <v>0</v>
      </c>
      <c r="L58" s="223" t="s">
        <v>351</v>
      </c>
      <c r="M58" s="1">
        <v>1</v>
      </c>
      <c r="N58" s="1">
        <v>2</v>
      </c>
      <c r="O58" s="1">
        <v>3</v>
      </c>
      <c r="P58" s="1">
        <v>4</v>
      </c>
    </row>
    <row r="59" spans="1:16" s="1" customFormat="1" ht="72.75" customHeight="1">
      <c r="A59" s="228" t="s">
        <v>112</v>
      </c>
      <c r="B59" s="234" t="s">
        <v>95</v>
      </c>
      <c r="C59" s="234" t="s">
        <v>244</v>
      </c>
      <c r="D59" s="234" t="s">
        <v>219</v>
      </c>
      <c r="E59" s="234" t="s">
        <v>55</v>
      </c>
      <c r="F59" s="234" t="s">
        <v>102</v>
      </c>
      <c r="G59" s="228" t="str">
        <f>A59</f>
        <v>（上記職種以外の職員）
その他職員の賃金改善の内容</v>
      </c>
      <c r="H59" s="234" t="s">
        <v>179</v>
      </c>
      <c r="I59" s="234" t="s">
        <v>343</v>
      </c>
      <c r="J59" s="234" t="s">
        <v>344</v>
      </c>
      <c r="K59" s="234" t="s">
        <v>345</v>
      </c>
      <c r="L59" s="223" t="s">
        <v>223</v>
      </c>
    </row>
    <row r="60" spans="1:16" ht="50.25" customHeight="1">
      <c r="A60" s="229" t="s">
        <v>124</v>
      </c>
      <c r="B60" s="235"/>
      <c r="C60" s="238"/>
      <c r="D60" s="239"/>
      <c r="E60" s="238"/>
      <c r="F60" s="246" t="e">
        <f>((B60*C60*D60)/B60)/D60</f>
        <v>#DIV/0!</v>
      </c>
      <c r="G60" s="229" t="s">
        <v>340</v>
      </c>
      <c r="H60" s="227">
        <f t="shared" ref="H60:J62" si="8">B60</f>
        <v>0</v>
      </c>
      <c r="I60" s="246">
        <f t="shared" si="8"/>
        <v>0</v>
      </c>
      <c r="J60" s="252">
        <f t="shared" si="8"/>
        <v>0</v>
      </c>
      <c r="K60" s="246">
        <f>H60*I60*J60</f>
        <v>0</v>
      </c>
      <c r="L60" s="223" t="s">
        <v>178</v>
      </c>
    </row>
    <row r="61" spans="1:16" ht="57" customHeight="1">
      <c r="A61" s="229" t="s">
        <v>254</v>
      </c>
      <c r="B61" s="235"/>
      <c r="C61" s="238"/>
      <c r="D61" s="239"/>
      <c r="E61" s="238"/>
      <c r="F61" s="246" t="e">
        <f>((B61*C61*D61)/B61)/D61</f>
        <v>#DIV/0!</v>
      </c>
      <c r="G61" s="229" t="s">
        <v>323</v>
      </c>
      <c r="H61" s="227">
        <f t="shared" si="8"/>
        <v>0</v>
      </c>
      <c r="I61" s="246">
        <f t="shared" si="8"/>
        <v>0</v>
      </c>
      <c r="J61" s="252">
        <f t="shared" si="8"/>
        <v>0</v>
      </c>
      <c r="K61" s="246">
        <f>H61*I61*J61</f>
        <v>0</v>
      </c>
      <c r="L61" s="223" t="s">
        <v>26</v>
      </c>
    </row>
    <row r="62" spans="1:16" ht="80.25" customHeight="1">
      <c r="A62" s="229" t="s">
        <v>332</v>
      </c>
      <c r="B62" s="235"/>
      <c r="C62" s="238"/>
      <c r="D62" s="239"/>
      <c r="E62" s="241"/>
      <c r="F62" s="246" t="e">
        <f>((B62*C62*D62)/B62)/D62</f>
        <v>#DIV/0!</v>
      </c>
      <c r="G62" s="229" t="s">
        <v>342</v>
      </c>
      <c r="H62" s="227">
        <f t="shared" si="8"/>
        <v>0</v>
      </c>
      <c r="I62" s="246">
        <f t="shared" si="8"/>
        <v>0</v>
      </c>
      <c r="J62" s="252">
        <f t="shared" si="8"/>
        <v>0</v>
      </c>
      <c r="K62" s="246">
        <f>H62*I62*J62</f>
        <v>0</v>
      </c>
      <c r="L62" s="223" t="s">
        <v>350</v>
      </c>
    </row>
    <row r="63" spans="1:16" ht="43.5" customHeight="1">
      <c r="A63" s="229" t="s">
        <v>214</v>
      </c>
      <c r="B63" s="235"/>
      <c r="C63" s="238"/>
      <c r="D63" s="240"/>
      <c r="E63" s="242"/>
      <c r="F63" s="246" t="e">
        <f>((B63*C63*D63)/B63)/D63</f>
        <v>#DIV/0!</v>
      </c>
      <c r="G63" s="229" t="s">
        <v>13</v>
      </c>
      <c r="H63" s="227">
        <f>B63</f>
        <v>0</v>
      </c>
      <c r="I63" s="246">
        <f>C63</f>
        <v>0</v>
      </c>
      <c r="J63" s="240">
        <v>4</v>
      </c>
      <c r="K63" s="246">
        <f>H63*I63*J63</f>
        <v>0</v>
      </c>
      <c r="L63" s="223" t="s">
        <v>150</v>
      </c>
    </row>
    <row r="64" spans="1:16" ht="41.25" customHeight="1">
      <c r="A64" s="229" t="s">
        <v>130</v>
      </c>
      <c r="B64" s="235"/>
      <c r="C64" s="238"/>
      <c r="D64" s="240"/>
      <c r="E64" s="242"/>
      <c r="F64" s="246" t="e">
        <f>(B64*C64)/B64/D64</f>
        <v>#DIV/0!</v>
      </c>
      <c r="G64" s="229" t="s">
        <v>67</v>
      </c>
      <c r="H64" s="227">
        <f>B64</f>
        <v>0</v>
      </c>
      <c r="I64" s="246">
        <f>C64</f>
        <v>0</v>
      </c>
      <c r="J64" s="240">
        <v>4</v>
      </c>
      <c r="K64" s="246">
        <f>H64*I64</f>
        <v>0</v>
      </c>
      <c r="L64" s="223" t="s">
        <v>351</v>
      </c>
      <c r="M64" s="1">
        <v>1</v>
      </c>
      <c r="N64" s="1">
        <v>2</v>
      </c>
      <c r="O64" s="1">
        <v>3</v>
      </c>
      <c r="P64" s="1">
        <v>4</v>
      </c>
    </row>
  </sheetData>
  <mergeCells count="6">
    <mergeCell ref="A2:K2"/>
    <mergeCell ref="A8:F8"/>
    <mergeCell ref="G8:K8"/>
    <mergeCell ref="A15:F15"/>
    <mergeCell ref="G15:J15"/>
    <mergeCell ref="A16:K16"/>
  </mergeCells>
  <phoneticPr fontId="21"/>
  <conditionalFormatting sqref="D30:D31">
    <cfRule type="expression" dxfId="53" priority="1">
      <formula>$F$2="×"</formula>
    </cfRule>
  </conditionalFormatting>
  <conditionalFormatting sqref="K15">
    <cfRule type="expression" dxfId="52" priority="2">
      <formula>$F$2="×"</formula>
    </cfRule>
  </conditionalFormatting>
  <conditionalFormatting sqref="H10:H14">
    <cfRule type="expression" dxfId="51" priority="17">
      <formula>$F$2="×"</formula>
    </cfRule>
  </conditionalFormatting>
  <conditionalFormatting sqref="H18:H19">
    <cfRule type="expression" dxfId="50" priority="16">
      <formula>$F$2="×"</formula>
    </cfRule>
  </conditionalFormatting>
  <conditionalFormatting sqref="H21:H22">
    <cfRule type="expression" dxfId="49" priority="10">
      <formula>$F$2="×"</formula>
    </cfRule>
  </conditionalFormatting>
  <conditionalFormatting sqref="H27:H28">
    <cfRule type="expression" dxfId="48" priority="9">
      <formula>$F$2="×"</formula>
    </cfRule>
  </conditionalFormatting>
  <conditionalFormatting sqref="H33:H34">
    <cfRule type="expression" dxfId="47" priority="8">
      <formula>$F$2="×"</formula>
    </cfRule>
  </conditionalFormatting>
  <conditionalFormatting sqref="H39:H40">
    <cfRule type="expression" dxfId="46" priority="7">
      <formula>$F$2="×"</formula>
    </cfRule>
  </conditionalFormatting>
  <conditionalFormatting sqref="H45:H46">
    <cfRule type="expression" dxfId="45" priority="6">
      <formula>$F$2="×"</formula>
    </cfRule>
  </conditionalFormatting>
  <conditionalFormatting sqref="H51:H52">
    <cfRule type="expression" dxfId="44" priority="5">
      <formula>$F$2="×"</formula>
    </cfRule>
  </conditionalFormatting>
  <conditionalFormatting sqref="H57:H58">
    <cfRule type="expression" dxfId="43" priority="4">
      <formula>$F$2="×"</formula>
    </cfRule>
  </conditionalFormatting>
  <conditionalFormatting sqref="H63:H64">
    <cfRule type="expression" dxfId="42" priority="3">
      <formula>$F$2="×"</formula>
    </cfRule>
  </conditionalFormatting>
  <conditionalFormatting sqref="H24:H26">
    <cfRule type="expression" dxfId="41" priority="14">
      <formula>$F$2="×"</formula>
    </cfRule>
  </conditionalFormatting>
  <conditionalFormatting sqref="H30:H32">
    <cfRule type="expression" dxfId="40" priority="15">
      <formula>$F$2="×"</formula>
    </cfRule>
  </conditionalFormatting>
  <conditionalFormatting sqref="H36:H38 H42:H44 H48:H50 H54:H56">
    <cfRule type="expression" dxfId="39" priority="13">
      <formula>$F$2="×"</formula>
    </cfRule>
  </conditionalFormatting>
  <conditionalFormatting sqref="H60:H62">
    <cfRule type="expression" dxfId="38" priority="12">
      <formula>$F$2="×"</formula>
    </cfRule>
  </conditionalFormatting>
  <conditionalFormatting sqref="H20">
    <cfRule type="expression" dxfId="37" priority="11">
      <formula>$F$2="×"</formula>
    </cfRule>
  </conditionalFormatting>
  <conditionalFormatting sqref="B60:B64">
    <cfRule type="expression" dxfId="36" priority="18">
      <formula>$F$2="×"</formula>
    </cfRule>
  </conditionalFormatting>
  <conditionalFormatting sqref="B54:B58">
    <cfRule type="expression" dxfId="35" priority="19">
      <formula>$F$2="×"</formula>
    </cfRule>
  </conditionalFormatting>
  <conditionalFormatting sqref="B48:B52">
    <cfRule type="expression" dxfId="34" priority="20">
      <formula>$F$2="×"</formula>
    </cfRule>
  </conditionalFormatting>
  <conditionalFormatting sqref="B42:B46">
    <cfRule type="expression" dxfId="33" priority="21">
      <formula>$F$2="×"</formula>
    </cfRule>
  </conditionalFormatting>
  <conditionalFormatting sqref="B36:B40">
    <cfRule type="expression" dxfId="32" priority="22">
      <formula>$F$2="×"</formula>
    </cfRule>
  </conditionalFormatting>
  <conditionalFormatting sqref="B30:B34">
    <cfRule type="expression" dxfId="31" priority="23">
      <formula>$F$2="×"</formula>
    </cfRule>
  </conditionalFormatting>
  <conditionalFormatting sqref="B24:B28">
    <cfRule type="expression" dxfId="30" priority="24">
      <formula>$F$2="×"</formula>
    </cfRule>
  </conditionalFormatting>
  <conditionalFormatting sqref="B20:B22">
    <cfRule type="expression" dxfId="29" priority="25">
      <formula>$F$2="×"</formula>
    </cfRule>
  </conditionalFormatting>
  <conditionalFormatting sqref="B10:B14">
    <cfRule type="expression" dxfId="28" priority="27">
      <formula>$F$2="×"</formula>
    </cfRule>
  </conditionalFormatting>
  <conditionalFormatting sqref="B18:B19">
    <cfRule type="expression" dxfId="27" priority="26">
      <formula>$F$2="×"</formula>
    </cfRule>
  </conditionalFormatting>
  <conditionalFormatting sqref="A7">
    <cfRule type="expression" dxfId="26" priority="28">
      <formula>$G$7="○"</formula>
    </cfRule>
    <cfRule type="expression" dxfId="25" priority="29">
      <formula>$G$7</formula>
    </cfRule>
  </conditionalFormatting>
  <conditionalFormatting sqref="A24:A26">
    <cfRule type="expression" dxfId="24" priority="64">
      <formula>$F$2="×"</formula>
    </cfRule>
  </conditionalFormatting>
  <conditionalFormatting sqref="A30:A32">
    <cfRule type="expression" dxfId="23" priority="62">
      <formula>$F$2="×"</formula>
    </cfRule>
  </conditionalFormatting>
  <conditionalFormatting sqref="A36:A38">
    <cfRule type="expression" dxfId="22" priority="58">
      <formula>$F$2="×"</formula>
    </cfRule>
  </conditionalFormatting>
  <conditionalFormatting sqref="A42:A44">
    <cfRule type="expression" dxfId="21" priority="56">
      <formula>$F$2="×"</formula>
    </cfRule>
  </conditionalFormatting>
  <conditionalFormatting sqref="A48:A50">
    <cfRule type="expression" dxfId="20" priority="54">
      <formula>$F$2="×"</formula>
    </cfRule>
  </conditionalFormatting>
  <conditionalFormatting sqref="A54:A56">
    <cfRule type="expression" dxfId="19" priority="52">
      <formula>$F$2="×"</formula>
    </cfRule>
  </conditionalFormatting>
  <conditionalFormatting sqref="A60:A62">
    <cfRule type="expression" dxfId="18" priority="48">
      <formula>$F$2="×"</formula>
    </cfRule>
  </conditionalFormatting>
  <conditionalFormatting sqref="C20:D20 A20">
    <cfRule type="expression" dxfId="17" priority="69">
      <formula>$F$2="×"</formula>
    </cfRule>
  </conditionalFormatting>
  <conditionalFormatting sqref="I10:K11 C10:G11 A10:A11 C12:D12 A12 I12:K12 F12:G12 I13:K14 C13:G14 A13:A14 G15 A15:A16">
    <cfRule type="expression" dxfId="16" priority="152">
      <formula>$F$2="×"</formula>
    </cfRule>
  </conditionalFormatting>
  <conditionalFormatting sqref="I18:K19 C18:G19 A18:A19">
    <cfRule type="expression" dxfId="15" priority="75">
      <formula>$F$2="×"</formula>
    </cfRule>
  </conditionalFormatting>
  <conditionalFormatting sqref="I21:K22 C21:G22 A21:A22">
    <cfRule type="expression" dxfId="14" priority="47">
      <formula>$F$2="×"</formula>
    </cfRule>
  </conditionalFormatting>
  <conditionalFormatting sqref="I27:K28 C27:G28 A27:A28">
    <cfRule type="expression" dxfId="13" priority="37">
      <formula>$F$2="×"</formula>
    </cfRule>
  </conditionalFormatting>
  <conditionalFormatting sqref="I33:K34 C33:G34 A33:A34">
    <cfRule type="expression" dxfId="12" priority="36">
      <formula>$F$2="×"</formula>
    </cfRule>
  </conditionalFormatting>
  <conditionalFormatting sqref="I39:K40 C39:G40 A39:A40">
    <cfRule type="expression" dxfId="11" priority="34">
      <formula>$F$2="×"</formula>
    </cfRule>
  </conditionalFormatting>
  <conditionalFormatting sqref="I45:K46 C45:G46 A45:A46">
    <cfRule type="expression" dxfId="10" priority="33">
      <formula>$F$2="×"</formula>
    </cfRule>
  </conditionalFormatting>
  <conditionalFormatting sqref="I51:K52 C51:G52 A51:A52">
    <cfRule type="expression" dxfId="9" priority="32">
      <formula>$F$2="×"</formula>
    </cfRule>
  </conditionalFormatting>
  <conditionalFormatting sqref="I57:K58 C57:G58 A57:A58">
    <cfRule type="expression" dxfId="8" priority="31">
      <formula>$F$2="×"</formula>
    </cfRule>
  </conditionalFormatting>
  <conditionalFormatting sqref="I63:K64 C63:G64 A63:A64">
    <cfRule type="expression" dxfId="7" priority="30">
      <formula>$F$2="×"</formula>
    </cfRule>
  </conditionalFormatting>
  <conditionalFormatting sqref="I24:K25 C24:G25 C26:D26 I26:K26 F26:G26">
    <cfRule type="expression" dxfId="6" priority="72">
      <formula>$F$2="×"</formula>
    </cfRule>
  </conditionalFormatting>
  <conditionalFormatting sqref="I30:K31 E30:G31 C30:C31 C32:D32 I32:K32 F32:G32">
    <cfRule type="expression" dxfId="5" priority="73">
      <formula>$F$2="×"</formula>
    </cfRule>
  </conditionalFormatting>
  <conditionalFormatting sqref="I36:K37 C36:G37 C38:D38 I38:K38 F38:G38 I42:K43 C42:G43 C44:D44 I44:K44 F44:G44 I48:K49 C48:G49 C50:D50 I50:K50 F50:G50 I54:K55 C54:G55 C56:D56 I56:K56 F56:G56">
    <cfRule type="expression" dxfId="4" priority="71">
      <formula>$F$2="×"</formula>
    </cfRule>
  </conditionalFormatting>
  <conditionalFormatting sqref="I60:K61 C60:G61 C62:D62 I62:K62 F62:G62">
    <cfRule type="expression" dxfId="3" priority="70">
      <formula>$F$2="×"</formula>
    </cfRule>
  </conditionalFormatting>
  <conditionalFormatting sqref="I20:K20 F20:G20">
    <cfRule type="expression" dxfId="2" priority="68">
      <formula>$F$2="×"</formula>
    </cfRule>
  </conditionalFormatting>
  <dataValidations count="2">
    <dataValidation type="list" allowBlank="1" showDropDown="0" showInputMessage="1" showErrorMessage="1" sqref="D13:D14 J13:J14 D21:D22 J21:J22 D57:D58 J57:J58 D27:D28 J27:J28 D33:D34 J33:J34 D39:D40 J39:J40 D45:D46 J45:J46 D51:D52 J51:J52 D63:D64 J63:J64">
      <formula1>$M$14:$R$14</formula1>
    </dataValidation>
    <dataValidation type="list" allowBlank="1" showDropDown="0" showInputMessage="1" showErrorMessage="1" sqref="F6:F7">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cellComments="asDisplayed" r:id="rId1"/>
  <rowBreaks count="5" manualBreakCount="5">
    <brk id="15" max="10" man="1"/>
    <brk id="22" max="10" man="1"/>
    <brk id="34" max="10" man="1"/>
    <brk id="40" max="10" man="1"/>
    <brk id="52" max="10" man="1"/>
  </rowBreaks>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zoomScale="115" zoomScaleNormal="115" zoomScaleSheetLayoutView="115" workbookViewId="0">
      <selection activeCell="B6" sqref="B6:H6"/>
    </sheetView>
  </sheetViews>
  <sheetFormatPr defaultColWidth="9" defaultRowHeight="13.5"/>
  <cols>
    <col min="1" max="1" width="37.875" style="1" customWidth="1"/>
    <col min="2" max="5" width="15.125" style="222" customWidth="1"/>
    <col min="6" max="6" width="16.5" style="222" customWidth="1"/>
    <col min="7" max="7" width="24.25" style="222" customWidth="1"/>
    <col min="8" max="8" width="19.75" style="222" customWidth="1"/>
    <col min="9" max="9" width="42.125" style="1" customWidth="1"/>
    <col min="10" max="10" width="187.25" style="223" customWidth="1"/>
    <col min="11" max="16" width="14.625" style="1" customWidth="1"/>
    <col min="17" max="17" width="18.875" style="1" customWidth="1"/>
    <col min="18" max="16384" width="9" style="1"/>
  </cols>
  <sheetData>
    <row r="1" spans="1:10" ht="73.5" customHeight="1">
      <c r="A1" s="256" t="s">
        <v>252</v>
      </c>
      <c r="B1" s="259" t="s">
        <v>47</v>
      </c>
      <c r="C1" s="263"/>
      <c r="D1" s="263"/>
      <c r="E1" s="263"/>
      <c r="F1" s="263"/>
      <c r="G1" s="263"/>
      <c r="H1" s="263"/>
      <c r="I1" s="156"/>
    </row>
    <row r="2" spans="1:10" ht="41.25" customHeight="1">
      <c r="A2" s="257" t="s">
        <v>170</v>
      </c>
      <c r="B2" s="260"/>
      <c r="C2" s="260"/>
      <c r="D2" s="260"/>
      <c r="E2" s="260"/>
      <c r="F2" s="260"/>
      <c r="G2" s="260"/>
      <c r="H2" s="260"/>
      <c r="I2" s="266" t="s">
        <v>62</v>
      </c>
    </row>
    <row r="3" spans="1:10" ht="72.75" customHeight="1">
      <c r="A3" s="228" t="s">
        <v>346</v>
      </c>
      <c r="B3" s="234" t="s">
        <v>226</v>
      </c>
      <c r="C3" s="234" t="s">
        <v>227</v>
      </c>
      <c r="D3" s="234" t="s">
        <v>197</v>
      </c>
      <c r="E3" s="234" t="s">
        <v>228</v>
      </c>
      <c r="F3" s="234" t="s">
        <v>229</v>
      </c>
      <c r="G3" s="234" t="s">
        <v>230</v>
      </c>
      <c r="H3" s="234" t="s">
        <v>373</v>
      </c>
      <c r="I3" s="267"/>
      <c r="J3" s="223" t="s">
        <v>223</v>
      </c>
    </row>
    <row r="4" spans="1:10" ht="84.75" customHeight="1">
      <c r="A4" s="229" t="s">
        <v>353</v>
      </c>
      <c r="B4" s="238">
        <v>250000</v>
      </c>
      <c r="C4" s="238">
        <v>9500</v>
      </c>
      <c r="D4" s="265">
        <f>C4/B4</f>
        <v>3.7999999999999999e-002</v>
      </c>
      <c r="E4" s="246">
        <f>(D4-0.02)*B4</f>
        <v>4500</v>
      </c>
      <c r="F4" s="238">
        <v>4500</v>
      </c>
      <c r="G4" s="239">
        <v>6</v>
      </c>
      <c r="H4" s="235">
        <v>10</v>
      </c>
      <c r="I4" s="246">
        <f>F4*G4*H4</f>
        <v>270000</v>
      </c>
    </row>
    <row r="5" spans="1:10" ht="93.75" customHeight="1">
      <c r="A5" s="229" t="s">
        <v>295</v>
      </c>
      <c r="B5" s="238">
        <v>3000</v>
      </c>
      <c r="C5" s="238">
        <v>1060</v>
      </c>
      <c r="D5" s="265">
        <f>C5/B5</f>
        <v>0.35333333333333333</v>
      </c>
      <c r="E5" s="246">
        <f>(D5-0.02)*B5</f>
        <v>1000</v>
      </c>
      <c r="F5" s="238">
        <v>1000</v>
      </c>
      <c r="G5" s="239">
        <v>6</v>
      </c>
      <c r="H5" s="235">
        <v>10</v>
      </c>
      <c r="I5" s="246">
        <f>F5*G5*H5</f>
        <v>60000</v>
      </c>
    </row>
    <row r="6" spans="1:10" ht="90" customHeight="1">
      <c r="A6" s="229" t="s">
        <v>354</v>
      </c>
      <c r="B6" s="261"/>
      <c r="C6" s="264"/>
      <c r="D6" s="264"/>
      <c r="E6" s="264"/>
      <c r="F6" s="264"/>
      <c r="G6" s="264"/>
      <c r="H6" s="264"/>
      <c r="I6" s="246">
        <v>0</v>
      </c>
    </row>
    <row r="7" spans="1:10" ht="60.75" customHeight="1">
      <c r="A7" s="258" t="s">
        <v>299</v>
      </c>
      <c r="B7" s="262"/>
      <c r="C7" s="262"/>
      <c r="D7" s="262"/>
      <c r="E7" s="262"/>
      <c r="F7" s="262"/>
      <c r="G7" s="262"/>
      <c r="H7" s="262"/>
      <c r="I7" s="262"/>
    </row>
    <row r="9" spans="1:10">
      <c r="A9" s="223"/>
    </row>
  </sheetData>
  <mergeCells count="5">
    <mergeCell ref="B1:H1"/>
    <mergeCell ref="A2:H2"/>
    <mergeCell ref="B6:H6"/>
    <mergeCell ref="A7:I7"/>
    <mergeCell ref="I2:I3"/>
  </mergeCells>
  <phoneticPr fontId="21"/>
  <conditionalFormatting sqref="H4:H5">
    <cfRule type="expression" dxfId="1" priority="1">
      <formula>#REF!="×"</formula>
    </cfRule>
  </conditionalFormatting>
  <conditionalFormatting sqref="A4:G5 I4:I6 A6:B6">
    <cfRule type="expression" dxfId="0" priority="5">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cellComments="asDisplayed"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12">
    <tabColor rgb="FFFF0000"/>
    <pageSetUpPr fitToPage="1"/>
  </sheetPr>
  <dimension ref="A1:K29"/>
  <sheetViews>
    <sheetView showZeros="0" view="pageBreakPreview" zoomScale="70" zoomScaleSheetLayoutView="70" workbookViewId="0">
      <selection activeCell="D3" sqref="D3"/>
    </sheetView>
  </sheetViews>
  <sheetFormatPr defaultColWidth="2.25" defaultRowHeight="14.25"/>
  <cols>
    <col min="1" max="1" width="3.125" style="134" customWidth="1"/>
    <col min="2" max="3" width="34.5546875" style="134" customWidth="1"/>
    <col min="4" max="4" width="15.88671875" style="134" customWidth="1"/>
    <col min="5" max="5" width="14.5546875" style="134" customWidth="1"/>
    <col min="6" max="10" width="18.625" style="134" customWidth="1"/>
    <col min="11" max="17" width="2.25" style="134" bestFit="1" customWidth="0"/>
    <col min="18" max="19" width="17.875" style="134" customWidth="1"/>
    <col min="20" max="16382" width="2.25" style="134" bestFit="1" customWidth="0"/>
    <col min="16383" max="16384" width="2.25" style="134"/>
  </cols>
  <sheetData>
    <row r="1" spans="1:10" ht="21.75" customHeight="1">
      <c r="A1" s="134" t="s">
        <v>290</v>
      </c>
      <c r="B1" s="145"/>
      <c r="C1" s="145"/>
      <c r="D1" s="145"/>
      <c r="E1" s="145"/>
      <c r="F1" s="145"/>
      <c r="G1" s="145"/>
      <c r="H1" s="145"/>
      <c r="I1" s="145"/>
      <c r="J1" s="145"/>
    </row>
    <row r="2" spans="1:10" s="135" customFormat="1" ht="23.25" customHeight="1">
      <c r="B2" s="135" t="s">
        <v>152</v>
      </c>
    </row>
    <row r="3" spans="1:10" s="135" customFormat="1" ht="26.25" customHeight="1">
      <c r="G3" s="156" t="s">
        <v>192</v>
      </c>
      <c r="H3" s="160" t="s">
        <v>360</v>
      </c>
      <c r="I3" s="160"/>
      <c r="J3" s="160"/>
    </row>
    <row r="4" spans="1:10" s="135" customFormat="1" ht="23.25" customHeight="1">
      <c r="G4" s="156" t="s">
        <v>194</v>
      </c>
      <c r="H4" s="160" t="s">
        <v>366</v>
      </c>
      <c r="I4" s="160"/>
      <c r="J4" s="160"/>
    </row>
    <row r="5" spans="1:10" ht="10.199999999999999" customHeight="1">
      <c r="A5" s="137"/>
      <c r="B5" s="137"/>
      <c r="C5" s="137"/>
      <c r="D5" s="137"/>
      <c r="E5" s="137"/>
      <c r="F5" s="137"/>
      <c r="G5" s="137"/>
      <c r="H5" s="137"/>
      <c r="I5" s="137"/>
      <c r="J5" s="137"/>
    </row>
    <row r="6" spans="1:10" ht="21.75" customHeight="1">
      <c r="A6" s="136" t="s">
        <v>199</v>
      </c>
      <c r="B6" s="136"/>
      <c r="C6" s="136"/>
      <c r="D6" s="136"/>
      <c r="E6" s="136"/>
      <c r="F6" s="136"/>
      <c r="G6" s="136"/>
      <c r="H6" s="136"/>
      <c r="I6" s="136"/>
      <c r="J6" s="136"/>
    </row>
    <row r="7" spans="1:10" ht="10.199999999999999" customHeight="1">
      <c r="A7" s="137"/>
      <c r="B7" s="137"/>
      <c r="C7" s="137"/>
      <c r="D7" s="137"/>
      <c r="E7" s="137"/>
      <c r="F7" s="137"/>
      <c r="G7" s="137"/>
      <c r="H7" s="137"/>
      <c r="I7" s="137"/>
      <c r="J7" s="137"/>
    </row>
    <row r="8" spans="1:10" s="135" customFormat="1" ht="23.25" customHeight="1">
      <c r="B8" s="146" t="s">
        <v>0</v>
      </c>
      <c r="C8" s="146"/>
      <c r="D8" s="146"/>
      <c r="E8" s="146"/>
    </row>
    <row r="9" spans="1:10" ht="10.199999999999999" customHeight="1">
      <c r="A9" s="138"/>
      <c r="B9" s="147"/>
      <c r="C9" s="147"/>
      <c r="D9" s="147"/>
      <c r="E9" s="147"/>
      <c r="F9" s="147"/>
      <c r="G9" s="147"/>
      <c r="H9" s="147"/>
      <c r="I9" s="147"/>
      <c r="J9" s="147"/>
    </row>
    <row r="10" spans="1:10" ht="30" customHeight="1">
      <c r="A10" s="139" t="s">
        <v>147</v>
      </c>
      <c r="B10" s="148" t="s">
        <v>196</v>
      </c>
      <c r="C10" s="148" t="s">
        <v>50</v>
      </c>
      <c r="D10" s="148" t="s">
        <v>149</v>
      </c>
      <c r="E10" s="270" t="s">
        <v>202</v>
      </c>
      <c r="F10" s="165" t="s">
        <v>114</v>
      </c>
      <c r="G10" s="165"/>
      <c r="H10" s="165"/>
      <c r="I10" s="165"/>
      <c r="J10" s="281"/>
    </row>
    <row r="11" spans="1:10" ht="42.75">
      <c r="A11" s="140"/>
      <c r="B11" s="149"/>
      <c r="C11" s="149"/>
      <c r="D11" s="149" t="s">
        <v>200</v>
      </c>
      <c r="E11" s="270" t="s">
        <v>195</v>
      </c>
      <c r="F11" s="274" t="s">
        <v>19</v>
      </c>
      <c r="G11" s="165" t="s">
        <v>110</v>
      </c>
      <c r="H11" s="165" t="s">
        <v>208</v>
      </c>
      <c r="I11" s="277" t="s">
        <v>191</v>
      </c>
      <c r="J11" s="282" t="s">
        <v>203</v>
      </c>
    </row>
    <row r="12" spans="1:10" ht="40" customHeight="1">
      <c r="A12" s="141">
        <v>1</v>
      </c>
      <c r="B12" s="150" t="s">
        <v>236</v>
      </c>
      <c r="C12" s="150" t="s">
        <v>250</v>
      </c>
      <c r="D12" s="269" t="s">
        <v>294</v>
      </c>
      <c r="E12" s="271"/>
      <c r="F12" s="275">
        <v>5</v>
      </c>
      <c r="G12" s="166">
        <v>1</v>
      </c>
      <c r="H12" s="166">
        <f>F12-G12</f>
        <v>4</v>
      </c>
      <c r="I12" s="278">
        <v>170000</v>
      </c>
      <c r="J12" s="283">
        <v>170000</v>
      </c>
    </row>
    <row r="13" spans="1:10" ht="40" customHeight="1">
      <c r="A13" s="141">
        <v>2</v>
      </c>
      <c r="B13" s="150" t="s">
        <v>246</v>
      </c>
      <c r="C13" s="150" t="s">
        <v>293</v>
      </c>
      <c r="D13" s="269" t="s">
        <v>294</v>
      </c>
      <c r="E13" s="271"/>
      <c r="F13" s="275">
        <v>0</v>
      </c>
      <c r="G13" s="166"/>
      <c r="H13" s="166"/>
      <c r="I13" s="278">
        <v>170000</v>
      </c>
      <c r="J13" s="283">
        <v>170000</v>
      </c>
    </row>
    <row r="14" spans="1:10" ht="40" customHeight="1">
      <c r="A14" s="141">
        <v>3</v>
      </c>
      <c r="B14" s="150"/>
      <c r="C14" s="150"/>
      <c r="D14" s="269"/>
      <c r="E14" s="271"/>
      <c r="F14" s="275"/>
      <c r="G14" s="166"/>
      <c r="H14" s="166"/>
      <c r="I14" s="278"/>
      <c r="J14" s="283">
        <f>I14*F14</f>
        <v>0</v>
      </c>
    </row>
    <row r="15" spans="1:10" ht="40" customHeight="1">
      <c r="A15" s="141">
        <v>4</v>
      </c>
      <c r="B15" s="150" t="s">
        <v>374</v>
      </c>
      <c r="C15" s="150" t="s">
        <v>250</v>
      </c>
      <c r="D15" s="269" t="s">
        <v>296</v>
      </c>
      <c r="E15" s="271" t="s">
        <v>297</v>
      </c>
      <c r="F15" s="275"/>
      <c r="G15" s="166"/>
      <c r="H15" s="166"/>
      <c r="I15" s="278">
        <v>85000</v>
      </c>
      <c r="J15" s="283">
        <v>85000</v>
      </c>
    </row>
    <row r="16" spans="1:10" ht="40" customHeight="1">
      <c r="A16" s="141">
        <v>5</v>
      </c>
      <c r="B16" s="150" t="s">
        <v>375</v>
      </c>
      <c r="C16" s="150" t="s">
        <v>293</v>
      </c>
      <c r="D16" s="269" t="s">
        <v>296</v>
      </c>
      <c r="E16" s="271" t="s">
        <v>297</v>
      </c>
      <c r="F16" s="275"/>
      <c r="G16" s="166"/>
      <c r="H16" s="166"/>
      <c r="I16" s="278">
        <v>85000</v>
      </c>
      <c r="J16" s="283">
        <v>85000</v>
      </c>
    </row>
    <row r="17" spans="1:11" ht="40" customHeight="1">
      <c r="A17" s="141">
        <v>6</v>
      </c>
      <c r="B17" s="150"/>
      <c r="C17" s="150"/>
      <c r="D17" s="269"/>
      <c r="E17" s="271"/>
      <c r="F17" s="275"/>
      <c r="G17" s="166"/>
      <c r="H17" s="166"/>
      <c r="I17" s="278"/>
      <c r="J17" s="283">
        <f>I17*F17</f>
        <v>0</v>
      </c>
    </row>
    <row r="18" spans="1:11" ht="40" customHeight="1">
      <c r="A18" s="141">
        <v>7</v>
      </c>
      <c r="B18" s="150"/>
      <c r="C18" s="150"/>
      <c r="D18" s="269"/>
      <c r="E18" s="271"/>
      <c r="F18" s="275"/>
      <c r="G18" s="166"/>
      <c r="H18" s="166"/>
      <c r="I18" s="278"/>
      <c r="J18" s="283">
        <f>I18*F18</f>
        <v>0</v>
      </c>
    </row>
    <row r="19" spans="1:11" ht="40" customHeight="1">
      <c r="A19" s="141">
        <v>8</v>
      </c>
      <c r="B19" s="150"/>
      <c r="C19" s="150"/>
      <c r="D19" s="269"/>
      <c r="E19" s="271"/>
      <c r="F19" s="275"/>
      <c r="G19" s="166"/>
      <c r="H19" s="166"/>
      <c r="I19" s="278"/>
      <c r="J19" s="283">
        <f>I19*F19</f>
        <v>0</v>
      </c>
    </row>
    <row r="20" spans="1:11" ht="40" customHeight="1">
      <c r="A20" s="141">
        <v>9</v>
      </c>
      <c r="B20" s="151"/>
      <c r="C20" s="151"/>
      <c r="D20" s="269"/>
      <c r="E20" s="272"/>
      <c r="F20" s="276"/>
      <c r="G20" s="166"/>
      <c r="H20" s="166"/>
      <c r="I20" s="279"/>
      <c r="J20" s="283">
        <f>I20*F20</f>
        <v>0</v>
      </c>
    </row>
    <row r="21" spans="1:11" ht="40" customHeight="1">
      <c r="A21" s="142">
        <v>10</v>
      </c>
      <c r="B21" s="151"/>
      <c r="C21" s="151"/>
      <c r="D21" s="269"/>
      <c r="E21" s="272"/>
      <c r="F21" s="276"/>
      <c r="G21" s="166"/>
      <c r="H21" s="166"/>
      <c r="I21" s="279"/>
      <c r="J21" s="284">
        <f>I21*F21</f>
        <v>0</v>
      </c>
    </row>
    <row r="22" spans="1:11" ht="40" customHeight="1">
      <c r="A22" s="143"/>
      <c r="B22" s="152"/>
      <c r="C22" s="152"/>
      <c r="D22" s="152"/>
      <c r="E22" s="273"/>
      <c r="F22" s="163"/>
      <c r="G22" s="163"/>
      <c r="H22" s="163"/>
      <c r="I22" s="280" t="s">
        <v>204</v>
      </c>
      <c r="J22" s="285">
        <f>SUM(J12:J21)</f>
        <v>510000</v>
      </c>
    </row>
    <row r="23" spans="1:11" s="134" customFormat="1" ht="19" customHeight="1">
      <c r="A23" s="134" t="s">
        <v>148</v>
      </c>
    </row>
    <row r="24" spans="1:11" s="134" customFormat="1" ht="19" customHeight="1">
      <c r="A24" s="144">
        <v>1</v>
      </c>
      <c r="B24" s="134" t="s">
        <v>30</v>
      </c>
    </row>
    <row r="25" spans="1:11" s="134" customFormat="1" ht="19" customHeight="1">
      <c r="A25" s="144">
        <v>2</v>
      </c>
      <c r="B25" s="134" t="s">
        <v>376</v>
      </c>
    </row>
    <row r="26" spans="1:11" s="134" customFormat="1" ht="19" customHeight="1">
      <c r="A26" s="144">
        <v>3</v>
      </c>
      <c r="B26" s="134" t="s">
        <v>205</v>
      </c>
    </row>
    <row r="27" spans="1:11" s="134" customFormat="1" ht="19" customHeight="1">
      <c r="A27" s="144">
        <v>4</v>
      </c>
      <c r="B27" s="153" t="s">
        <v>206</v>
      </c>
      <c r="C27" s="153"/>
      <c r="D27" s="153"/>
      <c r="E27" s="153"/>
      <c r="F27" s="153"/>
      <c r="G27" s="153"/>
      <c r="H27" s="153"/>
      <c r="I27" s="153"/>
      <c r="J27" s="153"/>
      <c r="K27" s="154"/>
    </row>
    <row r="28" spans="1:11" ht="19" customHeight="1">
      <c r="A28" s="144">
        <v>5</v>
      </c>
      <c r="B28" s="153" t="s">
        <v>207</v>
      </c>
      <c r="C28" s="153"/>
      <c r="D28" s="153"/>
      <c r="E28" s="153"/>
      <c r="F28" s="153"/>
      <c r="G28" s="153"/>
      <c r="H28" s="153"/>
      <c r="I28" s="153"/>
      <c r="J28" s="153"/>
      <c r="K28" s="155"/>
    </row>
    <row r="29" spans="1:11" s="134" customFormat="1" ht="19" customHeight="1">
      <c r="A29" s="144">
        <v>6</v>
      </c>
      <c r="B29" s="154" t="s">
        <v>86</v>
      </c>
      <c r="C29" s="154"/>
      <c r="D29" s="154"/>
      <c r="E29" s="155"/>
      <c r="F29" s="155"/>
      <c r="G29" s="155"/>
      <c r="H29" s="155"/>
      <c r="I29" s="155"/>
      <c r="J29" s="155"/>
      <c r="K29" s="155"/>
    </row>
    <row r="30" spans="1:11" ht="22.5" customHeight="1"/>
    <row r="31" spans="1:11" ht="22.5" customHeight="1"/>
    <row r="32" spans="1:11" ht="22.5" customHeight="1"/>
    <row r="33" ht="22.5" customHeight="1"/>
    <row r="34" ht="22.5" customHeight="1"/>
    <row r="35" ht="22.5" customHeight="1"/>
    <row r="36" ht="22.5" customHeight="1"/>
    <row r="37" ht="22.5" customHeight="1"/>
  </sheetData>
  <mergeCells count="10">
    <mergeCell ref="H3:I3"/>
    <mergeCell ref="H4:J4"/>
    <mergeCell ref="A6:J6"/>
    <mergeCell ref="B8:E8"/>
    <mergeCell ref="F10:J10"/>
    <mergeCell ref="B27:J27"/>
    <mergeCell ref="B28:J28"/>
    <mergeCell ref="A10:A11"/>
    <mergeCell ref="B10:B11"/>
    <mergeCell ref="C10:C11"/>
  </mergeCells>
  <phoneticPr fontId="21"/>
  <dataValidations count="1">
    <dataValidation type="list" allowBlank="1" showDropDown="0" showInputMessage="1" showErrorMessage="1" sqref="D12:D21">
      <formula1>"診療所,保険薬局"</formula1>
    </dataValidation>
  </dataValidations>
  <printOptions horizontalCentered="1"/>
  <pageMargins left="0.70866141732283472" right="0.70866141732283472" top="0.74803149606299213" bottom="0.55118110236220474" header="0.31496062992125984" footer="0.31496062992125984"/>
  <pageSetup paperSize="9" scale="68" fitToWidth="1" fitToHeight="0" orientation="landscape" usePrinterDefaults="1"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AK65"/>
  <sheetViews>
    <sheetView showGridLines="0" showZeros="0" tabSelected="1" view="pageBreakPreview" zoomScaleNormal="120" zoomScaleSheetLayoutView="100" workbookViewId="0"/>
  </sheetViews>
  <sheetFormatPr defaultColWidth="2.25" defaultRowHeight="14.25"/>
  <cols>
    <col min="1" max="37" width="2.625" style="2" customWidth="1"/>
    <col min="38" max="48" width="2.25" style="2"/>
    <col min="49" max="16382" width="2.25" style="2" bestFit="1" customWidth="0"/>
    <col min="16383" max="16384" width="2.25" style="2"/>
  </cols>
  <sheetData>
    <row r="1" spans="1:37" ht="20" customHeight="1">
      <c r="A1" s="3" t="s">
        <v>154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8"/>
    </row>
    <row r="2" spans="1:37" ht="13.8"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7" s="2" customFormat="1" ht="20" customHeight="1">
      <c r="A3" s="5" t="s">
        <v>181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109"/>
    </row>
    <row r="4" spans="1:37" s="2" customFormat="1" ht="20"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row>
    <row r="5" spans="1:37" ht="20" customHeight="1">
      <c r="A5" s="3"/>
      <c r="B5" s="3"/>
      <c r="C5" s="14"/>
      <c r="D5" s="14"/>
      <c r="E5" s="3"/>
      <c r="F5" s="3"/>
      <c r="G5" s="3"/>
      <c r="H5" s="3"/>
      <c r="I5" s="3"/>
      <c r="J5" s="3"/>
      <c r="K5" s="3"/>
      <c r="L5" s="3"/>
      <c r="M5" s="3"/>
      <c r="N5" s="3"/>
      <c r="O5" s="3"/>
      <c r="P5" s="3"/>
      <c r="Q5" s="3"/>
      <c r="R5" s="3"/>
      <c r="S5" s="3"/>
      <c r="T5" s="3"/>
      <c r="U5" s="3"/>
      <c r="V5" s="3"/>
      <c r="W5" s="3"/>
      <c r="X5" s="3"/>
      <c r="Y5" s="3"/>
      <c r="Z5" s="49"/>
      <c r="AA5" s="93" t="s">
        <v>166</v>
      </c>
      <c r="AB5" s="95">
        <v>8</v>
      </c>
      <c r="AC5" s="95"/>
      <c r="AD5" s="97" t="s">
        <v>3</v>
      </c>
      <c r="AE5" s="95">
        <v>6</v>
      </c>
      <c r="AF5" s="95"/>
      <c r="AG5" s="97" t="s">
        <v>153</v>
      </c>
      <c r="AH5" s="95">
        <v>25</v>
      </c>
      <c r="AI5" s="95"/>
      <c r="AJ5" s="97" t="s">
        <v>6</v>
      </c>
      <c r="AK5" s="4"/>
    </row>
    <row r="6" spans="1:37" ht="10" customHeight="1">
      <c r="A6" s="3"/>
      <c r="B6" s="3"/>
      <c r="C6" s="14"/>
      <c r="D6" s="14"/>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spans="1:37" ht="20" customHeight="1">
      <c r="A7" s="7"/>
      <c r="B7" s="7"/>
      <c r="C7" s="7" t="s">
        <v>156</v>
      </c>
      <c r="D7" s="7"/>
      <c r="E7" s="7"/>
      <c r="F7" s="7"/>
      <c r="G7" s="7"/>
      <c r="H7" s="7"/>
      <c r="I7" s="7"/>
      <c r="J7" s="7"/>
      <c r="K7" s="7"/>
      <c r="L7" s="3"/>
      <c r="N7" s="3"/>
      <c r="O7" s="3"/>
      <c r="P7" s="3"/>
      <c r="Q7" s="3"/>
      <c r="R7" s="3"/>
      <c r="S7" s="3"/>
      <c r="T7" s="3"/>
      <c r="U7" s="3"/>
      <c r="V7" s="3"/>
      <c r="W7" s="3"/>
      <c r="X7" s="3"/>
      <c r="Y7" s="3"/>
      <c r="Z7" s="3"/>
      <c r="AA7" s="3"/>
      <c r="AB7" s="3"/>
      <c r="AC7" s="3"/>
      <c r="AD7" s="3"/>
      <c r="AE7" s="3"/>
      <c r="AF7" s="3"/>
      <c r="AG7" s="3"/>
      <c r="AH7" s="3"/>
      <c r="AI7" s="3"/>
      <c r="AJ7" s="3"/>
      <c r="AK7" s="3"/>
    </row>
    <row r="8" spans="1:37" ht="10" customHeight="1">
      <c r="A8" s="3"/>
      <c r="B8" s="3"/>
      <c r="C8" s="14"/>
      <c r="D8" s="14"/>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row>
    <row r="9" spans="1:37" ht="20" customHeight="1">
      <c r="A9" s="8"/>
      <c r="B9" s="8"/>
      <c r="C9" s="8"/>
      <c r="D9" s="8"/>
      <c r="E9" s="8"/>
      <c r="F9" s="8"/>
      <c r="G9" s="8"/>
      <c r="H9" s="3"/>
      <c r="I9" s="3"/>
      <c r="J9" s="3"/>
      <c r="L9" s="41" t="s">
        <v>158</v>
      </c>
      <c r="M9" s="41"/>
      <c r="N9" s="41"/>
      <c r="O9" s="41"/>
      <c r="P9" s="41"/>
      <c r="Q9" s="41"/>
      <c r="R9" s="41"/>
      <c r="S9" s="41"/>
      <c r="T9" s="41"/>
      <c r="U9" s="67" t="s">
        <v>8</v>
      </c>
      <c r="V9" s="73" t="s">
        <v>240</v>
      </c>
      <c r="W9" s="73"/>
      <c r="X9" s="73"/>
      <c r="Y9" s="73"/>
      <c r="Z9" s="73"/>
      <c r="AA9" s="73"/>
      <c r="AB9" s="73"/>
      <c r="AC9" s="73"/>
      <c r="AD9" s="73"/>
      <c r="AE9" s="73"/>
      <c r="AF9" s="73"/>
      <c r="AG9" s="73"/>
      <c r="AH9" s="73"/>
      <c r="AI9" s="73"/>
      <c r="AJ9" s="3"/>
      <c r="AK9" s="3"/>
    </row>
    <row r="10" spans="1:37" ht="20" customHeight="1">
      <c r="A10" s="8"/>
      <c r="B10" s="8"/>
      <c r="C10" s="8"/>
      <c r="D10" s="8"/>
      <c r="E10" s="8"/>
      <c r="F10" s="8"/>
      <c r="G10" s="8"/>
      <c r="H10" s="3"/>
      <c r="I10" s="3"/>
      <c r="J10" s="3"/>
      <c r="K10" s="3"/>
      <c r="L10" s="41"/>
      <c r="M10" s="41"/>
      <c r="N10" s="41"/>
      <c r="O10" s="41"/>
      <c r="P10" s="41"/>
      <c r="Q10" s="41"/>
      <c r="R10" s="41"/>
      <c r="S10" s="41"/>
      <c r="T10" s="41"/>
      <c r="U10" s="68" t="s">
        <v>215</v>
      </c>
      <c r="V10" s="68"/>
      <c r="W10" s="68"/>
      <c r="X10" s="68"/>
      <c r="Y10" s="68"/>
      <c r="Z10" s="68"/>
      <c r="AA10" s="68"/>
      <c r="AB10" s="68"/>
      <c r="AC10" s="68"/>
      <c r="AD10" s="68"/>
      <c r="AE10" s="68"/>
      <c r="AF10" s="68"/>
      <c r="AG10" s="68"/>
      <c r="AH10" s="68"/>
      <c r="AI10" s="68"/>
      <c r="AJ10" s="3"/>
      <c r="AK10" s="3"/>
    </row>
    <row r="11" spans="1:37" ht="20" customHeight="1">
      <c r="A11" s="8"/>
      <c r="B11" s="8"/>
      <c r="C11" s="8"/>
      <c r="D11" s="8"/>
      <c r="E11" s="8"/>
      <c r="F11" s="8"/>
      <c r="G11" s="8"/>
      <c r="H11" s="3"/>
      <c r="I11" s="3"/>
      <c r="J11" s="3"/>
      <c r="K11" s="3"/>
      <c r="L11" s="41" t="s">
        <v>36</v>
      </c>
      <c r="M11" s="41"/>
      <c r="N11" s="41"/>
      <c r="O11" s="41"/>
      <c r="P11" s="41"/>
      <c r="Q11" s="41"/>
      <c r="R11" s="41"/>
      <c r="S11" s="41"/>
      <c r="T11" s="41"/>
      <c r="U11" s="68" t="s">
        <v>234</v>
      </c>
      <c r="V11" s="68"/>
      <c r="W11" s="68"/>
      <c r="X11" s="68"/>
      <c r="Y11" s="68"/>
      <c r="Z11" s="68"/>
      <c r="AA11" s="68"/>
      <c r="AB11" s="68"/>
      <c r="AC11" s="68"/>
      <c r="AD11" s="68"/>
      <c r="AE11" s="68"/>
      <c r="AF11" s="68"/>
      <c r="AG11" s="68"/>
      <c r="AH11" s="68"/>
      <c r="AI11" s="68"/>
      <c r="AJ11" s="3"/>
      <c r="AK11" s="3"/>
    </row>
    <row r="12" spans="1:37" ht="20" customHeight="1">
      <c r="A12" s="8"/>
      <c r="B12" s="8"/>
      <c r="C12" s="8"/>
      <c r="D12" s="8"/>
      <c r="E12" s="8"/>
      <c r="F12" s="8"/>
      <c r="G12" s="8"/>
      <c r="H12" s="3"/>
      <c r="I12" s="3"/>
      <c r="J12" s="3"/>
      <c r="K12" s="3"/>
      <c r="L12" s="41" t="s">
        <v>160</v>
      </c>
      <c r="M12" s="41"/>
      <c r="N12" s="41"/>
      <c r="O12" s="41"/>
      <c r="P12" s="41"/>
      <c r="Q12" s="41"/>
      <c r="R12" s="41"/>
      <c r="S12" s="41"/>
      <c r="T12" s="41"/>
      <c r="U12" s="68" t="s">
        <v>237</v>
      </c>
      <c r="V12" s="68"/>
      <c r="W12" s="68"/>
      <c r="X12" s="68"/>
      <c r="Y12" s="68"/>
      <c r="Z12" s="68"/>
      <c r="AA12" s="68"/>
      <c r="AB12" s="68"/>
      <c r="AC12" s="68"/>
      <c r="AD12" s="68"/>
      <c r="AE12" s="68"/>
      <c r="AF12" s="68"/>
      <c r="AG12" s="68"/>
      <c r="AH12" s="68"/>
      <c r="AI12" s="68"/>
      <c r="AJ12" s="8"/>
      <c r="AK12" s="3"/>
    </row>
    <row r="13" spans="1:37" ht="20" customHeight="1">
      <c r="A13" s="8"/>
      <c r="B13" s="8"/>
      <c r="C13" s="8"/>
      <c r="D13" s="8"/>
      <c r="E13" s="8"/>
      <c r="F13" s="8"/>
      <c r="G13" s="8"/>
      <c r="H13" s="3"/>
      <c r="I13" s="3"/>
      <c r="J13" s="3"/>
      <c r="K13" s="3"/>
      <c r="L13" s="41" t="s">
        <v>125</v>
      </c>
      <c r="M13" s="41"/>
      <c r="N13" s="41"/>
      <c r="O13" s="41"/>
      <c r="P13" s="41"/>
      <c r="Q13" s="41"/>
      <c r="R13" s="41"/>
      <c r="S13" s="41"/>
      <c r="T13" s="41"/>
      <c r="U13" s="68" t="s">
        <v>238</v>
      </c>
      <c r="V13" s="68"/>
      <c r="W13" s="68"/>
      <c r="X13" s="68"/>
      <c r="Y13" s="68"/>
      <c r="Z13" s="68"/>
      <c r="AA13" s="68"/>
      <c r="AB13" s="68"/>
      <c r="AC13" s="68"/>
      <c r="AD13" s="68"/>
      <c r="AE13" s="68"/>
      <c r="AF13" s="68"/>
      <c r="AG13" s="68"/>
      <c r="AH13" s="68"/>
      <c r="AI13" s="68"/>
      <c r="AJ13" s="93"/>
      <c r="AK13" s="3"/>
    </row>
    <row r="14" spans="1:37" ht="20" customHeight="1">
      <c r="A14" s="8"/>
      <c r="B14" s="8"/>
      <c r="C14" s="8"/>
      <c r="D14" s="8"/>
      <c r="E14" s="8"/>
      <c r="F14" s="8"/>
      <c r="G14" s="8"/>
      <c r="H14" s="3"/>
      <c r="I14" s="3"/>
      <c r="J14" s="3"/>
      <c r="K14" s="3"/>
      <c r="L14" s="3"/>
      <c r="M14" s="3"/>
      <c r="N14" s="3"/>
      <c r="O14" s="3"/>
      <c r="P14" s="3"/>
      <c r="Q14" s="16"/>
      <c r="R14" s="16"/>
      <c r="S14" s="16"/>
      <c r="T14" s="63"/>
      <c r="U14" s="69"/>
      <c r="V14" s="69"/>
      <c r="W14" s="69"/>
      <c r="X14" s="69"/>
      <c r="Y14" s="69"/>
      <c r="Z14" s="69"/>
      <c r="AA14" s="69"/>
      <c r="AB14" s="69"/>
      <c r="AC14" s="69"/>
      <c r="AD14" s="69"/>
      <c r="AE14" s="69"/>
      <c r="AF14" s="69"/>
      <c r="AG14" s="69"/>
      <c r="AH14" s="69"/>
      <c r="AI14" s="105"/>
      <c r="AJ14" s="93"/>
      <c r="AK14" s="3"/>
    </row>
    <row r="15" spans="1:37" ht="64.8" customHeight="1">
      <c r="A15" s="3"/>
      <c r="B15" s="9" t="s">
        <v>300</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3"/>
    </row>
    <row r="16" spans="1:37" ht="20"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row>
    <row r="17" spans="1:37" ht="20" customHeight="1">
      <c r="A17" s="3"/>
      <c r="B17" s="10" t="s">
        <v>298</v>
      </c>
      <c r="C17" s="10"/>
      <c r="D17" s="10"/>
      <c r="E17" s="10"/>
      <c r="F17" s="10"/>
      <c r="G17" s="10"/>
      <c r="H17" s="10"/>
      <c r="L17" s="42" t="s">
        <v>11</v>
      </c>
      <c r="M17" s="48">
        <f>SUM(X19:AE20)</f>
        <v>1380000</v>
      </c>
      <c r="N17" s="48"/>
      <c r="O17" s="48"/>
      <c r="P17" s="48"/>
      <c r="Q17" s="48"/>
      <c r="R17" s="48"/>
      <c r="S17" s="48"/>
      <c r="T17" s="48"/>
      <c r="U17" s="10" t="s">
        <v>98</v>
      </c>
      <c r="V17" s="3"/>
      <c r="AG17" s="101"/>
      <c r="AH17" s="101"/>
      <c r="AI17" s="3"/>
      <c r="AJ17" s="3"/>
      <c r="AK17" s="3"/>
    </row>
    <row r="18" spans="1:37" ht="20" customHeight="1">
      <c r="A18" s="3"/>
      <c r="C18" s="3"/>
      <c r="D18" s="3" t="s">
        <v>167</v>
      </c>
      <c r="E18" s="3"/>
      <c r="F18" s="3"/>
      <c r="G18" s="3"/>
      <c r="H18" s="3"/>
      <c r="I18" s="3"/>
      <c r="J18" s="3"/>
      <c r="K18" s="3"/>
      <c r="L18" s="3"/>
      <c r="M18" s="3"/>
      <c r="N18" s="3"/>
      <c r="O18" s="3"/>
      <c r="P18" s="3"/>
      <c r="Q18" s="3"/>
      <c r="R18" s="10"/>
      <c r="S18" s="3"/>
      <c r="T18" s="3"/>
      <c r="U18" s="3"/>
      <c r="V18" s="3"/>
      <c r="W18" s="3"/>
      <c r="X18" s="3"/>
      <c r="Y18" s="3"/>
      <c r="Z18" s="3"/>
      <c r="AA18" s="3"/>
      <c r="AB18" s="3"/>
      <c r="AC18" s="96"/>
      <c r="AD18" s="96"/>
      <c r="AE18" s="96"/>
      <c r="AF18" s="96"/>
      <c r="AG18" s="96"/>
      <c r="AH18" s="96"/>
      <c r="AI18" s="3"/>
      <c r="AJ18" s="3"/>
      <c r="AK18" s="3"/>
    </row>
    <row r="19" spans="1:37" ht="20" customHeight="1">
      <c r="A19" s="3"/>
      <c r="B19" s="3"/>
      <c r="C19" s="3"/>
      <c r="D19" s="3"/>
      <c r="E19" s="30" t="s">
        <v>127</v>
      </c>
      <c r="F19" s="32"/>
      <c r="G19" s="32"/>
      <c r="H19" s="32"/>
      <c r="I19" s="32"/>
      <c r="J19" s="32"/>
      <c r="K19" s="32"/>
      <c r="L19" s="32"/>
      <c r="M19" s="32"/>
      <c r="N19" s="32"/>
      <c r="O19" s="32"/>
      <c r="P19" s="32"/>
      <c r="Q19" s="32"/>
      <c r="R19" s="32"/>
      <c r="S19" s="32"/>
      <c r="T19" s="32"/>
      <c r="U19" s="32"/>
      <c r="V19" s="32"/>
      <c r="W19" s="30"/>
      <c r="X19" s="80">
        <f>'賃上げ支援事業（一覧）記載例'!G22</f>
        <v>870000</v>
      </c>
      <c r="Y19" s="86"/>
      <c r="Z19" s="86"/>
      <c r="AA19" s="86"/>
      <c r="AB19" s="86"/>
      <c r="AC19" s="86"/>
      <c r="AD19" s="86"/>
      <c r="AE19" s="86"/>
      <c r="AF19" s="98" t="s">
        <v>98</v>
      </c>
      <c r="AG19" s="102"/>
      <c r="AH19" s="3"/>
      <c r="AI19" s="3"/>
      <c r="AJ19" s="3"/>
      <c r="AK19" s="3"/>
    </row>
    <row r="20" spans="1:37" ht="20" customHeight="1">
      <c r="A20" s="3"/>
      <c r="B20" s="10"/>
      <c r="C20" s="3"/>
      <c r="D20" s="3"/>
      <c r="E20" s="31" t="s">
        <v>169</v>
      </c>
      <c r="F20" s="33"/>
      <c r="G20" s="33"/>
      <c r="H20" s="33"/>
      <c r="I20" s="33"/>
      <c r="J20" s="33"/>
      <c r="K20" s="33"/>
      <c r="L20" s="33"/>
      <c r="M20" s="33"/>
      <c r="N20" s="33"/>
      <c r="O20" s="33"/>
      <c r="P20" s="33"/>
      <c r="Q20" s="33"/>
      <c r="R20" s="33"/>
      <c r="S20" s="33"/>
      <c r="T20" s="33"/>
      <c r="U20" s="33"/>
      <c r="V20" s="33"/>
      <c r="W20" s="31"/>
      <c r="X20" s="81">
        <f>'物価支援事業（申請書）記載例'!J22</f>
        <v>510000</v>
      </c>
      <c r="Y20" s="87"/>
      <c r="Z20" s="87"/>
      <c r="AA20" s="87"/>
      <c r="AB20" s="87"/>
      <c r="AC20" s="87"/>
      <c r="AD20" s="87"/>
      <c r="AE20" s="87"/>
      <c r="AF20" s="99" t="s">
        <v>98</v>
      </c>
      <c r="AG20" s="103"/>
      <c r="AH20" s="3"/>
      <c r="AI20" s="3"/>
      <c r="AJ20" s="3"/>
      <c r="AK20" s="3"/>
    </row>
    <row r="21" spans="1:37" ht="13.5" customHeight="1">
      <c r="A21" s="3"/>
      <c r="B21" s="10"/>
      <c r="C21" s="16"/>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row>
    <row r="22" spans="1:37" ht="20" customHeight="1">
      <c r="A22" s="3"/>
      <c r="B22" s="3" t="s">
        <v>180</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row>
    <row r="23" spans="1:37" s="2" customFormat="1" ht="20" customHeight="1">
      <c r="A23" s="3"/>
      <c r="B23" s="11" t="s">
        <v>231</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row>
    <row r="24" spans="1:37" s="2" customFormat="1" ht="20" customHeight="1">
      <c r="A24" s="3"/>
      <c r="B24" s="11" t="s">
        <v>291</v>
      </c>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row>
    <row r="25" spans="1:37" s="2" customFormat="1" ht="20" customHeight="1">
      <c r="A25" s="3"/>
      <c r="B25" s="11" t="s">
        <v>241</v>
      </c>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row>
    <row r="26" spans="1:37" s="2" customFormat="1" ht="20" customHeight="1">
      <c r="A26" s="3"/>
      <c r="B26" s="3" t="s">
        <v>233</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row>
    <row r="27" spans="1:37" s="2" customFormat="1" ht="20" customHeight="1">
      <c r="A27" s="3"/>
      <c r="B27" s="3" t="s">
        <v>137</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row>
    <row r="28" spans="1:37" ht="20" customHeight="1">
      <c r="A28" s="3"/>
      <c r="B28" s="3"/>
      <c r="C28" s="16" t="s">
        <v>182</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1:37" ht="13.5" customHeight="1">
      <c r="A29" s="3"/>
      <c r="B29" s="10"/>
      <c r="C29" s="16"/>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1:37" ht="20" customHeight="1">
      <c r="A30" s="3"/>
      <c r="B30" s="10" t="s">
        <v>133</v>
      </c>
      <c r="C30" s="15"/>
      <c r="D30" s="15"/>
      <c r="E30" s="15"/>
      <c r="F30" s="15"/>
      <c r="G30" s="15"/>
      <c r="H30" s="15"/>
      <c r="I30" s="15"/>
      <c r="J30" s="15"/>
      <c r="K30" s="15"/>
      <c r="L30" s="15"/>
      <c r="M30" s="15"/>
      <c r="N30" s="3"/>
      <c r="O30" s="3"/>
      <c r="P30" s="3"/>
      <c r="Q30" s="3"/>
      <c r="R30" s="3"/>
      <c r="S30" s="3"/>
      <c r="T30" s="3"/>
      <c r="U30" s="3"/>
      <c r="V30" s="3"/>
      <c r="W30" s="3"/>
      <c r="X30" s="3"/>
      <c r="Y30" s="3"/>
      <c r="Z30" s="3"/>
      <c r="AA30" s="3"/>
      <c r="AB30" s="3"/>
      <c r="AC30" s="3"/>
      <c r="AD30" s="3"/>
      <c r="AE30" s="3"/>
      <c r="AF30" s="3"/>
      <c r="AG30" s="3"/>
      <c r="AH30" s="3"/>
      <c r="AI30" s="3"/>
      <c r="AJ30" s="3"/>
      <c r="AK30" s="3"/>
    </row>
    <row r="31" spans="1:37" ht="30" customHeight="1">
      <c r="A31" s="3"/>
      <c r="B31" s="3"/>
      <c r="C31" s="17" t="s">
        <v>48</v>
      </c>
      <c r="D31" s="25"/>
      <c r="E31" s="25"/>
      <c r="F31" s="25"/>
      <c r="G31" s="25"/>
      <c r="H31" s="25"/>
      <c r="I31" s="25"/>
      <c r="J31" s="34"/>
      <c r="K31" s="37" t="s">
        <v>12</v>
      </c>
      <c r="L31" s="43"/>
      <c r="M31" s="43"/>
      <c r="N31" s="43"/>
      <c r="O31" s="43"/>
      <c r="P31" s="43"/>
      <c r="Q31" s="43"/>
      <c r="R31" s="43"/>
      <c r="S31" s="60"/>
      <c r="T31" s="64" t="s">
        <v>145</v>
      </c>
      <c r="U31" s="70"/>
      <c r="V31" s="70"/>
      <c r="W31" s="70"/>
      <c r="X31" s="70"/>
      <c r="Y31" s="88"/>
      <c r="Z31" s="92" t="s">
        <v>34</v>
      </c>
      <c r="AA31" s="92"/>
      <c r="AB31" s="92"/>
      <c r="AC31" s="92"/>
      <c r="AD31" s="92"/>
      <c r="AE31" s="92"/>
      <c r="AF31" s="100" t="s">
        <v>91</v>
      </c>
      <c r="AG31" s="104"/>
      <c r="AH31" s="104"/>
      <c r="AI31" s="104"/>
      <c r="AJ31" s="106"/>
      <c r="AK31" s="3"/>
    </row>
    <row r="32" spans="1:37" ht="30" customHeight="1">
      <c r="A32" s="3"/>
      <c r="B32" s="3"/>
      <c r="C32" s="17" t="s">
        <v>37</v>
      </c>
      <c r="D32" s="25"/>
      <c r="E32" s="25"/>
      <c r="F32" s="25"/>
      <c r="G32" s="25"/>
      <c r="H32" s="25"/>
      <c r="I32" s="25"/>
      <c r="J32" s="34"/>
      <c r="K32" s="37" t="s">
        <v>242</v>
      </c>
      <c r="L32" s="43"/>
      <c r="M32" s="43"/>
      <c r="N32" s="43"/>
      <c r="O32" s="43"/>
      <c r="P32" s="43"/>
      <c r="Q32" s="43"/>
      <c r="R32" s="43"/>
      <c r="S32" s="60"/>
      <c r="T32" s="65" t="s">
        <v>245</v>
      </c>
      <c r="U32" s="71"/>
      <c r="V32" s="71"/>
      <c r="W32" s="71"/>
      <c r="X32" s="71"/>
      <c r="Y32" s="71"/>
      <c r="Z32" s="92" t="s">
        <v>52</v>
      </c>
      <c r="AA32" s="92"/>
      <c r="AB32" s="92"/>
      <c r="AC32" s="92"/>
      <c r="AD32" s="92"/>
      <c r="AE32" s="92"/>
      <c r="AF32" s="100" t="s">
        <v>247</v>
      </c>
      <c r="AG32" s="104"/>
      <c r="AH32" s="104"/>
      <c r="AI32" s="104"/>
      <c r="AJ32" s="106"/>
      <c r="AK32" s="3"/>
    </row>
    <row r="33" spans="1:37" ht="30" customHeight="1">
      <c r="A33" s="3"/>
      <c r="B33" s="3"/>
      <c r="C33" s="17" t="s">
        <v>10</v>
      </c>
      <c r="D33" s="25"/>
      <c r="E33" s="25"/>
      <c r="F33" s="25"/>
      <c r="G33" s="25"/>
      <c r="H33" s="25"/>
      <c r="I33" s="25"/>
      <c r="J33" s="34"/>
      <c r="K33" s="38" t="s">
        <v>159</v>
      </c>
      <c r="L33" s="44"/>
      <c r="M33" s="44"/>
      <c r="N33" s="44"/>
      <c r="O33" s="44"/>
      <c r="P33" s="44"/>
      <c r="Q33" s="44"/>
      <c r="R33" s="44"/>
      <c r="S33" s="44"/>
      <c r="T33" s="44"/>
      <c r="U33" s="44"/>
      <c r="V33" s="44"/>
      <c r="W33" s="44"/>
      <c r="X33" s="44"/>
      <c r="Y33" s="89"/>
      <c r="Z33" s="92" t="s">
        <v>54</v>
      </c>
      <c r="AA33" s="92"/>
      <c r="AB33" s="92"/>
      <c r="AC33" s="92"/>
      <c r="AD33" s="92"/>
      <c r="AE33" s="92"/>
      <c r="AF33" s="38" t="s">
        <v>248</v>
      </c>
      <c r="AG33" s="44"/>
      <c r="AH33" s="44"/>
      <c r="AI33" s="44"/>
      <c r="AJ33" s="89"/>
      <c r="AK33" s="3"/>
    </row>
    <row r="34" spans="1:37" ht="30" customHeight="1">
      <c r="A34" s="3"/>
      <c r="B34" s="3"/>
      <c r="C34" s="18" t="s">
        <v>304</v>
      </c>
      <c r="D34" s="26"/>
      <c r="E34" s="26"/>
      <c r="F34" s="26"/>
      <c r="G34" s="26"/>
      <c r="H34" s="26"/>
      <c r="I34" s="26"/>
      <c r="J34" s="35"/>
      <c r="K34" s="39" t="s">
        <v>243</v>
      </c>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
    </row>
    <row r="35" spans="1:37" ht="30" customHeight="1">
      <c r="A35" s="3"/>
      <c r="B35" s="3"/>
      <c r="C35" s="19" t="s">
        <v>177</v>
      </c>
      <c r="D35" s="27"/>
      <c r="E35" s="27"/>
      <c r="F35" s="27"/>
      <c r="G35" s="27"/>
      <c r="H35" s="27"/>
      <c r="I35" s="27"/>
      <c r="J35" s="36"/>
      <c r="K35" s="40" t="s">
        <v>220</v>
      </c>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3"/>
    </row>
    <row r="36" spans="1:37" ht="20"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20" customHeight="1">
      <c r="A37" s="3"/>
      <c r="B37" s="3"/>
      <c r="M37" s="3"/>
      <c r="N37" s="3"/>
      <c r="O37" s="10" t="s">
        <v>21</v>
      </c>
      <c r="P37" s="49"/>
      <c r="Q37" s="49"/>
      <c r="R37" s="49"/>
      <c r="S37" s="49"/>
      <c r="T37" s="49"/>
      <c r="U37" s="49"/>
      <c r="V37" s="49"/>
      <c r="W37" s="49"/>
      <c r="X37" s="49"/>
      <c r="Y37" s="49"/>
      <c r="Z37" s="3"/>
      <c r="AA37" s="3"/>
      <c r="AB37" s="3"/>
      <c r="AC37" s="3"/>
      <c r="AD37" s="3"/>
      <c r="AE37" s="3"/>
      <c r="AF37" s="3"/>
      <c r="AG37" s="3"/>
      <c r="AK37" s="3"/>
    </row>
    <row r="38" spans="1:37" ht="15" customHeight="1">
      <c r="A38" s="3"/>
      <c r="B38" s="3"/>
      <c r="M38" s="3"/>
      <c r="N38" s="3"/>
      <c r="O38" s="3"/>
      <c r="P38" s="50" t="s">
        <v>140</v>
      </c>
      <c r="Q38" s="55"/>
      <c r="R38" s="55"/>
      <c r="S38" s="55"/>
      <c r="T38" s="55"/>
      <c r="U38" s="55"/>
      <c r="V38" s="55"/>
      <c r="W38" s="74"/>
      <c r="X38" s="82" t="s">
        <v>8</v>
      </c>
      <c r="Y38" s="90" t="s">
        <v>255</v>
      </c>
      <c r="Z38" s="90"/>
      <c r="AA38" s="90"/>
      <c r="AB38" s="90"/>
      <c r="AC38" s="90"/>
      <c r="AD38" s="90"/>
      <c r="AE38" s="90"/>
      <c r="AF38" s="90"/>
      <c r="AG38" s="90"/>
      <c r="AH38" s="90"/>
      <c r="AI38" s="90"/>
      <c r="AJ38" s="107"/>
      <c r="AK38" s="3"/>
    </row>
    <row r="39" spans="1:37" ht="25" customHeight="1">
      <c r="A39" s="3"/>
      <c r="B39" s="3"/>
      <c r="C39" s="20"/>
      <c r="D39" s="20"/>
      <c r="E39" s="20"/>
      <c r="F39" s="20"/>
      <c r="G39" s="20"/>
      <c r="H39" s="20"/>
      <c r="I39" s="20"/>
      <c r="J39" s="20"/>
      <c r="K39" s="20"/>
      <c r="L39" s="20"/>
      <c r="M39" s="3"/>
      <c r="N39" s="3"/>
      <c r="O39" s="3"/>
      <c r="P39" s="51"/>
      <c r="Q39" s="56"/>
      <c r="R39" s="56"/>
      <c r="S39" s="56"/>
      <c r="T39" s="56"/>
      <c r="U39" s="56"/>
      <c r="V39" s="56"/>
      <c r="W39" s="75"/>
      <c r="X39" s="83" t="s">
        <v>250</v>
      </c>
      <c r="Y39" s="91"/>
      <c r="Z39" s="91"/>
      <c r="AA39" s="91"/>
      <c r="AB39" s="91"/>
      <c r="AC39" s="91"/>
      <c r="AD39" s="91"/>
      <c r="AE39" s="91"/>
      <c r="AF39" s="91"/>
      <c r="AG39" s="91"/>
      <c r="AH39" s="91"/>
      <c r="AI39" s="91"/>
      <c r="AJ39" s="108"/>
      <c r="AK39" s="3"/>
    </row>
    <row r="40" spans="1:37" ht="30" customHeight="1">
      <c r="A40" s="3"/>
      <c r="B40" s="3"/>
      <c r="C40" s="21" t="s">
        <v>157</v>
      </c>
      <c r="D40" s="21"/>
      <c r="E40" s="21"/>
      <c r="F40" s="21"/>
      <c r="G40" s="21"/>
      <c r="H40" s="21"/>
      <c r="I40" s="21"/>
      <c r="J40" s="21"/>
      <c r="K40" s="21"/>
      <c r="L40" s="21"/>
      <c r="M40" s="3"/>
      <c r="N40" s="3"/>
      <c r="O40" s="3"/>
      <c r="P40" s="17" t="s">
        <v>142</v>
      </c>
      <c r="Q40" s="25"/>
      <c r="R40" s="25"/>
      <c r="S40" s="25"/>
      <c r="T40" s="25"/>
      <c r="U40" s="25"/>
      <c r="V40" s="25"/>
      <c r="W40" s="76"/>
      <c r="X40" s="84" t="s">
        <v>188</v>
      </c>
      <c r="Y40" s="84"/>
      <c r="Z40" s="84"/>
      <c r="AA40" s="84"/>
      <c r="AB40" s="84"/>
      <c r="AC40" s="84"/>
      <c r="AD40" s="84"/>
      <c r="AE40" s="84"/>
      <c r="AF40" s="84"/>
      <c r="AG40" s="84"/>
      <c r="AH40" s="84"/>
      <c r="AI40" s="84"/>
      <c r="AJ40" s="84"/>
      <c r="AK40" s="3"/>
    </row>
    <row r="41" spans="1:37" ht="30" customHeight="1">
      <c r="A41" s="3"/>
      <c r="B41" s="3"/>
      <c r="C41" s="22"/>
      <c r="D41" s="28"/>
      <c r="E41" s="28"/>
      <c r="F41" s="28"/>
      <c r="G41" s="28"/>
      <c r="H41" s="28"/>
      <c r="I41" s="28"/>
      <c r="J41" s="28"/>
      <c r="K41" s="28"/>
      <c r="L41" s="45"/>
      <c r="M41" s="3"/>
      <c r="N41" s="3"/>
      <c r="O41" s="3"/>
      <c r="P41" s="52" t="s">
        <v>161</v>
      </c>
      <c r="Q41" s="57"/>
      <c r="R41" s="57"/>
      <c r="S41" s="57"/>
      <c r="T41" s="57"/>
      <c r="U41" s="57"/>
      <c r="V41" s="57"/>
      <c r="W41" s="77"/>
      <c r="X41" s="84" t="s">
        <v>251</v>
      </c>
      <c r="Y41" s="84"/>
      <c r="Z41" s="84"/>
      <c r="AA41" s="84"/>
      <c r="AB41" s="84"/>
      <c r="AC41" s="84"/>
      <c r="AD41" s="84"/>
      <c r="AE41" s="84"/>
      <c r="AF41" s="84"/>
      <c r="AG41" s="84"/>
      <c r="AH41" s="84"/>
      <c r="AI41" s="84"/>
      <c r="AJ41" s="84"/>
      <c r="AK41" s="3"/>
    </row>
    <row r="42" spans="1:37" ht="30" customHeight="1">
      <c r="A42" s="3"/>
      <c r="B42" s="3"/>
      <c r="C42" s="23"/>
      <c r="D42" s="14"/>
      <c r="E42" s="14"/>
      <c r="F42" s="14"/>
      <c r="G42" s="14"/>
      <c r="H42" s="14"/>
      <c r="I42" s="14"/>
      <c r="J42" s="14"/>
      <c r="K42" s="14"/>
      <c r="L42" s="46"/>
      <c r="M42" s="3"/>
      <c r="N42" s="3"/>
      <c r="O42" s="3"/>
      <c r="P42" s="52" t="s">
        <v>162</v>
      </c>
      <c r="Q42" s="57"/>
      <c r="R42" s="57"/>
      <c r="S42" s="57"/>
      <c r="T42" s="57"/>
      <c r="U42" s="57"/>
      <c r="V42" s="57"/>
      <c r="W42" s="77"/>
      <c r="X42" s="84" t="s">
        <v>253</v>
      </c>
      <c r="Y42" s="84"/>
      <c r="Z42" s="84"/>
      <c r="AA42" s="84"/>
      <c r="AB42" s="84"/>
      <c r="AC42" s="84"/>
      <c r="AD42" s="84"/>
      <c r="AE42" s="84"/>
      <c r="AF42" s="84"/>
      <c r="AG42" s="84"/>
      <c r="AH42" s="84"/>
      <c r="AI42" s="84"/>
      <c r="AJ42" s="84"/>
      <c r="AK42" s="3"/>
    </row>
    <row r="43" spans="1:37" ht="30" customHeight="1">
      <c r="A43" s="3"/>
      <c r="B43" s="3"/>
      <c r="C43" s="23"/>
      <c r="D43" s="14"/>
      <c r="E43" s="14"/>
      <c r="F43" s="14"/>
      <c r="G43" s="14"/>
      <c r="H43" s="14"/>
      <c r="I43" s="14"/>
      <c r="J43" s="14"/>
      <c r="K43" s="14"/>
      <c r="L43" s="46"/>
      <c r="M43" s="3"/>
      <c r="N43" s="3"/>
      <c r="O43" s="3"/>
      <c r="P43" s="53" t="s">
        <v>164</v>
      </c>
      <c r="Q43" s="58"/>
      <c r="R43" s="58"/>
      <c r="S43" s="61"/>
      <c r="T43" s="66" t="s">
        <v>18</v>
      </c>
      <c r="U43" s="72"/>
      <c r="V43" s="72"/>
      <c r="W43" s="78"/>
      <c r="X43" s="84" t="s">
        <v>129</v>
      </c>
      <c r="Y43" s="84"/>
      <c r="Z43" s="84"/>
      <c r="AA43" s="84"/>
      <c r="AB43" s="84"/>
      <c r="AC43" s="84"/>
      <c r="AD43" s="84"/>
      <c r="AE43" s="84"/>
      <c r="AF43" s="84"/>
      <c r="AG43" s="84"/>
      <c r="AH43" s="84"/>
      <c r="AI43" s="84"/>
      <c r="AJ43" s="84"/>
      <c r="AK43" s="3"/>
    </row>
    <row r="44" spans="1:37" ht="30" customHeight="1">
      <c r="A44" s="3"/>
      <c r="B44" s="3"/>
      <c r="C44" s="24"/>
      <c r="D44" s="29"/>
      <c r="E44" s="29"/>
      <c r="F44" s="29"/>
      <c r="G44" s="29"/>
      <c r="H44" s="29"/>
      <c r="I44" s="29"/>
      <c r="J44" s="29"/>
      <c r="K44" s="29"/>
      <c r="L44" s="47"/>
      <c r="M44" s="3"/>
      <c r="N44" s="3"/>
      <c r="O44" s="3"/>
      <c r="P44" s="54"/>
      <c r="Q44" s="59"/>
      <c r="R44" s="59"/>
      <c r="S44" s="62"/>
      <c r="T44" s="66" t="s">
        <v>41</v>
      </c>
      <c r="U44" s="72"/>
      <c r="V44" s="72"/>
      <c r="W44" s="78"/>
      <c r="X44" s="84" t="s">
        <v>35</v>
      </c>
      <c r="Y44" s="84"/>
      <c r="Z44" s="84"/>
      <c r="AA44" s="84"/>
      <c r="AB44" s="84"/>
      <c r="AC44" s="84"/>
      <c r="AD44" s="84"/>
      <c r="AE44" s="84"/>
      <c r="AF44" s="84"/>
      <c r="AG44" s="84"/>
      <c r="AH44" s="84"/>
      <c r="AI44" s="84"/>
      <c r="AJ44" s="84"/>
      <c r="AK44" s="3"/>
    </row>
    <row r="45" spans="1:37" ht="7.8" customHeight="1">
      <c r="A45" s="3"/>
      <c r="B45" s="3"/>
      <c r="C45" s="16"/>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1:37" ht="40.200000000000003" customHeight="1">
      <c r="A46" s="3"/>
      <c r="B46" s="12" t="s">
        <v>136</v>
      </c>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3"/>
    </row>
    <row r="47" spans="1:37" ht="18.75" customHeight="1">
      <c r="A47" s="3"/>
      <c r="B47" s="3"/>
      <c r="C47" s="3"/>
      <c r="D47" s="3"/>
      <c r="E47" s="3"/>
      <c r="F47" s="3"/>
      <c r="G47" s="3"/>
      <c r="H47" s="3"/>
      <c r="I47" s="3"/>
      <c r="J47" s="3"/>
      <c r="K47" s="3"/>
      <c r="L47" s="3"/>
      <c r="M47" s="3"/>
      <c r="N47" s="3"/>
      <c r="O47" s="3"/>
      <c r="P47" s="3"/>
      <c r="Q47" s="3"/>
      <c r="X47" s="85" t="s">
        <v>53</v>
      </c>
      <c r="Y47" s="85"/>
      <c r="Z47" s="85"/>
      <c r="AA47" s="85"/>
      <c r="AB47" s="85"/>
      <c r="AC47" s="85"/>
      <c r="AD47" s="85"/>
      <c r="AE47" s="85"/>
      <c r="AF47" s="85"/>
      <c r="AG47" s="85"/>
      <c r="AH47" s="85"/>
      <c r="AI47" s="85"/>
      <c r="AJ47" s="85"/>
      <c r="AK47" s="3"/>
    </row>
    <row r="48" spans="1:37" ht="18.75" customHeight="1">
      <c r="A48" s="3"/>
      <c r="B48" s="3"/>
      <c r="C48" s="3"/>
      <c r="D48" s="3"/>
      <c r="E48" s="3"/>
      <c r="F48" s="3"/>
      <c r="G48" s="3"/>
      <c r="H48" s="3"/>
      <c r="I48" s="3"/>
      <c r="J48" s="3"/>
      <c r="K48" s="3"/>
      <c r="L48" s="3"/>
      <c r="M48" s="3"/>
      <c r="N48" s="3"/>
      <c r="O48" s="3"/>
      <c r="P48" s="3"/>
      <c r="Q48" s="3"/>
      <c r="AK48" s="3"/>
    </row>
    <row r="49" spans="1:37" ht="18.75" customHeight="1">
      <c r="A49" s="3"/>
      <c r="B49" s="3"/>
      <c r="C49" s="3"/>
      <c r="D49" s="3"/>
      <c r="E49" s="3"/>
      <c r="F49" s="3"/>
      <c r="G49" s="3"/>
      <c r="H49" s="3"/>
      <c r="I49" s="3"/>
      <c r="J49" s="3"/>
      <c r="K49" s="3"/>
      <c r="L49" s="3"/>
      <c r="M49" s="3"/>
      <c r="N49" s="3"/>
      <c r="O49" s="3"/>
      <c r="P49" s="3"/>
      <c r="Q49" s="3"/>
      <c r="AK49" s="3"/>
    </row>
    <row r="50" spans="1:37" ht="18.75" customHeight="1">
      <c r="A50" s="3"/>
      <c r="B50" s="3"/>
      <c r="C50" s="3"/>
      <c r="D50" s="3"/>
      <c r="E50" s="3"/>
      <c r="F50" s="3"/>
      <c r="G50" s="3"/>
      <c r="H50" s="3"/>
      <c r="I50" s="3"/>
      <c r="J50" s="3"/>
      <c r="K50" s="3"/>
      <c r="L50" s="3"/>
      <c r="M50" s="3"/>
      <c r="N50" s="3"/>
      <c r="O50" s="3"/>
      <c r="P50" s="3"/>
      <c r="Q50" s="3"/>
      <c r="AK50" s="3"/>
    </row>
    <row r="51" spans="1:37" ht="18.75" customHeight="1">
      <c r="A51" s="3"/>
      <c r="B51" s="3"/>
      <c r="C51" s="3"/>
      <c r="D51" s="3"/>
      <c r="E51" s="3"/>
      <c r="F51" s="3"/>
      <c r="G51" s="3"/>
      <c r="H51" s="3"/>
      <c r="I51" s="3"/>
      <c r="J51" s="3"/>
      <c r="K51" s="3"/>
      <c r="L51" s="3"/>
      <c r="M51" s="3"/>
      <c r="N51" s="3"/>
      <c r="O51" s="3"/>
      <c r="P51" s="3"/>
      <c r="Q51" s="3"/>
      <c r="AK51" s="3"/>
    </row>
    <row r="52" spans="1:37">
      <c r="A52" s="3"/>
      <c r="B52" s="13"/>
      <c r="C52" s="13"/>
      <c r="D52" s="13"/>
      <c r="E52" s="13"/>
      <c r="F52" s="13"/>
      <c r="G52" s="13"/>
      <c r="H52" s="13"/>
      <c r="I52" s="13"/>
      <c r="J52" s="13"/>
      <c r="K52" s="13"/>
      <c r="L52" s="13"/>
      <c r="M52" s="13"/>
      <c r="N52" s="20"/>
      <c r="O52" s="20"/>
      <c r="P52" s="20"/>
      <c r="Q52" s="20"/>
      <c r="R52" s="13"/>
      <c r="S52" s="7"/>
      <c r="T52" s="7"/>
      <c r="U52" s="7"/>
      <c r="W52" s="79"/>
      <c r="X52" s="79"/>
      <c r="Y52" s="79"/>
      <c r="Z52" s="79"/>
      <c r="AA52" s="94"/>
      <c r="AB52" s="94"/>
      <c r="AC52" s="94"/>
      <c r="AD52" s="94"/>
      <c r="AE52" s="94"/>
      <c r="AF52" s="94"/>
      <c r="AG52" s="94"/>
      <c r="AH52" s="94"/>
      <c r="AI52" s="94"/>
      <c r="AJ52" s="3"/>
      <c r="AK52" s="3"/>
    </row>
    <row r="53" spans="1:37" ht="6" customHeight="1">
      <c r="A53" s="3"/>
      <c r="B53" s="3"/>
      <c r="C53" s="3"/>
      <c r="D53" s="3"/>
      <c r="E53" s="3"/>
      <c r="F53" s="3"/>
      <c r="G53" s="3"/>
      <c r="H53" s="3"/>
      <c r="I53" s="3"/>
      <c r="J53" s="3"/>
      <c r="K53" s="3"/>
      <c r="L53" s="3"/>
      <c r="M53" s="3"/>
      <c r="N53" s="3"/>
      <c r="O53" s="3"/>
      <c r="P53" s="3"/>
      <c r="Q53" s="3"/>
      <c r="S53" s="15"/>
      <c r="T53" s="15"/>
      <c r="U53" s="15"/>
      <c r="V53" s="15"/>
      <c r="W53" s="15"/>
      <c r="X53" s="15"/>
      <c r="Y53" s="15"/>
      <c r="Z53" s="15"/>
      <c r="AA53" s="15"/>
      <c r="AB53" s="15"/>
      <c r="AC53" s="15"/>
      <c r="AD53" s="3"/>
      <c r="AE53" s="3"/>
      <c r="AF53" s="3"/>
      <c r="AG53" s="3"/>
      <c r="AH53" s="3"/>
      <c r="AI53" s="3"/>
      <c r="AJ53" s="3"/>
      <c r="AK53" s="3"/>
    </row>
    <row r="54" spans="1:37">
      <c r="A54" s="3"/>
      <c r="B54" s="3"/>
      <c r="P54" s="3"/>
      <c r="Q54" s="3"/>
      <c r="R54" s="10"/>
    </row>
    <row r="55" spans="1:37" ht="18.75" customHeight="1">
      <c r="A55" s="3"/>
      <c r="B55" s="3"/>
      <c r="P55" s="3"/>
      <c r="Q55" s="3"/>
      <c r="R55" s="3"/>
    </row>
    <row r="56" spans="1:37" ht="18.75" customHeight="1">
      <c r="A56" s="3"/>
      <c r="B56" s="3"/>
      <c r="P56" s="3"/>
      <c r="Q56" s="3"/>
      <c r="R56" s="3"/>
    </row>
    <row r="57" spans="1:37" ht="18.75" customHeight="1">
      <c r="A57" s="3"/>
      <c r="B57" s="3"/>
      <c r="P57" s="3"/>
      <c r="Q57" s="3"/>
      <c r="R57" s="3"/>
    </row>
    <row r="58" spans="1:37" ht="39" customHeight="1">
      <c r="A58" s="3"/>
      <c r="B58" s="3"/>
      <c r="P58" s="3"/>
      <c r="Q58" s="3"/>
      <c r="R58" s="3"/>
    </row>
    <row r="59" spans="1:37" ht="18.75" customHeight="1">
      <c r="A59" s="3"/>
      <c r="B59" s="3"/>
      <c r="P59" s="3"/>
      <c r="Q59" s="3"/>
      <c r="R59" s="3"/>
    </row>
    <row r="60" spans="1:37" ht="18.75" customHeight="1">
      <c r="A60" s="3"/>
      <c r="B60" s="3"/>
      <c r="P60" s="3"/>
      <c r="Q60" s="3"/>
      <c r="R60" s="3"/>
    </row>
    <row r="61" spans="1:37" ht="18.75" customHeight="1">
      <c r="A61" s="3"/>
      <c r="B61" s="3"/>
      <c r="P61" s="3"/>
      <c r="Q61" s="3"/>
      <c r="R61" s="3"/>
    </row>
    <row r="62" spans="1:37" ht="18.75" customHeight="1">
      <c r="A62" s="3"/>
      <c r="B62" s="3"/>
      <c r="P62" s="3"/>
      <c r="Q62" s="3"/>
      <c r="R62" s="3"/>
    </row>
    <row r="63" spans="1:37" ht="18.75" customHeight="1">
      <c r="A63" s="3"/>
      <c r="B63" s="3"/>
      <c r="P63" s="3"/>
      <c r="Q63" s="3"/>
      <c r="R63" s="3"/>
    </row>
    <row r="64" spans="1:37">
      <c r="A64" s="3"/>
      <c r="B64" s="3"/>
      <c r="C64" s="3"/>
      <c r="D64" s="3"/>
      <c r="E64" s="3"/>
      <c r="F64" s="3"/>
      <c r="G64" s="3"/>
      <c r="H64" s="3"/>
      <c r="I64" s="3"/>
      <c r="J64" s="3"/>
      <c r="K64" s="3"/>
      <c r="L64" s="3"/>
      <c r="M64" s="3"/>
      <c r="N64" s="3"/>
      <c r="O64" s="3"/>
      <c r="P64" s="3"/>
      <c r="Q64" s="3"/>
      <c r="R64" s="3"/>
    </row>
    <row r="65" spans="1:37">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sheetData>
  <mergeCells count="54">
    <mergeCell ref="A3:AJ3"/>
    <mergeCell ref="AB5:AC5"/>
    <mergeCell ref="AE5:AF5"/>
    <mergeCell ref="AH5:AI5"/>
    <mergeCell ref="V9:AI9"/>
    <mergeCell ref="U10:AI10"/>
    <mergeCell ref="L11:T11"/>
    <mergeCell ref="U11:AI11"/>
    <mergeCell ref="L12:T12"/>
    <mergeCell ref="U12:AI12"/>
    <mergeCell ref="L13:T13"/>
    <mergeCell ref="U13:AI13"/>
    <mergeCell ref="B15:AJ15"/>
    <mergeCell ref="M17:T17"/>
    <mergeCell ref="AD18:AH18"/>
    <mergeCell ref="X19:AE19"/>
    <mergeCell ref="X20:AE20"/>
    <mergeCell ref="C31:J31"/>
    <mergeCell ref="K31:S31"/>
    <mergeCell ref="T31:Y31"/>
    <mergeCell ref="Z31:AE31"/>
    <mergeCell ref="AF31:AJ31"/>
    <mergeCell ref="C32:J32"/>
    <mergeCell ref="K32:S32"/>
    <mergeCell ref="T32:Y32"/>
    <mergeCell ref="Z32:AE32"/>
    <mergeCell ref="AF32:AJ32"/>
    <mergeCell ref="C33:J33"/>
    <mergeCell ref="K33:Y33"/>
    <mergeCell ref="Z33:AE33"/>
    <mergeCell ref="AF33:AJ33"/>
    <mergeCell ref="C34:J34"/>
    <mergeCell ref="K34:AJ34"/>
    <mergeCell ref="C35:J35"/>
    <mergeCell ref="K35:AJ35"/>
    <mergeCell ref="Y38:AJ38"/>
    <mergeCell ref="X39:AJ39"/>
    <mergeCell ref="C40:L40"/>
    <mergeCell ref="P40:V40"/>
    <mergeCell ref="X40:AJ40"/>
    <mergeCell ref="P41:W41"/>
    <mergeCell ref="X41:AJ41"/>
    <mergeCell ref="P42:W42"/>
    <mergeCell ref="X42:AJ42"/>
    <mergeCell ref="T43:W43"/>
    <mergeCell ref="X43:AJ43"/>
    <mergeCell ref="T44:W44"/>
    <mergeCell ref="X44:AJ44"/>
    <mergeCell ref="B46:AJ46"/>
    <mergeCell ref="X47:AJ47"/>
    <mergeCell ref="L9:T10"/>
    <mergeCell ref="P38:W39"/>
    <mergeCell ref="C41:L44"/>
    <mergeCell ref="P43:S44"/>
  </mergeCells>
  <phoneticPr fontId="21"/>
  <printOptions horizontalCentered="1"/>
  <pageMargins left="0.70866141732283472" right="0.70866141732283472" top="0.74803149606299213" bottom="0.55118110236220474" header="0.31496062992125984" footer="0.31496062992125984"/>
  <pageSetup paperSize="9" scale="79" fitToWidth="1" fitToHeight="0" orientation="portrait" usePrinterDefaults="1"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AL39"/>
  <sheetViews>
    <sheetView view="pageBreakPreview" zoomScaleSheetLayoutView="100" workbookViewId="0">
      <selection activeCell="C18" sqref="C18"/>
    </sheetView>
  </sheetViews>
  <sheetFormatPr defaultColWidth="2.25" defaultRowHeight="12"/>
  <cols>
    <col min="1" max="28" width="3.125" style="110" customWidth="1"/>
    <col min="29" max="16384" width="2.25" style="110"/>
  </cols>
  <sheetData>
    <row r="1" spans="1:38" s="111" customFormat="1">
      <c r="A1" s="113" t="s">
        <v>171</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0"/>
      <c r="AD1" s="110"/>
      <c r="AE1" s="110"/>
      <c r="AF1" s="110"/>
      <c r="AG1" s="110"/>
      <c r="AH1" s="110"/>
      <c r="AI1" s="110"/>
      <c r="AJ1" s="110"/>
      <c r="AK1" s="110"/>
      <c r="AL1" s="110"/>
    </row>
    <row r="2" spans="1:38" s="111" customFormat="1">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0"/>
      <c r="AD2" s="110"/>
      <c r="AE2" s="110"/>
      <c r="AF2" s="110"/>
      <c r="AG2" s="110"/>
      <c r="AH2" s="110"/>
      <c r="AI2" s="110"/>
      <c r="AJ2" s="110"/>
      <c r="AK2" s="110"/>
      <c r="AL2" s="110"/>
    </row>
    <row r="3" spans="1:38" s="112" customFormat="1" ht="48" customHeight="1">
      <c r="A3" s="115" t="s">
        <v>155</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32"/>
      <c r="AD3" s="132"/>
      <c r="AE3" s="132" t="s">
        <v>120</v>
      </c>
      <c r="AF3" s="132"/>
      <c r="AG3" s="132"/>
      <c r="AH3" s="132"/>
      <c r="AI3" s="132"/>
      <c r="AJ3" s="132"/>
      <c r="AK3" s="132"/>
      <c r="AL3" s="132"/>
    </row>
    <row r="4" spans="1:38" s="112" customFormat="1" ht="30" customHeight="1">
      <c r="A4" s="116" t="s">
        <v>46</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32"/>
      <c r="AD4" s="132"/>
      <c r="AE4" s="132"/>
      <c r="AF4" s="132"/>
      <c r="AG4" s="132"/>
      <c r="AH4" s="132"/>
      <c r="AI4" s="132"/>
      <c r="AJ4" s="132"/>
      <c r="AK4" s="132"/>
      <c r="AL4" s="132"/>
    </row>
    <row r="5" spans="1:38" s="112" customFormat="1" ht="36" customHeight="1">
      <c r="A5" s="117" t="s">
        <v>120</v>
      </c>
      <c r="B5" s="118"/>
      <c r="C5" s="119" t="s">
        <v>122</v>
      </c>
      <c r="D5" s="123"/>
      <c r="E5" s="123"/>
      <c r="F5" s="123"/>
      <c r="G5" s="123"/>
      <c r="H5" s="123"/>
      <c r="I5" s="123"/>
      <c r="J5" s="123"/>
      <c r="K5" s="123"/>
      <c r="L5" s="123"/>
      <c r="M5" s="123"/>
      <c r="N5" s="123"/>
      <c r="O5" s="123"/>
      <c r="P5" s="123"/>
      <c r="Q5" s="123"/>
      <c r="R5" s="123"/>
      <c r="S5" s="123"/>
      <c r="T5" s="123"/>
      <c r="U5" s="123"/>
      <c r="V5" s="123"/>
      <c r="W5" s="123"/>
      <c r="X5" s="123"/>
      <c r="Y5" s="123"/>
      <c r="Z5" s="123"/>
      <c r="AA5" s="123"/>
      <c r="AB5" s="131"/>
      <c r="AC5" s="132"/>
      <c r="AD5" s="132"/>
      <c r="AE5" s="132"/>
      <c r="AF5" s="132"/>
      <c r="AG5" s="132"/>
      <c r="AH5" s="132"/>
      <c r="AI5" s="132"/>
      <c r="AJ5" s="132"/>
      <c r="AK5" s="132"/>
      <c r="AL5" s="132"/>
    </row>
    <row r="6" spans="1:38" s="112" customFormat="1" ht="36" customHeight="1">
      <c r="A6" s="117" t="s">
        <v>120</v>
      </c>
      <c r="B6" s="118"/>
      <c r="C6" s="119" t="s">
        <v>174</v>
      </c>
      <c r="D6" s="123"/>
      <c r="E6" s="123"/>
      <c r="F6" s="123"/>
      <c r="G6" s="123"/>
      <c r="H6" s="123"/>
      <c r="I6" s="123"/>
      <c r="J6" s="123"/>
      <c r="K6" s="123"/>
      <c r="L6" s="123"/>
      <c r="M6" s="123"/>
      <c r="N6" s="123"/>
      <c r="O6" s="123"/>
      <c r="P6" s="123"/>
      <c r="Q6" s="123"/>
      <c r="R6" s="123"/>
      <c r="S6" s="123"/>
      <c r="T6" s="123"/>
      <c r="U6" s="123"/>
      <c r="V6" s="123"/>
      <c r="W6" s="123"/>
      <c r="X6" s="123"/>
      <c r="Y6" s="123"/>
      <c r="Z6" s="123"/>
      <c r="AA6" s="123"/>
      <c r="AB6" s="131"/>
      <c r="AC6" s="132"/>
      <c r="AD6" s="132"/>
      <c r="AE6" s="132"/>
      <c r="AF6" s="132"/>
      <c r="AG6" s="132"/>
      <c r="AH6" s="132"/>
      <c r="AI6" s="132"/>
      <c r="AJ6" s="132"/>
      <c r="AK6" s="132"/>
      <c r="AL6" s="132"/>
    </row>
    <row r="7" spans="1:38" s="112" customFormat="1" ht="36" customHeight="1">
      <c r="A7" s="117" t="s">
        <v>120</v>
      </c>
      <c r="B7" s="118"/>
      <c r="C7" s="119" t="s">
        <v>175</v>
      </c>
      <c r="D7" s="123"/>
      <c r="E7" s="123"/>
      <c r="F7" s="123"/>
      <c r="G7" s="123"/>
      <c r="H7" s="123"/>
      <c r="I7" s="123"/>
      <c r="J7" s="123"/>
      <c r="K7" s="123"/>
      <c r="L7" s="123"/>
      <c r="M7" s="123"/>
      <c r="N7" s="123"/>
      <c r="O7" s="123"/>
      <c r="P7" s="123"/>
      <c r="Q7" s="123"/>
      <c r="R7" s="123"/>
      <c r="S7" s="123"/>
      <c r="T7" s="123"/>
      <c r="U7" s="123"/>
      <c r="V7" s="123"/>
      <c r="W7" s="123"/>
      <c r="X7" s="123"/>
      <c r="Y7" s="123"/>
      <c r="Z7" s="123"/>
      <c r="AA7" s="123"/>
      <c r="AB7" s="131"/>
      <c r="AC7" s="132"/>
      <c r="AD7" s="132"/>
      <c r="AE7" s="132"/>
      <c r="AF7" s="132"/>
      <c r="AG7" s="132"/>
      <c r="AH7" s="132"/>
      <c r="AI7" s="132"/>
      <c r="AJ7" s="132"/>
      <c r="AK7" s="132"/>
      <c r="AL7" s="132"/>
    </row>
    <row r="8" spans="1:38" s="112" customFormat="1" ht="36" customHeight="1">
      <c r="A8" s="117" t="s">
        <v>120</v>
      </c>
      <c r="B8" s="118"/>
      <c r="C8" s="119" t="s">
        <v>176</v>
      </c>
      <c r="D8" s="123"/>
      <c r="E8" s="123"/>
      <c r="F8" s="123"/>
      <c r="G8" s="123"/>
      <c r="H8" s="123"/>
      <c r="I8" s="123"/>
      <c r="J8" s="123"/>
      <c r="K8" s="123"/>
      <c r="L8" s="123"/>
      <c r="M8" s="123"/>
      <c r="N8" s="123"/>
      <c r="O8" s="123"/>
      <c r="P8" s="123"/>
      <c r="Q8" s="123"/>
      <c r="R8" s="123"/>
      <c r="S8" s="123"/>
      <c r="T8" s="123"/>
      <c r="U8" s="123"/>
      <c r="V8" s="123"/>
      <c r="W8" s="123"/>
      <c r="X8" s="123"/>
      <c r="Y8" s="123"/>
      <c r="Z8" s="123"/>
      <c r="AA8" s="123"/>
      <c r="AB8" s="131"/>
      <c r="AC8" s="132"/>
      <c r="AD8" s="132"/>
      <c r="AE8" s="132"/>
      <c r="AF8" s="132"/>
      <c r="AG8" s="132"/>
      <c r="AH8" s="132"/>
      <c r="AI8" s="132"/>
      <c r="AJ8" s="132"/>
      <c r="AK8" s="132"/>
      <c r="AL8" s="132"/>
    </row>
    <row r="9" spans="1:38" s="112" customFormat="1" ht="36" customHeight="1">
      <c r="A9" s="117" t="s">
        <v>120</v>
      </c>
      <c r="B9" s="118"/>
      <c r="C9" s="119" t="s">
        <v>306</v>
      </c>
      <c r="D9" s="123"/>
      <c r="E9" s="123"/>
      <c r="F9" s="123"/>
      <c r="G9" s="123"/>
      <c r="H9" s="123"/>
      <c r="I9" s="123"/>
      <c r="J9" s="123"/>
      <c r="K9" s="123"/>
      <c r="L9" s="123"/>
      <c r="M9" s="123"/>
      <c r="N9" s="123"/>
      <c r="O9" s="123"/>
      <c r="P9" s="123"/>
      <c r="Q9" s="123"/>
      <c r="R9" s="123"/>
      <c r="S9" s="123"/>
      <c r="T9" s="123"/>
      <c r="U9" s="123"/>
      <c r="V9" s="123"/>
      <c r="W9" s="123"/>
      <c r="X9" s="123"/>
      <c r="Y9" s="123"/>
      <c r="Z9" s="123"/>
      <c r="AA9" s="123"/>
      <c r="AB9" s="131"/>
      <c r="AC9" s="132"/>
      <c r="AD9" s="132"/>
      <c r="AE9" s="132"/>
      <c r="AF9" s="132"/>
      <c r="AG9" s="132"/>
      <c r="AH9" s="132"/>
      <c r="AI9" s="132"/>
      <c r="AJ9" s="132"/>
      <c r="AK9" s="132"/>
      <c r="AL9" s="132"/>
    </row>
    <row r="10" spans="1:38" s="112" customFormat="1" ht="36" customHeight="1">
      <c r="A10" s="117" t="s">
        <v>120</v>
      </c>
      <c r="B10" s="118"/>
      <c r="C10" s="119" t="s">
        <v>301</v>
      </c>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31"/>
      <c r="AC10" s="132"/>
      <c r="AD10" s="132"/>
      <c r="AE10" s="132"/>
      <c r="AF10" s="132"/>
      <c r="AG10" s="132"/>
      <c r="AH10" s="132"/>
      <c r="AI10" s="132"/>
      <c r="AJ10" s="132"/>
      <c r="AK10" s="132"/>
      <c r="AL10" s="132"/>
    </row>
    <row r="11" spans="1:38" s="112" customFormat="1" ht="36" customHeight="1">
      <c r="A11" s="117" t="s">
        <v>120</v>
      </c>
      <c r="B11" s="118"/>
      <c r="C11" s="119" t="s">
        <v>302</v>
      </c>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31"/>
      <c r="AC11" s="132"/>
      <c r="AD11" s="132"/>
      <c r="AE11" s="132"/>
      <c r="AF11" s="132"/>
      <c r="AG11" s="132"/>
      <c r="AH11" s="132"/>
      <c r="AI11" s="132"/>
      <c r="AJ11" s="132"/>
      <c r="AK11" s="132"/>
      <c r="AL11" s="132"/>
    </row>
    <row r="12" spans="1:38" s="112" customFormat="1" ht="60" customHeight="1">
      <c r="A12" s="117" t="s">
        <v>120</v>
      </c>
      <c r="B12" s="118"/>
      <c r="C12" s="119" t="s">
        <v>144</v>
      </c>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31"/>
      <c r="AC12" s="132"/>
      <c r="AD12" s="132"/>
      <c r="AE12" s="132"/>
      <c r="AF12" s="132"/>
      <c r="AG12" s="132"/>
      <c r="AH12" s="132"/>
      <c r="AI12" s="132"/>
      <c r="AJ12" s="132"/>
      <c r="AK12" s="132"/>
      <c r="AL12" s="132"/>
    </row>
    <row r="13" spans="1:38" s="112" customFormat="1" ht="36" customHeight="1">
      <c r="A13" s="117" t="s">
        <v>120</v>
      </c>
      <c r="B13" s="118"/>
      <c r="C13" s="119" t="s">
        <v>134</v>
      </c>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31"/>
      <c r="AC13" s="132"/>
      <c r="AD13" s="132"/>
      <c r="AE13" s="132"/>
      <c r="AF13" s="132"/>
      <c r="AG13" s="132"/>
      <c r="AH13" s="132"/>
      <c r="AI13" s="132"/>
      <c r="AJ13" s="132"/>
      <c r="AK13" s="132"/>
      <c r="AL13" s="132"/>
    </row>
    <row r="14" spans="1:38" s="112" customFormat="1" ht="30" customHeight="1">
      <c r="A14" s="116" t="s">
        <v>187</v>
      </c>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32"/>
      <c r="AD14" s="132"/>
      <c r="AE14" s="132"/>
      <c r="AF14" s="132"/>
      <c r="AG14" s="132"/>
      <c r="AH14" s="132"/>
      <c r="AI14" s="132"/>
      <c r="AJ14" s="132"/>
      <c r="AK14" s="132"/>
      <c r="AL14" s="132"/>
    </row>
    <row r="15" spans="1:38" s="112" customFormat="1" ht="36" customHeight="1">
      <c r="A15" s="117" t="s">
        <v>120</v>
      </c>
      <c r="B15" s="118"/>
      <c r="C15" s="119" t="s">
        <v>303</v>
      </c>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31"/>
      <c r="AC15" s="132"/>
      <c r="AD15" s="132"/>
      <c r="AE15" s="132"/>
      <c r="AF15" s="132"/>
      <c r="AG15" s="132"/>
      <c r="AH15" s="132"/>
      <c r="AI15" s="132"/>
      <c r="AJ15" s="132"/>
      <c r="AK15" s="132"/>
      <c r="AL15" s="132"/>
    </row>
    <row r="26" spans="3:36">
      <c r="C26" s="120"/>
      <c r="D26" s="124"/>
      <c r="E26" s="124"/>
      <c r="F26" s="124"/>
      <c r="G26" s="124"/>
      <c r="H26" s="124"/>
      <c r="I26" s="124"/>
      <c r="J26" s="124"/>
      <c r="K26" s="120"/>
      <c r="L26" s="124"/>
      <c r="M26" s="124"/>
      <c r="N26" s="124"/>
      <c r="O26" s="124"/>
      <c r="P26" s="124"/>
      <c r="Q26" s="124"/>
      <c r="R26" s="124"/>
      <c r="S26" s="127"/>
      <c r="T26" s="120"/>
      <c r="U26" s="124"/>
      <c r="V26" s="124"/>
      <c r="W26" s="124"/>
      <c r="X26" s="124"/>
      <c r="Y26" s="127"/>
      <c r="Z26" s="120"/>
      <c r="AA26" s="124"/>
      <c r="AB26" s="124"/>
      <c r="AC26" s="124"/>
      <c r="AD26" s="124"/>
      <c r="AE26" s="127"/>
      <c r="AF26" s="120"/>
      <c r="AG26" s="124"/>
      <c r="AH26" s="124"/>
      <c r="AI26" s="124"/>
      <c r="AJ26" s="127"/>
    </row>
    <row r="27" spans="3:36">
      <c r="C27" s="120"/>
      <c r="D27" s="124"/>
      <c r="E27" s="124"/>
      <c r="F27" s="124"/>
      <c r="G27" s="124"/>
      <c r="H27" s="124"/>
      <c r="I27" s="124"/>
      <c r="J27" s="124"/>
      <c r="K27" s="120"/>
      <c r="L27" s="124"/>
      <c r="M27" s="124"/>
      <c r="N27" s="124"/>
      <c r="O27" s="124"/>
      <c r="P27" s="124"/>
      <c r="Q27" s="124"/>
      <c r="R27" s="124"/>
      <c r="S27" s="127"/>
      <c r="T27" s="120"/>
      <c r="U27" s="124"/>
      <c r="V27" s="124"/>
      <c r="W27" s="124"/>
      <c r="X27" s="124"/>
      <c r="Y27" s="127"/>
      <c r="Z27" s="120"/>
      <c r="AA27" s="124"/>
      <c r="AB27" s="124"/>
      <c r="AC27" s="124"/>
      <c r="AD27" s="124"/>
      <c r="AE27" s="127"/>
      <c r="AF27" s="120"/>
      <c r="AG27" s="124"/>
      <c r="AH27" s="124"/>
      <c r="AI27" s="124"/>
      <c r="AJ27" s="127"/>
    </row>
    <row r="28" spans="3:36">
      <c r="C28" s="120"/>
      <c r="D28" s="124"/>
      <c r="E28" s="124"/>
      <c r="F28" s="124"/>
      <c r="G28" s="124"/>
      <c r="H28" s="124"/>
      <c r="I28" s="124"/>
      <c r="J28" s="127"/>
      <c r="K28" s="120"/>
      <c r="L28" s="124"/>
      <c r="M28" s="124"/>
      <c r="N28" s="124"/>
      <c r="O28" s="124"/>
      <c r="P28" s="124"/>
      <c r="Q28" s="124"/>
      <c r="R28" s="124"/>
      <c r="S28" s="124"/>
      <c r="T28" s="124"/>
      <c r="U28" s="124"/>
      <c r="V28" s="124"/>
      <c r="W28" s="124"/>
      <c r="X28" s="124"/>
      <c r="Y28" s="127"/>
      <c r="Z28" s="120"/>
      <c r="AA28" s="124"/>
      <c r="AB28" s="124"/>
      <c r="AC28" s="124"/>
      <c r="AD28" s="124"/>
      <c r="AE28" s="127"/>
      <c r="AF28" s="120"/>
      <c r="AG28" s="124"/>
      <c r="AH28" s="124"/>
      <c r="AI28" s="124"/>
      <c r="AJ28" s="127"/>
    </row>
    <row r="29" spans="3:36">
      <c r="C29" s="121"/>
      <c r="D29" s="125"/>
      <c r="E29" s="125"/>
      <c r="F29" s="125"/>
      <c r="G29" s="125"/>
      <c r="H29" s="125"/>
      <c r="I29" s="125"/>
      <c r="J29" s="128"/>
      <c r="K29" s="121"/>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8"/>
    </row>
    <row r="30" spans="3:36">
      <c r="C30" s="122"/>
      <c r="D30" s="126"/>
      <c r="E30" s="126"/>
      <c r="F30" s="126"/>
      <c r="G30" s="126"/>
      <c r="H30" s="126"/>
      <c r="I30" s="126"/>
      <c r="J30" s="129"/>
      <c r="K30" s="122"/>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9"/>
    </row>
    <row r="33" spans="16:36">
      <c r="P33" s="121"/>
      <c r="Q33" s="125"/>
      <c r="R33" s="125"/>
      <c r="S33" s="125"/>
      <c r="T33" s="125"/>
      <c r="U33" s="125"/>
      <c r="V33" s="125"/>
      <c r="W33" s="128"/>
      <c r="X33" s="121"/>
      <c r="Y33" s="125"/>
      <c r="Z33" s="125"/>
      <c r="AA33" s="125"/>
      <c r="AB33" s="125"/>
      <c r="AC33" s="125"/>
      <c r="AD33" s="125"/>
      <c r="AE33" s="125"/>
      <c r="AF33" s="125"/>
      <c r="AG33" s="125"/>
      <c r="AH33" s="125"/>
      <c r="AI33" s="125"/>
      <c r="AJ33" s="128"/>
    </row>
    <row r="34" spans="16:36">
      <c r="P34" s="122"/>
      <c r="Q34" s="126"/>
      <c r="R34" s="126"/>
      <c r="S34" s="126"/>
      <c r="T34" s="126"/>
      <c r="U34" s="126"/>
      <c r="V34" s="126"/>
      <c r="W34" s="129"/>
      <c r="X34" s="130"/>
      <c r="AJ34" s="133"/>
    </row>
    <row r="35" spans="16:36">
      <c r="P35" s="120"/>
      <c r="Q35" s="124"/>
      <c r="R35" s="124"/>
      <c r="S35" s="124"/>
      <c r="T35" s="124"/>
      <c r="U35" s="124"/>
      <c r="V35" s="124"/>
      <c r="W35" s="127"/>
      <c r="X35" s="120"/>
      <c r="Y35" s="124"/>
      <c r="Z35" s="124"/>
      <c r="AA35" s="124"/>
      <c r="AB35" s="124"/>
      <c r="AC35" s="124"/>
      <c r="AD35" s="124"/>
      <c r="AE35" s="124"/>
      <c r="AF35" s="124"/>
      <c r="AG35" s="124"/>
      <c r="AH35" s="124"/>
      <c r="AI35" s="124"/>
      <c r="AJ35" s="127"/>
    </row>
    <row r="36" spans="16:36">
      <c r="P36" s="120"/>
      <c r="Q36" s="124"/>
      <c r="R36" s="124"/>
      <c r="S36" s="124"/>
      <c r="T36" s="124"/>
      <c r="U36" s="124"/>
      <c r="V36" s="124"/>
      <c r="W36" s="127"/>
      <c r="X36" s="120"/>
      <c r="Y36" s="124"/>
      <c r="Z36" s="124"/>
      <c r="AA36" s="124"/>
      <c r="AB36" s="124"/>
      <c r="AC36" s="124"/>
      <c r="AD36" s="124"/>
      <c r="AE36" s="124"/>
      <c r="AF36" s="124"/>
      <c r="AG36" s="124"/>
      <c r="AH36" s="124"/>
      <c r="AI36" s="124"/>
      <c r="AJ36" s="127"/>
    </row>
    <row r="37" spans="16:36">
      <c r="P37" s="120"/>
      <c r="Q37" s="124"/>
      <c r="R37" s="124"/>
      <c r="S37" s="124"/>
      <c r="T37" s="124"/>
      <c r="U37" s="124"/>
      <c r="V37" s="124"/>
      <c r="W37" s="127"/>
      <c r="X37" s="120"/>
      <c r="Y37" s="124"/>
      <c r="Z37" s="124"/>
      <c r="AA37" s="124"/>
      <c r="AB37" s="124"/>
      <c r="AC37" s="124"/>
      <c r="AD37" s="124"/>
      <c r="AE37" s="124"/>
      <c r="AF37" s="124"/>
      <c r="AG37" s="124"/>
      <c r="AH37" s="124"/>
      <c r="AI37" s="124"/>
      <c r="AJ37" s="127"/>
    </row>
    <row r="38" spans="16:36">
      <c r="P38" s="121"/>
      <c r="Q38" s="125"/>
      <c r="R38" s="125"/>
      <c r="S38" s="128"/>
      <c r="T38" s="120"/>
      <c r="U38" s="124"/>
      <c r="V38" s="124"/>
      <c r="W38" s="127"/>
      <c r="X38" s="120"/>
      <c r="Y38" s="124"/>
      <c r="Z38" s="124"/>
      <c r="AA38" s="124"/>
      <c r="AB38" s="124"/>
      <c r="AC38" s="124"/>
      <c r="AD38" s="124"/>
      <c r="AE38" s="124"/>
      <c r="AF38" s="124"/>
      <c r="AG38" s="124"/>
      <c r="AH38" s="124"/>
      <c r="AI38" s="124"/>
      <c r="AJ38" s="127"/>
    </row>
    <row r="39" spans="16:36">
      <c r="P39" s="122"/>
      <c r="Q39" s="126"/>
      <c r="R39" s="126"/>
      <c r="S39" s="129"/>
      <c r="T39" s="120"/>
      <c r="U39" s="124"/>
      <c r="V39" s="124"/>
      <c r="W39" s="127"/>
      <c r="X39" s="120"/>
      <c r="Y39" s="124"/>
      <c r="Z39" s="124"/>
      <c r="AA39" s="124"/>
      <c r="AB39" s="124"/>
      <c r="AC39" s="124"/>
      <c r="AD39" s="124"/>
      <c r="AE39" s="124"/>
      <c r="AF39" s="124"/>
      <c r="AG39" s="124"/>
      <c r="AH39" s="124"/>
      <c r="AI39" s="124"/>
      <c r="AJ39" s="127"/>
    </row>
  </sheetData>
  <mergeCells count="24">
    <mergeCell ref="A3:AB3"/>
    <mergeCell ref="A4:AB4"/>
    <mergeCell ref="A5:B5"/>
    <mergeCell ref="C5:AB5"/>
    <mergeCell ref="A6:B6"/>
    <mergeCell ref="C6:AB6"/>
    <mergeCell ref="A7:B7"/>
    <mergeCell ref="C7:AB7"/>
    <mergeCell ref="A8:B8"/>
    <mergeCell ref="C8:AB8"/>
    <mergeCell ref="A9:B9"/>
    <mergeCell ref="C9:AB9"/>
    <mergeCell ref="A10:B10"/>
    <mergeCell ref="C10:AB10"/>
    <mergeCell ref="A11:B11"/>
    <mergeCell ref="C11:AB11"/>
    <mergeCell ref="A12:B12"/>
    <mergeCell ref="C12:AB12"/>
    <mergeCell ref="A13:B13"/>
    <mergeCell ref="C13:AB13"/>
    <mergeCell ref="A14:AB14"/>
    <mergeCell ref="A15:B15"/>
    <mergeCell ref="C15:AB15"/>
    <mergeCell ref="A1:AB2"/>
  </mergeCells>
  <phoneticPr fontId="21"/>
  <dataValidations count="1">
    <dataValidation type="list" allowBlank="1" showDropDown="0" showInputMessage="1" showErrorMessage="1" sqref="A15:B15 A5:B13">
      <formula1>$AE$3</formula1>
    </dataValidation>
  </dataValidations>
  <printOptions horizontalCentered="1"/>
  <pageMargins left="0.70866141732283472" right="0.70866141732283472" top="0.74803149606299213" bottom="0.55118110236220474" header="0.31496062992125984" footer="0.31496062992125984"/>
  <pageSetup paperSize="9" fitToWidth="1" fitToHeight="0" orientation="portrait" usePrinterDefaults="1" cellComments="asDisplayed" r:id="rId1"/>
  <rowBreaks count="1" manualBreakCount="1">
    <brk id="0"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4">
    <tabColor rgb="FFFFFF00"/>
  </sheetPr>
  <dimension ref="A1:H30"/>
  <sheetViews>
    <sheetView showZeros="0" view="pageBreakPreview" zoomScale="70" zoomScaleSheetLayoutView="70" workbookViewId="0">
      <selection activeCell="C18" sqref="C18"/>
    </sheetView>
  </sheetViews>
  <sheetFormatPr defaultColWidth="2.25" defaultRowHeight="14.25"/>
  <cols>
    <col min="1" max="1" width="3.125" style="134" customWidth="1"/>
    <col min="2" max="2" width="36.33203125" style="134" customWidth="1"/>
    <col min="3" max="3" width="34.5546875" style="134" customWidth="1"/>
    <col min="4" max="4" width="24.77734375" style="134" customWidth="1"/>
    <col min="5" max="7" width="18.625" style="134" customWidth="1"/>
    <col min="8" max="14" width="2.25" style="134" bestFit="1" customWidth="0"/>
    <col min="15" max="16" width="17.875" style="134" customWidth="1"/>
    <col min="17" max="16379" width="2.25" style="134" bestFit="1" customWidth="0"/>
    <col min="16380" max="16384" width="2.25" style="134"/>
  </cols>
  <sheetData>
    <row r="1" spans="1:7" s="134" customFormat="1" ht="21.75" customHeight="1">
      <c r="A1" s="134" t="s">
        <v>58</v>
      </c>
      <c r="B1" s="145"/>
      <c r="C1" s="145"/>
      <c r="D1" s="145"/>
      <c r="E1" s="145"/>
    </row>
    <row r="2" spans="1:7" s="135" customFormat="1" ht="23.25" customHeight="1">
      <c r="B2" s="135" t="s">
        <v>152</v>
      </c>
    </row>
    <row r="3" spans="1:7" s="135" customFormat="1" ht="26.25" customHeight="1">
      <c r="D3" s="156" t="s">
        <v>275</v>
      </c>
      <c r="E3" s="160" t="str">
        <f>'(様式第１号)申請書（表面）記載例'!U10</f>
        <v>静岡県静岡市葵区追手町○○-○○</v>
      </c>
      <c r="F3" s="160"/>
      <c r="G3" s="160"/>
    </row>
    <row r="4" spans="1:7" s="135" customFormat="1" ht="23.25" customHeight="1">
      <c r="D4" s="156" t="s">
        <v>277</v>
      </c>
      <c r="E4" s="160" t="s">
        <v>256</v>
      </c>
      <c r="F4" s="160"/>
      <c r="G4" s="160"/>
    </row>
    <row r="5" spans="1:7" s="134" customFormat="1" ht="10.199999999999999" customHeight="1">
      <c r="A5" s="137"/>
      <c r="B5" s="137"/>
      <c r="C5" s="137"/>
      <c r="D5" s="137"/>
      <c r="E5" s="137"/>
    </row>
    <row r="6" spans="1:7" s="134" customFormat="1" ht="21.75" customHeight="1">
      <c r="A6" s="136" t="s">
        <v>278</v>
      </c>
      <c r="B6" s="136"/>
      <c r="C6" s="136"/>
      <c r="D6" s="136"/>
      <c r="E6" s="136"/>
      <c r="F6" s="136"/>
      <c r="G6" s="136"/>
    </row>
    <row r="7" spans="1:7" s="134" customFormat="1" ht="10.199999999999999" customHeight="1">
      <c r="A7" s="137"/>
      <c r="B7" s="137"/>
      <c r="C7" s="137"/>
      <c r="D7" s="137"/>
      <c r="E7" s="137"/>
    </row>
    <row r="8" spans="1:7" s="135" customFormat="1" ht="23.25" customHeight="1">
      <c r="B8" s="146" t="s">
        <v>280</v>
      </c>
      <c r="C8" s="146"/>
      <c r="D8" s="146"/>
    </row>
    <row r="9" spans="1:7">
      <c r="A9" s="138"/>
      <c r="B9" s="147"/>
      <c r="C9" s="147"/>
      <c r="D9" s="147"/>
      <c r="E9" s="147"/>
      <c r="F9" s="147"/>
      <c r="G9" s="147"/>
    </row>
    <row r="10" spans="1:7" ht="30" customHeight="1">
      <c r="A10" s="139" t="s">
        <v>147</v>
      </c>
      <c r="B10" s="148" t="s">
        <v>196</v>
      </c>
      <c r="C10" s="148" t="s">
        <v>284</v>
      </c>
      <c r="D10" s="157" t="s">
        <v>149</v>
      </c>
      <c r="E10" s="161" t="s">
        <v>288</v>
      </c>
      <c r="F10" s="161" t="s">
        <v>289</v>
      </c>
      <c r="G10" s="165" t="s">
        <v>283</v>
      </c>
    </row>
    <row r="11" spans="1:7" ht="30" customHeight="1">
      <c r="A11" s="140"/>
      <c r="B11" s="149"/>
      <c r="C11" s="149"/>
      <c r="D11" s="158" t="s">
        <v>267</v>
      </c>
      <c r="E11" s="161"/>
      <c r="F11" s="161"/>
      <c r="G11" s="165"/>
    </row>
    <row r="12" spans="1:7" ht="40" customHeight="1">
      <c r="A12" s="141">
        <v>1</v>
      </c>
      <c r="B12" s="150" t="s">
        <v>236</v>
      </c>
      <c r="C12" s="150" t="s">
        <v>250</v>
      </c>
      <c r="D12" s="159" t="s">
        <v>42</v>
      </c>
      <c r="E12" s="162">
        <v>720000</v>
      </c>
      <c r="F12" s="162">
        <v>750000</v>
      </c>
      <c r="G12" s="166">
        <v>720000</v>
      </c>
    </row>
    <row r="13" spans="1:7" ht="40" customHeight="1">
      <c r="A13" s="141">
        <v>2</v>
      </c>
      <c r="B13" s="150" t="s">
        <v>246</v>
      </c>
      <c r="C13" s="150" t="s">
        <v>293</v>
      </c>
      <c r="D13" s="159" t="s">
        <v>292</v>
      </c>
      <c r="E13" s="162">
        <v>150000</v>
      </c>
      <c r="F13" s="162">
        <v>150000</v>
      </c>
      <c r="G13" s="166">
        <v>150000</v>
      </c>
    </row>
    <row r="14" spans="1:7" ht="40" customHeight="1">
      <c r="A14" s="141">
        <v>3</v>
      </c>
      <c r="B14" s="150"/>
      <c r="C14" s="150"/>
      <c r="D14" s="159"/>
      <c r="E14" s="162"/>
      <c r="F14" s="162"/>
      <c r="G14" s="166"/>
    </row>
    <row r="15" spans="1:7" ht="40" customHeight="1">
      <c r="A15" s="141">
        <v>4</v>
      </c>
      <c r="B15" s="150"/>
      <c r="C15" s="150"/>
      <c r="D15" s="159"/>
      <c r="E15" s="162"/>
      <c r="F15" s="162"/>
      <c r="G15" s="166"/>
    </row>
    <row r="16" spans="1:7" ht="40" customHeight="1">
      <c r="A16" s="141">
        <v>5</v>
      </c>
      <c r="B16" s="150"/>
      <c r="C16" s="150"/>
      <c r="D16" s="159"/>
      <c r="E16" s="162"/>
      <c r="F16" s="162"/>
      <c r="G16" s="166"/>
    </row>
    <row r="17" spans="1:8" ht="40" customHeight="1">
      <c r="A17" s="141">
        <v>6</v>
      </c>
      <c r="B17" s="150"/>
      <c r="C17" s="150"/>
      <c r="D17" s="159"/>
      <c r="E17" s="162"/>
      <c r="F17" s="162"/>
      <c r="G17" s="166"/>
    </row>
    <row r="18" spans="1:8" ht="40" customHeight="1">
      <c r="A18" s="141">
        <v>7</v>
      </c>
      <c r="B18" s="150"/>
      <c r="C18" s="150"/>
      <c r="D18" s="159"/>
      <c r="E18" s="162"/>
      <c r="F18" s="162"/>
      <c r="G18" s="166"/>
    </row>
    <row r="19" spans="1:8" ht="40" customHeight="1">
      <c r="A19" s="141">
        <v>8</v>
      </c>
      <c r="B19" s="150"/>
      <c r="C19" s="150"/>
      <c r="D19" s="159"/>
      <c r="E19" s="162"/>
      <c r="F19" s="162"/>
      <c r="G19" s="166"/>
    </row>
    <row r="20" spans="1:8" ht="40" customHeight="1">
      <c r="A20" s="141">
        <v>9</v>
      </c>
      <c r="B20" s="151"/>
      <c r="C20" s="151"/>
      <c r="D20" s="159"/>
      <c r="E20" s="162"/>
      <c r="F20" s="162"/>
      <c r="G20" s="166"/>
    </row>
    <row r="21" spans="1:8" ht="40" customHeight="1">
      <c r="A21" s="142">
        <v>10</v>
      </c>
      <c r="B21" s="151"/>
      <c r="C21" s="151"/>
      <c r="D21" s="159"/>
      <c r="E21" s="162"/>
      <c r="F21" s="162"/>
      <c r="G21" s="166"/>
    </row>
    <row r="22" spans="1:8" ht="40" customHeight="1">
      <c r="A22" s="143"/>
      <c r="B22" s="152"/>
      <c r="C22" s="152"/>
      <c r="D22" s="152"/>
      <c r="E22" s="163"/>
      <c r="F22" s="164" t="s">
        <v>309</v>
      </c>
      <c r="G22" s="166">
        <f>SUM(G12:G21)</f>
        <v>870000</v>
      </c>
    </row>
    <row r="23" spans="1:8" s="134" customFormat="1">
      <c r="A23" s="134" t="s">
        <v>148</v>
      </c>
    </row>
    <row r="24" spans="1:8" s="134" customFormat="1" ht="18.600000000000001" customHeight="1">
      <c r="A24" s="144">
        <v>1</v>
      </c>
      <c r="B24" s="134" t="s">
        <v>30</v>
      </c>
    </row>
    <row r="25" spans="1:8" s="134" customFormat="1" ht="18.600000000000001" customHeight="1">
      <c r="A25" s="144">
        <v>2</v>
      </c>
      <c r="B25" s="134" t="s">
        <v>141</v>
      </c>
    </row>
    <row r="26" spans="1:8" s="134" customFormat="1" ht="48.6" customHeight="1">
      <c r="A26" s="144">
        <v>3</v>
      </c>
      <c r="B26" s="153" t="s">
        <v>268</v>
      </c>
      <c r="C26" s="153"/>
      <c r="D26" s="153"/>
      <c r="E26" s="153"/>
      <c r="F26" s="153"/>
      <c r="G26" s="153"/>
    </row>
    <row r="27" spans="1:8" s="134" customFormat="1" ht="18.600000000000001" customHeight="1">
      <c r="A27" s="144">
        <v>4</v>
      </c>
      <c r="B27" s="154" t="s">
        <v>211</v>
      </c>
      <c r="D27" s="154"/>
      <c r="E27" s="155"/>
      <c r="F27" s="155"/>
      <c r="G27" s="155"/>
      <c r="H27" s="155"/>
    </row>
    <row r="28" spans="1:8" ht="18.600000000000001" customHeight="1">
      <c r="A28" s="144">
        <v>5</v>
      </c>
      <c r="B28" s="155" t="s">
        <v>308</v>
      </c>
      <c r="C28" s="155"/>
      <c r="D28" s="155"/>
      <c r="E28" s="155"/>
      <c r="F28" s="155"/>
      <c r="G28" s="155"/>
      <c r="H28" s="155"/>
    </row>
    <row r="29" spans="1:8" ht="22.5" customHeight="1">
      <c r="G29" s="155"/>
    </row>
    <row r="30" spans="1:8" ht="22.5" customHeight="1">
      <c r="G30" s="167"/>
    </row>
    <row r="31" spans="1:8" ht="22.5" customHeight="1"/>
    <row r="32" spans="1:8" ht="22.5" customHeight="1"/>
    <row r="33" ht="22.5" customHeight="1"/>
    <row r="34" ht="22.5" customHeight="1"/>
    <row r="35" ht="22.5" customHeight="1"/>
    <row r="36" ht="22.5" customHeight="1"/>
  </sheetData>
  <mergeCells count="12">
    <mergeCell ref="E3:F3"/>
    <mergeCell ref="E4:G4"/>
    <mergeCell ref="A6:G6"/>
    <mergeCell ref="B8:D8"/>
    <mergeCell ref="B26:G26"/>
    <mergeCell ref="B28:H28"/>
    <mergeCell ref="A10:A11"/>
    <mergeCell ref="B10:B11"/>
    <mergeCell ref="C10:C11"/>
    <mergeCell ref="E10:E11"/>
    <mergeCell ref="F10:F11"/>
    <mergeCell ref="G10:G11"/>
  </mergeCells>
  <phoneticPr fontId="21"/>
  <dataValidations count="1">
    <dataValidation type="list" allowBlank="1" showDropDown="0" showInputMessage="1" showErrorMessage="1" sqref="D12:D21">
      <formula1>"有床診療所（３床以上）,有床診療所（１床～２床）,無床診療所,保険薬局（１店舗以上５店舗以下）,保険薬局（６店舗以上19店舗以下）,保険薬局（20店舗以上）,訪問看護ステーション"</formula1>
    </dataValidation>
  </dataValidations>
  <printOptions horizontalCentered="1"/>
  <pageMargins left="0.70866141732283472" right="0.70866141732283472" top="0.74803149606299213" bottom="0.55118110236220474" header="0.31496062992125984" footer="0.31496062992125984"/>
  <pageSetup paperSize="9" scale="68" fitToWidth="1" fitToHeight="0" orientation="landscape" usePrinterDefaults="1"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P56"/>
  <sheetViews>
    <sheetView showGridLines="0" view="pageBreakPreview" topLeftCell="A31" zoomScale="70" zoomScaleNormal="114" zoomScaleSheetLayoutView="70" workbookViewId="0">
      <selection activeCell="C18" sqref="C18"/>
    </sheetView>
  </sheetViews>
  <sheetFormatPr defaultRowHeight="14.25"/>
  <cols>
    <col min="1" max="1" width="2.75" style="135" customWidth="1"/>
    <col min="2" max="2" width="9.75" style="135" customWidth="1"/>
    <col min="3" max="3" width="5.44140625" style="135" customWidth="1"/>
    <col min="4" max="7" width="30.77734375" style="135" customWidth="1"/>
    <col min="8" max="8" width="2.5546875" style="135" customWidth="1"/>
    <col min="9" max="11" width="9" style="135" customWidth="1"/>
    <col min="12" max="12" width="49.75" style="135" customWidth="1"/>
    <col min="13" max="16384" width="9" style="135" customWidth="1"/>
  </cols>
  <sheetData>
    <row r="1" spans="2:10">
      <c r="B1" s="146" t="s">
        <v>285</v>
      </c>
      <c r="C1" s="146"/>
      <c r="D1" s="146"/>
      <c r="E1" s="146"/>
      <c r="F1" s="203" t="s">
        <v>2</v>
      </c>
      <c r="G1" s="210" t="e">
        <f>#REF!</f>
        <v>#REF!</v>
      </c>
    </row>
    <row r="2" spans="2:10" s="135" customFormat="1" ht="23.25" customHeight="1">
      <c r="B2" s="135" t="s">
        <v>151</v>
      </c>
      <c r="F2" s="198"/>
      <c r="G2" s="156"/>
    </row>
    <row r="3" spans="2:10" s="135" customFormat="1">
      <c r="F3" s="198"/>
      <c r="G3" s="156"/>
    </row>
    <row r="4" spans="2:10" ht="26.25" customHeight="1">
      <c r="E4" s="198" t="s">
        <v>192</v>
      </c>
      <c r="F4" s="160" t="s">
        <v>188</v>
      </c>
      <c r="G4" s="160"/>
    </row>
    <row r="5" spans="2:10" ht="23.25" customHeight="1">
      <c r="E5" s="198" t="s">
        <v>194</v>
      </c>
      <c r="F5" s="160" t="s">
        <v>256</v>
      </c>
      <c r="G5" s="160"/>
    </row>
    <row r="6" spans="2:10" s="135" customFormat="1">
      <c r="F6" s="198"/>
      <c r="G6" s="156"/>
    </row>
    <row r="7" spans="2:10" ht="24.75" customHeight="1">
      <c r="B7" s="169" t="s">
        <v>113</v>
      </c>
      <c r="C7" s="169"/>
      <c r="D7" s="169"/>
      <c r="E7" s="169"/>
      <c r="F7" s="169"/>
      <c r="G7" s="169"/>
      <c r="H7" s="169"/>
    </row>
    <row r="9" spans="2:10">
      <c r="B9" s="170" t="s">
        <v>135</v>
      </c>
      <c r="C9" s="170"/>
      <c r="D9" s="170"/>
      <c r="E9" s="170"/>
      <c r="F9" s="170"/>
      <c r="G9" s="170"/>
      <c r="H9" s="170"/>
    </row>
    <row r="11" spans="2:10" ht="18" customHeight="1">
      <c r="B11" s="171" t="s">
        <v>189</v>
      </c>
    </row>
    <row r="12" spans="2:10" ht="22.2" customHeight="1">
      <c r="B12" s="172" t="s">
        <v>120</v>
      </c>
      <c r="C12" s="177" t="s">
        <v>146</v>
      </c>
      <c r="D12" s="177"/>
      <c r="E12" s="177"/>
      <c r="F12" s="177"/>
      <c r="G12" s="177"/>
      <c r="H12" s="213"/>
      <c r="J12" s="175" t="s">
        <v>120</v>
      </c>
    </row>
    <row r="13" spans="2:10" ht="6" customHeight="1">
      <c r="B13" s="173"/>
      <c r="H13" s="214"/>
      <c r="J13" s="175"/>
    </row>
    <row r="14" spans="2:10">
      <c r="B14" s="173"/>
      <c r="C14" s="178" t="s">
        <v>61</v>
      </c>
      <c r="D14" s="185"/>
      <c r="H14" s="214"/>
    </row>
    <row r="15" spans="2:10" ht="16" customHeight="1">
      <c r="B15" s="173"/>
      <c r="D15" s="186" t="s">
        <v>115</v>
      </c>
      <c r="E15" s="186"/>
      <c r="F15" s="186" t="s">
        <v>119</v>
      </c>
      <c r="H15" s="214"/>
    </row>
    <row r="16" spans="2:10" ht="16" customHeight="1">
      <c r="B16" s="173"/>
      <c r="D16" s="187" t="s">
        <v>183</v>
      </c>
      <c r="E16" s="187"/>
      <c r="F16" s="204" t="s">
        <v>120</v>
      </c>
      <c r="H16" s="214"/>
    </row>
    <row r="17" spans="2:42" ht="16" customHeight="1">
      <c r="B17" s="173"/>
      <c r="D17" s="187" t="s">
        <v>51</v>
      </c>
      <c r="E17" s="187"/>
      <c r="F17" s="204"/>
      <c r="H17" s="214"/>
    </row>
    <row r="18" spans="2:42" ht="16" customHeight="1">
      <c r="B18" s="173"/>
      <c r="D18" s="187" t="s">
        <v>138</v>
      </c>
      <c r="E18" s="187"/>
      <c r="F18" s="204"/>
      <c r="H18" s="214"/>
    </row>
    <row r="19" spans="2:42" ht="16" customHeight="1">
      <c r="B19" s="173"/>
      <c r="D19" s="187" t="s">
        <v>132</v>
      </c>
      <c r="E19" s="187"/>
      <c r="F19" s="204"/>
      <c r="H19" s="214"/>
    </row>
    <row r="20" spans="2:42" ht="16" customHeight="1">
      <c r="B20" s="173"/>
      <c r="D20" s="187" t="s">
        <v>184</v>
      </c>
      <c r="E20" s="187"/>
      <c r="F20" s="204"/>
      <c r="H20" s="214"/>
    </row>
    <row r="21" spans="2:42" ht="16" customHeight="1">
      <c r="B21" s="173"/>
      <c r="D21" s="187" t="s">
        <v>94</v>
      </c>
      <c r="E21" s="187"/>
      <c r="F21" s="204"/>
      <c r="H21" s="214"/>
    </row>
    <row r="22" spans="2:42">
      <c r="B22" s="174"/>
      <c r="D22" s="185"/>
      <c r="E22" s="185"/>
      <c r="H22" s="214"/>
    </row>
    <row r="23" spans="2:42" ht="22.2" customHeight="1">
      <c r="B23" s="172" t="s">
        <v>120</v>
      </c>
      <c r="C23" s="177" t="s">
        <v>57</v>
      </c>
      <c r="D23" s="177"/>
      <c r="E23" s="177"/>
      <c r="F23" s="177"/>
      <c r="G23" s="177"/>
      <c r="H23" s="213"/>
    </row>
    <row r="24" spans="2:42" ht="15.6" customHeight="1">
      <c r="B24" s="173"/>
      <c r="C24" s="135" t="s">
        <v>131</v>
      </c>
      <c r="D24" s="168"/>
      <c r="H24" s="214"/>
    </row>
    <row r="25" spans="2:42" ht="7.8" customHeight="1">
      <c r="B25" s="173"/>
      <c r="H25" s="214"/>
      <c r="L25" s="217"/>
    </row>
    <row r="26" spans="2:42" ht="21.75" customHeight="1">
      <c r="B26" s="173"/>
      <c r="C26" s="178" t="s">
        <v>186</v>
      </c>
      <c r="H26" s="214"/>
      <c r="L26" s="217"/>
    </row>
    <row r="27" spans="2:42" ht="16" customHeight="1">
      <c r="B27" s="173"/>
      <c r="C27" s="170"/>
      <c r="D27" s="188" t="s">
        <v>15</v>
      </c>
      <c r="E27" s="188" t="s">
        <v>121</v>
      </c>
      <c r="F27" s="188" t="s">
        <v>123</v>
      </c>
      <c r="H27" s="214"/>
    </row>
    <row r="28" spans="2:42" ht="90" customHeight="1">
      <c r="B28" s="173"/>
      <c r="D28" s="189" t="s">
        <v>357</v>
      </c>
      <c r="E28" s="189" t="s">
        <v>45</v>
      </c>
      <c r="F28" s="189" t="s">
        <v>4</v>
      </c>
      <c r="H28" s="214"/>
      <c r="J28" s="1" t="s">
        <v>357</v>
      </c>
      <c r="K28" s="1" t="s">
        <v>118</v>
      </c>
      <c r="L28" s="1" t="s">
        <v>310</v>
      </c>
      <c r="M28" s="1" t="s">
        <v>193</v>
      </c>
      <c r="N28" s="1" t="s">
        <v>45</v>
      </c>
      <c r="O28" s="1" t="s">
        <v>311</v>
      </c>
      <c r="P28" s="1" t="s">
        <v>312</v>
      </c>
      <c r="Q28" s="1" t="s">
        <v>313</v>
      </c>
      <c r="R28" s="1" t="s">
        <v>315</v>
      </c>
      <c r="S28" s="1" t="s">
        <v>316</v>
      </c>
      <c r="T28" s="1" t="s">
        <v>59</v>
      </c>
      <c r="U28" s="1" t="s">
        <v>317</v>
      </c>
      <c r="V28" s="1" t="s">
        <v>271</v>
      </c>
      <c r="W28" s="1" t="s">
        <v>218</v>
      </c>
      <c r="X28" s="1" t="s">
        <v>213</v>
      </c>
      <c r="Y28" s="1" t="s">
        <v>216</v>
      </c>
      <c r="Z28" s="1" t="s">
        <v>249</v>
      </c>
      <c r="AA28" s="1" t="s">
        <v>318</v>
      </c>
      <c r="AB28" s="1" t="s">
        <v>225</v>
      </c>
      <c r="AC28" s="1" t="s">
        <v>319</v>
      </c>
      <c r="AD28" s="1" t="s">
        <v>320</v>
      </c>
      <c r="AE28" s="1" t="s">
        <v>321</v>
      </c>
      <c r="AF28" s="1" t="s">
        <v>322</v>
      </c>
      <c r="AG28" s="1" t="s">
        <v>324</v>
      </c>
      <c r="AH28" s="1" t="s">
        <v>44</v>
      </c>
      <c r="AI28" s="1" t="s">
        <v>325</v>
      </c>
      <c r="AJ28" s="1" t="s">
        <v>7</v>
      </c>
      <c r="AK28" s="1" t="s">
        <v>326</v>
      </c>
      <c r="AL28" s="1" t="s">
        <v>328</v>
      </c>
      <c r="AM28" s="1" t="s">
        <v>314</v>
      </c>
      <c r="AN28" s="1" t="s">
        <v>107</v>
      </c>
      <c r="AO28" s="1" t="s">
        <v>185</v>
      </c>
      <c r="AP28" s="1" t="s">
        <v>4</v>
      </c>
    </row>
    <row r="29" spans="2:42" ht="16.2" customHeight="1">
      <c r="B29" s="174"/>
      <c r="C29" s="179"/>
      <c r="D29" s="179"/>
      <c r="E29" s="179"/>
      <c r="F29" s="179"/>
      <c r="G29" s="179"/>
      <c r="H29" s="215"/>
    </row>
    <row r="30" spans="2:42" s="135" customFormat="1"/>
    <row r="31" spans="2:42" ht="18" customHeight="1">
      <c r="B31" s="171" t="s">
        <v>190</v>
      </c>
    </row>
    <row r="32" spans="2:42" ht="22.2" customHeight="1">
      <c r="B32" s="172" t="s">
        <v>120</v>
      </c>
      <c r="C32" s="177" t="s">
        <v>257</v>
      </c>
      <c r="D32" s="177"/>
      <c r="E32" s="177"/>
      <c r="F32" s="177"/>
      <c r="G32" s="177"/>
      <c r="H32" s="213"/>
    </row>
    <row r="33" spans="2:12" ht="21.75" customHeight="1">
      <c r="B33" s="173"/>
      <c r="C33" s="178" t="s">
        <v>70</v>
      </c>
      <c r="D33" s="182"/>
      <c r="H33" s="214"/>
      <c r="L33" s="217"/>
    </row>
    <row r="34" spans="2:12" ht="16" customHeight="1">
      <c r="B34" s="173"/>
      <c r="D34" s="190" t="s">
        <v>115</v>
      </c>
      <c r="E34" s="199"/>
      <c r="F34" s="205"/>
      <c r="G34" s="186" t="s">
        <v>119</v>
      </c>
      <c r="H34" s="214"/>
    </row>
    <row r="35" spans="2:12" ht="60" customHeight="1">
      <c r="B35" s="173"/>
      <c r="D35" s="191" t="s">
        <v>258</v>
      </c>
      <c r="E35" s="200"/>
      <c r="F35" s="206"/>
      <c r="G35" s="204" t="s">
        <v>120</v>
      </c>
      <c r="H35" s="214"/>
    </row>
    <row r="36" spans="2:12" ht="60" customHeight="1">
      <c r="B36" s="173"/>
      <c r="D36" s="191" t="s">
        <v>198</v>
      </c>
      <c r="E36" s="201"/>
      <c r="F36" s="207"/>
      <c r="G36" s="204" t="s">
        <v>120</v>
      </c>
      <c r="H36" s="214"/>
    </row>
    <row r="37" spans="2:12" ht="60" customHeight="1">
      <c r="B37" s="173"/>
      <c r="D37" s="191" t="s">
        <v>259</v>
      </c>
      <c r="E37" s="201"/>
      <c r="F37" s="207"/>
      <c r="G37" s="204" t="s">
        <v>120</v>
      </c>
      <c r="H37" s="214"/>
    </row>
    <row r="38" spans="2:12">
      <c r="B38" s="174"/>
      <c r="C38" s="179"/>
      <c r="D38" s="179"/>
      <c r="E38" s="179"/>
      <c r="F38" s="179"/>
      <c r="G38" s="179"/>
      <c r="H38" s="215"/>
    </row>
    <row r="39" spans="2:12" ht="22.2" customHeight="1">
      <c r="B39" s="172" t="s">
        <v>120</v>
      </c>
      <c r="C39" s="180" t="s">
        <v>83</v>
      </c>
      <c r="D39" s="177"/>
      <c r="E39" s="177"/>
      <c r="F39" s="177"/>
      <c r="G39" s="177"/>
      <c r="H39" s="213"/>
    </row>
    <row r="40" spans="2:12" ht="24.6" customHeight="1">
      <c r="B40" s="174"/>
      <c r="C40" s="181" t="s">
        <v>126</v>
      </c>
      <c r="D40" s="192"/>
      <c r="E40" s="192"/>
      <c r="F40" s="192"/>
      <c r="G40" s="192"/>
      <c r="H40" s="215"/>
    </row>
    <row r="41" spans="2:12" ht="22.2" customHeight="1">
      <c r="B41" s="172" t="s">
        <v>120</v>
      </c>
      <c r="C41" s="182" t="s">
        <v>116</v>
      </c>
      <c r="D41" s="177"/>
      <c r="E41" s="177"/>
      <c r="F41" s="177"/>
      <c r="G41" s="177"/>
      <c r="H41" s="213"/>
    </row>
    <row r="42" spans="2:12" s="168" customFormat="1" ht="24" customHeight="1">
      <c r="B42" s="174"/>
      <c r="C42" s="183"/>
      <c r="D42" s="183"/>
      <c r="E42" s="183"/>
      <c r="F42" s="183"/>
      <c r="G42" s="183"/>
      <c r="H42" s="216"/>
    </row>
    <row r="43" spans="2:12" ht="22.2" customHeight="1">
      <c r="B43" s="172" t="s">
        <v>120</v>
      </c>
      <c r="C43" s="182" t="s">
        <v>104</v>
      </c>
      <c r="H43" s="214"/>
    </row>
    <row r="44" spans="2:12" ht="25.8" customHeight="1">
      <c r="B44" s="174"/>
      <c r="C44" s="183" t="s">
        <v>260</v>
      </c>
      <c r="D44" s="179"/>
      <c r="E44" s="179"/>
      <c r="F44" s="179"/>
      <c r="G44" s="179"/>
      <c r="H44" s="215"/>
    </row>
    <row r="45" spans="2:12" ht="22.2" customHeight="1">
      <c r="B45" s="172" t="s">
        <v>120</v>
      </c>
      <c r="C45" s="182" t="s">
        <v>232</v>
      </c>
      <c r="H45" s="214"/>
    </row>
    <row r="46" spans="2:12" ht="25.8" customHeight="1">
      <c r="B46" s="174"/>
      <c r="C46" s="183"/>
      <c r="D46" s="179"/>
      <c r="E46" s="179"/>
      <c r="F46" s="179"/>
      <c r="G46" s="179"/>
      <c r="H46" s="215"/>
    </row>
    <row r="47" spans="2:12" s="1" customFormat="1" ht="17.399999999999999" customHeight="1">
      <c r="B47" s="175"/>
      <c r="C47" s="168"/>
    </row>
    <row r="48" spans="2:12">
      <c r="B48" s="171" t="s">
        <v>172</v>
      </c>
    </row>
    <row r="49" spans="2:8" ht="33.6" customHeight="1">
      <c r="C49" s="184" t="s">
        <v>265</v>
      </c>
      <c r="D49" s="193" t="s">
        <v>262</v>
      </c>
      <c r="F49" s="193" t="s">
        <v>281</v>
      </c>
      <c r="G49" s="188" t="s">
        <v>217</v>
      </c>
      <c r="H49" s="171"/>
    </row>
    <row r="50" spans="2:8" ht="33.6" customHeight="1">
      <c r="D50" s="194">
        <f>D53-D56</f>
        <v>10</v>
      </c>
      <c r="E50" s="175" t="s">
        <v>221</v>
      </c>
      <c r="F50" s="208">
        <v>72000</v>
      </c>
      <c r="G50" s="211">
        <f>IF(AND(D50&gt;=3,D50&lt;=19),D50*F50,0)</f>
        <v>720000</v>
      </c>
      <c r="H50" s="171"/>
    </row>
    <row r="51" spans="2:8" ht="33.6" customHeight="1">
      <c r="D51" s="195"/>
      <c r="E51" s="175"/>
      <c r="F51" s="202"/>
      <c r="G51" s="212"/>
      <c r="H51" s="171"/>
    </row>
    <row r="52" spans="2:8" ht="33.6" customHeight="1">
      <c r="C52" s="135" t="s">
        <v>16</v>
      </c>
      <c r="D52" s="193" t="s">
        <v>24</v>
      </c>
      <c r="F52" s="193" t="s">
        <v>282</v>
      </c>
      <c r="G52" s="188" t="s">
        <v>217</v>
      </c>
      <c r="H52" s="171"/>
    </row>
    <row r="53" spans="2:8" ht="33.6" customHeight="1">
      <c r="D53" s="196">
        <v>12</v>
      </c>
      <c r="F53" s="208">
        <v>150000</v>
      </c>
      <c r="G53" s="211">
        <f>IF(AND(D50&lt;=2,1&lt;=D50),150000,0)</f>
        <v>0</v>
      </c>
      <c r="H53" s="171"/>
    </row>
    <row r="54" spans="2:8" ht="33.6" customHeight="1">
      <c r="D54" s="195"/>
      <c r="E54" s="202"/>
      <c r="F54" s="175"/>
      <c r="G54" s="212"/>
      <c r="H54" s="171"/>
    </row>
    <row r="55" spans="2:8" ht="33.6" customHeight="1">
      <c r="C55" s="135" t="s">
        <v>68</v>
      </c>
      <c r="D55" s="197" t="s">
        <v>263</v>
      </c>
      <c r="E55" s="202"/>
      <c r="F55" s="209"/>
      <c r="G55" s="209"/>
      <c r="H55" s="171"/>
    </row>
    <row r="56" spans="2:8" ht="33.6" customHeight="1">
      <c r="B56" s="176"/>
      <c r="D56" s="196">
        <v>2</v>
      </c>
      <c r="E56" s="176"/>
      <c r="F56" s="176"/>
      <c r="G56" s="212"/>
      <c r="H56" s="171"/>
    </row>
  </sheetData>
  <mergeCells count="18">
    <mergeCell ref="B1:E1"/>
    <mergeCell ref="F4:G4"/>
    <mergeCell ref="F5:G5"/>
    <mergeCell ref="B7:H7"/>
    <mergeCell ref="B9:H9"/>
    <mergeCell ref="D15:E15"/>
    <mergeCell ref="D34:F34"/>
    <mergeCell ref="D35:F35"/>
    <mergeCell ref="D36:F36"/>
    <mergeCell ref="D37:F37"/>
    <mergeCell ref="C40:G40"/>
    <mergeCell ref="B39:B40"/>
    <mergeCell ref="B41:B42"/>
    <mergeCell ref="B43:B44"/>
    <mergeCell ref="B45:B46"/>
    <mergeCell ref="B12:B22"/>
    <mergeCell ref="B23:B29"/>
    <mergeCell ref="B32:B38"/>
  </mergeCells>
  <phoneticPr fontId="21"/>
  <dataValidations count="2">
    <dataValidation type="list" allowBlank="1" showDropDown="0" showInputMessage="1" showErrorMessage="1" sqref="B41 B43 B45 B23 F16:F21 B12 B39 G35:G37 B32">
      <formula1>$J$12</formula1>
    </dataValidation>
    <dataValidation type="list" allowBlank="1" showDropDown="0" showInputMessage="1" showErrorMessage="1" sqref="D28:F28">
      <formula1>$J$28:$AP$28</formula1>
    </dataValidation>
  </dataValidations>
  <printOptions horizontalCentered="1"/>
  <pageMargins left="0.70866141732283472" right="0.70866141732283472" top="0.74803149606299213" bottom="0.55118110236220474" header="0.31496062992125984" footer="0.31496062992125984"/>
  <pageSetup paperSize="9" scale="62" fitToWidth="1" fitToHeight="0" orientation="portrait" usePrinterDefaults="1"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P56"/>
  <sheetViews>
    <sheetView showGridLines="0" view="pageBreakPreview" topLeftCell="A26" zoomScale="70" zoomScaleNormal="114" zoomScaleSheetLayoutView="70" workbookViewId="0">
      <selection activeCell="C18" sqref="C18"/>
    </sheetView>
  </sheetViews>
  <sheetFormatPr defaultRowHeight="14.25"/>
  <cols>
    <col min="1" max="1" width="2.75" style="135" customWidth="1"/>
    <col min="2" max="2" width="9.75" style="135" customWidth="1"/>
    <col min="3" max="3" width="5.44140625" style="135" customWidth="1"/>
    <col min="4" max="7" width="30.77734375" style="135" customWidth="1"/>
    <col min="8" max="8" width="2.5546875" style="135" customWidth="1"/>
    <col min="9" max="11" width="9" style="135" customWidth="1"/>
    <col min="12" max="12" width="49.75" style="135" customWidth="1"/>
    <col min="13" max="16384" width="9" style="135" customWidth="1"/>
  </cols>
  <sheetData>
    <row r="1" spans="2:10">
      <c r="B1" s="146" t="s">
        <v>139</v>
      </c>
      <c r="C1" s="146"/>
      <c r="D1" s="146"/>
      <c r="E1" s="146"/>
      <c r="F1" s="203" t="s">
        <v>2</v>
      </c>
      <c r="G1" s="210" t="e">
        <f>#REF!</f>
        <v>#REF!</v>
      </c>
    </row>
    <row r="2" spans="2:10" s="135" customFormat="1" ht="23.25" customHeight="1">
      <c r="B2" s="135" t="s">
        <v>151</v>
      </c>
      <c r="F2" s="198"/>
      <c r="G2" s="156"/>
    </row>
    <row r="3" spans="2:10" s="135" customFormat="1">
      <c r="F3" s="198"/>
      <c r="G3" s="156"/>
    </row>
    <row r="4" spans="2:10" ht="26.25" customHeight="1">
      <c r="E4" s="198" t="s">
        <v>192</v>
      </c>
      <c r="F4" s="160" t="s">
        <v>201</v>
      </c>
      <c r="G4" s="160"/>
    </row>
    <row r="5" spans="2:10" ht="23.25" customHeight="1">
      <c r="E5" s="198" t="s">
        <v>194</v>
      </c>
      <c r="F5" s="160" t="s">
        <v>256</v>
      </c>
      <c r="G5" s="160"/>
    </row>
    <row r="6" spans="2:10" s="135" customFormat="1">
      <c r="F6" s="198"/>
      <c r="G6" s="156"/>
    </row>
    <row r="7" spans="2:10" ht="24.75" customHeight="1">
      <c r="B7" s="169" t="s">
        <v>113</v>
      </c>
      <c r="C7" s="169"/>
      <c r="D7" s="169"/>
      <c r="E7" s="169"/>
      <c r="F7" s="169"/>
      <c r="G7" s="169"/>
      <c r="H7" s="169"/>
    </row>
    <row r="9" spans="2:10">
      <c r="B9" s="170" t="s">
        <v>135</v>
      </c>
      <c r="C9" s="170"/>
      <c r="D9" s="170"/>
      <c r="E9" s="170"/>
      <c r="F9" s="170"/>
      <c r="G9" s="170"/>
      <c r="H9" s="170"/>
    </row>
    <row r="11" spans="2:10" ht="18" customHeight="1">
      <c r="B11" s="171" t="s">
        <v>189</v>
      </c>
    </row>
    <row r="12" spans="2:10" ht="22.2" customHeight="1">
      <c r="B12" s="172" t="s">
        <v>120</v>
      </c>
      <c r="C12" s="177" t="s">
        <v>146</v>
      </c>
      <c r="D12" s="177"/>
      <c r="E12" s="177"/>
      <c r="F12" s="177"/>
      <c r="G12" s="177"/>
      <c r="H12" s="213"/>
      <c r="J12" s="175" t="s">
        <v>120</v>
      </c>
    </row>
    <row r="13" spans="2:10" ht="6" customHeight="1">
      <c r="B13" s="173"/>
      <c r="H13" s="214"/>
      <c r="J13" s="175"/>
    </row>
    <row r="14" spans="2:10">
      <c r="B14" s="173"/>
      <c r="C14" s="178" t="s">
        <v>61</v>
      </c>
      <c r="D14" s="185"/>
      <c r="H14" s="214"/>
    </row>
    <row r="15" spans="2:10" ht="16" customHeight="1">
      <c r="B15" s="173"/>
      <c r="D15" s="186" t="s">
        <v>115</v>
      </c>
      <c r="E15" s="186"/>
      <c r="F15" s="186" t="s">
        <v>119</v>
      </c>
      <c r="H15" s="214"/>
    </row>
    <row r="16" spans="2:10" ht="16" customHeight="1">
      <c r="B16" s="173"/>
      <c r="D16" s="187" t="s">
        <v>183</v>
      </c>
      <c r="E16" s="187"/>
      <c r="F16" s="204" t="s">
        <v>120</v>
      </c>
      <c r="H16" s="214"/>
    </row>
    <row r="17" spans="2:42" ht="16" customHeight="1">
      <c r="B17" s="173"/>
      <c r="D17" s="187" t="s">
        <v>51</v>
      </c>
      <c r="E17" s="187"/>
      <c r="F17" s="204"/>
      <c r="H17" s="214"/>
    </row>
    <row r="18" spans="2:42" ht="16" customHeight="1">
      <c r="B18" s="173"/>
      <c r="D18" s="187" t="s">
        <v>138</v>
      </c>
      <c r="E18" s="187"/>
      <c r="F18" s="204"/>
      <c r="H18" s="214"/>
    </row>
    <row r="19" spans="2:42" ht="16" customHeight="1">
      <c r="B19" s="173"/>
      <c r="D19" s="187" t="s">
        <v>132</v>
      </c>
      <c r="E19" s="187"/>
      <c r="F19" s="204"/>
      <c r="H19" s="214"/>
    </row>
    <row r="20" spans="2:42" ht="16" customHeight="1">
      <c r="B20" s="173"/>
      <c r="D20" s="187" t="s">
        <v>184</v>
      </c>
      <c r="E20" s="187"/>
      <c r="F20" s="204"/>
      <c r="H20" s="214"/>
    </row>
    <row r="21" spans="2:42" ht="16" customHeight="1">
      <c r="B21" s="173"/>
      <c r="D21" s="187" t="s">
        <v>94</v>
      </c>
      <c r="E21" s="187"/>
      <c r="F21" s="204"/>
      <c r="H21" s="214"/>
    </row>
    <row r="22" spans="2:42">
      <c r="B22" s="174"/>
      <c r="D22" s="185"/>
      <c r="E22" s="185"/>
      <c r="H22" s="214"/>
    </row>
    <row r="23" spans="2:42" ht="22.2" customHeight="1">
      <c r="B23" s="172" t="s">
        <v>120</v>
      </c>
      <c r="C23" s="177" t="s">
        <v>57</v>
      </c>
      <c r="D23" s="177"/>
      <c r="E23" s="177"/>
      <c r="F23" s="177"/>
      <c r="G23" s="177"/>
      <c r="H23" s="213"/>
    </row>
    <row r="24" spans="2:42" ht="15.6" customHeight="1">
      <c r="B24" s="173"/>
      <c r="C24" s="135" t="s">
        <v>131</v>
      </c>
      <c r="D24" s="168"/>
      <c r="H24" s="214"/>
    </row>
    <row r="25" spans="2:42" ht="7.8" customHeight="1">
      <c r="B25" s="173"/>
      <c r="H25" s="214"/>
      <c r="L25" s="217"/>
    </row>
    <row r="26" spans="2:42" ht="21.75" customHeight="1">
      <c r="B26" s="173"/>
      <c r="C26" s="178" t="s">
        <v>186</v>
      </c>
      <c r="H26" s="214"/>
      <c r="L26" s="217"/>
    </row>
    <row r="27" spans="2:42" ht="16" customHeight="1">
      <c r="B27" s="173"/>
      <c r="C27" s="170"/>
      <c r="D27" s="188" t="s">
        <v>15</v>
      </c>
      <c r="E27" s="188" t="s">
        <v>121</v>
      </c>
      <c r="F27" s="188" t="s">
        <v>123</v>
      </c>
      <c r="H27" s="214"/>
    </row>
    <row r="28" spans="2:42" ht="90" customHeight="1">
      <c r="B28" s="173"/>
      <c r="D28" s="189" t="s">
        <v>357</v>
      </c>
      <c r="E28" s="189" t="s">
        <v>45</v>
      </c>
      <c r="F28" s="189" t="s">
        <v>4</v>
      </c>
      <c r="H28" s="214"/>
      <c r="J28" s="1" t="s">
        <v>357</v>
      </c>
      <c r="K28" s="1" t="s">
        <v>118</v>
      </c>
      <c r="L28" s="1" t="s">
        <v>310</v>
      </c>
      <c r="M28" s="1" t="s">
        <v>193</v>
      </c>
      <c r="N28" s="1" t="s">
        <v>45</v>
      </c>
      <c r="O28" s="1" t="s">
        <v>311</v>
      </c>
      <c r="P28" s="1" t="s">
        <v>312</v>
      </c>
      <c r="Q28" s="1" t="s">
        <v>313</v>
      </c>
      <c r="R28" s="1" t="s">
        <v>315</v>
      </c>
      <c r="S28" s="1" t="s">
        <v>316</v>
      </c>
      <c r="T28" s="1" t="s">
        <v>59</v>
      </c>
      <c r="U28" s="1" t="s">
        <v>317</v>
      </c>
      <c r="V28" s="1" t="s">
        <v>271</v>
      </c>
      <c r="W28" s="1" t="s">
        <v>218</v>
      </c>
      <c r="X28" s="1" t="s">
        <v>213</v>
      </c>
      <c r="Y28" s="1" t="s">
        <v>216</v>
      </c>
      <c r="Z28" s="1" t="s">
        <v>249</v>
      </c>
      <c r="AA28" s="1" t="s">
        <v>318</v>
      </c>
      <c r="AB28" s="1" t="s">
        <v>225</v>
      </c>
      <c r="AC28" s="1" t="s">
        <v>319</v>
      </c>
      <c r="AD28" s="1" t="s">
        <v>320</v>
      </c>
      <c r="AE28" s="1" t="s">
        <v>321</v>
      </c>
      <c r="AF28" s="1" t="s">
        <v>322</v>
      </c>
      <c r="AG28" s="1" t="s">
        <v>324</v>
      </c>
      <c r="AH28" s="1" t="s">
        <v>44</v>
      </c>
      <c r="AI28" s="1" t="s">
        <v>325</v>
      </c>
      <c r="AJ28" s="1" t="s">
        <v>7</v>
      </c>
      <c r="AK28" s="1" t="s">
        <v>326</v>
      </c>
      <c r="AL28" s="1" t="s">
        <v>328</v>
      </c>
      <c r="AM28" s="1" t="s">
        <v>314</v>
      </c>
      <c r="AN28" s="1" t="s">
        <v>107</v>
      </c>
      <c r="AO28" s="1" t="s">
        <v>185</v>
      </c>
      <c r="AP28" s="1" t="s">
        <v>4</v>
      </c>
    </row>
    <row r="29" spans="2:42" ht="16.2" customHeight="1">
      <c r="B29" s="174"/>
      <c r="C29" s="179"/>
      <c r="D29" s="179"/>
      <c r="E29" s="179"/>
      <c r="F29" s="179"/>
      <c r="G29" s="179"/>
      <c r="H29" s="215"/>
    </row>
    <row r="30" spans="2:42" s="135" customFormat="1"/>
    <row r="31" spans="2:42" ht="18" customHeight="1">
      <c r="B31" s="171" t="s">
        <v>190</v>
      </c>
    </row>
    <row r="32" spans="2:42" ht="22.2" customHeight="1">
      <c r="B32" s="172" t="s">
        <v>120</v>
      </c>
      <c r="C32" s="177" t="s">
        <v>257</v>
      </c>
      <c r="D32" s="177"/>
      <c r="E32" s="177"/>
      <c r="F32" s="177"/>
      <c r="G32" s="177"/>
      <c r="H32" s="213"/>
    </row>
    <row r="33" spans="2:12" ht="21.75" customHeight="1">
      <c r="B33" s="173"/>
      <c r="C33" s="178" t="s">
        <v>70</v>
      </c>
      <c r="D33" s="182"/>
      <c r="H33" s="214"/>
      <c r="L33" s="217"/>
    </row>
    <row r="34" spans="2:12" ht="16" customHeight="1">
      <c r="B34" s="173"/>
      <c r="D34" s="190" t="s">
        <v>115</v>
      </c>
      <c r="E34" s="199"/>
      <c r="F34" s="205"/>
      <c r="G34" s="186" t="s">
        <v>119</v>
      </c>
      <c r="H34" s="214"/>
    </row>
    <row r="35" spans="2:12" ht="60" customHeight="1">
      <c r="B35" s="173"/>
      <c r="D35" s="191" t="s">
        <v>258</v>
      </c>
      <c r="E35" s="200"/>
      <c r="F35" s="206"/>
      <c r="G35" s="204" t="s">
        <v>120</v>
      </c>
      <c r="H35" s="214"/>
    </row>
    <row r="36" spans="2:12" ht="60" customHeight="1">
      <c r="B36" s="173"/>
      <c r="D36" s="191" t="s">
        <v>198</v>
      </c>
      <c r="E36" s="201"/>
      <c r="F36" s="207"/>
      <c r="G36" s="204" t="s">
        <v>120</v>
      </c>
      <c r="H36" s="214"/>
    </row>
    <row r="37" spans="2:12" ht="60" customHeight="1">
      <c r="B37" s="173"/>
      <c r="D37" s="191" t="s">
        <v>259</v>
      </c>
      <c r="E37" s="201"/>
      <c r="F37" s="207"/>
      <c r="G37" s="204" t="s">
        <v>120</v>
      </c>
      <c r="H37" s="214"/>
    </row>
    <row r="38" spans="2:12">
      <c r="B38" s="174"/>
      <c r="C38" s="179"/>
      <c r="D38" s="179"/>
      <c r="E38" s="179"/>
      <c r="F38" s="179"/>
      <c r="G38" s="179"/>
      <c r="H38" s="215"/>
    </row>
    <row r="39" spans="2:12" ht="22.2" customHeight="1">
      <c r="B39" s="172" t="s">
        <v>120</v>
      </c>
      <c r="C39" s="180" t="s">
        <v>83</v>
      </c>
      <c r="D39" s="177"/>
      <c r="E39" s="177"/>
      <c r="F39" s="177"/>
      <c r="G39" s="177"/>
      <c r="H39" s="213"/>
    </row>
    <row r="40" spans="2:12" ht="24.6" customHeight="1">
      <c r="B40" s="174"/>
      <c r="C40" s="181" t="s">
        <v>126</v>
      </c>
      <c r="D40" s="192"/>
      <c r="E40" s="192"/>
      <c r="F40" s="192"/>
      <c r="G40" s="192"/>
      <c r="H40" s="215"/>
    </row>
    <row r="41" spans="2:12" ht="22.2" customHeight="1">
      <c r="B41" s="172" t="s">
        <v>120</v>
      </c>
      <c r="C41" s="182" t="s">
        <v>116</v>
      </c>
      <c r="D41" s="177"/>
      <c r="E41" s="177"/>
      <c r="F41" s="177"/>
      <c r="G41" s="177"/>
      <c r="H41" s="213"/>
    </row>
    <row r="42" spans="2:12" s="168" customFormat="1" ht="24" customHeight="1">
      <c r="B42" s="174"/>
      <c r="C42" s="183"/>
      <c r="D42" s="183"/>
      <c r="E42" s="183"/>
      <c r="F42" s="183"/>
      <c r="G42" s="183"/>
      <c r="H42" s="216"/>
    </row>
    <row r="43" spans="2:12" ht="22.2" customHeight="1">
      <c r="B43" s="172" t="s">
        <v>120</v>
      </c>
      <c r="C43" s="182" t="s">
        <v>104</v>
      </c>
      <c r="H43" s="214"/>
    </row>
    <row r="44" spans="2:12" ht="25.8" customHeight="1">
      <c r="B44" s="174"/>
      <c r="C44" s="183" t="s">
        <v>260</v>
      </c>
      <c r="D44" s="179"/>
      <c r="E44" s="179"/>
      <c r="F44" s="179"/>
      <c r="G44" s="179"/>
      <c r="H44" s="215"/>
    </row>
    <row r="45" spans="2:12" ht="22.2" customHeight="1">
      <c r="B45" s="172" t="s">
        <v>120</v>
      </c>
      <c r="C45" s="182" t="s">
        <v>232</v>
      </c>
      <c r="H45" s="214"/>
    </row>
    <row r="46" spans="2:12" ht="25.8" customHeight="1">
      <c r="B46" s="174"/>
      <c r="C46" s="183"/>
      <c r="D46" s="179"/>
      <c r="E46" s="179"/>
      <c r="F46" s="179"/>
      <c r="G46" s="179"/>
      <c r="H46" s="215"/>
    </row>
    <row r="47" spans="2:12" s="1" customFormat="1" ht="17.399999999999999" customHeight="1">
      <c r="B47" s="175"/>
      <c r="C47" s="168"/>
    </row>
    <row r="48" spans="2:12">
      <c r="B48" s="171" t="s">
        <v>172</v>
      </c>
    </row>
    <row r="49" spans="2:4" ht="33.6" customHeight="1">
      <c r="C49" s="218">
        <v>150000</v>
      </c>
      <c r="D49" s="219"/>
    </row>
    <row r="50" spans="2:4" ht="33.6" customHeight="1"/>
    <row r="51" spans="2:4" ht="33.6" customHeight="1"/>
    <row r="52" spans="2:4" ht="33.6" customHeight="1"/>
    <row r="53" spans="2:4" ht="33.6" customHeight="1"/>
    <row r="54" spans="2:4" ht="33.6" customHeight="1"/>
    <row r="55" spans="2:4" ht="33.6" customHeight="1">
      <c r="B55" s="209"/>
      <c r="C55" s="171"/>
    </row>
    <row r="56" spans="2:4" ht="33.6" customHeight="1">
      <c r="B56" s="212"/>
      <c r="C56" s="171"/>
    </row>
  </sheetData>
  <mergeCells count="19">
    <mergeCell ref="B1:E1"/>
    <mergeCell ref="F4:G4"/>
    <mergeCell ref="F5:G5"/>
    <mergeCell ref="B7:H7"/>
    <mergeCell ref="B9:H9"/>
    <mergeCell ref="D15:E15"/>
    <mergeCell ref="D34:F34"/>
    <mergeCell ref="D35:F35"/>
    <mergeCell ref="D36:F36"/>
    <mergeCell ref="D37:F37"/>
    <mergeCell ref="C40:G40"/>
    <mergeCell ref="C49:D49"/>
    <mergeCell ref="B39:B40"/>
    <mergeCell ref="B41:B42"/>
    <mergeCell ref="B43:B44"/>
    <mergeCell ref="B45:B46"/>
    <mergeCell ref="B12:B22"/>
    <mergeCell ref="B23:B29"/>
    <mergeCell ref="B32:B38"/>
  </mergeCells>
  <phoneticPr fontId="21"/>
  <dataValidations count="2">
    <dataValidation type="list" allowBlank="1" showDropDown="0" showInputMessage="1" showErrorMessage="1" sqref="B41 B43 B45 B23 F16:F21 B12 B39 G35:G37 B32">
      <formula1>$J$12</formula1>
    </dataValidation>
    <dataValidation type="list" allowBlank="1" showDropDown="0" showInputMessage="1" showErrorMessage="1" sqref="D28:F28">
      <formula1>$J$28:$AP$28</formula1>
    </dataValidation>
  </dataValidations>
  <printOptions horizontalCentered="1"/>
  <pageMargins left="0.70866141732283472" right="0.70866141732283472" top="0.74803149606299213" bottom="0.55118110236220474" header="0.31496062992125984" footer="0.31496062992125984"/>
  <pageSetup paperSize="9" scale="62" fitToWidth="1" fitToHeight="0" orientation="portrait" usePrinterDefaults="1"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P59"/>
  <sheetViews>
    <sheetView showGridLines="0" view="pageBreakPreview" topLeftCell="B31" zoomScale="70" zoomScaleNormal="114" zoomScaleSheetLayoutView="70" workbookViewId="0">
      <selection activeCell="C18" sqref="C18"/>
    </sheetView>
  </sheetViews>
  <sheetFormatPr defaultRowHeight="14.25"/>
  <cols>
    <col min="1" max="1" width="2.75" style="135" customWidth="1"/>
    <col min="2" max="2" width="9.75" style="135" customWidth="1"/>
    <col min="3" max="3" width="5.44140625" style="135" customWidth="1"/>
    <col min="4" max="7" width="30.77734375" style="135" customWidth="1"/>
    <col min="8" max="8" width="2.5546875" style="135" customWidth="1"/>
    <col min="9" max="11" width="9" style="135" customWidth="1"/>
    <col min="12" max="12" width="49.75" style="135" customWidth="1"/>
    <col min="13" max="16384" width="9" style="135" customWidth="1"/>
  </cols>
  <sheetData>
    <row r="1" spans="2:10">
      <c r="B1" s="146" t="s">
        <v>287</v>
      </c>
      <c r="C1" s="146"/>
      <c r="D1" s="146"/>
      <c r="E1" s="146"/>
      <c r="F1" s="203" t="s">
        <v>2</v>
      </c>
      <c r="G1" s="210" t="e">
        <f>#REF!</f>
        <v>#REF!</v>
      </c>
    </row>
    <row r="2" spans="2:10" s="135" customFormat="1" ht="23.25" customHeight="1">
      <c r="B2" s="135" t="s">
        <v>151</v>
      </c>
      <c r="F2" s="198"/>
      <c r="G2" s="156"/>
    </row>
    <row r="3" spans="2:10" s="135" customFormat="1">
      <c r="F3" s="198"/>
      <c r="G3" s="156"/>
    </row>
    <row r="4" spans="2:10" ht="26.25" customHeight="1">
      <c r="E4" s="198" t="s">
        <v>192</v>
      </c>
      <c r="F4" s="160" t="s">
        <v>165</v>
      </c>
      <c r="G4" s="160"/>
    </row>
    <row r="5" spans="2:10" ht="23.25" customHeight="1">
      <c r="E5" s="198" t="s">
        <v>194</v>
      </c>
      <c r="F5" s="160" t="s">
        <v>256</v>
      </c>
      <c r="G5" s="160"/>
    </row>
    <row r="6" spans="2:10" s="135" customFormat="1">
      <c r="F6" s="198"/>
      <c r="G6" s="156"/>
    </row>
    <row r="7" spans="2:10" ht="24.75" customHeight="1">
      <c r="B7" s="169" t="s">
        <v>113</v>
      </c>
      <c r="C7" s="169"/>
      <c r="D7" s="169"/>
      <c r="E7" s="169"/>
      <c r="F7" s="169"/>
      <c r="G7" s="169"/>
      <c r="H7" s="169"/>
    </row>
    <row r="9" spans="2:10">
      <c r="B9" s="170" t="s">
        <v>135</v>
      </c>
      <c r="C9" s="170"/>
      <c r="D9" s="170"/>
      <c r="E9" s="170"/>
      <c r="F9" s="170"/>
      <c r="G9" s="170"/>
      <c r="H9" s="170"/>
    </row>
    <row r="11" spans="2:10" ht="18" customHeight="1">
      <c r="B11" s="171" t="s">
        <v>189</v>
      </c>
    </row>
    <row r="12" spans="2:10" ht="22.2" customHeight="1">
      <c r="B12" s="172"/>
      <c r="C12" s="177" t="s">
        <v>146</v>
      </c>
      <c r="D12" s="177"/>
      <c r="E12" s="177"/>
      <c r="F12" s="177"/>
      <c r="G12" s="177"/>
      <c r="H12" s="213"/>
      <c r="J12" s="175" t="s">
        <v>120</v>
      </c>
    </row>
    <row r="13" spans="2:10" ht="6" customHeight="1">
      <c r="B13" s="173"/>
      <c r="H13" s="214"/>
      <c r="J13" s="175"/>
    </row>
    <row r="14" spans="2:10">
      <c r="B14" s="173"/>
      <c r="C14" s="178" t="s">
        <v>61</v>
      </c>
      <c r="D14" s="185"/>
      <c r="H14" s="214"/>
    </row>
    <row r="15" spans="2:10" ht="16" customHeight="1">
      <c r="B15" s="173"/>
      <c r="D15" s="186" t="s">
        <v>115</v>
      </c>
      <c r="E15" s="186"/>
      <c r="F15" s="186" t="s">
        <v>119</v>
      </c>
      <c r="H15" s="214"/>
    </row>
    <row r="16" spans="2:10" ht="16" customHeight="1">
      <c r="B16" s="173"/>
      <c r="D16" s="187" t="s">
        <v>183</v>
      </c>
      <c r="E16" s="187"/>
      <c r="F16" s="204"/>
      <c r="H16" s="214"/>
    </row>
    <row r="17" spans="2:42" ht="16" customHeight="1">
      <c r="B17" s="173"/>
      <c r="D17" s="187" t="s">
        <v>51</v>
      </c>
      <c r="E17" s="187"/>
      <c r="F17" s="204"/>
      <c r="H17" s="214"/>
    </row>
    <row r="18" spans="2:42" ht="16" customHeight="1">
      <c r="B18" s="173"/>
      <c r="D18" s="187" t="s">
        <v>138</v>
      </c>
      <c r="E18" s="187"/>
      <c r="F18" s="204"/>
      <c r="H18" s="214"/>
    </row>
    <row r="19" spans="2:42" ht="16" customHeight="1">
      <c r="B19" s="173"/>
      <c r="D19" s="187" t="s">
        <v>132</v>
      </c>
      <c r="E19" s="187"/>
      <c r="F19" s="204"/>
      <c r="H19" s="214"/>
    </row>
    <row r="20" spans="2:42" ht="16" customHeight="1">
      <c r="B20" s="173"/>
      <c r="D20" s="187" t="s">
        <v>184</v>
      </c>
      <c r="E20" s="187"/>
      <c r="F20" s="204"/>
      <c r="H20" s="214"/>
    </row>
    <row r="21" spans="2:42" ht="16" customHeight="1">
      <c r="B21" s="173"/>
      <c r="D21" s="187" t="s">
        <v>94</v>
      </c>
      <c r="E21" s="187"/>
      <c r="F21" s="204"/>
      <c r="H21" s="214"/>
    </row>
    <row r="22" spans="2:42">
      <c r="B22" s="174"/>
      <c r="D22" s="185"/>
      <c r="E22" s="185"/>
      <c r="H22" s="214"/>
    </row>
    <row r="23" spans="2:42" ht="22.2" customHeight="1">
      <c r="B23" s="172" t="s">
        <v>120</v>
      </c>
      <c r="C23" s="177" t="s">
        <v>209</v>
      </c>
      <c r="D23" s="177"/>
      <c r="E23" s="177"/>
      <c r="F23" s="177"/>
      <c r="G23" s="177"/>
      <c r="H23" s="213"/>
    </row>
    <row r="24" spans="2:42" ht="15.6" customHeight="1">
      <c r="B24" s="173"/>
      <c r="D24" s="168"/>
      <c r="H24" s="214"/>
    </row>
    <row r="25" spans="2:42" ht="7.8" customHeight="1">
      <c r="B25" s="173"/>
      <c r="H25" s="214"/>
      <c r="L25" s="217"/>
    </row>
    <row r="26" spans="2:42" ht="21.75" customHeight="1">
      <c r="B26" s="173"/>
      <c r="C26" s="178" t="s">
        <v>186</v>
      </c>
      <c r="H26" s="214"/>
      <c r="L26" s="217"/>
    </row>
    <row r="27" spans="2:42" ht="16" customHeight="1">
      <c r="B27" s="173"/>
      <c r="C27" s="170"/>
      <c r="D27" s="188" t="s">
        <v>15</v>
      </c>
      <c r="E27" s="188" t="s">
        <v>121</v>
      </c>
      <c r="F27" s="188" t="s">
        <v>123</v>
      </c>
      <c r="H27" s="214"/>
    </row>
    <row r="28" spans="2:42" ht="90" customHeight="1">
      <c r="B28" s="173"/>
      <c r="D28" s="189" t="s">
        <v>118</v>
      </c>
      <c r="E28" s="189" t="s">
        <v>4</v>
      </c>
      <c r="F28" s="189"/>
      <c r="H28" s="214"/>
      <c r="J28" s="1" t="s">
        <v>357</v>
      </c>
      <c r="K28" s="1" t="s">
        <v>118</v>
      </c>
      <c r="L28" s="1" t="s">
        <v>310</v>
      </c>
      <c r="M28" s="1" t="s">
        <v>193</v>
      </c>
      <c r="N28" s="1" t="s">
        <v>45</v>
      </c>
      <c r="O28" s="1" t="s">
        <v>311</v>
      </c>
      <c r="P28" s="1" t="s">
        <v>312</v>
      </c>
      <c r="Q28" s="1" t="s">
        <v>313</v>
      </c>
      <c r="R28" s="1" t="s">
        <v>315</v>
      </c>
      <c r="S28" s="1" t="s">
        <v>316</v>
      </c>
      <c r="T28" s="1" t="s">
        <v>59</v>
      </c>
      <c r="U28" s="1" t="s">
        <v>317</v>
      </c>
      <c r="V28" s="1" t="s">
        <v>271</v>
      </c>
      <c r="W28" s="1" t="s">
        <v>218</v>
      </c>
      <c r="X28" s="1" t="s">
        <v>213</v>
      </c>
      <c r="Y28" s="1" t="s">
        <v>216</v>
      </c>
      <c r="Z28" s="1" t="s">
        <v>249</v>
      </c>
      <c r="AA28" s="1" t="s">
        <v>318</v>
      </c>
      <c r="AB28" s="1" t="s">
        <v>225</v>
      </c>
      <c r="AC28" s="1" t="s">
        <v>319</v>
      </c>
      <c r="AD28" s="1" t="s">
        <v>320</v>
      </c>
      <c r="AE28" s="1" t="s">
        <v>321</v>
      </c>
      <c r="AF28" s="1" t="s">
        <v>322</v>
      </c>
      <c r="AG28" s="1" t="s">
        <v>324</v>
      </c>
      <c r="AH28" s="1" t="s">
        <v>44</v>
      </c>
      <c r="AI28" s="1" t="s">
        <v>325</v>
      </c>
      <c r="AJ28" s="1" t="s">
        <v>7</v>
      </c>
      <c r="AK28" s="1" t="s">
        <v>326</v>
      </c>
      <c r="AL28" s="1" t="s">
        <v>328</v>
      </c>
      <c r="AM28" s="1" t="s">
        <v>314</v>
      </c>
      <c r="AN28" s="1" t="s">
        <v>107</v>
      </c>
      <c r="AO28" s="1" t="s">
        <v>185</v>
      </c>
      <c r="AP28" s="1" t="s">
        <v>4</v>
      </c>
    </row>
    <row r="29" spans="2:42" ht="16.2" customHeight="1">
      <c r="B29" s="174"/>
      <c r="C29" s="179"/>
      <c r="D29" s="179"/>
      <c r="E29" s="179"/>
      <c r="F29" s="179"/>
      <c r="G29" s="179"/>
      <c r="H29" s="215"/>
    </row>
    <row r="30" spans="2:42" s="135" customFormat="1"/>
    <row r="31" spans="2:42" ht="18" customHeight="1">
      <c r="B31" s="171" t="s">
        <v>190</v>
      </c>
    </row>
    <row r="32" spans="2:42" ht="22.2" customHeight="1">
      <c r="B32" s="172" t="s">
        <v>120</v>
      </c>
      <c r="C32" s="177" t="s">
        <v>257</v>
      </c>
      <c r="D32" s="177"/>
      <c r="E32" s="177"/>
      <c r="F32" s="177"/>
      <c r="G32" s="177"/>
      <c r="H32" s="213"/>
    </row>
    <row r="33" spans="2:12" ht="21.75" customHeight="1">
      <c r="B33" s="173"/>
      <c r="C33" s="178" t="s">
        <v>70</v>
      </c>
      <c r="D33" s="182"/>
      <c r="H33" s="214"/>
      <c r="L33" s="217"/>
    </row>
    <row r="34" spans="2:12" ht="16" customHeight="1">
      <c r="B34" s="173"/>
      <c r="D34" s="190" t="s">
        <v>115</v>
      </c>
      <c r="E34" s="199"/>
      <c r="F34" s="205"/>
      <c r="G34" s="186" t="s">
        <v>119</v>
      </c>
      <c r="H34" s="214"/>
    </row>
    <row r="35" spans="2:12" ht="60" customHeight="1">
      <c r="B35" s="173"/>
      <c r="D35" s="191" t="s">
        <v>258</v>
      </c>
      <c r="E35" s="200"/>
      <c r="F35" s="206"/>
      <c r="G35" s="204" t="s">
        <v>120</v>
      </c>
      <c r="H35" s="214"/>
    </row>
    <row r="36" spans="2:12" ht="60" customHeight="1">
      <c r="B36" s="173"/>
      <c r="D36" s="191" t="s">
        <v>198</v>
      </c>
      <c r="E36" s="201"/>
      <c r="F36" s="207"/>
      <c r="G36" s="204" t="s">
        <v>120</v>
      </c>
      <c r="H36" s="214"/>
    </row>
    <row r="37" spans="2:12" ht="60" customHeight="1">
      <c r="B37" s="173"/>
      <c r="D37" s="191" t="s">
        <v>259</v>
      </c>
      <c r="E37" s="201"/>
      <c r="F37" s="207"/>
      <c r="G37" s="204" t="s">
        <v>120</v>
      </c>
      <c r="H37" s="214"/>
    </row>
    <row r="38" spans="2:12">
      <c r="B38" s="174"/>
      <c r="C38" s="179"/>
      <c r="D38" s="179"/>
      <c r="E38" s="179"/>
      <c r="F38" s="179"/>
      <c r="G38" s="179"/>
      <c r="H38" s="215"/>
    </row>
    <row r="39" spans="2:12" ht="22.2" customHeight="1">
      <c r="B39" s="172" t="s">
        <v>120</v>
      </c>
      <c r="C39" s="180" t="s">
        <v>83</v>
      </c>
      <c r="D39" s="177"/>
      <c r="E39" s="177"/>
      <c r="F39" s="177"/>
      <c r="G39" s="177"/>
      <c r="H39" s="213"/>
    </row>
    <row r="40" spans="2:12" ht="24.6" customHeight="1">
      <c r="B40" s="174"/>
      <c r="C40" s="181" t="s">
        <v>126</v>
      </c>
      <c r="D40" s="192"/>
      <c r="E40" s="192"/>
      <c r="F40" s="192"/>
      <c r="G40" s="192"/>
      <c r="H40" s="215"/>
    </row>
    <row r="41" spans="2:12" ht="22.2" customHeight="1">
      <c r="B41" s="172" t="s">
        <v>120</v>
      </c>
      <c r="C41" s="182" t="s">
        <v>116</v>
      </c>
      <c r="D41" s="177"/>
      <c r="E41" s="177"/>
      <c r="F41" s="177"/>
      <c r="G41" s="177"/>
      <c r="H41" s="213"/>
    </row>
    <row r="42" spans="2:12" s="168" customFormat="1" ht="24" customHeight="1">
      <c r="B42" s="174"/>
      <c r="C42" s="183"/>
      <c r="D42" s="183"/>
      <c r="E42" s="183"/>
      <c r="F42" s="183"/>
      <c r="G42" s="183"/>
      <c r="H42" s="216"/>
    </row>
    <row r="43" spans="2:12" ht="22.2" customHeight="1">
      <c r="B43" s="172" t="s">
        <v>120</v>
      </c>
      <c r="C43" s="182" t="s">
        <v>104</v>
      </c>
      <c r="H43" s="214"/>
    </row>
    <row r="44" spans="2:12" ht="25.8" customHeight="1">
      <c r="B44" s="174"/>
      <c r="C44" s="183" t="s">
        <v>260</v>
      </c>
      <c r="D44" s="179"/>
      <c r="E44" s="179"/>
      <c r="F44" s="179"/>
      <c r="G44" s="179"/>
      <c r="H44" s="215"/>
    </row>
    <row r="45" spans="2:12" ht="22.2" customHeight="1">
      <c r="B45" s="172" t="s">
        <v>120</v>
      </c>
      <c r="C45" s="182" t="s">
        <v>232</v>
      </c>
      <c r="H45" s="214"/>
    </row>
    <row r="46" spans="2:12" ht="25.8" customHeight="1">
      <c r="B46" s="174"/>
      <c r="C46" s="183"/>
      <c r="D46" s="179"/>
      <c r="E46" s="179"/>
      <c r="F46" s="179"/>
      <c r="G46" s="179"/>
      <c r="H46" s="215"/>
    </row>
    <row r="47" spans="2:12" s="1" customFormat="1" ht="17.399999999999999" customHeight="1">
      <c r="B47" s="175"/>
      <c r="C47" s="168"/>
    </row>
    <row r="48" spans="2:12">
      <c r="B48" s="171" t="s">
        <v>172</v>
      </c>
    </row>
    <row r="49" spans="2:6">
      <c r="B49" s="171" t="s">
        <v>235</v>
      </c>
    </row>
    <row r="50" spans="2:6">
      <c r="B50" s="171" t="s">
        <v>272</v>
      </c>
    </row>
    <row r="51" spans="2:6">
      <c r="B51" s="171"/>
    </row>
    <row r="52" spans="2:6" ht="25" customHeight="1">
      <c r="D52" s="193" t="s">
        <v>269</v>
      </c>
      <c r="F52" s="188" t="s">
        <v>217</v>
      </c>
    </row>
    <row r="53" spans="2:6" ht="25" customHeight="1">
      <c r="D53" s="220" t="s">
        <v>120</v>
      </c>
      <c r="E53" s="175" t="s">
        <v>117</v>
      </c>
      <c r="F53" s="221">
        <f>IF(D53="○",145000,0)</f>
        <v>145000</v>
      </c>
    </row>
    <row r="54" spans="2:6" ht="25" customHeight="1">
      <c r="D54" s="195"/>
      <c r="F54" s="212"/>
    </row>
    <row r="55" spans="2:6" ht="25" customHeight="1">
      <c r="D55" s="193" t="s">
        <v>273</v>
      </c>
      <c r="F55" s="188" t="s">
        <v>217</v>
      </c>
    </row>
    <row r="56" spans="2:6" ht="25" customHeight="1">
      <c r="D56" s="220"/>
      <c r="E56" s="175" t="s">
        <v>117</v>
      </c>
      <c r="F56" s="221">
        <f>IF(D56="○",105000,0)</f>
        <v>0</v>
      </c>
    </row>
    <row r="57" spans="2:6" ht="25" customHeight="1">
      <c r="D57" s="195"/>
      <c r="F57" s="212"/>
    </row>
    <row r="58" spans="2:6" ht="25" customHeight="1">
      <c r="D58" s="193" t="s">
        <v>274</v>
      </c>
      <c r="F58" s="188" t="s">
        <v>217</v>
      </c>
    </row>
    <row r="59" spans="2:6" ht="25" customHeight="1">
      <c r="D59" s="220"/>
      <c r="E59" s="175" t="s">
        <v>117</v>
      </c>
      <c r="F59" s="221">
        <f>IF(D59="○",70000,0)</f>
        <v>0</v>
      </c>
    </row>
  </sheetData>
  <mergeCells count="18">
    <mergeCell ref="B1:E1"/>
    <mergeCell ref="F4:G4"/>
    <mergeCell ref="F5:G5"/>
    <mergeCell ref="B7:H7"/>
    <mergeCell ref="B9:H9"/>
    <mergeCell ref="D15:E15"/>
    <mergeCell ref="D34:F34"/>
    <mergeCell ref="D35:F35"/>
    <mergeCell ref="D36:F36"/>
    <mergeCell ref="D37:F37"/>
    <mergeCell ref="C40:G40"/>
    <mergeCell ref="B39:B40"/>
    <mergeCell ref="B41:B42"/>
    <mergeCell ref="B43:B44"/>
    <mergeCell ref="B45:B46"/>
    <mergeCell ref="B12:B22"/>
    <mergeCell ref="B23:B29"/>
    <mergeCell ref="B32:B38"/>
  </mergeCells>
  <phoneticPr fontId="21"/>
  <dataValidations count="2">
    <dataValidation type="list" allowBlank="1" showDropDown="0" showInputMessage="1" showErrorMessage="1" sqref="B41 B43 B45 B23 F16:F21 B12 B39 G35:G37 B32">
      <formula1>$J$12</formula1>
    </dataValidation>
    <dataValidation type="list" allowBlank="1" showDropDown="0" showInputMessage="1" showErrorMessage="1" sqref="D28:F28">
      <formula1>$J$28:$AP$28</formula1>
    </dataValidation>
  </dataValidations>
  <printOptions horizontalCentered="1"/>
  <pageMargins left="0.70866141732283472" right="0.70866141732283472" top="0.74803149606299213" bottom="0.55118110236220474" header="0.31496062992125984" footer="0.31496062992125984"/>
  <pageSetup paperSize="9" scale="62" fitToWidth="1" fitToHeight="0" orientation="portrait" usePrinterDefaults="1"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P56"/>
  <sheetViews>
    <sheetView showGridLines="0" view="pageBreakPreview" topLeftCell="A4" zoomScale="70" zoomScaleNormal="114" zoomScaleSheetLayoutView="70" workbookViewId="0">
      <selection activeCell="C18" sqref="C18"/>
    </sheetView>
  </sheetViews>
  <sheetFormatPr defaultRowHeight="14.25"/>
  <cols>
    <col min="1" max="1" width="2.75" style="135" customWidth="1"/>
    <col min="2" max="2" width="9.75" style="135" customWidth="1"/>
    <col min="3" max="3" width="5.44140625" style="135" customWidth="1"/>
    <col min="4" max="7" width="30.77734375" style="135" customWidth="1"/>
    <col min="8" max="8" width="2.5546875" style="135" customWidth="1"/>
    <col min="9" max="11" width="9" style="135" customWidth="1"/>
    <col min="12" max="12" width="49.75" style="135" customWidth="1"/>
    <col min="13" max="16384" width="9" style="135" customWidth="1"/>
  </cols>
  <sheetData>
    <row r="1" spans="2:10">
      <c r="B1" s="146" t="s">
        <v>286</v>
      </c>
      <c r="C1" s="146"/>
      <c r="D1" s="146"/>
      <c r="E1" s="146"/>
      <c r="F1" s="203" t="s">
        <v>2</v>
      </c>
      <c r="G1" s="210" t="e">
        <f>#REF!</f>
        <v>#REF!</v>
      </c>
    </row>
    <row r="2" spans="2:10" s="135" customFormat="1" ht="23.25" customHeight="1">
      <c r="B2" s="135" t="s">
        <v>151</v>
      </c>
      <c r="F2" s="198"/>
      <c r="G2" s="156"/>
    </row>
    <row r="3" spans="2:10" s="135" customFormat="1">
      <c r="F3" s="198"/>
      <c r="G3" s="156"/>
    </row>
    <row r="4" spans="2:10" ht="26.25" customHeight="1">
      <c r="E4" s="198" t="s">
        <v>192</v>
      </c>
      <c r="F4" s="160" t="s">
        <v>266</v>
      </c>
      <c r="G4" s="160"/>
    </row>
    <row r="5" spans="2:10" ht="23.25" customHeight="1">
      <c r="E5" s="198" t="s">
        <v>194</v>
      </c>
      <c r="F5" s="160" t="s">
        <v>256</v>
      </c>
      <c r="G5" s="160"/>
    </row>
    <row r="6" spans="2:10" s="135" customFormat="1">
      <c r="F6" s="198"/>
      <c r="G6" s="156"/>
    </row>
    <row r="7" spans="2:10" ht="24.75" customHeight="1">
      <c r="B7" s="169" t="s">
        <v>113</v>
      </c>
      <c r="C7" s="169"/>
      <c r="D7" s="169"/>
      <c r="E7" s="169"/>
      <c r="F7" s="169"/>
      <c r="G7" s="169"/>
      <c r="H7" s="169"/>
    </row>
    <row r="9" spans="2:10">
      <c r="B9" s="170" t="s">
        <v>135</v>
      </c>
      <c r="C9" s="170"/>
      <c r="D9" s="170"/>
      <c r="E9" s="170"/>
      <c r="F9" s="170"/>
      <c r="G9" s="170"/>
      <c r="H9" s="170"/>
    </row>
    <row r="11" spans="2:10" ht="18" customHeight="1">
      <c r="B11" s="171" t="s">
        <v>189</v>
      </c>
    </row>
    <row r="12" spans="2:10" ht="22.2" customHeight="1">
      <c r="B12" s="172" t="s">
        <v>120</v>
      </c>
      <c r="C12" s="177" t="s">
        <v>146</v>
      </c>
      <c r="D12" s="177"/>
      <c r="E12" s="177"/>
      <c r="F12" s="177"/>
      <c r="G12" s="177"/>
      <c r="H12" s="213"/>
      <c r="J12" s="175" t="s">
        <v>120</v>
      </c>
    </row>
    <row r="13" spans="2:10" ht="6" customHeight="1">
      <c r="B13" s="173"/>
      <c r="H13" s="214"/>
      <c r="J13" s="175"/>
    </row>
    <row r="14" spans="2:10">
      <c r="B14" s="173"/>
      <c r="C14" s="178" t="s">
        <v>61</v>
      </c>
      <c r="D14" s="185"/>
      <c r="H14" s="214"/>
    </row>
    <row r="15" spans="2:10" ht="16" customHeight="1">
      <c r="B15" s="173"/>
      <c r="D15" s="186" t="s">
        <v>115</v>
      </c>
      <c r="E15" s="186"/>
      <c r="F15" s="186" t="s">
        <v>119</v>
      </c>
      <c r="H15" s="214"/>
    </row>
    <row r="16" spans="2:10" ht="16" customHeight="1">
      <c r="B16" s="173"/>
      <c r="D16" s="187" t="s">
        <v>183</v>
      </c>
      <c r="E16" s="187"/>
      <c r="F16" s="204"/>
      <c r="H16" s="214"/>
    </row>
    <row r="17" spans="2:42" ht="16" customHeight="1">
      <c r="B17" s="173"/>
      <c r="D17" s="187" t="s">
        <v>51</v>
      </c>
      <c r="E17" s="187"/>
      <c r="F17" s="204"/>
      <c r="H17" s="214"/>
    </row>
    <row r="18" spans="2:42" ht="16" customHeight="1">
      <c r="B18" s="173"/>
      <c r="D18" s="187" t="s">
        <v>138</v>
      </c>
      <c r="E18" s="187"/>
      <c r="F18" s="204"/>
      <c r="H18" s="214"/>
    </row>
    <row r="19" spans="2:42" ht="16" customHeight="1">
      <c r="B19" s="173"/>
      <c r="D19" s="187" t="s">
        <v>132</v>
      </c>
      <c r="E19" s="187"/>
      <c r="F19" s="204"/>
      <c r="H19" s="214"/>
    </row>
    <row r="20" spans="2:42" ht="16" customHeight="1">
      <c r="B20" s="173"/>
      <c r="D20" s="187" t="s">
        <v>184</v>
      </c>
      <c r="E20" s="187"/>
      <c r="F20" s="204" t="s">
        <v>120</v>
      </c>
      <c r="H20" s="214"/>
    </row>
    <row r="21" spans="2:42" ht="16" customHeight="1">
      <c r="B21" s="173"/>
      <c r="D21" s="187" t="s">
        <v>94</v>
      </c>
      <c r="E21" s="187"/>
      <c r="F21" s="204"/>
      <c r="H21" s="214"/>
    </row>
    <row r="22" spans="2:42">
      <c r="B22" s="174"/>
      <c r="D22" s="185"/>
      <c r="E22" s="185"/>
      <c r="H22" s="214"/>
    </row>
    <row r="23" spans="2:42" ht="22.2" customHeight="1">
      <c r="B23" s="172" t="s">
        <v>120</v>
      </c>
      <c r="C23" s="177" t="s">
        <v>57</v>
      </c>
      <c r="D23" s="177"/>
      <c r="E23" s="177"/>
      <c r="F23" s="177"/>
      <c r="G23" s="177"/>
      <c r="H23" s="213"/>
    </row>
    <row r="24" spans="2:42" ht="15.6" customHeight="1">
      <c r="B24" s="173"/>
      <c r="C24" s="135" t="s">
        <v>131</v>
      </c>
      <c r="D24" s="168"/>
      <c r="H24" s="214"/>
    </row>
    <row r="25" spans="2:42" ht="7.8" customHeight="1">
      <c r="B25" s="173"/>
      <c r="H25" s="214"/>
      <c r="L25" s="217"/>
    </row>
    <row r="26" spans="2:42" ht="21.75" customHeight="1">
      <c r="B26" s="173"/>
      <c r="C26" s="178" t="s">
        <v>186</v>
      </c>
      <c r="H26" s="214"/>
      <c r="L26" s="217"/>
    </row>
    <row r="27" spans="2:42" ht="16" customHeight="1">
      <c r="B27" s="173"/>
      <c r="C27" s="170"/>
      <c r="D27" s="188" t="s">
        <v>15</v>
      </c>
      <c r="E27" s="188" t="s">
        <v>121</v>
      </c>
      <c r="F27" s="188" t="s">
        <v>123</v>
      </c>
      <c r="H27" s="214"/>
    </row>
    <row r="28" spans="2:42" ht="90" customHeight="1">
      <c r="B28" s="173"/>
      <c r="D28" s="189" t="s">
        <v>357</v>
      </c>
      <c r="E28" s="189" t="s">
        <v>45</v>
      </c>
      <c r="F28" s="189" t="s">
        <v>4</v>
      </c>
      <c r="H28" s="214"/>
      <c r="J28" s="1" t="s">
        <v>357</v>
      </c>
      <c r="K28" s="1" t="s">
        <v>118</v>
      </c>
      <c r="L28" s="1" t="s">
        <v>310</v>
      </c>
      <c r="M28" s="1" t="s">
        <v>193</v>
      </c>
      <c r="N28" s="1" t="s">
        <v>45</v>
      </c>
      <c r="O28" s="1" t="s">
        <v>311</v>
      </c>
      <c r="P28" s="1" t="s">
        <v>312</v>
      </c>
      <c r="Q28" s="1" t="s">
        <v>313</v>
      </c>
      <c r="R28" s="1" t="s">
        <v>315</v>
      </c>
      <c r="S28" s="1" t="s">
        <v>316</v>
      </c>
      <c r="T28" s="1" t="s">
        <v>59</v>
      </c>
      <c r="U28" s="1" t="s">
        <v>317</v>
      </c>
      <c r="V28" s="1" t="s">
        <v>271</v>
      </c>
      <c r="W28" s="1" t="s">
        <v>218</v>
      </c>
      <c r="X28" s="1" t="s">
        <v>213</v>
      </c>
      <c r="Y28" s="1" t="s">
        <v>216</v>
      </c>
      <c r="Z28" s="1" t="s">
        <v>249</v>
      </c>
      <c r="AA28" s="1" t="s">
        <v>318</v>
      </c>
      <c r="AB28" s="1" t="s">
        <v>225</v>
      </c>
      <c r="AC28" s="1" t="s">
        <v>319</v>
      </c>
      <c r="AD28" s="1" t="s">
        <v>320</v>
      </c>
      <c r="AE28" s="1" t="s">
        <v>321</v>
      </c>
      <c r="AF28" s="1" t="s">
        <v>322</v>
      </c>
      <c r="AG28" s="1" t="s">
        <v>324</v>
      </c>
      <c r="AH28" s="1" t="s">
        <v>44</v>
      </c>
      <c r="AI28" s="1" t="s">
        <v>325</v>
      </c>
      <c r="AJ28" s="1" t="s">
        <v>7</v>
      </c>
      <c r="AK28" s="1" t="s">
        <v>326</v>
      </c>
      <c r="AL28" s="1" t="s">
        <v>328</v>
      </c>
      <c r="AM28" s="1" t="s">
        <v>314</v>
      </c>
      <c r="AN28" s="1" t="s">
        <v>107</v>
      </c>
      <c r="AO28" s="1" t="s">
        <v>185</v>
      </c>
      <c r="AP28" s="1" t="s">
        <v>4</v>
      </c>
    </row>
    <row r="29" spans="2:42" ht="16.2" customHeight="1">
      <c r="B29" s="174"/>
      <c r="C29" s="179"/>
      <c r="D29" s="179"/>
      <c r="E29" s="179"/>
      <c r="F29" s="179"/>
      <c r="G29" s="179"/>
      <c r="H29" s="215"/>
    </row>
    <row r="30" spans="2:42" s="135" customFormat="1"/>
    <row r="31" spans="2:42" ht="18" customHeight="1">
      <c r="B31" s="171" t="s">
        <v>190</v>
      </c>
    </row>
    <row r="32" spans="2:42" ht="22.2" customHeight="1">
      <c r="B32" s="172" t="s">
        <v>120</v>
      </c>
      <c r="C32" s="177" t="s">
        <v>257</v>
      </c>
      <c r="D32" s="177"/>
      <c r="E32" s="177"/>
      <c r="F32" s="177"/>
      <c r="G32" s="177"/>
      <c r="H32" s="213"/>
    </row>
    <row r="33" spans="2:12" ht="21.75" customHeight="1">
      <c r="B33" s="173"/>
      <c r="C33" s="178" t="s">
        <v>70</v>
      </c>
      <c r="D33" s="182"/>
      <c r="H33" s="214"/>
      <c r="L33" s="217"/>
    </row>
    <row r="34" spans="2:12" ht="16" customHeight="1">
      <c r="B34" s="173"/>
      <c r="D34" s="190" t="s">
        <v>115</v>
      </c>
      <c r="E34" s="199"/>
      <c r="F34" s="205"/>
      <c r="G34" s="186" t="s">
        <v>119</v>
      </c>
      <c r="H34" s="214"/>
    </row>
    <row r="35" spans="2:12" ht="60" customHeight="1">
      <c r="B35" s="173"/>
      <c r="D35" s="191" t="s">
        <v>258</v>
      </c>
      <c r="E35" s="200"/>
      <c r="F35" s="206"/>
      <c r="G35" s="204" t="s">
        <v>120</v>
      </c>
      <c r="H35" s="214"/>
    </row>
    <row r="36" spans="2:12" ht="60" customHeight="1">
      <c r="B36" s="173"/>
      <c r="D36" s="191" t="s">
        <v>198</v>
      </c>
      <c r="E36" s="201"/>
      <c r="F36" s="207"/>
      <c r="G36" s="204" t="s">
        <v>120</v>
      </c>
      <c r="H36" s="214"/>
    </row>
    <row r="37" spans="2:12" ht="60" customHeight="1">
      <c r="B37" s="173"/>
      <c r="D37" s="191" t="s">
        <v>259</v>
      </c>
      <c r="E37" s="201"/>
      <c r="F37" s="207"/>
      <c r="G37" s="204" t="s">
        <v>120</v>
      </c>
      <c r="H37" s="214"/>
    </row>
    <row r="38" spans="2:12">
      <c r="B38" s="174"/>
      <c r="C38" s="179"/>
      <c r="D38" s="179"/>
      <c r="E38" s="179"/>
      <c r="F38" s="179"/>
      <c r="G38" s="179"/>
      <c r="H38" s="215"/>
    </row>
    <row r="39" spans="2:12" ht="22.2" customHeight="1">
      <c r="B39" s="172" t="s">
        <v>120</v>
      </c>
      <c r="C39" s="180" t="s">
        <v>83</v>
      </c>
      <c r="D39" s="177"/>
      <c r="E39" s="177"/>
      <c r="F39" s="177"/>
      <c r="G39" s="177"/>
      <c r="H39" s="213"/>
    </row>
    <row r="40" spans="2:12" ht="24.6" customHeight="1">
      <c r="B40" s="174"/>
      <c r="C40" s="181" t="s">
        <v>126</v>
      </c>
      <c r="D40" s="192"/>
      <c r="E40" s="192"/>
      <c r="F40" s="192"/>
      <c r="G40" s="192"/>
      <c r="H40" s="215"/>
    </row>
    <row r="41" spans="2:12" ht="22.2" customHeight="1">
      <c r="B41" s="172" t="s">
        <v>120</v>
      </c>
      <c r="C41" s="182" t="s">
        <v>116</v>
      </c>
      <c r="D41" s="177"/>
      <c r="E41" s="177"/>
      <c r="F41" s="177"/>
      <c r="G41" s="177"/>
      <c r="H41" s="213"/>
    </row>
    <row r="42" spans="2:12" s="168" customFormat="1" ht="24" customHeight="1">
      <c r="B42" s="174"/>
      <c r="C42" s="183"/>
      <c r="D42" s="183"/>
      <c r="E42" s="183"/>
      <c r="F42" s="183"/>
      <c r="G42" s="183"/>
      <c r="H42" s="216"/>
    </row>
    <row r="43" spans="2:12" ht="22.2" customHeight="1">
      <c r="B43" s="172" t="s">
        <v>120</v>
      </c>
      <c r="C43" s="182" t="s">
        <v>104</v>
      </c>
      <c r="H43" s="214"/>
    </row>
    <row r="44" spans="2:12" ht="25.8" customHeight="1">
      <c r="B44" s="174"/>
      <c r="C44" s="183" t="s">
        <v>260</v>
      </c>
      <c r="D44" s="179"/>
      <c r="E44" s="179"/>
      <c r="F44" s="179"/>
      <c r="G44" s="179"/>
      <c r="H44" s="215"/>
    </row>
    <row r="45" spans="2:12" ht="22.2" customHeight="1">
      <c r="B45" s="172" t="s">
        <v>120</v>
      </c>
      <c r="C45" s="182" t="s">
        <v>232</v>
      </c>
      <c r="H45" s="214"/>
    </row>
    <row r="46" spans="2:12" ht="25.8" customHeight="1">
      <c r="B46" s="174"/>
      <c r="C46" s="183"/>
      <c r="D46" s="179"/>
      <c r="E46" s="179"/>
      <c r="F46" s="179"/>
      <c r="G46" s="179"/>
      <c r="H46" s="215"/>
    </row>
    <row r="47" spans="2:12" s="1" customFormat="1" ht="17.399999999999999" customHeight="1">
      <c r="B47" s="175"/>
      <c r="C47" s="168"/>
    </row>
    <row r="48" spans="2:12">
      <c r="B48" s="171" t="s">
        <v>172</v>
      </c>
    </row>
    <row r="49" spans="2:4" ht="33.6" customHeight="1">
      <c r="C49" s="218">
        <v>228000</v>
      </c>
      <c r="D49" s="219"/>
    </row>
    <row r="50" spans="2:4" ht="33.6" customHeight="1"/>
    <row r="51" spans="2:4" ht="33.6" customHeight="1"/>
    <row r="52" spans="2:4" ht="33.6" customHeight="1"/>
    <row r="53" spans="2:4" ht="33.6" customHeight="1"/>
    <row r="54" spans="2:4" ht="33.6" customHeight="1"/>
    <row r="55" spans="2:4" ht="33.6" customHeight="1">
      <c r="B55" s="209"/>
      <c r="C55" s="171"/>
    </row>
    <row r="56" spans="2:4" ht="33.6" customHeight="1">
      <c r="B56" s="212"/>
      <c r="C56" s="171"/>
    </row>
  </sheetData>
  <mergeCells count="19">
    <mergeCell ref="B1:E1"/>
    <mergeCell ref="F4:G4"/>
    <mergeCell ref="F5:G5"/>
    <mergeCell ref="B7:H7"/>
    <mergeCell ref="B9:H9"/>
    <mergeCell ref="D15:E15"/>
    <mergeCell ref="D34:F34"/>
    <mergeCell ref="D35:F35"/>
    <mergeCell ref="D36:F36"/>
    <mergeCell ref="D37:F37"/>
    <mergeCell ref="C40:G40"/>
    <mergeCell ref="C49:D49"/>
    <mergeCell ref="B39:B40"/>
    <mergeCell ref="B41:B42"/>
    <mergeCell ref="B43:B44"/>
    <mergeCell ref="B45:B46"/>
    <mergeCell ref="B12:B22"/>
    <mergeCell ref="B23:B29"/>
    <mergeCell ref="B32:B38"/>
  </mergeCells>
  <phoneticPr fontId="21"/>
  <dataValidations count="2">
    <dataValidation type="list" allowBlank="1" showDropDown="0" showInputMessage="1" showErrorMessage="1" sqref="B41 B43 B45 B23 F16:F21 B12 B39 G35:G37 B32">
      <formula1>$J$12</formula1>
    </dataValidation>
    <dataValidation type="list" allowBlank="1" showDropDown="0" showInputMessage="1" showErrorMessage="1" sqref="D28:F28">
      <formula1>$J$28:$AP$28</formula1>
    </dataValidation>
  </dataValidations>
  <printOptions horizontalCentered="1"/>
  <pageMargins left="0.70866141732283472" right="0.70866141732283472" top="0.74803149606299213" bottom="0.55118110236220474" header="0.31496062992125984" footer="0.31496062992125984"/>
  <pageSetup paperSize="9" scale="62" fitToWidth="1" fitToHeight="0" orientation="portrait" usePrinterDefaults="1"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76"/>
  <sheetViews>
    <sheetView view="pageBreakPreview" zoomScale="70" zoomScaleNormal="85" zoomScaleSheetLayoutView="70" workbookViewId="0">
      <selection activeCell="G6" sqref="G6"/>
    </sheetView>
  </sheetViews>
  <sheetFormatPr defaultColWidth="9" defaultRowHeight="13.5"/>
  <cols>
    <col min="1" max="1" width="47.75" style="1" customWidth="1"/>
    <col min="2" max="2" width="15.875" style="222" customWidth="1"/>
    <col min="3" max="4" width="15.125" style="222" customWidth="1"/>
    <col min="5" max="5" width="23.25" style="222" customWidth="1"/>
    <col min="6" max="6" width="17.75" style="1" customWidth="1"/>
    <col min="7" max="7" width="47.75" style="1" customWidth="1"/>
    <col min="8" max="8" width="16.125" style="222" customWidth="1"/>
    <col min="9" max="10" width="15.125" style="222" customWidth="1"/>
    <col min="11" max="11" width="23.5" style="1" customWidth="1"/>
    <col min="12" max="12" width="167.875" style="223" customWidth="1"/>
    <col min="13" max="18" width="14.625" style="1" customWidth="1"/>
    <col min="19" max="19" width="18.875" style="1" customWidth="1"/>
    <col min="20" max="16384" width="9" style="1"/>
  </cols>
  <sheetData>
    <row r="1" spans="1:16" ht="25.5" customHeight="1">
      <c r="A1" s="224" t="s">
        <v>33</v>
      </c>
      <c r="B1" s="232"/>
      <c r="C1" s="232"/>
      <c r="D1" s="232"/>
      <c r="E1" s="232"/>
      <c r="G1" s="224"/>
      <c r="I1" s="198"/>
      <c r="J1" s="198"/>
      <c r="K1" s="156"/>
    </row>
    <row r="2" spans="1:16" ht="46.5" customHeight="1">
      <c r="A2" s="225" t="s">
        <v>329</v>
      </c>
      <c r="B2" s="225"/>
      <c r="C2" s="232"/>
      <c r="D2" s="232"/>
      <c r="E2" s="232"/>
      <c r="F2" s="232"/>
      <c r="G2" s="232"/>
      <c r="H2" s="225"/>
      <c r="I2" s="232"/>
      <c r="J2" s="232"/>
      <c r="K2" s="232"/>
      <c r="L2" s="223" t="s">
        <v>222</v>
      </c>
    </row>
    <row r="3" spans="1:16" ht="32.25" customHeight="1">
      <c r="A3" s="226" t="s">
        <v>210</v>
      </c>
      <c r="B3" s="233"/>
      <c r="C3" s="233"/>
      <c r="D3" s="233"/>
      <c r="E3" s="233"/>
      <c r="F3" s="243" t="s">
        <v>347</v>
      </c>
      <c r="G3" s="248" t="s">
        <v>239</v>
      </c>
      <c r="H3" s="233"/>
      <c r="I3" s="233"/>
      <c r="J3" s="233"/>
      <c r="K3" s="253">
        <f>SUM($K$10:$K$15)</f>
        <v>750000</v>
      </c>
      <c r="L3" s="223" t="s">
        <v>348</v>
      </c>
    </row>
    <row r="4" spans="1:16" ht="26.25" customHeight="1">
      <c r="A4" s="226" t="s">
        <v>173</v>
      </c>
      <c r="B4" s="233"/>
      <c r="C4" s="233"/>
      <c r="D4" s="233"/>
      <c r="E4" s="233"/>
      <c r="F4" s="243" t="s">
        <v>358</v>
      </c>
      <c r="G4" s="249" t="s">
        <v>305</v>
      </c>
      <c r="H4" s="233"/>
      <c r="I4" s="233"/>
      <c r="J4" s="233"/>
      <c r="K4" s="254">
        <v>0</v>
      </c>
      <c r="L4" s="223" t="s">
        <v>349</v>
      </c>
    </row>
    <row r="5" spans="1:16" ht="26.25" customHeight="1">
      <c r="A5" s="226" t="s">
        <v>74</v>
      </c>
      <c r="B5" s="233"/>
      <c r="C5" s="233"/>
      <c r="D5" s="233"/>
      <c r="E5" s="233"/>
      <c r="F5" s="243"/>
      <c r="G5" s="249" t="s">
        <v>339</v>
      </c>
      <c r="H5" s="233"/>
      <c r="I5" s="233"/>
      <c r="J5" s="233"/>
      <c r="K5" s="253">
        <f>ROUNDDOWN(K3-K4,-3)</f>
        <v>750000</v>
      </c>
      <c r="L5" s="223" t="s">
        <v>79</v>
      </c>
    </row>
    <row r="6" spans="1:16" ht="41.25" customHeight="1">
      <c r="A6" s="226" t="s">
        <v>212</v>
      </c>
      <c r="B6" s="233"/>
      <c r="C6" s="233"/>
      <c r="D6" s="233"/>
      <c r="E6" s="233"/>
      <c r="F6" s="244" t="s">
        <v>120</v>
      </c>
      <c r="G6" s="248" t="s">
        <v>372</v>
      </c>
      <c r="H6" s="233"/>
      <c r="I6" s="233"/>
      <c r="J6" s="233"/>
      <c r="K6" s="254">
        <v>720000</v>
      </c>
      <c r="L6" s="223" t="s">
        <v>28</v>
      </c>
    </row>
    <row r="7" spans="1:16" ht="26.25" customHeight="1">
      <c r="A7" s="226" t="s">
        <v>143</v>
      </c>
      <c r="B7" s="233"/>
      <c r="C7" s="233"/>
      <c r="D7" s="233"/>
      <c r="E7" s="233"/>
      <c r="F7" s="245" t="s">
        <v>120</v>
      </c>
      <c r="G7" s="248" t="s">
        <v>128</v>
      </c>
      <c r="H7" s="233"/>
      <c r="I7" s="233"/>
      <c r="J7" s="233"/>
      <c r="K7" s="253">
        <f>MIN(K5,K6)</f>
        <v>720000</v>
      </c>
    </row>
    <row r="8" spans="1:16" ht="41.25" customHeight="1">
      <c r="A8" s="227" t="s">
        <v>330</v>
      </c>
      <c r="B8" s="227"/>
      <c r="C8" s="227"/>
      <c r="D8" s="227"/>
      <c r="E8" s="227"/>
      <c r="F8" s="227"/>
      <c r="G8" s="227" t="s">
        <v>62</v>
      </c>
      <c r="H8" s="227"/>
      <c r="I8" s="227"/>
      <c r="J8" s="227"/>
      <c r="K8" s="227"/>
    </row>
    <row r="9" spans="1:16" s="1" customFormat="1" ht="66" customHeight="1">
      <c r="A9" s="228" t="s">
        <v>331</v>
      </c>
      <c r="B9" s="234" t="s">
        <v>95</v>
      </c>
      <c r="C9" s="234" t="s">
        <v>338</v>
      </c>
      <c r="D9" s="234" t="s">
        <v>219</v>
      </c>
      <c r="E9" s="234" t="s">
        <v>55</v>
      </c>
      <c r="F9" s="234" t="s">
        <v>102</v>
      </c>
      <c r="G9" s="228" t="str">
        <f>A9</f>
        <v>賃金改善（全体）の内容</v>
      </c>
      <c r="H9" s="234" t="s">
        <v>179</v>
      </c>
      <c r="I9" s="234" t="s">
        <v>343</v>
      </c>
      <c r="J9" s="234" t="s">
        <v>344</v>
      </c>
      <c r="K9" s="234" t="s">
        <v>345</v>
      </c>
      <c r="L9" s="223" t="s">
        <v>223</v>
      </c>
    </row>
    <row r="10" spans="1:16" ht="50.25" customHeight="1">
      <c r="A10" s="229" t="s">
        <v>124</v>
      </c>
      <c r="B10" s="235"/>
      <c r="C10" s="238"/>
      <c r="D10" s="239"/>
      <c r="E10" s="238"/>
      <c r="F10" s="246" t="e">
        <f>((B10*C10*D10)/B10)/D10</f>
        <v>#DIV/0!</v>
      </c>
      <c r="G10" s="229" t="s">
        <v>340</v>
      </c>
      <c r="H10" s="227">
        <f t="shared" ref="H10:J12" si="0">B10</f>
        <v>0</v>
      </c>
      <c r="I10" s="246">
        <f t="shared" si="0"/>
        <v>0</v>
      </c>
      <c r="J10" s="252">
        <f t="shared" si="0"/>
        <v>0</v>
      </c>
      <c r="K10" s="246">
        <f>H10*I10*J10</f>
        <v>0</v>
      </c>
      <c r="L10" s="223" t="s">
        <v>178</v>
      </c>
    </row>
    <row r="11" spans="1:16" ht="57" customHeight="1">
      <c r="A11" s="229" t="s">
        <v>254</v>
      </c>
      <c r="B11" s="235">
        <v>10</v>
      </c>
      <c r="C11" s="238">
        <v>5000</v>
      </c>
      <c r="D11" s="239">
        <v>2</v>
      </c>
      <c r="E11" s="238">
        <v>5000</v>
      </c>
      <c r="F11" s="246">
        <f>((B11*C11*D11)/B11)/D11</f>
        <v>5000</v>
      </c>
      <c r="G11" s="229" t="s">
        <v>323</v>
      </c>
      <c r="H11" s="227">
        <f t="shared" si="0"/>
        <v>10</v>
      </c>
      <c r="I11" s="246">
        <f t="shared" si="0"/>
        <v>5000</v>
      </c>
      <c r="J11" s="252">
        <f t="shared" si="0"/>
        <v>2</v>
      </c>
      <c r="K11" s="246">
        <f>H11*I11*J11</f>
        <v>100000</v>
      </c>
      <c r="L11" s="223" t="s">
        <v>26</v>
      </c>
    </row>
    <row r="12" spans="1:16" ht="80.25" customHeight="1">
      <c r="A12" s="229" t="s">
        <v>332</v>
      </c>
      <c r="B12" s="235"/>
      <c r="C12" s="238"/>
      <c r="D12" s="239"/>
      <c r="E12" s="241"/>
      <c r="F12" s="246" t="e">
        <f>((B12*C12*D12)/B12)/D12</f>
        <v>#DIV/0!</v>
      </c>
      <c r="G12" s="229" t="s">
        <v>341</v>
      </c>
      <c r="H12" s="227">
        <f t="shared" si="0"/>
        <v>0</v>
      </c>
      <c r="I12" s="246">
        <f t="shared" si="0"/>
        <v>0</v>
      </c>
      <c r="J12" s="252">
        <f t="shared" si="0"/>
        <v>0</v>
      </c>
      <c r="K12" s="246">
        <f>H12*I12*J12</f>
        <v>0</v>
      </c>
      <c r="L12" s="223" t="s">
        <v>350</v>
      </c>
    </row>
    <row r="13" spans="1:16" ht="42.75" customHeight="1">
      <c r="A13" s="229" t="s">
        <v>214</v>
      </c>
      <c r="B13" s="235"/>
      <c r="C13" s="238"/>
      <c r="D13" s="240"/>
      <c r="E13" s="242"/>
      <c r="F13" s="246" t="e">
        <f>((B13*C13*D13)/B13)/D13</f>
        <v>#DIV/0!</v>
      </c>
      <c r="G13" s="229" t="s">
        <v>13</v>
      </c>
      <c r="H13" s="227">
        <f>B13</f>
        <v>0</v>
      </c>
      <c r="I13" s="246">
        <f>C13</f>
        <v>0</v>
      </c>
      <c r="J13" s="240">
        <v>4</v>
      </c>
      <c r="K13" s="246">
        <f>H13*I13*J13</f>
        <v>0</v>
      </c>
      <c r="L13" s="223" t="s">
        <v>150</v>
      </c>
    </row>
    <row r="14" spans="1:16" ht="41.25" customHeight="1">
      <c r="A14" s="229" t="s">
        <v>130</v>
      </c>
      <c r="B14" s="235">
        <v>10</v>
      </c>
      <c r="C14" s="238">
        <v>65000</v>
      </c>
      <c r="D14" s="240">
        <v>4</v>
      </c>
      <c r="E14" s="242"/>
      <c r="F14" s="246">
        <f>(B14*C14)/B14/D14</f>
        <v>16250</v>
      </c>
      <c r="G14" s="229" t="s">
        <v>67</v>
      </c>
      <c r="H14" s="227">
        <f>B14</f>
        <v>10</v>
      </c>
      <c r="I14" s="246">
        <f>C14</f>
        <v>65000</v>
      </c>
      <c r="J14" s="240">
        <v>4</v>
      </c>
      <c r="K14" s="246">
        <f>H14*I14</f>
        <v>650000</v>
      </c>
      <c r="L14" s="223" t="s">
        <v>351</v>
      </c>
      <c r="M14" s="1">
        <v>1</v>
      </c>
      <c r="N14" s="1">
        <v>2</v>
      </c>
      <c r="O14" s="1">
        <v>3</v>
      </c>
      <c r="P14" s="1">
        <v>4</v>
      </c>
    </row>
    <row r="15" spans="1:16" ht="73.5" customHeight="1">
      <c r="A15" s="230"/>
      <c r="B15" s="236"/>
      <c r="C15" s="236"/>
      <c r="D15" s="236"/>
      <c r="E15" s="236"/>
      <c r="F15" s="247"/>
      <c r="G15" s="250" t="s">
        <v>23</v>
      </c>
      <c r="H15" s="251"/>
      <c r="I15" s="251"/>
      <c r="J15" s="251"/>
      <c r="K15" s="246">
        <v>0</v>
      </c>
      <c r="L15" s="223" t="s">
        <v>352</v>
      </c>
    </row>
    <row r="16" spans="1:16" ht="55.5" customHeight="1">
      <c r="A16" s="231" t="s">
        <v>88</v>
      </c>
      <c r="B16" s="237"/>
      <c r="C16" s="237"/>
      <c r="D16" s="237"/>
      <c r="E16" s="237"/>
      <c r="F16" s="237"/>
      <c r="G16" s="237"/>
      <c r="H16" s="237"/>
      <c r="I16" s="237"/>
      <c r="J16" s="237"/>
      <c r="K16" s="255"/>
    </row>
    <row r="17" spans="1:16" s="1" customFormat="1" ht="72.75" customHeight="1">
      <c r="A17" s="228" t="s">
        <v>71</v>
      </c>
      <c r="B17" s="234" t="s">
        <v>95</v>
      </c>
      <c r="C17" s="234" t="s">
        <v>338</v>
      </c>
      <c r="D17" s="234" t="s">
        <v>219</v>
      </c>
      <c r="E17" s="234" t="s">
        <v>55</v>
      </c>
      <c r="F17" s="234" t="s">
        <v>102</v>
      </c>
      <c r="G17" s="228" t="str">
        <f>A17</f>
        <v>看護職員等（保健師、助産師、看護師及び准看護師）の賃金改善の内容</v>
      </c>
      <c r="H17" s="234" t="s">
        <v>179</v>
      </c>
      <c r="I17" s="234" t="s">
        <v>343</v>
      </c>
      <c r="J17" s="234" t="s">
        <v>344</v>
      </c>
      <c r="K17" s="234" t="s">
        <v>345</v>
      </c>
      <c r="L17" s="223" t="s">
        <v>223</v>
      </c>
    </row>
    <row r="18" spans="1:16" ht="50.25" customHeight="1">
      <c r="A18" s="229" t="s">
        <v>124</v>
      </c>
      <c r="B18" s="235"/>
      <c r="C18" s="238"/>
      <c r="D18" s="239"/>
      <c r="E18" s="238"/>
      <c r="F18" s="246" t="e">
        <f>((B18*C18*D18)/B18)/D18</f>
        <v>#DIV/0!</v>
      </c>
      <c r="G18" s="229" t="s">
        <v>340</v>
      </c>
      <c r="H18" s="227">
        <f t="shared" ref="H18:J20" si="1">B18</f>
        <v>0</v>
      </c>
      <c r="I18" s="246">
        <f t="shared" si="1"/>
        <v>0</v>
      </c>
      <c r="J18" s="252">
        <f t="shared" si="1"/>
        <v>0</v>
      </c>
      <c r="K18" s="246">
        <f>H18*I18*J18</f>
        <v>0</v>
      </c>
      <c r="L18" s="223" t="s">
        <v>178</v>
      </c>
    </row>
    <row r="19" spans="1:16" ht="57" customHeight="1">
      <c r="A19" s="229" t="s">
        <v>254</v>
      </c>
      <c r="B19" s="235">
        <v>7</v>
      </c>
      <c r="C19" s="238">
        <v>5000</v>
      </c>
      <c r="D19" s="239">
        <v>2</v>
      </c>
      <c r="E19" s="238">
        <v>5000</v>
      </c>
      <c r="F19" s="246">
        <f>((B19*C19*D19)/B19)/D19</f>
        <v>5000</v>
      </c>
      <c r="G19" s="229" t="s">
        <v>323</v>
      </c>
      <c r="H19" s="227">
        <f t="shared" si="1"/>
        <v>7</v>
      </c>
      <c r="I19" s="246">
        <f t="shared" si="1"/>
        <v>5000</v>
      </c>
      <c r="J19" s="252">
        <f t="shared" si="1"/>
        <v>2</v>
      </c>
      <c r="K19" s="246">
        <f>H19*I19*J19</f>
        <v>70000</v>
      </c>
      <c r="L19" s="223" t="s">
        <v>26</v>
      </c>
    </row>
    <row r="20" spans="1:16" ht="80.25" customHeight="1">
      <c r="A20" s="229" t="s">
        <v>332</v>
      </c>
      <c r="B20" s="235"/>
      <c r="C20" s="238"/>
      <c r="D20" s="239"/>
      <c r="E20" s="241"/>
      <c r="F20" s="246" t="e">
        <f>((B20*C20*D20)/B20)/D20</f>
        <v>#DIV/0!</v>
      </c>
      <c r="G20" s="229" t="s">
        <v>341</v>
      </c>
      <c r="H20" s="227">
        <f t="shared" si="1"/>
        <v>0</v>
      </c>
      <c r="I20" s="246">
        <f t="shared" si="1"/>
        <v>0</v>
      </c>
      <c r="J20" s="252">
        <f t="shared" si="1"/>
        <v>0</v>
      </c>
      <c r="K20" s="246">
        <f>H20*I20*J20</f>
        <v>0</v>
      </c>
      <c r="L20" s="223" t="s">
        <v>350</v>
      </c>
    </row>
    <row r="21" spans="1:16" ht="42.75" customHeight="1">
      <c r="A21" s="229" t="s">
        <v>214</v>
      </c>
      <c r="B21" s="235"/>
      <c r="C21" s="238"/>
      <c r="D21" s="240"/>
      <c r="E21" s="242"/>
      <c r="F21" s="246" t="e">
        <f>((B21*C21*D21)/B21)/D21</f>
        <v>#DIV/0!</v>
      </c>
      <c r="G21" s="229" t="s">
        <v>13</v>
      </c>
      <c r="H21" s="227">
        <f>B21</f>
        <v>0</v>
      </c>
      <c r="I21" s="246">
        <f>C21</f>
        <v>0</v>
      </c>
      <c r="J21" s="240">
        <v>4</v>
      </c>
      <c r="K21" s="246">
        <f>H21*I21*J21</f>
        <v>0</v>
      </c>
      <c r="L21" s="223" t="s">
        <v>150</v>
      </c>
    </row>
    <row r="22" spans="1:16" ht="41.25" customHeight="1">
      <c r="A22" s="229" t="s">
        <v>130</v>
      </c>
      <c r="B22" s="235">
        <v>7</v>
      </c>
      <c r="C22" s="238">
        <v>65000</v>
      </c>
      <c r="D22" s="240">
        <v>4</v>
      </c>
      <c r="E22" s="242"/>
      <c r="F22" s="246">
        <f>(B22*C22)/B22/D22</f>
        <v>16250</v>
      </c>
      <c r="G22" s="229" t="s">
        <v>67</v>
      </c>
      <c r="H22" s="227">
        <f>B22</f>
        <v>7</v>
      </c>
      <c r="I22" s="246">
        <f>C22</f>
        <v>65000</v>
      </c>
      <c r="J22" s="240">
        <v>4</v>
      </c>
      <c r="K22" s="246">
        <f>H22*I22</f>
        <v>455000</v>
      </c>
      <c r="L22" s="223" t="s">
        <v>351</v>
      </c>
      <c r="M22" s="1">
        <v>1</v>
      </c>
      <c r="N22" s="1">
        <v>2</v>
      </c>
      <c r="O22" s="1">
        <v>3</v>
      </c>
      <c r="P22" s="1">
        <v>4</v>
      </c>
    </row>
    <row r="23" spans="1:16" s="1" customFormat="1" ht="72.75" customHeight="1">
      <c r="A23" s="228" t="s">
        <v>333</v>
      </c>
      <c r="B23" s="234" t="s">
        <v>95</v>
      </c>
      <c r="C23" s="234" t="s">
        <v>338</v>
      </c>
      <c r="D23" s="234" t="s">
        <v>219</v>
      </c>
      <c r="E23" s="234" t="s">
        <v>55</v>
      </c>
      <c r="F23" s="234" t="s">
        <v>102</v>
      </c>
      <c r="G23" s="228" t="str">
        <f>A23</f>
        <v>40歳未満の勤務医師、勤務歯科医師の賃金改善の内容</v>
      </c>
      <c r="H23" s="234" t="s">
        <v>179</v>
      </c>
      <c r="I23" s="234" t="s">
        <v>343</v>
      </c>
      <c r="J23" s="234" t="s">
        <v>344</v>
      </c>
      <c r="K23" s="234" t="s">
        <v>345</v>
      </c>
      <c r="L23" s="223" t="s">
        <v>223</v>
      </c>
    </row>
    <row r="24" spans="1:16" ht="50.25" customHeight="1">
      <c r="A24" s="229" t="s">
        <v>124</v>
      </c>
      <c r="B24" s="235"/>
      <c r="C24" s="238"/>
      <c r="D24" s="239"/>
      <c r="E24" s="238"/>
      <c r="F24" s="246" t="e">
        <f>((B24*C24*D24)/B24)/D24</f>
        <v>#DIV/0!</v>
      </c>
      <c r="G24" s="229" t="s">
        <v>340</v>
      </c>
      <c r="H24" s="227">
        <f t="shared" ref="H24:J26" si="2">B24</f>
        <v>0</v>
      </c>
      <c r="I24" s="246">
        <f t="shared" si="2"/>
        <v>0</v>
      </c>
      <c r="J24" s="252">
        <f t="shared" si="2"/>
        <v>0</v>
      </c>
      <c r="K24" s="246">
        <f>H24*I24*J24</f>
        <v>0</v>
      </c>
      <c r="L24" s="223" t="s">
        <v>178</v>
      </c>
    </row>
    <row r="25" spans="1:16" ht="57" customHeight="1">
      <c r="A25" s="229" t="s">
        <v>254</v>
      </c>
      <c r="B25" s="235">
        <v>1</v>
      </c>
      <c r="C25" s="238">
        <v>6000</v>
      </c>
      <c r="D25" s="239">
        <v>2</v>
      </c>
      <c r="E25" s="238">
        <v>6000</v>
      </c>
      <c r="F25" s="246">
        <f>((B25*C25*D25)/B25)/D25</f>
        <v>6000</v>
      </c>
      <c r="G25" s="229" t="s">
        <v>323</v>
      </c>
      <c r="H25" s="227">
        <f t="shared" si="2"/>
        <v>1</v>
      </c>
      <c r="I25" s="246">
        <f t="shared" si="2"/>
        <v>6000</v>
      </c>
      <c r="J25" s="252">
        <f t="shared" si="2"/>
        <v>2</v>
      </c>
      <c r="K25" s="246">
        <f>H25*I25*J25</f>
        <v>12000</v>
      </c>
      <c r="L25" s="223" t="s">
        <v>26</v>
      </c>
    </row>
    <row r="26" spans="1:16" ht="80.25" customHeight="1">
      <c r="A26" s="229" t="s">
        <v>332</v>
      </c>
      <c r="B26" s="235"/>
      <c r="C26" s="238"/>
      <c r="D26" s="239"/>
      <c r="E26" s="241"/>
      <c r="F26" s="246" t="e">
        <f>((B26*C26*D26)/B26)/D26</f>
        <v>#DIV/0!</v>
      </c>
      <c r="G26" s="229" t="s">
        <v>342</v>
      </c>
      <c r="H26" s="227">
        <f t="shared" si="2"/>
        <v>0</v>
      </c>
      <c r="I26" s="246">
        <f t="shared" si="2"/>
        <v>0</v>
      </c>
      <c r="J26" s="252">
        <f t="shared" si="2"/>
        <v>0</v>
      </c>
      <c r="K26" s="246">
        <f>H26*I26*J26</f>
        <v>0</v>
      </c>
      <c r="L26" s="223" t="s">
        <v>350</v>
      </c>
    </row>
    <row r="27" spans="1:16" ht="43.5" customHeight="1">
      <c r="A27" s="229" t="s">
        <v>214</v>
      </c>
      <c r="B27" s="235"/>
      <c r="C27" s="238"/>
      <c r="D27" s="240"/>
      <c r="E27" s="242"/>
      <c r="F27" s="246" t="e">
        <f>((B27*C27*D27)/B27)/D27</f>
        <v>#DIV/0!</v>
      </c>
      <c r="G27" s="229" t="s">
        <v>13</v>
      </c>
      <c r="H27" s="227">
        <f>B27</f>
        <v>0</v>
      </c>
      <c r="I27" s="246">
        <f>C27</f>
        <v>0</v>
      </c>
      <c r="J27" s="240">
        <v>4</v>
      </c>
      <c r="K27" s="246">
        <f>H27*I27*J27</f>
        <v>0</v>
      </c>
      <c r="L27" s="223" t="s">
        <v>150</v>
      </c>
    </row>
    <row r="28" spans="1:16" ht="41.25" customHeight="1">
      <c r="A28" s="229" t="s">
        <v>130</v>
      </c>
      <c r="B28" s="235">
        <v>1</v>
      </c>
      <c r="C28" s="238">
        <v>65000</v>
      </c>
      <c r="D28" s="240"/>
      <c r="E28" s="242"/>
      <c r="F28" s="246" t="e">
        <f>(B28*C28)/B28/D28</f>
        <v>#DIV/0!</v>
      </c>
      <c r="G28" s="229" t="s">
        <v>67</v>
      </c>
      <c r="H28" s="227">
        <f>B28</f>
        <v>1</v>
      </c>
      <c r="I28" s="246">
        <f>C28</f>
        <v>65000</v>
      </c>
      <c r="J28" s="240">
        <v>4</v>
      </c>
      <c r="K28" s="246">
        <f>H28*I28</f>
        <v>65000</v>
      </c>
      <c r="L28" s="223" t="s">
        <v>351</v>
      </c>
      <c r="M28" s="1">
        <v>1</v>
      </c>
      <c r="N28" s="1">
        <v>2</v>
      </c>
      <c r="O28" s="1">
        <v>3</v>
      </c>
      <c r="P28" s="1">
        <v>4</v>
      </c>
    </row>
    <row r="29" spans="1:16" s="1" customFormat="1" ht="72.75" customHeight="1">
      <c r="A29" s="228" t="s">
        <v>327</v>
      </c>
      <c r="B29" s="234" t="s">
        <v>95</v>
      </c>
      <c r="C29" s="234" t="s">
        <v>244</v>
      </c>
      <c r="D29" s="234" t="s">
        <v>219</v>
      </c>
      <c r="E29" s="234" t="s">
        <v>55</v>
      </c>
      <c r="F29" s="234" t="s">
        <v>102</v>
      </c>
      <c r="G29" s="228" t="str">
        <f>A29</f>
        <v>事務職員の賃金改善の内容</v>
      </c>
      <c r="H29" s="234" t="s">
        <v>179</v>
      </c>
      <c r="I29" s="234" t="s">
        <v>343</v>
      </c>
      <c r="J29" s="234" t="s">
        <v>344</v>
      </c>
      <c r="K29" s="234" t="s">
        <v>345</v>
      </c>
      <c r="L29" s="223" t="s">
        <v>223</v>
      </c>
    </row>
    <row r="30" spans="1:16" ht="50.25" customHeight="1">
      <c r="A30" s="229" t="s">
        <v>124</v>
      </c>
      <c r="B30" s="235"/>
      <c r="C30" s="238"/>
      <c r="D30" s="239"/>
      <c r="E30" s="238"/>
      <c r="F30" s="246" t="e">
        <f>((B30*C30*D30)/B30)/D30</f>
        <v>#DIV/0!</v>
      </c>
      <c r="G30" s="229" t="s">
        <v>340</v>
      </c>
      <c r="H30" s="227">
        <f t="shared" ref="H30:J32" si="3">B30</f>
        <v>0</v>
      </c>
      <c r="I30" s="246">
        <f t="shared" si="3"/>
        <v>0</v>
      </c>
      <c r="J30" s="252">
        <f t="shared" si="3"/>
        <v>0</v>
      </c>
      <c r="K30" s="246">
        <f>H30*I30*J30</f>
        <v>0</v>
      </c>
      <c r="L30" s="223" t="s">
        <v>178</v>
      </c>
    </row>
    <row r="31" spans="1:16" ht="57" customHeight="1">
      <c r="A31" s="229" t="s">
        <v>254</v>
      </c>
      <c r="B31" s="235">
        <v>2</v>
      </c>
      <c r="C31" s="238">
        <v>4500</v>
      </c>
      <c r="D31" s="239">
        <v>2</v>
      </c>
      <c r="E31" s="238">
        <v>4500</v>
      </c>
      <c r="F31" s="246">
        <f>((B31*C31*D31)/B31)/D31</f>
        <v>4500</v>
      </c>
      <c r="G31" s="229" t="s">
        <v>323</v>
      </c>
      <c r="H31" s="227">
        <f t="shared" si="3"/>
        <v>2</v>
      </c>
      <c r="I31" s="246">
        <f t="shared" si="3"/>
        <v>4500</v>
      </c>
      <c r="J31" s="252">
        <f t="shared" si="3"/>
        <v>2</v>
      </c>
      <c r="K31" s="246">
        <f>H31*I31*J31</f>
        <v>18000</v>
      </c>
      <c r="L31" s="223" t="s">
        <v>26</v>
      </c>
    </row>
    <row r="32" spans="1:16" ht="80.25" customHeight="1">
      <c r="A32" s="229" t="s">
        <v>332</v>
      </c>
      <c r="B32" s="235"/>
      <c r="C32" s="238"/>
      <c r="D32" s="239"/>
      <c r="E32" s="241"/>
      <c r="F32" s="246" t="e">
        <f>((B32*C32*D32)/B32)/D32</f>
        <v>#DIV/0!</v>
      </c>
      <c r="G32" s="229" t="s">
        <v>342</v>
      </c>
      <c r="H32" s="227">
        <f t="shared" si="3"/>
        <v>0</v>
      </c>
      <c r="I32" s="246">
        <f t="shared" si="3"/>
        <v>0</v>
      </c>
      <c r="J32" s="252">
        <f t="shared" si="3"/>
        <v>0</v>
      </c>
      <c r="K32" s="246">
        <f>H32*I32*J32</f>
        <v>0</v>
      </c>
      <c r="L32" s="223" t="s">
        <v>350</v>
      </c>
    </row>
    <row r="33" spans="1:16" ht="43.5" customHeight="1">
      <c r="A33" s="229" t="s">
        <v>214</v>
      </c>
      <c r="B33" s="235"/>
      <c r="C33" s="238"/>
      <c r="D33" s="240"/>
      <c r="E33" s="242"/>
      <c r="F33" s="246" t="e">
        <f>((B33*C33*D33)/B33)/D33</f>
        <v>#DIV/0!</v>
      </c>
      <c r="G33" s="229" t="s">
        <v>13</v>
      </c>
      <c r="H33" s="227">
        <f>B33</f>
        <v>0</v>
      </c>
      <c r="I33" s="246">
        <f>C33</f>
        <v>0</v>
      </c>
      <c r="J33" s="240">
        <v>4</v>
      </c>
      <c r="K33" s="246">
        <f>H33*I33*J33</f>
        <v>0</v>
      </c>
      <c r="L33" s="223" t="s">
        <v>150</v>
      </c>
    </row>
    <row r="34" spans="1:16" ht="41.25" customHeight="1">
      <c r="A34" s="229" t="s">
        <v>130</v>
      </c>
      <c r="B34" s="235">
        <v>2</v>
      </c>
      <c r="C34" s="238">
        <v>65000</v>
      </c>
      <c r="D34" s="240"/>
      <c r="E34" s="242"/>
      <c r="F34" s="246" t="e">
        <f>(B34*C34)/B34/D34</f>
        <v>#DIV/0!</v>
      </c>
      <c r="G34" s="229" t="s">
        <v>67</v>
      </c>
      <c r="H34" s="227">
        <f>B34</f>
        <v>2</v>
      </c>
      <c r="I34" s="246">
        <f>C34</f>
        <v>65000</v>
      </c>
      <c r="J34" s="240">
        <v>4</v>
      </c>
      <c r="K34" s="246">
        <f>H34*I34</f>
        <v>130000</v>
      </c>
      <c r="L34" s="223" t="s">
        <v>351</v>
      </c>
      <c r="M34" s="1">
        <v>1</v>
      </c>
      <c r="N34" s="1">
        <v>2</v>
      </c>
      <c r="O34" s="1">
        <v>3</v>
      </c>
      <c r="P34" s="1">
        <v>4</v>
      </c>
    </row>
    <row r="35" spans="1:16" s="1" customFormat="1" ht="72.75" customHeight="1">
      <c r="A35" s="228" t="s">
        <v>334</v>
      </c>
      <c r="B35" s="234" t="s">
        <v>95</v>
      </c>
      <c r="C35" s="234" t="s">
        <v>244</v>
      </c>
      <c r="D35" s="234" t="s">
        <v>219</v>
      </c>
      <c r="E35" s="234" t="s">
        <v>55</v>
      </c>
      <c r="F35" s="234" t="s">
        <v>102</v>
      </c>
      <c r="G35" s="228" t="str">
        <f>A35</f>
        <v>看護補助者の賃金改善の内容</v>
      </c>
      <c r="H35" s="234" t="s">
        <v>179</v>
      </c>
      <c r="I35" s="234" t="s">
        <v>343</v>
      </c>
      <c r="J35" s="234" t="s">
        <v>344</v>
      </c>
      <c r="K35" s="234" t="s">
        <v>345</v>
      </c>
      <c r="L35" s="223" t="s">
        <v>223</v>
      </c>
    </row>
    <row r="36" spans="1:16" ht="50.25" customHeight="1">
      <c r="A36" s="229" t="s">
        <v>124</v>
      </c>
      <c r="B36" s="235"/>
      <c r="C36" s="238"/>
      <c r="D36" s="239"/>
      <c r="E36" s="238"/>
      <c r="F36" s="246" t="e">
        <f>((B36*C36*D36)/B36)/D36</f>
        <v>#DIV/0!</v>
      </c>
      <c r="G36" s="229" t="s">
        <v>340</v>
      </c>
      <c r="H36" s="227">
        <f t="shared" ref="H36:J38" si="4">B36</f>
        <v>0</v>
      </c>
      <c r="I36" s="246">
        <f t="shared" si="4"/>
        <v>0</v>
      </c>
      <c r="J36" s="252">
        <f t="shared" si="4"/>
        <v>0</v>
      </c>
      <c r="K36" s="246">
        <f>H36*I36*J36</f>
        <v>0</v>
      </c>
      <c r="L36" s="223" t="s">
        <v>178</v>
      </c>
    </row>
    <row r="37" spans="1:16" ht="57" customHeight="1">
      <c r="A37" s="229" t="s">
        <v>254</v>
      </c>
      <c r="B37" s="235"/>
      <c r="C37" s="238"/>
      <c r="D37" s="239"/>
      <c r="E37" s="238"/>
      <c r="F37" s="246" t="e">
        <f>((B37*C37*D37)/B37)/D37</f>
        <v>#DIV/0!</v>
      </c>
      <c r="G37" s="229" t="s">
        <v>323</v>
      </c>
      <c r="H37" s="227">
        <f t="shared" si="4"/>
        <v>0</v>
      </c>
      <c r="I37" s="246">
        <f t="shared" si="4"/>
        <v>0</v>
      </c>
      <c r="J37" s="252">
        <f t="shared" si="4"/>
        <v>0</v>
      </c>
      <c r="K37" s="246">
        <f>H37*I37*J37</f>
        <v>0</v>
      </c>
      <c r="L37" s="223" t="s">
        <v>26</v>
      </c>
    </row>
    <row r="38" spans="1:16" ht="80.25" customHeight="1">
      <c r="A38" s="229" t="s">
        <v>332</v>
      </c>
      <c r="B38" s="235"/>
      <c r="C38" s="238"/>
      <c r="D38" s="239"/>
      <c r="E38" s="241"/>
      <c r="F38" s="246" t="e">
        <f>((B38*C38*D38)/B38)/D38</f>
        <v>#DIV/0!</v>
      </c>
      <c r="G38" s="229" t="s">
        <v>342</v>
      </c>
      <c r="H38" s="227">
        <f t="shared" si="4"/>
        <v>0</v>
      </c>
      <c r="I38" s="246">
        <f t="shared" si="4"/>
        <v>0</v>
      </c>
      <c r="J38" s="252">
        <f t="shared" si="4"/>
        <v>0</v>
      </c>
      <c r="K38" s="246">
        <f>H38*I38*J38</f>
        <v>0</v>
      </c>
      <c r="L38" s="223" t="s">
        <v>350</v>
      </c>
    </row>
    <row r="39" spans="1:16" ht="43.5" customHeight="1">
      <c r="A39" s="229" t="s">
        <v>214</v>
      </c>
      <c r="B39" s="235"/>
      <c r="C39" s="238"/>
      <c r="D39" s="240"/>
      <c r="E39" s="242"/>
      <c r="F39" s="246" t="e">
        <f>((B39*C39*D39)/B39)/D39</f>
        <v>#DIV/0!</v>
      </c>
      <c r="G39" s="229" t="s">
        <v>13</v>
      </c>
      <c r="H39" s="227">
        <f>B39</f>
        <v>0</v>
      </c>
      <c r="I39" s="246">
        <f>C39</f>
        <v>0</v>
      </c>
      <c r="J39" s="240">
        <v>4</v>
      </c>
      <c r="K39" s="246">
        <f>H39*I39*J39</f>
        <v>0</v>
      </c>
      <c r="L39" s="223" t="s">
        <v>150</v>
      </c>
    </row>
    <row r="40" spans="1:16" ht="41.25" customHeight="1">
      <c r="A40" s="229" t="s">
        <v>130</v>
      </c>
      <c r="B40" s="235"/>
      <c r="C40" s="238"/>
      <c r="D40" s="240"/>
      <c r="E40" s="242"/>
      <c r="F40" s="246" t="e">
        <f>(B40*C40)/B40/D40</f>
        <v>#DIV/0!</v>
      </c>
      <c r="G40" s="229" t="s">
        <v>67</v>
      </c>
      <c r="H40" s="227">
        <f>B40</f>
        <v>0</v>
      </c>
      <c r="I40" s="246">
        <f>C40</f>
        <v>0</v>
      </c>
      <c r="J40" s="240">
        <v>4</v>
      </c>
      <c r="K40" s="246">
        <f>H40*I40</f>
        <v>0</v>
      </c>
      <c r="L40" s="223" t="s">
        <v>351</v>
      </c>
      <c r="M40" s="1">
        <v>1</v>
      </c>
      <c r="N40" s="1">
        <v>2</v>
      </c>
      <c r="O40" s="1">
        <v>3</v>
      </c>
      <c r="P40" s="1">
        <v>4</v>
      </c>
    </row>
    <row r="41" spans="1:16" s="1" customFormat="1" ht="72.75" customHeight="1">
      <c r="A41" s="228" t="s">
        <v>224</v>
      </c>
      <c r="B41" s="234" t="s">
        <v>95</v>
      </c>
      <c r="C41" s="234" t="s">
        <v>244</v>
      </c>
      <c r="D41" s="234" t="s">
        <v>219</v>
      </c>
      <c r="E41" s="234" t="s">
        <v>55</v>
      </c>
      <c r="F41" s="234" t="s">
        <v>102</v>
      </c>
      <c r="G41" s="228" t="str">
        <f>A41</f>
        <v>薬剤師の賃金改善の内容</v>
      </c>
      <c r="H41" s="234" t="s">
        <v>179</v>
      </c>
      <c r="I41" s="234" t="s">
        <v>343</v>
      </c>
      <c r="J41" s="234" t="s">
        <v>344</v>
      </c>
      <c r="K41" s="234" t="s">
        <v>345</v>
      </c>
      <c r="L41" s="223" t="s">
        <v>223</v>
      </c>
    </row>
    <row r="42" spans="1:16" ht="50.25" customHeight="1">
      <c r="A42" s="229" t="s">
        <v>124</v>
      </c>
      <c r="B42" s="235"/>
      <c r="C42" s="238"/>
      <c r="D42" s="239"/>
      <c r="E42" s="238"/>
      <c r="F42" s="246" t="e">
        <f>((B42*C42*D42)/B42)/D42</f>
        <v>#DIV/0!</v>
      </c>
      <c r="G42" s="229" t="s">
        <v>340</v>
      </c>
      <c r="H42" s="227">
        <f t="shared" ref="H42:J44" si="5">B42</f>
        <v>0</v>
      </c>
      <c r="I42" s="246">
        <f t="shared" si="5"/>
        <v>0</v>
      </c>
      <c r="J42" s="252">
        <f t="shared" si="5"/>
        <v>0</v>
      </c>
      <c r="K42" s="246">
        <f>H42*I42*J42</f>
        <v>0</v>
      </c>
      <c r="L42" s="223" t="s">
        <v>178</v>
      </c>
    </row>
    <row r="43" spans="1:16" ht="57" customHeight="1">
      <c r="A43" s="229" t="s">
        <v>254</v>
      </c>
      <c r="B43" s="235"/>
      <c r="C43" s="238"/>
      <c r="D43" s="239"/>
      <c r="E43" s="238"/>
      <c r="F43" s="246" t="e">
        <f>((B43*C43*D43)/B43)/D43</f>
        <v>#DIV/0!</v>
      </c>
      <c r="G43" s="229" t="s">
        <v>323</v>
      </c>
      <c r="H43" s="227">
        <f t="shared" si="5"/>
        <v>0</v>
      </c>
      <c r="I43" s="246">
        <f t="shared" si="5"/>
        <v>0</v>
      </c>
      <c r="J43" s="252">
        <f t="shared" si="5"/>
        <v>0</v>
      </c>
      <c r="K43" s="246">
        <f>H43*I43*J43</f>
        <v>0</v>
      </c>
      <c r="L43" s="223" t="s">
        <v>26</v>
      </c>
    </row>
    <row r="44" spans="1:16" ht="80.25" customHeight="1">
      <c r="A44" s="229" t="s">
        <v>332</v>
      </c>
      <c r="B44" s="235"/>
      <c r="C44" s="238"/>
      <c r="D44" s="239"/>
      <c r="E44" s="241"/>
      <c r="F44" s="246" t="e">
        <f>((B44*C44*D44)/B44)/D44</f>
        <v>#DIV/0!</v>
      </c>
      <c r="G44" s="229" t="s">
        <v>342</v>
      </c>
      <c r="H44" s="227">
        <f t="shared" si="5"/>
        <v>0</v>
      </c>
      <c r="I44" s="246">
        <f t="shared" si="5"/>
        <v>0</v>
      </c>
      <c r="J44" s="252">
        <f t="shared" si="5"/>
        <v>0</v>
      </c>
      <c r="K44" s="246">
        <f>H44*I44*J44</f>
        <v>0</v>
      </c>
      <c r="L44" s="223" t="s">
        <v>350</v>
      </c>
    </row>
    <row r="45" spans="1:16" ht="43.5" customHeight="1">
      <c r="A45" s="229" t="s">
        <v>214</v>
      </c>
      <c r="B45" s="235"/>
      <c r="C45" s="238"/>
      <c r="D45" s="240"/>
      <c r="E45" s="242"/>
      <c r="F45" s="246" t="e">
        <f>((B45*C45*D45)/B45)/D45</f>
        <v>#DIV/0!</v>
      </c>
      <c r="G45" s="229" t="s">
        <v>13</v>
      </c>
      <c r="H45" s="227">
        <f>B45</f>
        <v>0</v>
      </c>
      <c r="I45" s="246">
        <f>C45</f>
        <v>0</v>
      </c>
      <c r="J45" s="240">
        <v>4</v>
      </c>
      <c r="K45" s="246">
        <f>H45*I45*J45</f>
        <v>0</v>
      </c>
      <c r="L45" s="223" t="s">
        <v>150</v>
      </c>
    </row>
    <row r="46" spans="1:16" ht="41.25" customHeight="1">
      <c r="A46" s="229" t="s">
        <v>130</v>
      </c>
      <c r="B46" s="235"/>
      <c r="C46" s="238"/>
      <c r="D46" s="240"/>
      <c r="E46" s="242"/>
      <c r="F46" s="246" t="e">
        <f>(B46*C46)/B46/D46</f>
        <v>#DIV/0!</v>
      </c>
      <c r="G46" s="229" t="s">
        <v>67</v>
      </c>
      <c r="H46" s="227">
        <f>B46</f>
        <v>0</v>
      </c>
      <c r="I46" s="246">
        <f>C46</f>
        <v>0</v>
      </c>
      <c r="J46" s="240">
        <v>4</v>
      </c>
      <c r="K46" s="246">
        <f>H46*I46</f>
        <v>0</v>
      </c>
      <c r="L46" s="223" t="s">
        <v>351</v>
      </c>
      <c r="M46" s="1">
        <v>1</v>
      </c>
      <c r="N46" s="1">
        <v>2</v>
      </c>
      <c r="O46" s="1">
        <v>3</v>
      </c>
      <c r="P46" s="1">
        <v>4</v>
      </c>
    </row>
    <row r="47" spans="1:16" s="1" customFormat="1" ht="72.75" customHeight="1">
      <c r="A47" s="228" t="s">
        <v>279</v>
      </c>
      <c r="B47" s="234" t="s">
        <v>95</v>
      </c>
      <c r="C47" s="234" t="s">
        <v>244</v>
      </c>
      <c r="D47" s="234" t="s">
        <v>219</v>
      </c>
      <c r="E47" s="234" t="s">
        <v>55</v>
      </c>
      <c r="F47" s="234" t="s">
        <v>102</v>
      </c>
      <c r="G47" s="228" t="str">
        <f>A47</f>
        <v>（常勤（換算しない）10人以上を雇用している場合は必ず記載）
リハビリ職種（理学療法士、作業療法士、言語聴覚士）の賃金改善の内容</v>
      </c>
      <c r="H47" s="234" t="s">
        <v>179</v>
      </c>
      <c r="I47" s="234" t="s">
        <v>343</v>
      </c>
      <c r="J47" s="234" t="s">
        <v>344</v>
      </c>
      <c r="K47" s="234" t="s">
        <v>345</v>
      </c>
      <c r="L47" s="223" t="s">
        <v>223</v>
      </c>
    </row>
    <row r="48" spans="1:16" ht="50.25" customHeight="1">
      <c r="A48" s="229" t="s">
        <v>124</v>
      </c>
      <c r="B48" s="235"/>
      <c r="C48" s="238"/>
      <c r="D48" s="239"/>
      <c r="E48" s="238"/>
      <c r="F48" s="246" t="e">
        <f>((B48*C48*D48)/B48)/D48</f>
        <v>#DIV/0!</v>
      </c>
      <c r="G48" s="229" t="s">
        <v>340</v>
      </c>
      <c r="H48" s="227">
        <f t="shared" ref="H48:J50" si="6">B48</f>
        <v>0</v>
      </c>
      <c r="I48" s="246">
        <f t="shared" si="6"/>
        <v>0</v>
      </c>
      <c r="J48" s="252">
        <f t="shared" si="6"/>
        <v>0</v>
      </c>
      <c r="K48" s="246">
        <f>H48*I48*J48</f>
        <v>0</v>
      </c>
      <c r="L48" s="223" t="s">
        <v>178</v>
      </c>
    </row>
    <row r="49" spans="1:16" ht="57" customHeight="1">
      <c r="A49" s="229" t="s">
        <v>254</v>
      </c>
      <c r="B49" s="235"/>
      <c r="C49" s="238"/>
      <c r="D49" s="239"/>
      <c r="E49" s="238"/>
      <c r="F49" s="246" t="e">
        <f>((B49*C49*D49)/B49)/D49</f>
        <v>#DIV/0!</v>
      </c>
      <c r="G49" s="229" t="s">
        <v>323</v>
      </c>
      <c r="H49" s="227">
        <f t="shared" si="6"/>
        <v>0</v>
      </c>
      <c r="I49" s="246">
        <f t="shared" si="6"/>
        <v>0</v>
      </c>
      <c r="J49" s="252">
        <f t="shared" si="6"/>
        <v>0</v>
      </c>
      <c r="K49" s="246">
        <f>H49*I49*J49</f>
        <v>0</v>
      </c>
      <c r="L49" s="223" t="s">
        <v>26</v>
      </c>
    </row>
    <row r="50" spans="1:16" ht="80.25" customHeight="1">
      <c r="A50" s="229" t="s">
        <v>332</v>
      </c>
      <c r="B50" s="235"/>
      <c r="C50" s="238"/>
      <c r="D50" s="239"/>
      <c r="E50" s="241"/>
      <c r="F50" s="246" t="e">
        <f>((B50*C50*D50)/B50)/D50</f>
        <v>#DIV/0!</v>
      </c>
      <c r="G50" s="229" t="s">
        <v>342</v>
      </c>
      <c r="H50" s="227">
        <f t="shared" si="6"/>
        <v>0</v>
      </c>
      <c r="I50" s="246">
        <f t="shared" si="6"/>
        <v>0</v>
      </c>
      <c r="J50" s="252">
        <f t="shared" si="6"/>
        <v>0</v>
      </c>
      <c r="K50" s="246">
        <f>H50*I50*J50</f>
        <v>0</v>
      </c>
      <c r="L50" s="223" t="s">
        <v>350</v>
      </c>
    </row>
    <row r="51" spans="1:16" ht="43.5" customHeight="1">
      <c r="A51" s="229" t="s">
        <v>214</v>
      </c>
      <c r="B51" s="235"/>
      <c r="C51" s="238"/>
      <c r="D51" s="240"/>
      <c r="E51" s="242"/>
      <c r="F51" s="246" t="e">
        <f>((B51*C51*D51)/B51)/D51</f>
        <v>#DIV/0!</v>
      </c>
      <c r="G51" s="229" t="s">
        <v>13</v>
      </c>
      <c r="H51" s="227">
        <f>B51</f>
        <v>0</v>
      </c>
      <c r="I51" s="246">
        <f>C51</f>
        <v>0</v>
      </c>
      <c r="J51" s="240">
        <v>4</v>
      </c>
      <c r="K51" s="246">
        <f>H51*I51*J51</f>
        <v>0</v>
      </c>
      <c r="L51" s="223" t="s">
        <v>150</v>
      </c>
    </row>
    <row r="52" spans="1:16" ht="41.25" customHeight="1">
      <c r="A52" s="229" t="s">
        <v>130</v>
      </c>
      <c r="B52" s="235"/>
      <c r="C52" s="238"/>
      <c r="D52" s="240"/>
      <c r="E52" s="242"/>
      <c r="F52" s="246" t="e">
        <f>(B52*C52)/B52/D52</f>
        <v>#DIV/0!</v>
      </c>
      <c r="G52" s="229" t="s">
        <v>67</v>
      </c>
      <c r="H52" s="227">
        <f>B52</f>
        <v>0</v>
      </c>
      <c r="I52" s="246">
        <f>C52</f>
        <v>0</v>
      </c>
      <c r="J52" s="240">
        <v>4</v>
      </c>
      <c r="K52" s="246">
        <f>H52*I52</f>
        <v>0</v>
      </c>
      <c r="L52" s="223" t="s">
        <v>351</v>
      </c>
      <c r="M52" s="1">
        <v>1</v>
      </c>
      <c r="N52" s="1">
        <v>2</v>
      </c>
      <c r="O52" s="1">
        <v>3</v>
      </c>
      <c r="P52" s="1">
        <v>4</v>
      </c>
    </row>
    <row r="53" spans="1:16" s="1" customFormat="1" ht="72.75" customHeight="1">
      <c r="A53" s="228" t="s">
        <v>335</v>
      </c>
      <c r="B53" s="234" t="s">
        <v>95</v>
      </c>
      <c r="C53" s="234" t="s">
        <v>244</v>
      </c>
      <c r="D53" s="234" t="s">
        <v>219</v>
      </c>
      <c r="E53" s="234" t="s">
        <v>55</v>
      </c>
      <c r="F53" s="234" t="s">
        <v>102</v>
      </c>
      <c r="G53" s="228" t="str">
        <f>A53</f>
        <v>（理学療法士単独の賃金表がある場合は必ず記載）
理学療法士の賃金改善の内容</v>
      </c>
      <c r="H53" s="234" t="s">
        <v>179</v>
      </c>
      <c r="I53" s="234" t="s">
        <v>343</v>
      </c>
      <c r="J53" s="234" t="s">
        <v>344</v>
      </c>
      <c r="K53" s="234" t="s">
        <v>345</v>
      </c>
      <c r="L53" s="223" t="s">
        <v>223</v>
      </c>
    </row>
    <row r="54" spans="1:16" ht="50.25" customHeight="1">
      <c r="A54" s="229" t="s">
        <v>124</v>
      </c>
      <c r="B54" s="235"/>
      <c r="C54" s="238"/>
      <c r="D54" s="239"/>
      <c r="E54" s="238"/>
      <c r="F54" s="246" t="e">
        <f>((B54*C54*D54)/B54)/D54</f>
        <v>#DIV/0!</v>
      </c>
      <c r="G54" s="229" t="s">
        <v>340</v>
      </c>
      <c r="H54" s="227">
        <f t="shared" ref="H54:J56" si="7">B54</f>
        <v>0</v>
      </c>
      <c r="I54" s="246">
        <f t="shared" si="7"/>
        <v>0</v>
      </c>
      <c r="J54" s="252">
        <f t="shared" si="7"/>
        <v>0</v>
      </c>
      <c r="K54" s="246">
        <f>H54*I54*J54</f>
        <v>0</v>
      </c>
      <c r="L54" s="223" t="s">
        <v>178</v>
      </c>
    </row>
    <row r="55" spans="1:16" ht="57" customHeight="1">
      <c r="A55" s="229" t="s">
        <v>254</v>
      </c>
      <c r="B55" s="235"/>
      <c r="C55" s="238"/>
      <c r="D55" s="239"/>
      <c r="E55" s="238"/>
      <c r="F55" s="246" t="e">
        <f>((B55*C55*D55)/B55)/D55</f>
        <v>#DIV/0!</v>
      </c>
      <c r="G55" s="229" t="s">
        <v>323</v>
      </c>
      <c r="H55" s="227">
        <f t="shared" si="7"/>
        <v>0</v>
      </c>
      <c r="I55" s="246">
        <f t="shared" si="7"/>
        <v>0</v>
      </c>
      <c r="J55" s="252">
        <f t="shared" si="7"/>
        <v>0</v>
      </c>
      <c r="K55" s="246">
        <f>H55*I55*J55</f>
        <v>0</v>
      </c>
      <c r="L55" s="223" t="s">
        <v>26</v>
      </c>
    </row>
    <row r="56" spans="1:16" ht="80.25" customHeight="1">
      <c r="A56" s="229" t="s">
        <v>332</v>
      </c>
      <c r="B56" s="235"/>
      <c r="C56" s="238"/>
      <c r="D56" s="239"/>
      <c r="E56" s="241"/>
      <c r="F56" s="246" t="e">
        <f>((B56*C56*D56)/B56)/D56</f>
        <v>#DIV/0!</v>
      </c>
      <c r="G56" s="229" t="s">
        <v>342</v>
      </c>
      <c r="H56" s="227">
        <f t="shared" si="7"/>
        <v>0</v>
      </c>
      <c r="I56" s="246">
        <f t="shared" si="7"/>
        <v>0</v>
      </c>
      <c r="J56" s="252">
        <f t="shared" si="7"/>
        <v>0</v>
      </c>
      <c r="K56" s="246">
        <f>H56*I56*J56</f>
        <v>0</v>
      </c>
      <c r="L56" s="223" t="s">
        <v>350</v>
      </c>
    </row>
    <row r="57" spans="1:16" ht="43.5" customHeight="1">
      <c r="A57" s="229" t="s">
        <v>214</v>
      </c>
      <c r="B57" s="235"/>
      <c r="C57" s="238"/>
      <c r="D57" s="240"/>
      <c r="E57" s="242"/>
      <c r="F57" s="246" t="e">
        <f>((B57*C57*D57)/B57)/D57</f>
        <v>#DIV/0!</v>
      </c>
      <c r="G57" s="229" t="s">
        <v>13</v>
      </c>
      <c r="H57" s="227">
        <f>B57</f>
        <v>0</v>
      </c>
      <c r="I57" s="246">
        <f>C57</f>
        <v>0</v>
      </c>
      <c r="J57" s="240">
        <v>4</v>
      </c>
      <c r="K57" s="246">
        <f>H57*I57*J57</f>
        <v>0</v>
      </c>
      <c r="L57" s="223" t="s">
        <v>150</v>
      </c>
    </row>
    <row r="58" spans="1:16" ht="41.25" customHeight="1">
      <c r="A58" s="229" t="s">
        <v>130</v>
      </c>
      <c r="B58" s="235"/>
      <c r="C58" s="238"/>
      <c r="D58" s="240"/>
      <c r="E58" s="242"/>
      <c r="F58" s="246" t="e">
        <f>(B58*C58)/B58/D58</f>
        <v>#DIV/0!</v>
      </c>
      <c r="G58" s="229" t="s">
        <v>67</v>
      </c>
      <c r="H58" s="227">
        <f>B58</f>
        <v>0</v>
      </c>
      <c r="I58" s="246">
        <f>C58</f>
        <v>0</v>
      </c>
      <c r="J58" s="240">
        <v>4</v>
      </c>
      <c r="K58" s="246">
        <f>H58*I58</f>
        <v>0</v>
      </c>
      <c r="L58" s="223" t="s">
        <v>351</v>
      </c>
      <c r="M58" s="1">
        <v>1</v>
      </c>
      <c r="N58" s="1">
        <v>2</v>
      </c>
      <c r="O58" s="1">
        <v>3</v>
      </c>
      <c r="P58" s="1">
        <v>4</v>
      </c>
    </row>
    <row r="59" spans="1:16" s="1" customFormat="1" ht="72.75" customHeight="1">
      <c r="A59" s="228" t="s">
        <v>336</v>
      </c>
      <c r="B59" s="234" t="s">
        <v>95</v>
      </c>
      <c r="C59" s="234" t="s">
        <v>244</v>
      </c>
      <c r="D59" s="234" t="s">
        <v>219</v>
      </c>
      <c r="E59" s="234" t="s">
        <v>55</v>
      </c>
      <c r="F59" s="234" t="s">
        <v>102</v>
      </c>
      <c r="G59" s="228" t="str">
        <f>A59</f>
        <v>（作業療法士単独の賃金表がある場合は必ず記載）
作業療法士の賃金改善の内容</v>
      </c>
      <c r="H59" s="234" t="s">
        <v>179</v>
      </c>
      <c r="I59" s="234" t="s">
        <v>343</v>
      </c>
      <c r="J59" s="234" t="s">
        <v>344</v>
      </c>
      <c r="K59" s="234" t="s">
        <v>345</v>
      </c>
      <c r="L59" s="223" t="s">
        <v>223</v>
      </c>
    </row>
    <row r="60" spans="1:16" ht="50.25" customHeight="1">
      <c r="A60" s="229" t="s">
        <v>124</v>
      </c>
      <c r="B60" s="235"/>
      <c r="C60" s="238"/>
      <c r="D60" s="239"/>
      <c r="E60" s="238"/>
      <c r="F60" s="246" t="e">
        <f>((B60*C60*D60)/B60)/D60</f>
        <v>#DIV/0!</v>
      </c>
      <c r="G60" s="229" t="s">
        <v>340</v>
      </c>
      <c r="H60" s="227">
        <f t="shared" ref="H60:J62" si="8">B60</f>
        <v>0</v>
      </c>
      <c r="I60" s="246">
        <f t="shared" si="8"/>
        <v>0</v>
      </c>
      <c r="J60" s="252">
        <f t="shared" si="8"/>
        <v>0</v>
      </c>
      <c r="K60" s="246">
        <f>H60*I60*J60</f>
        <v>0</v>
      </c>
      <c r="L60" s="223" t="s">
        <v>178</v>
      </c>
    </row>
    <row r="61" spans="1:16" ht="57" customHeight="1">
      <c r="A61" s="229" t="s">
        <v>254</v>
      </c>
      <c r="B61" s="235"/>
      <c r="C61" s="238"/>
      <c r="D61" s="239"/>
      <c r="E61" s="238"/>
      <c r="F61" s="246" t="e">
        <f>((B61*C61*D61)/B61)/D61</f>
        <v>#DIV/0!</v>
      </c>
      <c r="G61" s="229" t="s">
        <v>323</v>
      </c>
      <c r="H61" s="227">
        <f t="shared" si="8"/>
        <v>0</v>
      </c>
      <c r="I61" s="246">
        <f t="shared" si="8"/>
        <v>0</v>
      </c>
      <c r="J61" s="252">
        <f t="shared" si="8"/>
        <v>0</v>
      </c>
      <c r="K61" s="246">
        <f>H61*I61*J61</f>
        <v>0</v>
      </c>
      <c r="L61" s="223" t="s">
        <v>26</v>
      </c>
    </row>
    <row r="62" spans="1:16" ht="80.25" customHeight="1">
      <c r="A62" s="229" t="s">
        <v>332</v>
      </c>
      <c r="B62" s="235"/>
      <c r="C62" s="238"/>
      <c r="D62" s="239"/>
      <c r="E62" s="241"/>
      <c r="F62" s="246" t="e">
        <f>((B62*C62*D62)/B62)/D62</f>
        <v>#DIV/0!</v>
      </c>
      <c r="G62" s="229" t="s">
        <v>342</v>
      </c>
      <c r="H62" s="227">
        <f t="shared" si="8"/>
        <v>0</v>
      </c>
      <c r="I62" s="246">
        <f t="shared" si="8"/>
        <v>0</v>
      </c>
      <c r="J62" s="252">
        <f t="shared" si="8"/>
        <v>0</v>
      </c>
      <c r="K62" s="246">
        <f>H62*I62*J62</f>
        <v>0</v>
      </c>
      <c r="L62" s="223" t="s">
        <v>350</v>
      </c>
    </row>
    <row r="63" spans="1:16" ht="43.5" customHeight="1">
      <c r="A63" s="229" t="s">
        <v>214</v>
      </c>
      <c r="B63" s="235"/>
      <c r="C63" s="238"/>
      <c r="D63" s="240"/>
      <c r="E63" s="242"/>
      <c r="F63" s="246" t="e">
        <f>((B63*C63*D63)/B63)/D63</f>
        <v>#DIV/0!</v>
      </c>
      <c r="G63" s="229" t="s">
        <v>13</v>
      </c>
      <c r="H63" s="227">
        <f>B63</f>
        <v>0</v>
      </c>
      <c r="I63" s="246">
        <f>C63</f>
        <v>0</v>
      </c>
      <c r="J63" s="240">
        <v>4</v>
      </c>
      <c r="K63" s="246">
        <f>H63*I63*J63</f>
        <v>0</v>
      </c>
      <c r="L63" s="223" t="s">
        <v>150</v>
      </c>
    </row>
    <row r="64" spans="1:16" ht="41.25" customHeight="1">
      <c r="A64" s="229" t="s">
        <v>130</v>
      </c>
      <c r="B64" s="235"/>
      <c r="C64" s="238"/>
      <c r="D64" s="240"/>
      <c r="E64" s="242"/>
      <c r="F64" s="246" t="e">
        <f>(B64*C64)/B64/D64</f>
        <v>#DIV/0!</v>
      </c>
      <c r="G64" s="229" t="s">
        <v>67</v>
      </c>
      <c r="H64" s="227">
        <f>B64</f>
        <v>0</v>
      </c>
      <c r="I64" s="246">
        <f>C64</f>
        <v>0</v>
      </c>
      <c r="J64" s="240">
        <v>4</v>
      </c>
      <c r="K64" s="246">
        <f>H64*I64</f>
        <v>0</v>
      </c>
      <c r="L64" s="223" t="s">
        <v>351</v>
      </c>
      <c r="M64" s="1">
        <v>1</v>
      </c>
      <c r="N64" s="1">
        <v>2</v>
      </c>
      <c r="O64" s="1">
        <v>3</v>
      </c>
      <c r="P64" s="1">
        <v>4</v>
      </c>
    </row>
    <row r="65" spans="1:16" s="1" customFormat="1" ht="72.75" customHeight="1">
      <c r="A65" s="228" t="s">
        <v>337</v>
      </c>
      <c r="B65" s="234" t="s">
        <v>95</v>
      </c>
      <c r="C65" s="234" t="s">
        <v>244</v>
      </c>
      <c r="D65" s="234" t="s">
        <v>219</v>
      </c>
      <c r="E65" s="234" t="s">
        <v>55</v>
      </c>
      <c r="F65" s="234" t="s">
        <v>102</v>
      </c>
      <c r="G65" s="228" t="str">
        <f>A65</f>
        <v>（言語聴覚士単独の賃金表がある場合は必ず記載）
言語聴覚士の賃金改善の内容</v>
      </c>
      <c r="H65" s="234" t="s">
        <v>179</v>
      </c>
      <c r="I65" s="234" t="s">
        <v>343</v>
      </c>
      <c r="J65" s="234" t="s">
        <v>344</v>
      </c>
      <c r="K65" s="234" t="s">
        <v>345</v>
      </c>
      <c r="L65" s="223" t="s">
        <v>223</v>
      </c>
    </row>
    <row r="66" spans="1:16" ht="50.25" customHeight="1">
      <c r="A66" s="229" t="s">
        <v>124</v>
      </c>
      <c r="B66" s="235"/>
      <c r="C66" s="238"/>
      <c r="D66" s="239"/>
      <c r="E66" s="238"/>
      <c r="F66" s="246" t="e">
        <f>((B66*C66*D66)/B66)/D66</f>
        <v>#DIV/0!</v>
      </c>
      <c r="G66" s="229" t="s">
        <v>340</v>
      </c>
      <c r="H66" s="227">
        <f t="shared" ref="H66:J68" si="9">B66</f>
        <v>0</v>
      </c>
      <c r="I66" s="246">
        <f t="shared" si="9"/>
        <v>0</v>
      </c>
      <c r="J66" s="252">
        <f t="shared" si="9"/>
        <v>0</v>
      </c>
      <c r="K66" s="246">
        <f>H66*I66*J66</f>
        <v>0</v>
      </c>
      <c r="L66" s="223" t="s">
        <v>178</v>
      </c>
    </row>
    <row r="67" spans="1:16" ht="57" customHeight="1">
      <c r="A67" s="229" t="s">
        <v>254</v>
      </c>
      <c r="B67" s="235"/>
      <c r="C67" s="238"/>
      <c r="D67" s="239"/>
      <c r="E67" s="238"/>
      <c r="F67" s="246" t="e">
        <f>((B67*C67*D67)/B67)/D67</f>
        <v>#DIV/0!</v>
      </c>
      <c r="G67" s="229" t="s">
        <v>323</v>
      </c>
      <c r="H67" s="227">
        <f t="shared" si="9"/>
        <v>0</v>
      </c>
      <c r="I67" s="246">
        <f t="shared" si="9"/>
        <v>0</v>
      </c>
      <c r="J67" s="252">
        <f t="shared" si="9"/>
        <v>0</v>
      </c>
      <c r="K67" s="246">
        <f>H67*I67*J67</f>
        <v>0</v>
      </c>
      <c r="L67" s="223" t="s">
        <v>26</v>
      </c>
    </row>
    <row r="68" spans="1:16" ht="80.25" customHeight="1">
      <c r="A68" s="229" t="s">
        <v>332</v>
      </c>
      <c r="B68" s="235"/>
      <c r="C68" s="238"/>
      <c r="D68" s="239"/>
      <c r="E68" s="241"/>
      <c r="F68" s="246" t="e">
        <f>((B68*C68*D68)/B68)/D68</f>
        <v>#DIV/0!</v>
      </c>
      <c r="G68" s="229" t="s">
        <v>342</v>
      </c>
      <c r="H68" s="227">
        <f t="shared" si="9"/>
        <v>0</v>
      </c>
      <c r="I68" s="246">
        <f t="shared" si="9"/>
        <v>0</v>
      </c>
      <c r="J68" s="252">
        <f t="shared" si="9"/>
        <v>0</v>
      </c>
      <c r="K68" s="246">
        <f>H68*I68*J68</f>
        <v>0</v>
      </c>
      <c r="L68" s="223" t="s">
        <v>350</v>
      </c>
    </row>
    <row r="69" spans="1:16" ht="43.5" customHeight="1">
      <c r="A69" s="229" t="s">
        <v>214</v>
      </c>
      <c r="B69" s="235"/>
      <c r="C69" s="238"/>
      <c r="D69" s="240"/>
      <c r="E69" s="242"/>
      <c r="F69" s="246" t="e">
        <f>((B69*C69*D69)/B69)/D69</f>
        <v>#DIV/0!</v>
      </c>
      <c r="G69" s="229" t="s">
        <v>13</v>
      </c>
      <c r="H69" s="227">
        <f>B69</f>
        <v>0</v>
      </c>
      <c r="I69" s="246">
        <f>C69</f>
        <v>0</v>
      </c>
      <c r="J69" s="240">
        <v>4</v>
      </c>
      <c r="K69" s="246">
        <f>H69*I69*J69</f>
        <v>0</v>
      </c>
      <c r="L69" s="223" t="s">
        <v>150</v>
      </c>
    </row>
    <row r="70" spans="1:16" ht="41.25" customHeight="1">
      <c r="A70" s="229" t="s">
        <v>130</v>
      </c>
      <c r="B70" s="235"/>
      <c r="C70" s="238"/>
      <c r="D70" s="240"/>
      <c r="E70" s="242"/>
      <c r="F70" s="246" t="e">
        <f>(B70*C70)/B70/D70</f>
        <v>#DIV/0!</v>
      </c>
      <c r="G70" s="229" t="s">
        <v>67</v>
      </c>
      <c r="H70" s="227">
        <f>B70</f>
        <v>0</v>
      </c>
      <c r="I70" s="246">
        <f>C70</f>
        <v>0</v>
      </c>
      <c r="J70" s="240">
        <v>4</v>
      </c>
      <c r="K70" s="246">
        <f>H70*I70</f>
        <v>0</v>
      </c>
      <c r="L70" s="223" t="s">
        <v>351</v>
      </c>
      <c r="M70" s="1">
        <v>1</v>
      </c>
      <c r="N70" s="1">
        <v>2</v>
      </c>
      <c r="O70" s="1">
        <v>3</v>
      </c>
      <c r="P70" s="1">
        <v>4</v>
      </c>
    </row>
    <row r="71" spans="1:16" s="1" customFormat="1" ht="72.75" customHeight="1">
      <c r="A71" s="228" t="s">
        <v>112</v>
      </c>
      <c r="B71" s="234" t="s">
        <v>95</v>
      </c>
      <c r="C71" s="234" t="s">
        <v>244</v>
      </c>
      <c r="D71" s="234" t="s">
        <v>219</v>
      </c>
      <c r="E71" s="234" t="s">
        <v>55</v>
      </c>
      <c r="F71" s="234" t="s">
        <v>102</v>
      </c>
      <c r="G71" s="228" t="str">
        <f>A71</f>
        <v>（上記職種以外の職員）
その他職員の賃金改善の内容</v>
      </c>
      <c r="H71" s="234" t="s">
        <v>179</v>
      </c>
      <c r="I71" s="234" t="s">
        <v>343</v>
      </c>
      <c r="J71" s="234" t="s">
        <v>344</v>
      </c>
      <c r="K71" s="234" t="s">
        <v>345</v>
      </c>
      <c r="L71" s="223" t="s">
        <v>223</v>
      </c>
    </row>
    <row r="72" spans="1:16" ht="50.25" customHeight="1">
      <c r="A72" s="229" t="s">
        <v>124</v>
      </c>
      <c r="B72" s="235"/>
      <c r="C72" s="238"/>
      <c r="D72" s="239"/>
      <c r="E72" s="238"/>
      <c r="F72" s="246" t="e">
        <f>((B72*C72*D72)/B72)/D72</f>
        <v>#DIV/0!</v>
      </c>
      <c r="G72" s="229" t="s">
        <v>340</v>
      </c>
      <c r="H72" s="227">
        <f t="shared" ref="H72:J74" si="10">B72</f>
        <v>0</v>
      </c>
      <c r="I72" s="246">
        <f t="shared" si="10"/>
        <v>0</v>
      </c>
      <c r="J72" s="252">
        <f t="shared" si="10"/>
        <v>0</v>
      </c>
      <c r="K72" s="246">
        <f>H72*I72*J72</f>
        <v>0</v>
      </c>
      <c r="L72" s="223" t="s">
        <v>178</v>
      </c>
    </row>
    <row r="73" spans="1:16" ht="57" customHeight="1">
      <c r="A73" s="229" t="s">
        <v>254</v>
      </c>
      <c r="B73" s="235"/>
      <c r="C73" s="238"/>
      <c r="D73" s="239"/>
      <c r="E73" s="238"/>
      <c r="F73" s="246" t="e">
        <f>((B73*C73*D73)/B73)/D73</f>
        <v>#DIV/0!</v>
      </c>
      <c r="G73" s="229" t="s">
        <v>323</v>
      </c>
      <c r="H73" s="227">
        <f t="shared" si="10"/>
        <v>0</v>
      </c>
      <c r="I73" s="246">
        <f t="shared" si="10"/>
        <v>0</v>
      </c>
      <c r="J73" s="252">
        <f t="shared" si="10"/>
        <v>0</v>
      </c>
      <c r="K73" s="246">
        <f>H73*I73*J73</f>
        <v>0</v>
      </c>
      <c r="L73" s="223" t="s">
        <v>26</v>
      </c>
    </row>
    <row r="74" spans="1:16" ht="80.25" customHeight="1">
      <c r="A74" s="229" t="s">
        <v>332</v>
      </c>
      <c r="B74" s="235"/>
      <c r="C74" s="238"/>
      <c r="D74" s="239"/>
      <c r="E74" s="241"/>
      <c r="F74" s="246" t="e">
        <f>((B74*C74*D74)/B74)/D74</f>
        <v>#DIV/0!</v>
      </c>
      <c r="G74" s="229" t="s">
        <v>342</v>
      </c>
      <c r="H74" s="227">
        <f t="shared" si="10"/>
        <v>0</v>
      </c>
      <c r="I74" s="246">
        <f t="shared" si="10"/>
        <v>0</v>
      </c>
      <c r="J74" s="252">
        <f t="shared" si="10"/>
        <v>0</v>
      </c>
      <c r="K74" s="246">
        <f>H74*I74*J74</f>
        <v>0</v>
      </c>
      <c r="L74" s="223" t="s">
        <v>350</v>
      </c>
    </row>
    <row r="75" spans="1:16" ht="43.5" customHeight="1">
      <c r="A75" s="229" t="s">
        <v>214</v>
      </c>
      <c r="B75" s="235"/>
      <c r="C75" s="238"/>
      <c r="D75" s="240"/>
      <c r="E75" s="242"/>
      <c r="F75" s="246" t="e">
        <f>((B75*C75*D75)/B75)/D75</f>
        <v>#DIV/0!</v>
      </c>
      <c r="G75" s="229" t="s">
        <v>13</v>
      </c>
      <c r="H75" s="227">
        <f>B75</f>
        <v>0</v>
      </c>
      <c r="I75" s="246">
        <f>C75</f>
        <v>0</v>
      </c>
      <c r="J75" s="240">
        <v>4</v>
      </c>
      <c r="K75" s="246">
        <f>H75*I75*J75</f>
        <v>0</v>
      </c>
      <c r="L75" s="223" t="s">
        <v>150</v>
      </c>
    </row>
    <row r="76" spans="1:16" ht="41.25" customHeight="1">
      <c r="A76" s="229" t="s">
        <v>130</v>
      </c>
      <c r="B76" s="235"/>
      <c r="C76" s="238"/>
      <c r="D76" s="240"/>
      <c r="E76" s="242"/>
      <c r="F76" s="246" t="e">
        <f>(B76*C76)/B76/D76</f>
        <v>#DIV/0!</v>
      </c>
      <c r="G76" s="229" t="s">
        <v>67</v>
      </c>
      <c r="H76" s="227">
        <f>B76</f>
        <v>0</v>
      </c>
      <c r="I76" s="246">
        <f>C76</f>
        <v>0</v>
      </c>
      <c r="J76" s="240">
        <v>4</v>
      </c>
      <c r="K76" s="246">
        <f>H76*I76</f>
        <v>0</v>
      </c>
      <c r="L76" s="223" t="s">
        <v>351</v>
      </c>
      <c r="M76" s="1">
        <v>1</v>
      </c>
      <c r="N76" s="1">
        <v>2</v>
      </c>
      <c r="O76" s="1">
        <v>3</v>
      </c>
      <c r="P76" s="1">
        <v>4</v>
      </c>
    </row>
  </sheetData>
  <mergeCells count="6">
    <mergeCell ref="A2:K2"/>
    <mergeCell ref="A8:F8"/>
    <mergeCell ref="G8:K8"/>
    <mergeCell ref="A15:F15"/>
    <mergeCell ref="G15:J15"/>
    <mergeCell ref="A16:K16"/>
  </mergeCells>
  <phoneticPr fontId="21"/>
  <conditionalFormatting sqref="H10:H14">
    <cfRule type="expression" dxfId="304" priority="18">
      <formula>$F$2="×"</formula>
    </cfRule>
  </conditionalFormatting>
  <conditionalFormatting sqref="H18:H19">
    <cfRule type="expression" dxfId="303" priority="17">
      <formula>$F$2="×"</formula>
    </cfRule>
  </conditionalFormatting>
  <conditionalFormatting sqref="H21:H22">
    <cfRule type="expression" dxfId="302" priority="10">
      <formula>$F$2="×"</formula>
    </cfRule>
  </conditionalFormatting>
  <conditionalFormatting sqref="H27:H28">
    <cfRule type="expression" dxfId="301" priority="9">
      <formula>$F$2="×"</formula>
    </cfRule>
  </conditionalFormatting>
  <conditionalFormatting sqref="H33:H34">
    <cfRule type="expression" dxfId="300" priority="8">
      <formula>$F$2="×"</formula>
    </cfRule>
  </conditionalFormatting>
  <conditionalFormatting sqref="H39:H40">
    <cfRule type="expression" dxfId="299" priority="7">
      <formula>$F$2="×"</formula>
    </cfRule>
  </conditionalFormatting>
  <conditionalFormatting sqref="H45:H46">
    <cfRule type="expression" dxfId="298" priority="6">
      <formula>$F$2="×"</formula>
    </cfRule>
  </conditionalFormatting>
  <conditionalFormatting sqref="H51:H52">
    <cfRule type="expression" dxfId="297" priority="5">
      <formula>$F$2="×"</formula>
    </cfRule>
  </conditionalFormatting>
  <conditionalFormatting sqref="H57:H58">
    <cfRule type="expression" dxfId="296" priority="4">
      <formula>$F$2="×"</formula>
    </cfRule>
  </conditionalFormatting>
  <conditionalFormatting sqref="H63:H64">
    <cfRule type="expression" dxfId="295" priority="3">
      <formula>$F$2="×"</formula>
    </cfRule>
  </conditionalFormatting>
  <conditionalFormatting sqref="H69:H70">
    <cfRule type="expression" dxfId="294" priority="2">
      <formula>$F$2="×"</formula>
    </cfRule>
  </conditionalFormatting>
  <conditionalFormatting sqref="H75:H76">
    <cfRule type="expression" dxfId="293" priority="1">
      <formula>$F$2="×"</formula>
    </cfRule>
  </conditionalFormatting>
  <conditionalFormatting sqref="H24:H26">
    <cfRule type="expression" dxfId="292" priority="16">
      <formula>$F$2="×"</formula>
    </cfRule>
  </conditionalFormatting>
  <conditionalFormatting sqref="H30:H32">
    <cfRule type="expression" dxfId="291" priority="14">
      <formula>$F$2="×"</formula>
    </cfRule>
  </conditionalFormatting>
  <conditionalFormatting sqref="H36:H38 H42:H44">
    <cfRule type="expression" dxfId="290" priority="15">
      <formula>$F$2="×"</formula>
    </cfRule>
  </conditionalFormatting>
  <conditionalFormatting sqref="H48:H50 H54:H56 H60:H62 H66:H68">
    <cfRule type="expression" dxfId="289" priority="13">
      <formula>$F$2="×"</formula>
    </cfRule>
  </conditionalFormatting>
  <conditionalFormatting sqref="H72:H74">
    <cfRule type="expression" dxfId="288" priority="12">
      <formula>$F$2="×"</formula>
    </cfRule>
  </conditionalFormatting>
  <conditionalFormatting sqref="H20">
    <cfRule type="expression" dxfId="287" priority="11">
      <formula>$F$2="×"</formula>
    </cfRule>
  </conditionalFormatting>
  <conditionalFormatting sqref="B72:B76">
    <cfRule type="expression" dxfId="286" priority="19">
      <formula>$F$2="×"</formula>
    </cfRule>
  </conditionalFormatting>
  <conditionalFormatting sqref="B66:B70">
    <cfRule type="expression" dxfId="285" priority="20">
      <formula>$F$2="×"</formula>
    </cfRule>
  </conditionalFormatting>
  <conditionalFormatting sqref="B60:B64">
    <cfRule type="expression" dxfId="284" priority="21">
      <formula>$F$2="×"</formula>
    </cfRule>
  </conditionalFormatting>
  <conditionalFormatting sqref="B54:B58">
    <cfRule type="expression" dxfId="283" priority="22">
      <formula>$F$2="×"</formula>
    </cfRule>
  </conditionalFormatting>
  <conditionalFormatting sqref="B48:B52">
    <cfRule type="expression" dxfId="282" priority="23">
      <formula>$F$2="×"</formula>
    </cfRule>
  </conditionalFormatting>
  <conditionalFormatting sqref="B42:B46">
    <cfRule type="expression" dxfId="281" priority="24">
      <formula>$F$2="×"</formula>
    </cfRule>
  </conditionalFormatting>
  <conditionalFormatting sqref="B36:B40">
    <cfRule type="expression" dxfId="280" priority="25">
      <formula>$F$2="×"</formula>
    </cfRule>
  </conditionalFormatting>
  <conditionalFormatting sqref="B30:B34">
    <cfRule type="expression" dxfId="279" priority="26">
      <formula>$F$2="×"</formula>
    </cfRule>
  </conditionalFormatting>
  <conditionalFormatting sqref="B24:B28">
    <cfRule type="expression" dxfId="278" priority="27">
      <formula>$F$2="×"</formula>
    </cfRule>
  </conditionalFormatting>
  <conditionalFormatting sqref="B18:B22">
    <cfRule type="expression" dxfId="277" priority="28">
      <formula>$F$2="×"</formula>
    </cfRule>
  </conditionalFormatting>
  <conditionalFormatting sqref="B10:B14">
    <cfRule type="expression" dxfId="276" priority="29">
      <formula>$F$2="×"</formula>
    </cfRule>
  </conditionalFormatting>
  <conditionalFormatting sqref="C19:E19">
    <cfRule type="expression" dxfId="275" priority="30">
      <formula>$F$2="×"</formula>
    </cfRule>
  </conditionalFormatting>
  <conditionalFormatting sqref="C11:E11">
    <cfRule type="expression" dxfId="274" priority="31">
      <formula>$F$2="×"</formula>
    </cfRule>
  </conditionalFormatting>
  <conditionalFormatting sqref="C18:E18">
    <cfRule type="expression" dxfId="273" priority="32">
      <formula>$F$2="×"</formula>
    </cfRule>
  </conditionalFormatting>
  <conditionalFormatting sqref="C10:E10">
    <cfRule type="expression" dxfId="272" priority="33">
      <formula>$F$2="×"</formula>
    </cfRule>
  </conditionalFormatting>
  <conditionalFormatting sqref="C22">
    <cfRule type="expression" dxfId="271" priority="34">
      <formula>$F$2="×"</formula>
    </cfRule>
  </conditionalFormatting>
  <conditionalFormatting sqref="C14">
    <cfRule type="expression" dxfId="270" priority="36">
      <formula>$F$2="×"</formula>
    </cfRule>
  </conditionalFormatting>
  <conditionalFormatting sqref="F7">
    <cfRule type="expression" dxfId="269" priority="38">
      <formula>$G$7="○"</formula>
    </cfRule>
    <cfRule type="expression" dxfId="268" priority="39">
      <formula>$G$7</formula>
    </cfRule>
  </conditionalFormatting>
  <conditionalFormatting sqref="A7">
    <cfRule type="expression" dxfId="267" priority="40">
      <formula>$G$7="○"</formula>
    </cfRule>
    <cfRule type="expression" dxfId="266" priority="41">
      <formula>$G$7</formula>
    </cfRule>
  </conditionalFormatting>
  <conditionalFormatting sqref="A24:A26">
    <cfRule type="expression" dxfId="265" priority="78">
      <formula>$F$2="×"</formula>
    </cfRule>
  </conditionalFormatting>
  <conditionalFormatting sqref="A30:A32">
    <cfRule type="expression" dxfId="264" priority="76">
      <formula>$F$2="×"</formula>
    </cfRule>
  </conditionalFormatting>
  <conditionalFormatting sqref="A36:A38">
    <cfRule type="expression" dxfId="263" priority="74">
      <formula>$F$2="×"</formula>
    </cfRule>
  </conditionalFormatting>
  <conditionalFormatting sqref="A42:A44">
    <cfRule type="expression" dxfId="262" priority="72">
      <formula>$F$2="×"</formula>
    </cfRule>
  </conditionalFormatting>
  <conditionalFormatting sqref="A48:A50">
    <cfRule type="expression" dxfId="261" priority="70">
      <formula>$F$2="×"</formula>
    </cfRule>
  </conditionalFormatting>
  <conditionalFormatting sqref="A54:A56">
    <cfRule type="expression" dxfId="260" priority="68">
      <formula>$F$2="×"</formula>
    </cfRule>
  </conditionalFormatting>
  <conditionalFormatting sqref="A60:A62">
    <cfRule type="expression" dxfId="259" priority="66">
      <formula>$F$2="×"</formula>
    </cfRule>
  </conditionalFormatting>
  <conditionalFormatting sqref="A66:A68">
    <cfRule type="expression" dxfId="258" priority="64">
      <formula>$F$2="×"</formula>
    </cfRule>
  </conditionalFormatting>
  <conditionalFormatting sqref="A72:A74">
    <cfRule type="expression" dxfId="257" priority="60">
      <formula>$F$2="×"</formula>
    </cfRule>
  </conditionalFormatting>
  <conditionalFormatting sqref="C20:D20 A20">
    <cfRule type="expression" dxfId="256" priority="81">
      <formula>$F$2="×"</formula>
    </cfRule>
  </conditionalFormatting>
  <conditionalFormatting sqref="I10:K11 F10:G11 A10:A11 C12:D12 A12 I12:K12 F12:G12 C13 I13:K14 D13:G14 A13:A14 G15 K15 A15:A16">
    <cfRule type="expression" dxfId="255" priority="164">
      <formula>$F$2="×"</formula>
    </cfRule>
  </conditionalFormatting>
  <conditionalFormatting sqref="I18:K19 F18:G19 A18:A19">
    <cfRule type="expression" dxfId="254" priority="87">
      <formula>$F$2="×"</formula>
    </cfRule>
  </conditionalFormatting>
  <conditionalFormatting sqref="C21 I21:K22 D21:G22 A21:A22">
    <cfRule type="expression" dxfId="253" priority="59">
      <formula>$F$2="×"</formula>
    </cfRule>
  </conditionalFormatting>
  <conditionalFormatting sqref="I27:K28 C27:G28 A27:A28">
    <cfRule type="expression" dxfId="252" priority="58">
      <formula>$F$2="×"</formula>
    </cfRule>
  </conditionalFormatting>
  <conditionalFormatting sqref="I33:K34 C33:G34 A33:A34">
    <cfRule type="expression" dxfId="251" priority="49">
      <formula>$F$2="×"</formula>
    </cfRule>
  </conditionalFormatting>
  <conditionalFormatting sqref="I39:K40 C39:G40 A39:A40">
    <cfRule type="expression" dxfId="250" priority="48">
      <formula>$F$2="×"</formula>
    </cfRule>
  </conditionalFormatting>
  <conditionalFormatting sqref="I45:K46 C45:G46 A45:A46">
    <cfRule type="expression" dxfId="249" priority="47">
      <formula>$F$2="×"</formula>
    </cfRule>
  </conditionalFormatting>
  <conditionalFormatting sqref="I51:K52 C51:G52 A51:A52">
    <cfRule type="expression" dxfId="248" priority="46">
      <formula>$F$2="×"</formula>
    </cfRule>
  </conditionalFormatting>
  <conditionalFormatting sqref="I57:K58 C57:G58 A57:A58">
    <cfRule type="expression" dxfId="247" priority="45">
      <formula>$F$2="×"</formula>
    </cfRule>
  </conditionalFormatting>
  <conditionalFormatting sqref="I63:K64 C63:G64 A63:A64">
    <cfRule type="expression" dxfId="246" priority="44">
      <formula>$F$2="×"</formula>
    </cfRule>
  </conditionalFormatting>
  <conditionalFormatting sqref="I69:K70 C69:G70 A69:A70">
    <cfRule type="expression" dxfId="245" priority="43">
      <formula>$F$2="×"</formula>
    </cfRule>
  </conditionalFormatting>
  <conditionalFormatting sqref="I75:K76 C75:G76 A75:A76">
    <cfRule type="expression" dxfId="244" priority="42">
      <formula>$F$2="×"</formula>
    </cfRule>
  </conditionalFormatting>
  <conditionalFormatting sqref="I24:K25 C24:G25 C26:D26 I26:K26 F26:G26">
    <cfRule type="expression" dxfId="243" priority="86">
      <formula>$F$2="×"</formula>
    </cfRule>
  </conditionalFormatting>
  <conditionalFormatting sqref="I30:K31 C30:G31 C32:D32 I32:K32 F32:G32">
    <cfRule type="expression" dxfId="242" priority="84">
      <formula>$F$2="×"</formula>
    </cfRule>
  </conditionalFormatting>
  <conditionalFormatting sqref="I36:K37 C36:G37 C38:D38 I38:K38 F38:G38 I42:K43 C42:G43 C44:D44 I44:K44 F44:G44">
    <cfRule type="expression" dxfId="241" priority="85">
      <formula>$F$2="×"</formula>
    </cfRule>
  </conditionalFormatting>
  <conditionalFormatting sqref="I48:K49 C48:G49 C50:D50 I50:K50 F50:G50 I54:K55 C54:G55 C56:D56 I56:K56 F56:G56 I60:K61 C60:G61 C62:D62 I62:K62 F62:G62 I66:K67 C66:G67 C68:D68 I68:K68 F68:G68">
    <cfRule type="expression" dxfId="240" priority="83">
      <formula>$F$2="×"</formula>
    </cfRule>
  </conditionalFormatting>
  <conditionalFormatting sqref="I72:K73 C72:G73 C74:D74 I74:K74 F74:G74">
    <cfRule type="expression" dxfId="239" priority="82">
      <formula>$F$2="×"</formula>
    </cfRule>
  </conditionalFormatting>
  <conditionalFormatting sqref="I20:K20 F20:G20">
    <cfRule type="expression" dxfId="238" priority="80">
      <formula>$F$2="×"</formula>
    </cfRule>
  </conditionalFormatting>
  <dataValidations count="3">
    <dataValidation type="list" allowBlank="1" showDropDown="0" showInputMessage="1" showErrorMessage="1" sqref="D13:D14 J13:J14 D21:D22 J21:J22 D27:D28 J27:J28 D69:D70 J69:J70 D33:D34 J33:J34 D39:D40 J39:J40 D45:D46 J45:J46 D51:D52 J51:J52 D57:D58 J57:J58 D63:D64 J63:J64 D75:D76 J75:J76">
      <formula1>$M$14:$R$14</formula1>
    </dataValidation>
    <dataValidation type="list" allowBlank="1" showDropDown="0" showInputMessage="1" showErrorMessage="1" sqref="F7">
      <formula1>$N$8:$O$8</formula1>
    </dataValidation>
    <dataValidation type="list" allowBlank="1" showDropDown="0" showInputMessage="1" showErrorMessage="1" sqref="F6">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cellComments="asDisplayed" r:id="rId1"/>
  <rowBreaks count="5" manualBreakCount="5">
    <brk id="15" max="10" man="1"/>
    <brk id="28" max="10" man="1"/>
    <brk id="40" max="10" man="1"/>
    <brk id="52" max="10" man="1"/>
    <brk id="64" max="10" man="1"/>
  </rowBreaks>
  <drawing r:id="rId2"/>
  <legacyDrawing r:id="rId3"/>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19</vt:i4>
      </vt:variant>
    </vt:vector>
  </HeadingPairs>
  <TitlesOfParts>
    <vt:vector size="19" baseType="lpstr">
      <vt:lpstr>都道府県リスト</vt:lpstr>
      <vt:lpstr>(様式第１号)申請書（表面）記載例</vt:lpstr>
      <vt:lpstr>(様式第１号)申請書（裏面）記載例</vt:lpstr>
      <vt:lpstr>賃上げ支援事業（一覧）記載例</vt:lpstr>
      <vt:lpstr>賃上げ支援事業（申請書）有床診・記載例</vt:lpstr>
      <vt:lpstr>賃上げ支援事業（申請書）無床診・記載例</vt:lpstr>
      <vt:lpstr>賃上げ支援事業（申請書）薬局・記載例</vt:lpstr>
      <vt:lpstr>賃上げ支援事業（申請書）訪看ST・記載例</vt:lpstr>
      <vt:lpstr>(パターン１)【有床診】賃上げ支援事業実績報告書</vt:lpstr>
      <vt:lpstr>【有床診】別紙（2.0％超部分算定シート）</vt:lpstr>
      <vt:lpstr>(パターン２)【無床診】賃上げ支援事業実績報告書</vt:lpstr>
      <vt:lpstr>【無床診】別紙（2.0％超部分算定シート）</vt:lpstr>
      <vt:lpstr>(パターン３)【歯科診療所】賃上げ支援事業実績報告書</vt:lpstr>
      <vt:lpstr>【歯科診療所】別紙（2.0％超部分算定シート）</vt:lpstr>
      <vt:lpstr>(パターン４)【薬局】賃上げ支援事業実績報告書</vt:lpstr>
      <vt:lpstr>【薬局】別紙（2.0％超部分算定シート）</vt:lpstr>
      <vt:lpstr>(パターン５)【訪問看護ST】賃上げ支援事業実績報告書</vt:lpstr>
      <vt:lpstr>【訪問看護ST】別紙（2.0％超部分算定シート）</vt:lpstr>
      <vt:lpstr>物価支援事業（申請書）記載例</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石原 寛人(ishihara-hiroto)</dc:creator>
  <cp:lastModifiedBy>鈴木　優太</cp:lastModifiedBy>
  <cp:lastPrinted>2026-01-19T04:15:30Z</cp:lastPrinted>
  <dcterms:created xsi:type="dcterms:W3CDTF">2017-10-26T07:12:00Z</dcterms:created>
  <dcterms:modified xsi:type="dcterms:W3CDTF">2026-06-05T11:15:31Z</dcterms:modified>
  <cp:revision>2</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0x0101000351667D72F15440B137FECB9C7CB151</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2026-06-05T11:15:31Z</vt:filetime>
  </property>
</Properties>
</file>