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metadata.xml" ContentType="application/vnd.openxmlformats-officedocument.spreadsheetml.sheetMetadata+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always"/>
  <bookViews>
    <workbookView xWindow="-120" yWindow="-120" windowWidth="29040" windowHeight="15720" tabRatio="842" firstSheet="1" activeTab="16"/>
  </bookViews>
  <sheets>
    <sheet name="都道府県リスト" sheetId="62" state="hidden" r:id="rId1"/>
    <sheet name="(様式第１号)申請書（表面）記載例" sheetId="10" r:id="rId2"/>
    <sheet name="(様式第１号)申請書（裏面）記載例" sheetId="11" r:id="rId3"/>
    <sheet name="賃上げ支援事業（一覧）記載例" sheetId="24" r:id="rId4"/>
    <sheet name="賃上げ支援事業（申請書）有床診・記載例" sheetId="13" r:id="rId5"/>
    <sheet name="賃上げ支援事業（申請書）無床診・記載例" sheetId="3" r:id="rId6"/>
    <sheet name="賃上げ支援事業（申請書）薬局・記載例" sheetId="22" r:id="rId7"/>
    <sheet name="賃上げ支援事業（申請書）訪看ST・記載例" sheetId="21" r:id="rId8"/>
    <sheet name="(パターン１)【有床診】賃上げ支援事業実績報告書" sheetId="1" r:id="rId9"/>
    <sheet name="【有床診】別紙（2.0％超部分算定シート）" sheetId="2" r:id="rId10"/>
    <sheet name="(パターン２)【無床診】賃上げ支援事業実績報告書" sheetId="4" r:id="rId11"/>
    <sheet name="【無床診】別紙（2.0％超部分算定シート）" sheetId="5" r:id="rId12"/>
    <sheet name="(パターン３)【歯科診療所】賃上げ支援事業実績報告書" sheetId="6" r:id="rId13"/>
    <sheet name="【歯科診療所】別紙（2.0％超部分算定シート）" sheetId="7" r:id="rId14"/>
    <sheet name="(パターン４)【薬局】賃上げ支援事業実績報告書" sheetId="8" r:id="rId15"/>
    <sheet name="【薬局】別紙（2.0％超部分算定シート）" sheetId="9" r:id="rId16"/>
    <sheet name="(パターン５)【訪問看護ST】賃上げ支援事業実績報告書" sheetId="12" r:id="rId17"/>
    <sheet name="【訪問看護ST】別紙（2.0％超部分算定シート）" sheetId="17" r:id="rId18"/>
    <sheet name="物価支援事業（申請書）記載例" sheetId="16" r:id="rId19"/>
  </sheets>
  <definedNames>
    <definedName name="_xlnm.Print_Area">#REF!</definedName>
    <definedName name="_xlnm.Print_Area" localSheetId="3">'賃上げ支援事業（一覧）記載例'!$A$1:$G$28</definedName>
    <definedName name="_xlnm.Print_Area" localSheetId="5">'賃上げ支援事業（申請書）無床診・記載例'!$A$1:$H$49</definedName>
    <definedName name="_xlnm.Print_Area" localSheetId="1">'(様式第１号)申請書（表面）記載例'!$A$1:$AK$46</definedName>
    <definedName name="_xlnm.Print_Area" localSheetId="2">'(様式第１号)申請書（裏面）記載例'!$A$1:$AB$15</definedName>
    <definedName name="_xlnm.Print_Area" localSheetId="4">'賃上げ支援事業（申請書）有床診・記載例'!$A$1:$H$56</definedName>
    <definedName name="_xlnm.Print_Area" localSheetId="8">'(パターン１)【有床診】賃上げ支援事業実績報告書'!$A$1:$K$76</definedName>
    <definedName name="_xlnm.Print_Area" localSheetId="9">'【有床診】別紙（2.0％超部分算定シート）'!$A$1:$I$7</definedName>
    <definedName name="_xlnm.Print_Area" localSheetId="10">'(パターン２)【無床診】賃上げ支援事業実績報告書'!$A$1:$K$76</definedName>
    <definedName name="_xlnm.Print_Area" localSheetId="11">'【無床診】別紙（2.0％超部分算定シート）'!$A$1:$I$7</definedName>
    <definedName name="_xlnm.Print_Area" localSheetId="12">'(パターン３)【歯科診療所】賃上げ支援事業実績報告書'!$A$1:$K$76</definedName>
    <definedName name="_xlnm.Print_Area" localSheetId="13">'【歯科診療所】別紙（2.0％超部分算定シート）'!$A$1:$I$7</definedName>
    <definedName name="_xlnm.Print_Area" localSheetId="14">'(パターン４)【薬局】賃上げ支援事業実績報告書'!$A$1:$K$28</definedName>
    <definedName name="_xlnm.Print_Area" localSheetId="15">'【薬局】別紙（2.0％超部分算定シート）'!$A$1:$I$7</definedName>
    <definedName name="_xlnm.Print_Area" localSheetId="16">'(パターン５)【訪問看護ST】賃上げ支援事業実績報告書'!$A$1:$K$64</definedName>
    <definedName name="_xlnm.Print_Area" localSheetId="18">'物価支援事業（申請書）記載例'!$A$1:$J$29</definedName>
    <definedName name="_xlnm.Print_Area" localSheetId="17">'【訪問看護ST】別紙（2.0％超部分算定シート）'!$A$1:$I$7</definedName>
    <definedName name="_xlnm.Print_Area" localSheetId="7">'賃上げ支援事業（申請書）訪看ST・記載例'!$A$1:$H$49</definedName>
    <definedName name="_xlnm.Print_Area" localSheetId="6">'賃上げ支援事業（申請書）薬局・記載例'!$A$1:$H$59</definedName>
    <definedName name="地域医療介護総合確保基金">#REF!</definedName>
    <definedName name="医療提供体制施設整備交付金">#REF!</definedName>
    <definedName name="病床確保料">#REF!</definedName>
    <definedName name="医療提供体制施設整備補助金">#REF!</definedName>
    <definedName name="木造">#REF!</definedName>
    <definedName name="ブロック">#REF!</definedName>
    <definedName name="鉄筋コンクリート">#REF!</definedName>
    <definedName name="_xlnm._FilterDatabase" localSheetId="8" hidden="1">'(パターン１)【有床診】賃上げ支援事業実績報告書'!$A$9:$AA$76</definedName>
    <definedName name="_xlnm.Print_Titles" localSheetId="8">'(パターン１)【有床診】賃上げ支援事業実績報告書'!$1:$8</definedName>
    <definedName name="_xlnm._FilterDatabase" localSheetId="9" hidden="1">'【有床診】別紙（2.0％超部分算定シート）'!$A$3:$L$4</definedName>
    <definedName name="_xlnm.Print_Titles" localSheetId="9">'【有床診】別紙（2.0％超部分算定シート）'!$1:$2</definedName>
    <definedName name="_xlnm._FilterDatabase" localSheetId="10" hidden="1">'(パターン２)【無床診】賃上げ支援事業実績報告書'!$A$9:$AA$76</definedName>
    <definedName name="_xlnm.Print_Titles" localSheetId="10">'(パターン２)【無床診】賃上げ支援事業実績報告書'!$1:$8</definedName>
    <definedName name="_xlnm._FilterDatabase" localSheetId="11" hidden="1">'【無床診】別紙（2.0％超部分算定シート）'!$A$3:$L$4</definedName>
    <definedName name="_xlnm.Print_Titles" localSheetId="11">'【無床診】別紙（2.0％超部分算定シート）'!$1:$2</definedName>
    <definedName name="_xlnm._FilterDatabase" localSheetId="12" hidden="1">'(パターン３)【歯科診療所】賃上げ支援事業実績報告書'!$A$9:$AA$76</definedName>
    <definedName name="_xlnm.Print_Titles" localSheetId="12">'(パターン３)【歯科診療所】賃上げ支援事業実績報告書'!$1:$8</definedName>
    <definedName name="_xlnm._FilterDatabase" localSheetId="13" hidden="1">'【歯科診療所】別紙（2.0％超部分算定シート）'!$A$3:$L$4</definedName>
    <definedName name="_xlnm.Print_Titles" localSheetId="13">'【歯科診療所】別紙（2.0％超部分算定シート）'!$1:$2</definedName>
    <definedName name="_xlnm._FilterDatabase" localSheetId="14" hidden="1">'(パターン４)【薬局】賃上げ支援事業実績報告書'!$A$9:$AA$28</definedName>
    <definedName name="_xlnm.Print_Titles" localSheetId="14">'(パターン４)【薬局】賃上げ支援事業実績報告書'!$1:$8</definedName>
    <definedName name="_xlnm._FilterDatabase" localSheetId="15" hidden="1">'【薬局】別紙（2.0％超部分算定シート）'!$A$3:$L$4</definedName>
    <definedName name="_xlnm.Print_Titles" localSheetId="15">'【薬局】別紙（2.0％超部分算定シート）'!$1:$2</definedName>
    <definedName name="Z_10D7EF9A_DE34_1543_ABFC_DE4F425A0FA9_.wvu.PrintArea" localSheetId="2" hidden="1">'(様式第１号)申請書（裏面）記載例'!$A$1:$AB$13</definedName>
    <definedName name="_xlnm._FilterDatabase" localSheetId="16" hidden="1">'(パターン５)【訪問看護ST】賃上げ支援事業実績報告書'!$A$9:$AA$64</definedName>
    <definedName name="_xlnm.Print_Titles" localSheetId="16">'(パターン５)【訪問看護ST】賃上げ支援事業実績報告書'!$1:$8</definedName>
    <definedName name="_xlnm._FilterDatabase" localSheetId="18" hidden="1">'物価支援事業（申請書）記載例'!$A$11:$J$22</definedName>
    <definedName name="_xlnm._FilterDatabase" localSheetId="17" hidden="1">'【訪問看護ST】別紙（2.0％超部分算定シート）'!$A$3:$L$4</definedName>
    <definedName name="_xlnm.Print_Titles" localSheetId="17">'【訪問看護ST】別紙（2.0％超部分算定シート）'!$1:$2</definedName>
    <definedName name="_xlnm._FilterDatabase" localSheetId="3" hidden="1">'賃上げ支援事業（一覧）記載例'!$A$11:$G$22</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下田 大道(shimoda-hiromichi)</author>
    <author>鈴木　優太</author>
  </authors>
  <commentList>
    <comment ref="B9" authorId="0">
      <text>
        <r>
          <rPr>
            <b/>
            <sz val="11"/>
            <color indexed="81"/>
            <rFont val="MS P ゴシック"/>
          </rPr>
          <t>「③月数の期間中における対象職員数の延べ人数」÷「③月数」
例：（４月の対象職員10名＋５月の対象職員10名）÷２ヶ月</t>
        </r>
        <r>
          <rPr>
            <b/>
            <sz val="11"/>
            <color indexed="81"/>
            <rFont val="ＭＳ ゴシック"/>
          </rPr>
          <t>＝10名</t>
        </r>
      </text>
    </comment>
    <comment ref="C9" authorId="0">
      <text>
        <r>
          <rPr>
            <b/>
            <sz val="11"/>
            <color indexed="81"/>
            <rFont val="MS P ゴシック"/>
          </rPr>
          <t>③の期間中における賃金改善の総額÷対象職員数の延べ人数で算出
例：100,000円</t>
        </r>
        <r>
          <rPr>
            <b/>
            <sz val="11"/>
            <color indexed="81"/>
            <rFont val="ＭＳ ゴシック"/>
          </rPr>
          <t>（70,000＋12,000＋18,000）</t>
        </r>
        <r>
          <rPr>
            <b/>
            <sz val="11"/>
            <color indexed="81"/>
            <rFont val="MS P ゴシック"/>
          </rPr>
          <t>÷20</t>
        </r>
        <r>
          <rPr>
            <b/>
            <sz val="11"/>
            <color indexed="81"/>
            <rFont val="ＭＳ Ｐゴシック"/>
          </rPr>
          <t>名</t>
        </r>
        <r>
          <rPr>
            <b/>
            <sz val="11"/>
            <color indexed="81"/>
            <rFont val="MS P ゴシック"/>
          </rPr>
          <t>（４月の対象職員10名＋５月の対象職員10名）</t>
        </r>
        <r>
          <rPr>
            <b/>
            <sz val="11"/>
            <color indexed="81"/>
            <rFont val="ＭＳ Ｐゴシック"/>
          </rPr>
          <t>＝5,000円</t>
        </r>
      </text>
    </comment>
    <comment ref="B31" authorId="1">
      <text>
        <r>
          <rPr>
            <b/>
            <sz val="11"/>
            <color theme="1"/>
            <rFont val="ＭＳ Ｐゴシック"/>
          </rPr>
          <t>非常勤職員の常勤換算については、「非常勤職員の所定労働時間」を「各医療機関で定める常勤職員の所定労働時間」で除して算出する。
例：非常勤職員１人あたりの常勤換算数は
70ｈ（非常勤職員：７ｈ×10ｄ）÷140ｈ（常勤職員：７ｈ×20ｄ）＝0.5人
対象人数は
（４月の対象職員２名（１＋0.5＋0.5））＋（５月の対象職員２名（１＋0.5＋0.5）÷２ヶ月＝２名（実際の職員数は常勤と非常勤で３名）</t>
        </r>
        <r>
          <rPr>
            <sz val="11"/>
            <color theme="1"/>
            <rFont val="ＭＳ Ｐゴシック"/>
          </rPr>
          <t xml:space="preserve">
</t>
        </r>
      </text>
    </comment>
    <comment ref="C14" authorId="1">
      <text>
        <r>
          <rPr>
            <b/>
            <sz val="11"/>
            <color theme="1"/>
            <rFont val="ＭＳ Ｐゴシック"/>
          </rPr>
          <t>１人あたりの支給合計額（月平均額ではありません）</t>
        </r>
        <r>
          <rPr>
            <sz val="11"/>
            <color theme="1"/>
            <rFont val="ＭＳ Ｐゴシック"/>
          </rPr>
          <t xml:space="preserve">
</t>
        </r>
        <r>
          <rPr>
            <b/>
            <sz val="11"/>
            <color theme="1"/>
            <rFont val="ＭＳ Ｐゴシック"/>
          </rPr>
          <t>650,000円÷10名＝65,000円</t>
        </r>
      </text>
    </comment>
    <comment ref="K11" authorId="1">
      <text>
        <r>
          <rPr>
            <b/>
            <sz val="11"/>
            <color theme="1"/>
            <rFont val="ＭＳ Ｐゴシック"/>
          </rPr>
          <t>端数処理により実際の賃金改善の総額を端数分下回っている場合には、数式の上から直接実際の金額を上書き記入してください。</t>
        </r>
        <r>
          <rPr>
            <sz val="11"/>
            <color theme="1"/>
            <rFont val="ＭＳ Ｐゴシック"/>
          </rPr>
          <t xml:space="preserve">
</t>
        </r>
      </text>
    </comment>
    <comment ref="K6" authorId="1">
      <text>
        <r>
          <rPr>
            <b/>
            <sz val="11"/>
            <color theme="1"/>
            <rFont val="ＭＳ Ｐゴシック"/>
          </rPr>
          <t>別紙様式１－２【補助基準額】の金額を記載してください。</t>
        </r>
        <r>
          <rPr>
            <sz val="11"/>
            <color theme="1"/>
            <rFont val="ＭＳ Ｐゴシック"/>
          </rPr>
          <t xml:space="preserve">
</t>
        </r>
      </text>
    </comment>
    <comment ref="K15" authorId="1">
      <text>
        <r>
          <rPr>
            <b/>
            <sz val="11"/>
            <color theme="1"/>
            <rFont val="ＭＳ Ｐゴシック"/>
          </rPr>
          <t>当該運用のみで、Ｒ７．12月～Ｒ８．５月の賃金改善を改めて実施していない場合は、他の記入欄は記載不要です。</t>
        </r>
      </text>
    </comment>
    <comment ref="C11" authorId="1">
      <text>
        <r>
          <rPr>
            <b/>
            <sz val="11"/>
            <color theme="1"/>
            <rFont val="ＭＳ Ｐゴシック"/>
          </rPr>
          <t>月額を記載</t>
        </r>
        <r>
          <rPr>
            <sz val="11"/>
            <color theme="1"/>
            <rFont val="ＭＳ Ｐゴシック"/>
          </rPr>
          <t xml:space="preserve">
</t>
        </r>
      </text>
    </comment>
    <comment ref="A71" authorId="1">
      <text>
        <r>
          <rPr>
            <b/>
            <sz val="11"/>
            <color theme="1"/>
            <rFont val="ＭＳ Ｐゴシック"/>
          </rPr>
          <t>どの職種にもあてはまらない職員はこちらにまとめて入力してください。</t>
        </r>
        <r>
          <rPr>
            <sz val="11"/>
            <color theme="1"/>
            <rFont val="ＭＳ Ｐゴシック"/>
          </rPr>
          <t xml:space="preserve">
</t>
        </r>
      </text>
    </comment>
    <comment ref="B19" authorId="1">
      <text>
        <r>
          <rPr>
            <b/>
            <sz val="11"/>
            <color theme="1"/>
            <rFont val="ＭＳ Ｐゴシック"/>
          </rPr>
          <t>「③月数の期間中における対象職員数の延べ人数」÷「③月数」
例：（４月の対象職員７名＋５月の対象職員７名）÷２ヶ月＝７名</t>
        </r>
        <r>
          <rPr>
            <sz val="11"/>
            <color theme="1"/>
            <rFont val="ＭＳ Ｐゴシック"/>
          </rPr>
          <t xml:space="preserve">
</t>
        </r>
      </text>
    </comment>
    <comment ref="C19" authorId="1">
      <text>
        <r>
          <rPr>
            <b/>
            <sz val="11"/>
            <color theme="1"/>
            <rFont val="ＭＳ Ｐゴシック"/>
          </rPr>
          <t xml:space="preserve">③の期間中における賃金改善の総額÷対象職員数の延べ人数で算出
例：70,000円÷14名（４月の対象職員７名＋５月の対象職員７名）＝5,000円
</t>
        </r>
      </text>
    </comment>
    <comment ref="B25" authorId="1">
      <text>
        <r>
          <rPr>
            <b/>
            <sz val="11"/>
            <color theme="1"/>
            <rFont val="ＭＳ Ｐゴシック"/>
          </rPr>
          <t xml:space="preserve">「③月数の期間中における対象職員数の延べ人数」÷「③月数」
例：（４月の対象職員１名＋５月の対象職員１名）÷２ヶ月＝１名
</t>
        </r>
      </text>
    </comment>
    <comment ref="C25" authorId="1">
      <text>
        <r>
          <rPr>
            <b/>
            <sz val="11"/>
            <color theme="1"/>
            <rFont val="ＭＳ Ｐゴシック"/>
          </rPr>
          <t>③の期間中における賃金改善の総額÷対象職員数の延べ人数で算出
例：12,000円÷２名（４月の対象職員１名＋５月の対象職員１名）＝6,000円</t>
        </r>
        <r>
          <rPr>
            <sz val="11"/>
            <color theme="1"/>
            <rFont val="ＭＳ Ｐゴシック"/>
          </rPr>
          <t xml:space="preserve">
</t>
        </r>
      </text>
    </comment>
    <comment ref="C31" authorId="1">
      <text>
        <r>
          <rPr>
            <b/>
            <sz val="11"/>
            <color theme="1"/>
            <rFont val="ＭＳ Ｐゴシック"/>
          </rPr>
          <t>③の期間中における賃金改善の総額÷対象職員数の延べ人数で算出
例：18,000円÷４名（４月の対象職員２名（１＋0.5＋0.5））＋（５月の対象職員２名（１＋0.5＋0.5）名）＝4,500円</t>
        </r>
        <r>
          <rPr>
            <sz val="11"/>
            <color theme="1"/>
            <rFont val="ＭＳ Ｐゴシック"/>
          </rPr>
          <t xml:space="preserve">
</t>
        </r>
      </text>
    </comment>
  </commentList>
</comments>
</file>

<file path=xl/comments10.xml><?xml version="1.0" encoding="utf-8"?>
<comments xmlns="http://schemas.openxmlformats.org/spreadsheetml/2006/main">
  <authors>
    <author>鈴木　優太</author>
  </authors>
  <commentList>
    <comment ref="I2" authorId="0">
      <text>
        <r>
          <rPr>
            <b/>
            <sz val="11"/>
            <color theme="1"/>
            <rFont val="ＭＳ Ｐゴシック"/>
          </rPr>
          <t>内訳の合計が診療所等賃上げ支援事　実績報告書に反映されます。</t>
        </r>
        <r>
          <rPr>
            <sz val="11"/>
            <color theme="1"/>
            <rFont val="ＭＳ Ｐゴシック"/>
          </rPr>
          <t xml:space="preserve">
</t>
        </r>
      </text>
    </comment>
    <comment ref="C3" authorId="0">
      <text>
        <r>
          <rPr>
            <b/>
            <sz val="11"/>
            <color theme="1"/>
            <rFont val="ＭＳ Ｐゴシック"/>
          </rPr>
          <t>改善した金額（上がった金額）を記載してください。（定期昇給は含みません）</t>
        </r>
        <r>
          <rPr>
            <sz val="11"/>
            <color theme="1"/>
            <rFont val="ＭＳ Ｐゴシック"/>
          </rPr>
          <t xml:space="preserve">
</t>
        </r>
        <r>
          <rPr>
            <b/>
            <sz val="11"/>
            <color theme="1"/>
            <rFont val="ＭＳ Ｐゴシック"/>
          </rPr>
          <t>例：250,000円→260,000円に改善した場合は10,000円</t>
        </r>
      </text>
    </comment>
  </commentList>
</comments>
</file>

<file path=xl/comments2.xml><?xml version="1.0" encoding="utf-8"?>
<comments xmlns="http://schemas.openxmlformats.org/spreadsheetml/2006/main">
  <authors>
    <author>鈴木　優太</author>
  </authors>
  <commentList>
    <comment ref="I2" authorId="0">
      <text>
        <r>
          <rPr>
            <b/>
            <sz val="11"/>
            <color theme="1"/>
            <rFont val="ＭＳ Ｐゴシック"/>
          </rPr>
          <t>内訳の合計が診療所等賃上げ支援事　実績報告書に反映されます。</t>
        </r>
        <r>
          <rPr>
            <sz val="11"/>
            <color theme="1"/>
            <rFont val="ＭＳ Ｐゴシック"/>
          </rPr>
          <t xml:space="preserve">
</t>
        </r>
      </text>
    </comment>
    <comment ref="C3" authorId="0">
      <text>
        <r>
          <rPr>
            <b/>
            <sz val="11"/>
            <color theme="1"/>
            <rFont val="ＭＳ Ｐゴシック"/>
          </rPr>
          <t>改善した金額（上がった金額）を記載してください。（定期昇給は含みません）</t>
        </r>
        <r>
          <rPr>
            <sz val="11"/>
            <color theme="1"/>
            <rFont val="ＭＳ Ｐゴシック"/>
          </rPr>
          <t xml:space="preserve">
</t>
        </r>
        <r>
          <rPr>
            <b/>
            <sz val="11"/>
            <color theme="1"/>
            <rFont val="ＭＳ Ｐゴシック"/>
          </rPr>
          <t>例：250,000円→260,000円に改善した場合は10,000円</t>
        </r>
      </text>
    </comment>
  </commentList>
</comments>
</file>

<file path=xl/comments3.xml><?xml version="1.0" encoding="utf-8"?>
<comments xmlns="http://schemas.openxmlformats.org/spreadsheetml/2006/main">
  <authors>
    <author>鈴木　優太</author>
    <author>下田 大道(shimoda-hiromichi)</author>
  </authors>
  <commentList>
    <comment ref="K15" authorId="0">
      <text>
        <r>
          <rPr>
            <b/>
            <sz val="11"/>
            <color theme="1"/>
            <rFont val="ＭＳ Ｐゴシック"/>
          </rPr>
          <t>当該運用のみで、Ｒ７．12月～Ｒ８．５月の賃金改善を改めて実施していない場合は、他の記入欄は記載不要です。</t>
        </r>
      </text>
    </comment>
    <comment ref="K6" authorId="0">
      <text>
        <r>
          <rPr>
            <b/>
            <sz val="11"/>
            <color theme="1"/>
            <rFont val="ＭＳ Ｐゴシック"/>
          </rPr>
          <t>別紙様式１－２【補助基準額】の金額を記載してください。</t>
        </r>
        <r>
          <rPr>
            <sz val="11"/>
            <color theme="1"/>
            <rFont val="ＭＳ Ｐゴシック"/>
          </rPr>
          <t xml:space="preserve">
</t>
        </r>
      </text>
    </comment>
    <comment ref="C10" authorId="0">
      <text>
        <r>
          <rPr>
            <b/>
            <sz val="11"/>
            <color theme="1"/>
            <rFont val="ＭＳ Ｐゴシック"/>
          </rPr>
          <t>月額を記載</t>
        </r>
        <r>
          <rPr>
            <sz val="11"/>
            <color theme="1"/>
            <rFont val="ＭＳ Ｐゴシック"/>
          </rPr>
          <t xml:space="preserve">
</t>
        </r>
      </text>
    </comment>
    <comment ref="C13" authorId="0">
      <text>
        <r>
          <rPr>
            <b/>
            <sz val="11"/>
            <color theme="1"/>
            <rFont val="ＭＳ Ｐゴシック"/>
          </rPr>
          <t>月額を記載</t>
        </r>
        <r>
          <rPr>
            <sz val="11"/>
            <color theme="1"/>
            <rFont val="ＭＳ Ｐゴシック"/>
          </rPr>
          <t xml:space="preserve">
</t>
        </r>
        <r>
          <rPr>
            <b/>
            <sz val="11"/>
            <color theme="1"/>
            <rFont val="ＭＳ Ｐゴシック"/>
          </rPr>
          <t>③の期間中における賃金改善の総額÷対象職員数の延べ人数で算出
例：100,000円（20,000＋24,000＋16,000）÷20名（12月の対象職員５名＋１月の対象職員５名＋２月の対象職員５名＋３月の対象職員５名）＝5,000円</t>
        </r>
      </text>
    </comment>
    <comment ref="B9" authorId="1">
      <text>
        <r>
          <rPr>
            <b/>
            <sz val="11"/>
            <color indexed="81"/>
            <rFont val="MS P ゴシック"/>
          </rPr>
          <t>「③月数の期間中における対象職員数の延べ人数」÷「③月数」
例：（４月の対象職員</t>
        </r>
        <r>
          <rPr>
            <b/>
            <sz val="11"/>
            <color indexed="81"/>
            <rFont val="ＭＳ Ｐゴシック"/>
          </rPr>
          <t>５</t>
        </r>
        <r>
          <rPr>
            <b/>
            <sz val="11"/>
            <color indexed="81"/>
            <rFont val="MS P ゴシック"/>
          </rPr>
          <t>名＋５月の対象職員</t>
        </r>
        <r>
          <rPr>
            <b/>
            <sz val="11"/>
            <color indexed="81"/>
            <rFont val="ＭＳ Ｐゴシック"/>
          </rPr>
          <t>５</t>
        </r>
        <r>
          <rPr>
            <b/>
            <sz val="11"/>
            <color indexed="81"/>
            <rFont val="MS P ゴシック"/>
          </rPr>
          <t>名）÷２ヶ月</t>
        </r>
        <r>
          <rPr>
            <b/>
            <sz val="11"/>
            <color indexed="81"/>
            <rFont val="ＭＳ ゴシック"/>
          </rPr>
          <t>＝５名</t>
        </r>
      </text>
    </comment>
    <comment ref="C9" authorId="1">
      <text>
        <r>
          <rPr>
            <b/>
            <sz val="11"/>
            <color indexed="81"/>
            <rFont val="MS P ゴシック"/>
          </rPr>
          <t>③の期間中における賃金改善の総額÷対象職員数の延べ人数で算出
例：</t>
        </r>
        <r>
          <rPr>
            <b/>
            <sz val="11"/>
            <color indexed="81"/>
            <rFont val="ＭＳ ゴシック"/>
          </rPr>
          <t>40,000</t>
        </r>
        <r>
          <rPr>
            <b/>
            <sz val="11"/>
            <color indexed="81"/>
            <rFont val="MS P ゴシック"/>
          </rPr>
          <t>円</t>
        </r>
        <r>
          <rPr>
            <b/>
            <sz val="11"/>
            <color indexed="81"/>
            <rFont val="ＭＳ ゴシック"/>
          </rPr>
          <t>（24,000＋10,000＋6,000）</t>
        </r>
        <r>
          <rPr>
            <b/>
            <sz val="11"/>
            <color indexed="81"/>
            <rFont val="MS P ゴシック"/>
          </rPr>
          <t>÷10</t>
        </r>
        <r>
          <rPr>
            <b/>
            <sz val="11"/>
            <color indexed="81"/>
            <rFont val="ＭＳ Ｐゴシック"/>
          </rPr>
          <t>名</t>
        </r>
        <r>
          <rPr>
            <b/>
            <sz val="11"/>
            <color indexed="81"/>
            <rFont val="MS P ゴシック"/>
          </rPr>
          <t>（４月の対象職員</t>
        </r>
        <r>
          <rPr>
            <b/>
            <sz val="11"/>
            <color indexed="81"/>
            <rFont val="ＭＳ Ｐゴシック"/>
          </rPr>
          <t>５</t>
        </r>
        <r>
          <rPr>
            <b/>
            <sz val="11"/>
            <color indexed="81"/>
            <rFont val="MS P ゴシック"/>
          </rPr>
          <t>名＋５月の対象職員</t>
        </r>
        <r>
          <rPr>
            <b/>
            <sz val="11"/>
            <color indexed="81"/>
            <rFont val="ＭＳ Ｐゴシック"/>
          </rPr>
          <t>５</t>
        </r>
        <r>
          <rPr>
            <b/>
            <sz val="11"/>
            <color indexed="81"/>
            <rFont val="MS P ゴシック"/>
          </rPr>
          <t>名）</t>
        </r>
        <r>
          <rPr>
            <b/>
            <sz val="11"/>
            <color indexed="81"/>
            <rFont val="ＭＳ Ｐゴシック"/>
          </rPr>
          <t>＝4,000円</t>
        </r>
      </text>
    </comment>
    <comment ref="J13" authorId="0">
      <text>
        <r>
          <rPr>
            <sz val="11"/>
            <color theme="1"/>
            <rFont val="ＭＳ Ｐゴシック"/>
          </rPr>
          <t>プルダウンで選択
１～４ヶ月</t>
        </r>
      </text>
    </comment>
    <comment ref="C33" authorId="0">
      <text>
        <r>
          <rPr>
            <b/>
            <sz val="11"/>
            <color theme="1"/>
            <rFont val="ＭＳ Ｐゴシック"/>
          </rPr>
          <t>月額を記載
③の期間中における賃金改善の総額÷対象職員数の延べ人数で算出
例：16,000円÷４名（12月の対象職員１名＋１月の対象職員１名＋２月の対象職員１名＋３月の対象職員１名）＝4,000円</t>
        </r>
        <r>
          <rPr>
            <sz val="11"/>
            <color theme="1"/>
            <rFont val="ＭＳ Ｐゴシック"/>
          </rPr>
          <t xml:space="preserve">
</t>
        </r>
      </text>
    </comment>
    <comment ref="C27" authorId="0">
      <text>
        <r>
          <rPr>
            <b/>
            <sz val="11"/>
            <color theme="1"/>
            <rFont val="ＭＳ Ｐゴシック"/>
          </rPr>
          <t>月額を記載
③の期間中における賃金改善の総額÷対象職員数の延べ人数で算出
例：24,000円÷４名（12月の対象職員１名＋１月の対象職員１名＋２月の対象職員１名＋３月の対象職員１名）＝6,000円</t>
        </r>
        <r>
          <rPr>
            <sz val="11"/>
            <color theme="1"/>
            <rFont val="ＭＳ Ｐゴシック"/>
          </rPr>
          <t xml:space="preserve">
</t>
        </r>
      </text>
    </comment>
    <comment ref="C21" authorId="0">
      <text>
        <r>
          <rPr>
            <b/>
            <sz val="11"/>
            <color theme="1"/>
            <rFont val="ＭＳ Ｐゴシック"/>
          </rPr>
          <t>月額を記載
③の期間中における賃金改善の総額÷対象職員数の延べ人数で算出
例：60,000円÷12名（12月の対象職員３名＋１月の対象職員３名＋２月の対象職員３名＋３月の対象職員３名）＝5,000円</t>
        </r>
        <r>
          <rPr>
            <sz val="11"/>
            <color theme="1"/>
            <rFont val="ＭＳ Ｐゴシック"/>
          </rPr>
          <t xml:space="preserve">
</t>
        </r>
      </text>
    </comment>
    <comment ref="B18" authorId="0">
      <text>
        <r>
          <rPr>
            <b/>
            <sz val="11"/>
            <color theme="1"/>
            <rFont val="ＭＳ Ｐゴシック"/>
          </rPr>
          <t>「③月数の期間中における対象職員数の延べ人数」÷「③月数」
例：（４月の対象職員３名＋５月の対象職員３名）÷２ヶ月＝３名</t>
        </r>
        <r>
          <rPr>
            <sz val="11"/>
            <color theme="1"/>
            <rFont val="ＭＳ Ｐゴシック"/>
          </rPr>
          <t xml:space="preserve">
</t>
        </r>
      </text>
    </comment>
    <comment ref="C18" authorId="0">
      <text>
        <r>
          <rPr>
            <b/>
            <sz val="11"/>
            <color theme="1"/>
            <rFont val="ＭＳ Ｐゴシック"/>
          </rPr>
          <t>③の期間中における賃金改善の総額÷対象職員数の延べ人数で算出
例：24,000円÷６名（４月の対象職員３名＋５月の対象職員３名）＝4,000円</t>
        </r>
        <r>
          <rPr>
            <sz val="11"/>
            <color theme="1"/>
            <rFont val="ＭＳ Ｐゴシック"/>
          </rPr>
          <t xml:space="preserve">
</t>
        </r>
      </text>
    </comment>
    <comment ref="B24" authorId="0">
      <text>
        <r>
          <rPr>
            <b/>
            <sz val="11"/>
            <color theme="1"/>
            <rFont val="ＭＳ Ｐゴシック"/>
          </rPr>
          <t>「③月数の期間中における対象職員数の延べ人数」÷「③月数」
例：（４月の対象職員１名＋５月の対象職員１名）÷２ヶ月＝１名</t>
        </r>
        <r>
          <rPr>
            <sz val="11"/>
            <color theme="1"/>
            <rFont val="ＭＳ Ｐゴシック"/>
          </rPr>
          <t xml:space="preserve">
</t>
        </r>
      </text>
    </comment>
    <comment ref="C24" authorId="0">
      <text>
        <r>
          <rPr>
            <b/>
            <sz val="11"/>
            <color theme="1"/>
            <rFont val="ＭＳ Ｐゴシック"/>
          </rPr>
          <t>③の期間中における賃金改善の総額÷対象職員数の延べ人数で算出
例：10,000円÷２名（４月の対象職員１名＋５月の対象職員１名）＝5,000円</t>
        </r>
        <r>
          <rPr>
            <sz val="11"/>
            <color theme="1"/>
            <rFont val="ＭＳ Ｐゴシック"/>
          </rPr>
          <t xml:space="preserve">
</t>
        </r>
      </text>
    </comment>
    <comment ref="B30" authorId="0">
      <text>
        <r>
          <rPr>
            <b/>
            <sz val="11"/>
            <color theme="1"/>
            <rFont val="ＭＳ Ｐゴシック"/>
          </rPr>
          <t>「③月数の期間中における対象職員数の延べ人数」÷「③月数」
例：（４月の対象職員１名＋５月の対象職員１名）÷２ヶ月＝１名</t>
        </r>
        <r>
          <rPr>
            <sz val="11"/>
            <color theme="1"/>
            <rFont val="ＭＳ Ｐゴシック"/>
          </rPr>
          <t xml:space="preserve">
</t>
        </r>
      </text>
    </comment>
    <comment ref="C30" authorId="0">
      <text>
        <r>
          <rPr>
            <b/>
            <sz val="11"/>
            <color theme="1"/>
            <rFont val="ＭＳ Ｐゴシック"/>
          </rPr>
          <t>③の期間中における賃金改善の総額÷対象職員数の延べ人数で算出
例：6,000円÷２名（４月の対象職員１名＋５月の対象職員１名）＝3,000円</t>
        </r>
        <r>
          <rPr>
            <sz val="11"/>
            <color theme="1"/>
            <rFont val="ＭＳ Ｐゴシック"/>
          </rPr>
          <t xml:space="preserve">
</t>
        </r>
      </text>
    </comment>
  </commentList>
</comments>
</file>

<file path=xl/comments4.xml><?xml version="1.0" encoding="utf-8"?>
<comments xmlns="http://schemas.openxmlformats.org/spreadsheetml/2006/main">
  <authors>
    <author>鈴木　優太</author>
  </authors>
  <commentList>
    <comment ref="I2" authorId="0">
      <text>
        <r>
          <rPr>
            <b/>
            <sz val="11"/>
            <color theme="1"/>
            <rFont val="ＭＳ Ｐゴシック"/>
          </rPr>
          <t>内訳の合計が診療所等賃上げ支援事　実績報告書に反映されます。</t>
        </r>
        <r>
          <rPr>
            <sz val="11"/>
            <color theme="1"/>
            <rFont val="ＭＳ Ｐゴシック"/>
          </rPr>
          <t xml:space="preserve">
</t>
        </r>
      </text>
    </comment>
    <comment ref="C3" authorId="0">
      <text>
        <r>
          <rPr>
            <b/>
            <sz val="11"/>
            <color theme="1"/>
            <rFont val="ＭＳ Ｐゴシック"/>
          </rPr>
          <t>改善した金額（上がった金額）を記載してください。（定期昇給は含みません）</t>
        </r>
        <r>
          <rPr>
            <sz val="11"/>
            <color theme="1"/>
            <rFont val="ＭＳ Ｐゴシック"/>
          </rPr>
          <t xml:space="preserve">
</t>
        </r>
        <r>
          <rPr>
            <b/>
            <sz val="11"/>
            <color theme="1"/>
            <rFont val="ＭＳ Ｐゴシック"/>
          </rPr>
          <t>例：250,000円→260,000円に改善した場合は10,000円</t>
        </r>
      </text>
    </comment>
  </commentList>
</comments>
</file>

<file path=xl/comments5.xml><?xml version="1.0" encoding="utf-8"?>
<comments xmlns="http://schemas.openxmlformats.org/spreadsheetml/2006/main">
  <authors>
    <author>鈴木　優太</author>
  </authors>
  <commentList>
    <comment ref="K15" authorId="0">
      <text>
        <r>
          <rPr>
            <b/>
            <sz val="14"/>
            <color theme="1"/>
            <rFont val="ＭＳ Ｐゴシック"/>
          </rPr>
          <t>当該運用のみで、Ｒ７．12月～Ｒ８．５月の賃金改善を改めて実施していない場合は、他の記入欄は記載不要です。</t>
        </r>
      </text>
    </comment>
    <comment ref="K6" authorId="0">
      <text>
        <r>
          <rPr>
            <b/>
            <sz val="11"/>
            <color theme="1"/>
            <rFont val="ＭＳ Ｐゴシック"/>
          </rPr>
          <t>別紙様式１－２【補助基準額】の金額を記載してください。</t>
        </r>
        <r>
          <rPr>
            <sz val="11"/>
            <color theme="1"/>
            <rFont val="ＭＳ Ｐゴシック"/>
          </rPr>
          <t xml:space="preserve">
</t>
        </r>
      </text>
    </comment>
  </commentList>
</comments>
</file>

<file path=xl/comments6.xml><?xml version="1.0" encoding="utf-8"?>
<comments xmlns="http://schemas.openxmlformats.org/spreadsheetml/2006/main">
  <authors>
    <author>鈴木　優太</author>
  </authors>
  <commentList>
    <comment ref="C3" authorId="0">
      <text>
        <r>
          <rPr>
            <b/>
            <sz val="11"/>
            <color theme="1"/>
            <rFont val="ＭＳ Ｐゴシック"/>
          </rPr>
          <t>改善した金額（上がった金額）を記載してください。（定期昇給は含みません）</t>
        </r>
        <r>
          <rPr>
            <sz val="11"/>
            <color theme="1"/>
            <rFont val="ＭＳ Ｐゴシック"/>
          </rPr>
          <t xml:space="preserve">
</t>
        </r>
        <r>
          <rPr>
            <b/>
            <sz val="11"/>
            <color theme="1"/>
            <rFont val="ＭＳ Ｐゴシック"/>
          </rPr>
          <t>例：250,000円→260,000円に改善した場合は10,000円</t>
        </r>
      </text>
    </comment>
    <comment ref="I2" authorId="0">
      <text>
        <r>
          <rPr>
            <b/>
            <sz val="11"/>
            <color theme="1"/>
            <rFont val="ＭＳ Ｐゴシック"/>
          </rPr>
          <t>内訳の合計が診療所等賃上げ支援事　実績報告書に反映されます。</t>
        </r>
        <r>
          <rPr>
            <sz val="11"/>
            <color theme="1"/>
            <rFont val="ＭＳ Ｐゴシック"/>
          </rPr>
          <t xml:space="preserve">
</t>
        </r>
      </text>
    </comment>
  </commentList>
</comments>
</file>

<file path=xl/comments7.xml><?xml version="1.0" encoding="utf-8"?>
<comments xmlns="http://schemas.openxmlformats.org/spreadsheetml/2006/main">
  <authors>
    <author>鈴木　優太</author>
    <author>下田 大道(shimoda-hiromichi)</author>
  </authors>
  <commentList>
    <comment ref="B24" authorId="0">
      <text>
        <r>
          <rPr>
            <b/>
            <sz val="11"/>
            <color theme="1"/>
            <rFont val="ＭＳ Ｐゴシック"/>
          </rPr>
          <t>「③月数の期間中における対象職員数の延べ人数」÷「③月数」
例：（12月の対象職員４名＋１月の対象職員４名＋２月の対象職員４名＋３月の対象職員４名＋４月の対象職員５名＋５月の対象職員５名）÷６ヶ月＝４．３３３…人
今回は少数第2位切り上げとした。（端数処理の有無及び方法は各申請者が判断して良い）</t>
        </r>
      </text>
    </comment>
    <comment ref="C9" authorId="1">
      <text>
        <r>
          <rPr>
            <b/>
            <sz val="11"/>
            <color indexed="81"/>
            <rFont val="MS P ゴシック"/>
          </rPr>
          <t>③の期間中における賃金改善の総額÷対象職員数の延べ人数で算出
例：2</t>
        </r>
        <r>
          <rPr>
            <b/>
            <sz val="11"/>
            <color indexed="81"/>
            <rFont val="ＭＳ ゴシック"/>
          </rPr>
          <t>40,000</t>
        </r>
        <r>
          <rPr>
            <b/>
            <sz val="11"/>
            <color indexed="81"/>
            <rFont val="MS P ゴシック"/>
          </rPr>
          <t>円</t>
        </r>
        <r>
          <rPr>
            <b/>
            <sz val="11"/>
            <color indexed="81"/>
            <rFont val="ＭＳ ゴシック"/>
          </rPr>
          <t>（108,000＋132､000）</t>
        </r>
        <r>
          <rPr>
            <b/>
            <sz val="11"/>
            <color indexed="81"/>
            <rFont val="MS P ゴシック"/>
          </rPr>
          <t>÷44</t>
        </r>
        <r>
          <rPr>
            <b/>
            <sz val="11"/>
            <color indexed="81"/>
            <rFont val="ＭＳ Ｐゴシック"/>
          </rPr>
          <t>名（</t>
        </r>
        <r>
          <rPr>
            <b/>
            <sz val="11"/>
            <color indexed="81"/>
            <rFont val="MS P ゴシック"/>
          </rPr>
          <t>12</t>
        </r>
        <r>
          <rPr>
            <b/>
            <sz val="11"/>
            <color indexed="81"/>
            <rFont val="ＭＳ Ｐゴシック"/>
          </rPr>
          <t>月の対象職員７名＋１月の対象職員７名＋２月の対象職員７名＋３月の対象職員７名＋４月の対象職員８名＋５月の対象職員８名）＝5,454.5454…円≒5,455円（小数第１位切り上げ）</t>
        </r>
      </text>
    </comment>
    <comment ref="K24" authorId="0">
      <text>
        <r>
          <rPr>
            <b/>
            <sz val="11"/>
            <color theme="1"/>
            <rFont val="ＭＳ Ｐゴシック"/>
          </rPr>
          <t>端数処理により実際の賃金改善の総額を端数分下回っている場合には、数式の上から直接実際の金額を上書き記入してください。</t>
        </r>
        <r>
          <rPr>
            <sz val="11"/>
            <color theme="1"/>
            <rFont val="ＭＳ Ｐゴシック"/>
          </rPr>
          <t xml:space="preserve">
</t>
        </r>
      </text>
    </comment>
    <comment ref="K10" authorId="0">
      <text>
        <r>
          <rPr>
            <b/>
            <sz val="11"/>
            <color theme="1"/>
            <rFont val="ＭＳ Ｐゴシック"/>
          </rPr>
          <t>端数処理により実際の賃金改善の総額を端数分下回っている場合には、数式の上から直接実際の金額を上書き記入してください。</t>
        </r>
        <r>
          <rPr>
            <sz val="11"/>
            <color theme="1"/>
            <rFont val="ＭＳ Ｐゴシック"/>
          </rPr>
          <t xml:space="preserve">
</t>
        </r>
      </text>
    </comment>
    <comment ref="C24" authorId="0">
      <text>
        <r>
          <rPr>
            <b/>
            <sz val="11"/>
            <color theme="1"/>
            <rFont val="ＭＳ Ｐゴシック"/>
          </rPr>
          <t>③の期間中における賃金改善の総額÷対象職員数の延べ人数で算出
例：132,000円÷26名（12月の対象職員４名＋１月の対象職員４名＋２月の対象職員４名＋３月の対象職員４名＋４月の対象職員５名＋５月の対象職員５名）＝5,076.92円≒5,077円（小数第１位切り上げ）</t>
        </r>
        <r>
          <rPr>
            <sz val="11"/>
            <color theme="1"/>
            <rFont val="ＭＳ Ｐゴシック"/>
          </rPr>
          <t xml:space="preserve">
</t>
        </r>
      </text>
    </comment>
    <comment ref="B18" authorId="0">
      <text>
        <r>
          <rPr>
            <b/>
            <sz val="11"/>
            <color theme="1"/>
            <rFont val="ＭＳ Ｐゴシック"/>
          </rPr>
          <t>「③月数の期間中における対象職員数の延べ人数」÷「③月数」
例：（12月の対象職員３名＋１月の対象職員３名＋２月の対象職員３名＋３月の対象職員３名＋４月の対象職員３名＋５月の対象職員３名）÷６ヶ月＝３人</t>
        </r>
        <r>
          <rPr>
            <sz val="11"/>
            <color theme="1"/>
            <rFont val="ＭＳ Ｐゴシック"/>
          </rPr>
          <t xml:space="preserve">
</t>
        </r>
      </text>
    </comment>
    <comment ref="C18" authorId="0">
      <text>
        <r>
          <rPr>
            <b/>
            <sz val="11"/>
            <color theme="1"/>
            <rFont val="ＭＳ Ｐゴシック"/>
          </rPr>
          <t>③の期間中における賃金改善の総額÷対象職員数の延べ人数で算出
例：108,000円÷18名（12月の対象職員３名＋１月の対象職員３名＋２月の対象職員３名＋３月の対象職員３名＋４月の対象職員３名＋５月の対象職員３名）＝6,000円</t>
        </r>
        <r>
          <rPr>
            <sz val="11"/>
            <color theme="1"/>
            <rFont val="ＭＳ Ｐゴシック"/>
          </rPr>
          <t xml:space="preserve">
</t>
        </r>
      </text>
    </comment>
    <comment ref="B9" authorId="0">
      <text>
        <r>
          <rPr>
            <b/>
            <sz val="11"/>
            <color theme="1"/>
            <rFont val="ＭＳ Ｐゴシック"/>
          </rPr>
          <t>「③月数の期間中における対象職員数の延べ人数」÷「③月数」
例：（12月の対象職員７名＋１月の対象職員７名＋２月の対象職員７名＋３月の対象職員７名＋４月の対象職員８名＋５月の対象職員８名）÷６ヶ月＝７．３３３…人
今回は少数第2位切り上げとした。（端数処理の有無及び方法は各申請者が判断して良い）</t>
        </r>
        <r>
          <rPr>
            <sz val="11"/>
            <color theme="1"/>
            <rFont val="ＭＳ Ｐゴシック"/>
          </rPr>
          <t xml:space="preserve">
</t>
        </r>
      </text>
    </comment>
  </commentList>
</comments>
</file>

<file path=xl/comments8.xml><?xml version="1.0" encoding="utf-8"?>
<comments xmlns="http://schemas.openxmlformats.org/spreadsheetml/2006/main">
  <authors>
    <author>鈴木　優太</author>
  </authors>
  <commentList>
    <comment ref="I2" authorId="0">
      <text>
        <r>
          <rPr>
            <b/>
            <sz val="11"/>
            <color theme="1"/>
            <rFont val="ＭＳ Ｐゴシック"/>
          </rPr>
          <t>内訳の合計が診療所等賃上げ支援事　実績報告書に反映されます。</t>
        </r>
        <r>
          <rPr>
            <sz val="11"/>
            <color theme="1"/>
            <rFont val="ＭＳ Ｐゴシック"/>
          </rPr>
          <t xml:space="preserve">
</t>
        </r>
      </text>
    </comment>
    <comment ref="C3" authorId="0">
      <text>
        <r>
          <rPr>
            <b/>
            <sz val="11"/>
            <color theme="1"/>
            <rFont val="ＭＳ Ｐゴシック"/>
          </rPr>
          <t>改善した金額（上がった金額）を記載してください。（定期昇給は含みません）</t>
        </r>
        <r>
          <rPr>
            <sz val="11"/>
            <color theme="1"/>
            <rFont val="ＭＳ Ｐゴシック"/>
          </rPr>
          <t xml:space="preserve">
</t>
        </r>
        <r>
          <rPr>
            <b/>
            <sz val="11"/>
            <color theme="1"/>
            <rFont val="ＭＳ Ｐゴシック"/>
          </rPr>
          <t>例：250,000円→260,000円に改善した場合は10,000円</t>
        </r>
      </text>
    </comment>
    <comment ref="I4" authorId="0">
      <text>
        <r>
          <rPr>
            <b/>
            <sz val="11"/>
            <color theme="1"/>
            <rFont val="ＭＳ Ｐゴシック"/>
          </rPr>
          <t>端数処理により実際の賃金改善の総額を端数分下回っている場合には、数式の上から直接実際の金額を上書き記入してください。</t>
        </r>
        <r>
          <rPr>
            <sz val="11"/>
            <color theme="1"/>
            <rFont val="ＭＳ Ｐゴシック"/>
          </rPr>
          <t xml:space="preserve">
</t>
        </r>
      </text>
    </comment>
  </commentList>
</comments>
</file>

<file path=xl/comments9.xml><?xml version="1.0" encoding="utf-8"?>
<comments xmlns="http://schemas.openxmlformats.org/spreadsheetml/2006/main">
  <authors>
    <author>鈴木　優太</author>
    <author>下田 大道(shimoda-hiromichi)</author>
  </authors>
  <commentList>
    <comment ref="K4" authorId="0">
      <text>
        <r>
          <rPr>
            <b/>
            <sz val="12"/>
            <color theme="1"/>
            <rFont val="ＭＳ Ｐゴシック"/>
          </rPr>
          <t>介護分野の職員の賃上げ・職場環境改善支援事業費補助金等の別の補助金やベースアップ評価料を活用した金額が含まれている場合はその金額を記載してください。</t>
        </r>
        <r>
          <rPr>
            <sz val="11"/>
            <color theme="1"/>
            <rFont val="ＭＳ Ｐゴシック"/>
          </rPr>
          <t xml:space="preserve">
</t>
        </r>
      </text>
    </comment>
    <comment ref="K15" authorId="0">
      <text>
        <r>
          <rPr>
            <b/>
            <sz val="11"/>
            <color theme="1"/>
            <rFont val="ＭＳ Ｐゴシック"/>
          </rPr>
          <t>当該運用のみで、Ｒ７．12月～Ｒ８．５月の賃金改善を改めて実施していない場合は、他の記入欄は記載不要です。</t>
        </r>
      </text>
    </comment>
    <comment ref="C9" authorId="1">
      <text>
        <r>
          <rPr>
            <b/>
            <sz val="11"/>
            <color indexed="81"/>
            <rFont val="MS P ゴシック"/>
          </rPr>
          <t xml:space="preserve">③の期間中における賃金改善の総額÷対象職員数の延べ人数で算出
</t>
        </r>
      </text>
    </comment>
    <comment ref="B9" authorId="0">
      <text>
        <r>
          <rPr>
            <b/>
            <sz val="11"/>
            <color theme="1"/>
            <rFont val="ＭＳ Ｐゴシック"/>
          </rPr>
          <t xml:space="preserve">「③月数の期間中における対象職員数の延べ人数」÷「③月数」で算出
</t>
        </r>
        <r>
          <rPr>
            <sz val="11"/>
            <color theme="1"/>
            <rFont val="ＭＳ Ｐゴシック"/>
          </rPr>
          <t xml:space="preserve">
</t>
        </r>
      </text>
    </comment>
    <comment ref="C17" authorId="1">
      <text>
        <r>
          <rPr>
            <b/>
            <sz val="11"/>
            <color indexed="81"/>
            <rFont val="MS P ゴシック"/>
          </rPr>
          <t xml:space="preserve">③の期間中における賃金改善の総額÷対象職員数の延べ人数で算出
</t>
        </r>
      </text>
    </comment>
    <comment ref="B17" authorId="0">
      <text>
        <r>
          <rPr>
            <b/>
            <sz val="11"/>
            <color theme="1"/>
            <rFont val="ＭＳ Ｐゴシック"/>
          </rPr>
          <t xml:space="preserve">「③月数の期間中における対象職員数の延べ人数」÷「③月数」で算出
</t>
        </r>
        <r>
          <rPr>
            <sz val="11"/>
            <color theme="1"/>
            <rFont val="ＭＳ Ｐゴシック"/>
          </rPr>
          <t xml:space="preserve">
</t>
        </r>
      </text>
    </comment>
    <comment ref="C23" authorId="1">
      <text>
        <r>
          <rPr>
            <b/>
            <sz val="11"/>
            <color indexed="81"/>
            <rFont val="MS P ゴシック"/>
          </rPr>
          <t xml:space="preserve">③の期間中における賃金改善の総額÷対象職員数の延べ人数で算出
</t>
        </r>
      </text>
    </comment>
    <comment ref="B23" authorId="0">
      <text>
        <r>
          <rPr>
            <b/>
            <sz val="11"/>
            <color theme="1"/>
            <rFont val="ＭＳ Ｐゴシック"/>
          </rPr>
          <t xml:space="preserve">「③月数の期間中における対象職員数の延べ人数」÷「③月数」で算出
</t>
        </r>
        <r>
          <rPr>
            <sz val="11"/>
            <color theme="1"/>
            <rFont val="ＭＳ Ｐゴシック"/>
          </rPr>
          <t xml:space="preserve">
</t>
        </r>
      </text>
    </comment>
    <comment ref="C29" authorId="1">
      <text>
        <r>
          <rPr>
            <b/>
            <sz val="11"/>
            <color indexed="81"/>
            <rFont val="MS P ゴシック"/>
          </rPr>
          <t>③の期間中における賃金改善の総額÷対象職員数の延べ人数で算出</t>
        </r>
      </text>
    </comment>
    <comment ref="B29" authorId="0">
      <text>
        <r>
          <rPr>
            <b/>
            <sz val="11"/>
            <color theme="1"/>
            <rFont val="ＭＳ Ｐゴシック"/>
          </rPr>
          <t>「③月数の期間中における対象職員数の延べ人数」÷「③月数」で算出</t>
        </r>
        <r>
          <rPr>
            <sz val="11"/>
            <color theme="1"/>
            <rFont val="ＭＳ Ｐゴシック"/>
          </rPr>
          <t xml:space="preserve">
</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<sst xmlns="http://schemas.openxmlformats.org/spreadsheetml/2006/main" xmlns:r="http://schemas.openxmlformats.org/officeDocument/2006/relationships" count="374" uniqueCount="374">
  <si>
    <t>　診療所等物価支援事業について、次のとおり申請します。</t>
  </si>
  <si>
    <t>10群馬県</t>
  </si>
  <si>
    <t>委任状の有無：</t>
    <rPh sb="0" eb="3">
      <t>イニンジョウ</t>
    </rPh>
    <rPh sb="4" eb="6">
      <t>ウム</t>
    </rPh>
    <phoneticPr fontId="21"/>
  </si>
  <si>
    <t>年</t>
    <rPh sb="0" eb="1">
      <t>ネン</t>
    </rPh>
    <phoneticPr fontId="21"/>
  </si>
  <si>
    <t>17石川県</t>
  </si>
  <si>
    <t>事務職員</t>
    <rPh sb="0" eb="4">
      <t>ジムショクイン</t>
    </rPh>
    <phoneticPr fontId="21"/>
  </si>
  <si>
    <t>日</t>
    <rPh sb="0" eb="1">
      <t>ニチ</t>
    </rPh>
    <phoneticPr fontId="21"/>
  </si>
  <si>
    <t>〒</t>
  </si>
  <si>
    <t>救急救命士</t>
    <rPh sb="0" eb="5">
      <t>キュウキュウキュウメイシ</t>
    </rPh>
    <phoneticPr fontId="21"/>
  </si>
  <si>
    <t>預金種目</t>
    <rPh sb="0" eb="2">
      <t>ヨキン</t>
    </rPh>
    <rPh sb="2" eb="4">
      <t>シュモク</t>
    </rPh>
    <phoneticPr fontId="21"/>
  </si>
  <si>
    <t>01北海道</t>
  </si>
  <si>
    <t>金</t>
    <rPh sb="0" eb="1">
      <t>キン</t>
    </rPh>
    <phoneticPr fontId="21"/>
  </si>
  <si>
    <t>○○</t>
  </si>
  <si>
    <t>　特別手当（①対象人数×②月額×③月数）</t>
    <rPh sb="1" eb="3">
      <t>トクベツ</t>
    </rPh>
    <rPh sb="3" eb="5">
      <t>テアテ</t>
    </rPh>
    <rPh sb="7" eb="9">
      <t>タイショウ</t>
    </rPh>
    <rPh sb="9" eb="11">
      <t>ニンズウ</t>
    </rPh>
    <rPh sb="13" eb="15">
      <t>ゲツガク</t>
    </rPh>
    <rPh sb="17" eb="19">
      <t>ゲッスウ</t>
    </rPh>
    <phoneticPr fontId="21"/>
  </si>
  <si>
    <t/>
  </si>
  <si>
    <t>Ａ</t>
  </si>
  <si>
    <t>18福井県</t>
  </si>
  <si>
    <t>職種①</t>
    <rPh sb="0" eb="2">
      <t>ショクシュ</t>
    </rPh>
    <phoneticPr fontId="21"/>
  </si>
  <si>
    <t>電話番号</t>
    <rPh sb="0" eb="2">
      <t>デンワ</t>
    </rPh>
    <rPh sb="2" eb="4">
      <t>バンゴウ</t>
    </rPh>
    <phoneticPr fontId="21"/>
  </si>
  <si>
    <t>【申請内容に関する連絡先】</t>
    <rPh sb="1" eb="3">
      <t>シンセイ</t>
    </rPh>
    <rPh sb="3" eb="5">
      <t>ナイヨウ</t>
    </rPh>
    <rPh sb="6" eb="7">
      <t>カン</t>
    </rPh>
    <rPh sb="9" eb="11">
      <t>レンラク</t>
    </rPh>
    <rPh sb="11" eb="12">
      <t>サキ</t>
    </rPh>
    <phoneticPr fontId="21"/>
  </si>
  <si>
    <t>11埼玉県</t>
  </si>
  <si>
    <t>R7.8.1病床数
⑤</t>
    <rPh sb="6" eb="9">
      <t>ビョウショウスウ</t>
    </rPh>
    <phoneticPr fontId="21"/>
  </si>
  <si>
    <t>06山形県</t>
  </si>
  <si>
    <t>令和７年度の対象職員のベースアップについて、令和７年３月31日時点の賃金水準と比較して2.0％を上回って実施している場合は、令和７年12月から令和８年５月までの間の当該2.0％を上回る部分（別紙にて算定）を上記とは別に含めることが可能</t>
  </si>
  <si>
    <t>使用許可病床数
（R7.8.1時点）</t>
  </si>
  <si>
    <t>08茨城県</t>
  </si>
  <si>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21"/>
  </si>
  <si>
    <t>21岐阜県</t>
  </si>
  <si>
    <t>45宮崎県</t>
  </si>
  <si>
    <t>別紙様式１－２【補助基準額】の金額を記載してください。</t>
    <rPh sb="0" eb="2">
      <t>ベッシ</t>
    </rPh>
    <rPh sb="2" eb="4">
      <t>ヨウシキ</t>
    </rPh>
    <rPh sb="15" eb="17">
      <t>キンガク</t>
    </rPh>
    <rPh sb="18" eb="20">
      <t>キサイ</t>
    </rPh>
    <phoneticPr fontId="21"/>
  </si>
  <si>
    <t>22静岡県</t>
  </si>
  <si>
    <t>行が不足する場合には適宜行を追加して差し支えない。</t>
  </si>
  <si>
    <r>
      <t>（別紙様式２）</t>
    </r>
    <r>
      <rPr>
        <b/>
        <sz val="14"/>
        <color rgb="FFFF0000"/>
        <rFont val="ＭＳ Ｐゴシック"/>
      </rPr>
      <t>※歯科診療所の報告</t>
    </r>
    <rPh sb="1" eb="3">
      <t>ベッシ</t>
    </rPh>
    <rPh sb="3" eb="5">
      <t>ヨウシキ</t>
    </rPh>
    <rPh sb="8" eb="10">
      <t>シカ</t>
    </rPh>
    <rPh sb="10" eb="13">
      <t>シンリョウジョ</t>
    </rPh>
    <rPh sb="14" eb="16">
      <t>ホウコク</t>
    </rPh>
    <phoneticPr fontId="21"/>
  </si>
  <si>
    <r>
      <t>（別紙様式２）</t>
    </r>
    <r>
      <rPr>
        <b/>
        <sz val="14"/>
        <color rgb="FFFF0000"/>
        <rFont val="ＭＳ Ｐゴシック"/>
      </rPr>
      <t>※有床診療所の報告</t>
    </r>
    <rPh sb="1" eb="3">
      <t>ベッシ</t>
    </rPh>
    <rPh sb="3" eb="5">
      <t>ヨウシキ</t>
    </rPh>
    <rPh sb="8" eb="10">
      <t>ユウショウ</t>
    </rPh>
    <rPh sb="10" eb="13">
      <t>シンリョウジョ</t>
    </rPh>
    <rPh sb="14" eb="16">
      <t>ホウコク</t>
    </rPh>
    <phoneticPr fontId="21"/>
  </si>
  <si>
    <t>金融機関コード</t>
    <rPh sb="0" eb="2">
      <t>キンユウ</t>
    </rPh>
    <rPh sb="2" eb="4">
      <t>キカン</t>
    </rPh>
    <phoneticPr fontId="21"/>
  </si>
  <si>
    <t>××××.××××@×××.××</t>
  </si>
  <si>
    <t>（フリガナ）</t>
  </si>
  <si>
    <t>支店名</t>
    <rPh sb="0" eb="3">
      <t>シテンメイ</t>
    </rPh>
    <phoneticPr fontId="21"/>
  </si>
  <si>
    <t>19山梨県</t>
  </si>
  <si>
    <t>02青森県</t>
    <rPh sb="4" eb="5">
      <t>ケン</t>
    </rPh>
    <phoneticPr fontId="21"/>
  </si>
  <si>
    <t>e-mail</t>
  </si>
  <si>
    <t>07福島県</t>
  </si>
  <si>
    <t>有床診療所（３床以上）</t>
  </si>
  <si>
    <t>09栃木県</t>
  </si>
  <si>
    <t>介護福祉士</t>
    <rPh sb="0" eb="5">
      <t>カイゴフクシシ</t>
    </rPh>
    <phoneticPr fontId="21"/>
  </si>
  <si>
    <t>看護師</t>
    <rPh sb="0" eb="3">
      <t>カンゴシ</t>
    </rPh>
    <phoneticPr fontId="21"/>
  </si>
  <si>
    <t>・共通項目（申請される方全員が対象）</t>
    <rPh sb="6" eb="8">
      <t>シンセイ</t>
    </rPh>
    <rPh sb="11" eb="12">
      <t>カタ</t>
    </rPh>
    <rPh sb="12" eb="14">
      <t>ゼンイン</t>
    </rPh>
    <rPh sb="15" eb="17">
      <t>タイショウ</t>
    </rPh>
    <phoneticPr fontId="21"/>
  </si>
  <si>
    <r>
      <t xml:space="preserve">【2.0超部分に充てる場合の算定シート】
</t>
    </r>
    <r>
      <rPr>
        <b/>
        <sz val="11"/>
        <color rgb="FFFF0000"/>
        <rFont val="ＭＳ Ｐゴシック"/>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21"/>
  </si>
  <si>
    <t>金融機関名</t>
    <rPh sb="0" eb="2">
      <t>キンユウ</t>
    </rPh>
    <rPh sb="2" eb="4">
      <t>キカン</t>
    </rPh>
    <rPh sb="4" eb="5">
      <t>メイ</t>
    </rPh>
    <phoneticPr fontId="21"/>
  </si>
  <si>
    <t>施設・事業所の所在地
②</t>
  </si>
  <si>
    <t xml:space="preserve"> 歯科外来・在宅ベースアップ評価料（Ⅰ）</t>
  </si>
  <si>
    <t>支店コード</t>
    <rPh sb="0" eb="2">
      <t>シテン</t>
    </rPh>
    <phoneticPr fontId="21"/>
  </si>
  <si>
    <t>05秋田県</t>
  </si>
  <si>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21"/>
  </si>
  <si>
    <t>14神奈川県</t>
  </si>
  <si>
    <t>※裏面もご記載ください</t>
    <rPh sb="1" eb="3">
      <t>リメン</t>
    </rPh>
    <rPh sb="5" eb="7">
      <t>キサイ</t>
    </rPh>
    <phoneticPr fontId="21"/>
  </si>
  <si>
    <t>口座番号</t>
    <rPh sb="0" eb="2">
      <t>コウザ</t>
    </rPh>
    <rPh sb="2" eb="4">
      <t>バンゴウ</t>
    </rPh>
    <phoneticPr fontId="21"/>
  </si>
  <si>
    <t>賃金改善の総額</t>
  </si>
  <si>
    <t>03岩手県</t>
    <rPh sb="4" eb="5">
      <t>ケン</t>
    </rPh>
    <phoneticPr fontId="21"/>
  </si>
  <si>
    <t>言語聴覚士</t>
    <rPh sb="0" eb="5">
      <t>ゲンゴチョウカクシ</t>
    </rPh>
    <phoneticPr fontId="21"/>
  </si>
  <si>
    <t>04宮城県</t>
  </si>
  <si>
    <r>
      <t>　表１　</t>
    </r>
    <r>
      <rPr>
        <b/>
        <sz val="11"/>
        <color theme="1"/>
        <rFont val="ＭＳ ゴシック"/>
      </rPr>
      <t>※届け出ているベースアップ評価料に○印を記入してください。（複数選択可）</t>
    </r>
    <rPh sb="1" eb="2">
      <t>ヒョウ</t>
    </rPh>
    <rPh sb="5" eb="6">
      <t>トド</t>
    </rPh>
    <rPh sb="7" eb="8">
      <t>デ</t>
    </rPh>
    <rPh sb="17" eb="19">
      <t>ヒョウカ</t>
    </rPh>
    <rPh sb="19" eb="20">
      <t>リョウ</t>
    </rPh>
    <rPh sb="22" eb="23">
      <t>ジルシ</t>
    </rPh>
    <rPh sb="24" eb="26">
      <t>キニュウ</t>
    </rPh>
    <rPh sb="34" eb="36">
      <t>フクスウ</t>
    </rPh>
    <rPh sb="36" eb="39">
      <t>センタクカ</t>
    </rPh>
    <phoneticPr fontId="21"/>
  </si>
  <si>
    <t>②：令和８年３月１日時点においては、制度上、表１に掲げるベースアップ評価料の届出対象外の施設ですが、</t>
    <rPh sb="2" eb="4">
      <t>レイワ</t>
    </rPh>
    <rPh sb="5" eb="6">
      <t>ネン</t>
    </rPh>
    <rPh sb="7" eb="8">
      <t>ガツ</t>
    </rPh>
    <rPh sb="9" eb="10">
      <t>ニチ</t>
    </rPh>
    <rPh sb="10" eb="12">
      <t>ジテン</t>
    </rPh>
    <rPh sb="18" eb="21">
      <t>セイドジョウ</t>
    </rPh>
    <rPh sb="22" eb="23">
      <t>ヒョウ</t>
    </rPh>
    <rPh sb="25" eb="26">
      <t>カカ</t>
    </rPh>
    <rPh sb="38" eb="40">
      <t>トドケデ</t>
    </rPh>
    <rPh sb="40" eb="43">
      <t>タイショウガイ</t>
    </rPh>
    <rPh sb="44" eb="46">
      <t>シセツ</t>
    </rPh>
    <phoneticPr fontId="21"/>
  </si>
  <si>
    <t>別紙様式１－１（用紙　日本産業規格Ａ４横型）</t>
    <rPh sb="0" eb="2">
      <t>ベッシ</t>
    </rPh>
    <rPh sb="2" eb="4">
      <t>ヨウシキ</t>
    </rPh>
    <rPh sb="8" eb="10">
      <t>ヨウシ</t>
    </rPh>
    <rPh sb="11" eb="13">
      <t>ニホン</t>
    </rPh>
    <rPh sb="13" eb="15">
      <t>サンギョウ</t>
    </rPh>
    <rPh sb="15" eb="17">
      <t>キカク</t>
    </rPh>
    <rPh sb="19" eb="21">
      <t>ヨコガタ</t>
    </rPh>
    <phoneticPr fontId="21"/>
  </si>
  <si>
    <t>※都道府県名を選択してください</t>
    <rPh sb="1" eb="5">
      <t>トドウフケン</t>
    </rPh>
    <rPh sb="5" eb="6">
      <t>メイ</t>
    </rPh>
    <rPh sb="7" eb="9">
      <t>センタク</t>
    </rPh>
    <phoneticPr fontId="21"/>
  </si>
  <si>
    <t>12千葉県</t>
  </si>
  <si>
    <t>13東京都</t>
    <rPh sb="4" eb="5">
      <t>ト</t>
    </rPh>
    <phoneticPr fontId="21"/>
  </si>
  <si>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21"/>
  </si>
  <si>
    <r>
      <t>　　</t>
    </r>
    <r>
      <rPr>
        <b/>
        <sz val="11"/>
        <color theme="1"/>
        <rFont val="ＭＳ ゴシック"/>
      </rPr>
      <t>※実施した賃金改善の内容について○印を記入してください。（複数記入可）</t>
    </r>
    <rPh sb="3" eb="5">
      <t>ジッシ</t>
    </rPh>
    <rPh sb="7" eb="9">
      <t>チンギン</t>
    </rPh>
    <rPh sb="9" eb="11">
      <t>カイゼン</t>
    </rPh>
    <rPh sb="12" eb="14">
      <t>ナイヨウ</t>
    </rPh>
    <rPh sb="19" eb="20">
      <t>シルシ</t>
    </rPh>
    <rPh sb="21" eb="23">
      <t>キニュウ</t>
    </rPh>
    <rPh sb="31" eb="33">
      <t>フクスウ</t>
    </rPh>
    <rPh sb="33" eb="35">
      <t>キニュウ</t>
    </rPh>
    <rPh sb="35" eb="36">
      <t>カ</t>
    </rPh>
    <phoneticPr fontId="21"/>
  </si>
  <si>
    <t>15新潟県</t>
  </si>
  <si>
    <t>Ｂ</t>
  </si>
  <si>
    <t>　一時金（①対象人数×②支給額）</t>
    <rPh sb="1" eb="4">
      <t>イチジキン</t>
    </rPh>
    <rPh sb="6" eb="8">
      <t>タイショウ</t>
    </rPh>
    <rPh sb="8" eb="10">
      <t>ニンズウ</t>
    </rPh>
    <rPh sb="12" eb="15">
      <t>シキュウガク</t>
    </rPh>
    <phoneticPr fontId="21"/>
  </si>
  <si>
    <t>16富山県</t>
  </si>
  <si>
    <t>20長野県</t>
  </si>
  <si>
    <t>23愛知県</t>
  </si>
  <si>
    <t>複数施設をまとめて報告する場合は、その集約施設数（同一都道府県内に限る）</t>
    <rPh sb="0" eb="2">
      <t>フクスウ</t>
    </rPh>
    <rPh sb="2" eb="4">
      <t>シセツ</t>
    </rPh>
    <rPh sb="9" eb="11">
      <t>ホウコク</t>
    </rPh>
    <rPh sb="13" eb="15">
      <t>バアイ</t>
    </rPh>
    <rPh sb="19" eb="21">
      <t>シュウヤク</t>
    </rPh>
    <rPh sb="21" eb="23">
      <t>シセツ</t>
    </rPh>
    <rPh sb="23" eb="24">
      <t>スウ</t>
    </rPh>
    <rPh sb="25" eb="27">
      <t>ドウイツ</t>
    </rPh>
    <rPh sb="27" eb="31">
      <t>トドウフケン</t>
    </rPh>
    <rPh sb="31" eb="32">
      <t>ナイ</t>
    </rPh>
    <rPh sb="33" eb="34">
      <t>カギ</t>
    </rPh>
    <phoneticPr fontId="21"/>
  </si>
  <si>
    <t>24三重県</t>
  </si>
  <si>
    <t>25滋賀県</t>
  </si>
  <si>
    <t>❶－❷が自動計算されます。</t>
    <rPh sb="4" eb="6">
      <t>ジドウ</t>
    </rPh>
    <rPh sb="6" eb="8">
      <t>ケイサン</t>
    </rPh>
    <phoneticPr fontId="21"/>
  </si>
  <si>
    <t>26京都府</t>
    <rPh sb="4" eb="5">
      <t>フ</t>
    </rPh>
    <phoneticPr fontId="21"/>
  </si>
  <si>
    <t>27大阪府</t>
    <rPh sb="4" eb="5">
      <t>フ</t>
    </rPh>
    <phoneticPr fontId="21"/>
  </si>
  <si>
    <t>37香川県</t>
  </si>
  <si>
    <t>④：本事業により賃金改善を行う時点から令和８年５月までの間、賃金項目（業績等に応じて変動するものを除く。）</t>
  </si>
  <si>
    <t>28兵庫県</t>
  </si>
  <si>
    <t>29奈良県</t>
  </si>
  <si>
    <t>30和歌山県</t>
  </si>
  <si>
    <t>以下、給付金を活用した、個別職種の賃金改善の内容について記載してください。
政策上の必要性から把握するものであり、補助金の交付額には影響しません。
職種ごとの賃金改善の総額と有床診療所全体の賃金改善の総額が一致しなくても差し支えありません。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7" eb="89">
      <t>ユウショウ</t>
    </rPh>
    <rPh sb="89" eb="92">
      <t>シンリョウジョ</t>
    </rPh>
    <phoneticPr fontId="21"/>
  </si>
  <si>
    <t>31鳥取県</t>
  </si>
  <si>
    <t>⑧欄には、県要綱別表２－２の交付額を記載すること。</t>
    <rPh sb="1" eb="2">
      <t>ラン</t>
    </rPh>
    <rPh sb="5" eb="6">
      <t>ケン</t>
    </rPh>
    <rPh sb="6" eb="8">
      <t>ヨウコウ</t>
    </rPh>
    <rPh sb="8" eb="9">
      <t>ベツ</t>
    </rPh>
    <rPh sb="9" eb="10">
      <t>ヒョウ</t>
    </rPh>
    <rPh sb="14" eb="16">
      <t>コウフ</t>
    </rPh>
    <rPh sb="18" eb="20">
      <t>キサイ</t>
    </rPh>
    <phoneticPr fontId="21"/>
  </si>
  <si>
    <t>32島根県</t>
  </si>
  <si>
    <t>33岡山県</t>
  </si>
  <si>
    <t>△△△△</t>
  </si>
  <si>
    <t>法人又は無床診療所の名称：</t>
    <rPh sb="4" eb="6">
      <t>ムショウ</t>
    </rPh>
    <rPh sb="6" eb="9">
      <t>シンリョウジョ</t>
    </rPh>
    <rPh sb="10" eb="12">
      <t>メイショウ</t>
    </rPh>
    <phoneticPr fontId="21"/>
  </si>
  <si>
    <t>①対象人数（人）
（常勤換算数）</t>
    <rPh sb="1" eb="3">
      <t>タイショウ</t>
    </rPh>
    <rPh sb="3" eb="5">
      <t>ニンズウ</t>
    </rPh>
    <rPh sb="6" eb="7">
      <t>ニン</t>
    </rPh>
    <rPh sb="10" eb="12">
      <t>ジョウキン</t>
    </rPh>
    <rPh sb="12" eb="14">
      <t>カンサン</t>
    </rPh>
    <rPh sb="14" eb="15">
      <t>スウ</t>
    </rPh>
    <phoneticPr fontId="21"/>
  </si>
  <si>
    <t xml:space="preserve"> 訪問看護ベースアップ評価料（Ⅱ）</t>
  </si>
  <si>
    <t>34広島県</t>
  </si>
  <si>
    <t>35山口県</t>
  </si>
  <si>
    <t>36徳島県</t>
  </si>
  <si>
    <t>38愛媛県</t>
  </si>
  <si>
    <t>円</t>
    <rPh sb="0" eb="1">
      <t>エン</t>
    </rPh>
    <phoneticPr fontId="21"/>
  </si>
  <si>
    <t>39高知県</t>
  </si>
  <si>
    <t>40福岡県</t>
  </si>
  <si>
    <t>⑥：労働基準法、労働災害補償保険法、最低賃金法、労働安全衛生法、雇用保険法その他の労働に関する法令に違反し、</t>
  </si>
  <si>
    <t>41佐賀県</t>
  </si>
  <si>
    <t>1名あたり平均額（月額）</t>
    <rPh sb="1" eb="2">
      <t>メイ</t>
    </rPh>
    <rPh sb="5" eb="8">
      <t>ヘイキンガク</t>
    </rPh>
    <rPh sb="9" eb="11">
      <t>ゲツガク</t>
    </rPh>
    <phoneticPr fontId="21"/>
  </si>
  <si>
    <t>42長崎県</t>
  </si>
  <si>
    <t>43熊本県</t>
  </si>
  <si>
    <t>44大分県</t>
  </si>
  <si>
    <t>診療情報管理管理士</t>
    <rPh sb="0" eb="6">
      <t>シンリョウジョウホウカンリ</t>
    </rPh>
    <rPh sb="6" eb="9">
      <t>カンリシ</t>
    </rPh>
    <phoneticPr fontId="21"/>
  </si>
  <si>
    <t>46鹿児島県</t>
  </si>
  <si>
    <t>（上記職種以外の職員）
その他職員の賃金改善の内容</t>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21"/>
  </si>
  <si>
    <t>47沖縄県</t>
  </si>
  <si>
    <t>適正化支援事業による病床削減数
⑥</t>
    <rPh sb="10" eb="12">
      <t>ビョウショウ</t>
    </rPh>
    <rPh sb="14" eb="15">
      <t>スウ</t>
    </rPh>
    <phoneticPr fontId="21"/>
  </si>
  <si>
    <t>申請額</t>
    <rPh sb="0" eb="3">
      <t>シンセイガク</t>
    </rPh>
    <phoneticPr fontId="21"/>
  </si>
  <si>
    <t>診療所等賃上げ支援事業申請書</t>
    <rPh sb="0" eb="4">
      <t>シンリョウジョナド</t>
    </rPh>
    <rPh sb="4" eb="6">
      <t>チンア</t>
    </rPh>
    <rPh sb="7" eb="9">
      <t>シエン</t>
    </rPh>
    <rPh sb="9" eb="11">
      <t>ジギョウ</t>
    </rPh>
    <rPh sb="11" eb="14">
      <t>シンセイショ</t>
    </rPh>
    <phoneticPr fontId="21"/>
  </si>
  <si>
    <t>⇒</t>
  </si>
  <si>
    <t>⑤：同一法人内の一部の施設や一部の対象職員のみに賃金改善を集中させるなど、著しく偏った配分は行っていません。</t>
    <rPh sb="11" eb="13">
      <t>シセツ</t>
    </rPh>
    <phoneticPr fontId="21"/>
  </si>
  <si>
    <t>項目</t>
    <rPh sb="0" eb="2">
      <t>コウモク</t>
    </rPh>
    <phoneticPr fontId="21"/>
  </si>
  <si>
    <t>チェック</t>
  </si>
  <si>
    <t>薬剤師</t>
    <rPh sb="0" eb="3">
      <t>ヤクザイシ</t>
    </rPh>
    <phoneticPr fontId="21"/>
  </si>
  <si>
    <t>○</t>
  </si>
  <si>
    <t>私の申請内容について、虚偽が判明した場合には、補助金の返還等に応じるとともに、加算金を支払います。</t>
  </si>
  <si>
    <t>職種②</t>
    <rPh sb="0" eb="2">
      <t>ショクシュ</t>
    </rPh>
    <phoneticPr fontId="21"/>
  </si>
  <si>
    <t>　基本給の引き上げ（①対象人数×②月額×③月数）÷①対象人数）</t>
    <rPh sb="1" eb="4">
      <t>キホンキュウ</t>
    </rPh>
    <rPh sb="5" eb="6">
      <t>ヒ</t>
    </rPh>
    <rPh sb="7" eb="8">
      <t>ア</t>
    </rPh>
    <phoneticPr fontId="21"/>
  </si>
  <si>
    <t>職種③</t>
    <rPh sb="0" eb="2">
      <t>ショクシュ</t>
    </rPh>
    <phoneticPr fontId="21"/>
  </si>
  <si>
    <t>（代表者の役職・氏名）</t>
  </si>
  <si>
    <t>　　の水準を低下させていません。</t>
  </si>
  <si>
    <t>選定額（千円未満切り捨て）：❸又は❹いずれか小さい額</t>
    <rPh sb="0" eb="2">
      <t>センテイ</t>
    </rPh>
    <rPh sb="2" eb="3">
      <t>ガク</t>
    </rPh>
    <rPh sb="15" eb="16">
      <t>マタ</t>
    </rPh>
    <rPh sb="22" eb="23">
      <t>チイ</t>
    </rPh>
    <rPh sb="25" eb="26">
      <t>ガク</t>
    </rPh>
    <phoneticPr fontId="21"/>
  </si>
  <si>
    <t>(1)診療所等賃上げ支援事業</t>
  </si>
  <si>
    <t>　　令和８年６月１日時点において、表２に掲げる令和８年度診療報酬改定による見直し後のベースアップ評価料を届け出ています。</t>
    <rPh sb="17" eb="18">
      <t>ヒョウ</t>
    </rPh>
    <rPh sb="20" eb="21">
      <t>カカ</t>
    </rPh>
    <phoneticPr fontId="21"/>
  </si>
  <si>
    <t>　一時金（（①対象人数×②支給額）÷①対象人数）</t>
    <rPh sb="1" eb="4">
      <t>イチジキン</t>
    </rPh>
    <rPh sb="7" eb="9">
      <t>タイショウ</t>
    </rPh>
    <rPh sb="9" eb="11">
      <t>ニンズウ</t>
    </rPh>
    <rPh sb="13" eb="16">
      <t>シキュウガク</t>
    </rPh>
    <phoneticPr fontId="21"/>
  </si>
  <si>
    <t>○○○-○○-○○○○</t>
  </si>
  <si>
    <t xml:space="preserve"> 入院ベースアップ評価料（歯科）</t>
  </si>
  <si>
    <t>【振込先金融機関口座記入欄】</t>
    <rPh sb="1" eb="4">
      <t>フリコミサキ</t>
    </rPh>
    <rPh sb="4" eb="6">
      <t>キンユウ</t>
    </rPh>
    <rPh sb="6" eb="8">
      <t>キカン</t>
    </rPh>
    <rPh sb="8" eb="10">
      <t>コウザ</t>
    </rPh>
    <rPh sb="10" eb="12">
      <t>キニュウ</t>
    </rPh>
    <rPh sb="12" eb="13">
      <t>ラン</t>
    </rPh>
    <phoneticPr fontId="21"/>
  </si>
  <si>
    <t>健康保険法上の保険医療機関コードが発行されており、令和７年４月１日から本事業の申請時点までに診療報酬請求の実績を有します。</t>
  </si>
  <si>
    <t>・ 振込先金融機関の口座が確認できる通帳の写し等</t>
    <rPh sb="18" eb="20">
      <t>ツウチョウ</t>
    </rPh>
    <rPh sb="21" eb="22">
      <t>ウツ</t>
    </rPh>
    <rPh sb="23" eb="24">
      <t>トウ</t>
    </rPh>
    <phoneticPr fontId="21"/>
  </si>
  <si>
    <t>（注）本書類は、当初申請書兼実績報告書として受理した後、内容を確認し、交付確定した時点で請求書として正式に受理するものとする。</t>
    <rPh sb="4" eb="6">
      <t>ショルイ</t>
    </rPh>
    <rPh sb="13" eb="14">
      <t>ケン</t>
    </rPh>
    <rPh sb="14" eb="16">
      <t>ジッセキ</t>
    </rPh>
    <rPh sb="16" eb="19">
      <t>ホウコクショ</t>
    </rPh>
    <rPh sb="37" eb="39">
      <t>カクテイ</t>
    </rPh>
    <phoneticPr fontId="21"/>
  </si>
  <si>
    <t>　診療所等賃上げ支援事業について、次のとおり申請します。</t>
    <rPh sb="27" eb="28">
      <t>ツギシンセイ</t>
    </rPh>
    <phoneticPr fontId="21"/>
  </si>
  <si>
    <t>別紙様式１-２（無床診療所）</t>
    <rPh sb="8" eb="9">
      <t>ム</t>
    </rPh>
    <rPh sb="9" eb="10">
      <t>ユカ</t>
    </rPh>
    <rPh sb="10" eb="13">
      <t>シンリョウジョ</t>
    </rPh>
    <phoneticPr fontId="21"/>
  </si>
  <si>
    <t xml:space="preserve"> 入院ベースアップ評価料（医科）</t>
  </si>
  <si>
    <t>①欄には、施設・事業名の後ろに保険医療機関コードも合せて記載すること。例：○○診療所（22○▲▲▲▲▲▲▲）</t>
    <rPh sb="1" eb="2">
      <t>ラン</t>
    </rPh>
    <rPh sb="5" eb="7">
      <t>シセツ</t>
    </rPh>
    <rPh sb="8" eb="10">
      <t>ジギョウ</t>
    </rPh>
    <rPh sb="10" eb="11">
      <t>メイ</t>
    </rPh>
    <rPh sb="12" eb="13">
      <t>ウシ</t>
    </rPh>
    <rPh sb="25" eb="26">
      <t>アワ</t>
    </rPh>
    <rPh sb="35" eb="36">
      <t>レイ</t>
    </rPh>
    <rPh sb="39" eb="42">
      <t>シンリョウジョ</t>
    </rPh>
    <phoneticPr fontId="21"/>
  </si>
  <si>
    <t xml:space="preserve"> 申請者所属先所在地</t>
    <rPh sb="1" eb="3">
      <t>シンセイ</t>
    </rPh>
    <rPh sb="3" eb="4">
      <t>シャ</t>
    </rPh>
    <rPh sb="4" eb="7">
      <t>ショゾクサキ</t>
    </rPh>
    <rPh sb="7" eb="10">
      <t>ショザイチ</t>
    </rPh>
    <phoneticPr fontId="21"/>
  </si>
  <si>
    <t xml:space="preserve"> 所属名</t>
    <rPh sb="1" eb="3">
      <t>ショゾク</t>
    </rPh>
    <rPh sb="3" eb="4">
      <t>ナ</t>
    </rPh>
    <phoneticPr fontId="21"/>
  </si>
  <si>
    <t>申請者の代表者、役員又は使用人その他の従業員若しくは構成員等が静岡県暴力団排除条例第２条第１号に規定する暴力団、同条第２号に規定する暴力団員又は同条第３号に規定する暴力団員等に該当せず、かつ、将来にわたっても該当しません。また、上記の暴力団、暴力団員及び暴力団関係者が経営に事実上参画していません。</t>
  </si>
  <si>
    <t>令和８年６月１日時点の令和８年度診療報酬改定による見直し後のベースアップ評価料の届出</t>
    <rPh sb="0" eb="2">
      <t>レイワ</t>
    </rPh>
    <rPh sb="3" eb="4">
      <t>ネン</t>
    </rPh>
    <rPh sb="5" eb="6">
      <t>ガツ</t>
    </rPh>
    <rPh sb="7" eb="8">
      <t>ニチ</t>
    </rPh>
    <rPh sb="8" eb="10">
      <t>ジテン</t>
    </rPh>
    <rPh sb="40" eb="42">
      <t>トドケデ</t>
    </rPh>
    <phoneticPr fontId="21"/>
  </si>
  <si>
    <r>
      <t xml:space="preserve">銀行 </t>
    </r>
    <r>
      <rPr>
        <strike/>
        <sz val="8"/>
        <color theme="1"/>
        <rFont val="ＭＳ Ｐ明朝"/>
      </rPr>
      <t>・ 金庫 ・</t>
    </r>
    <r>
      <rPr>
        <sz val="8"/>
        <color theme="1"/>
        <rFont val="ＭＳ Ｐ明朝"/>
      </rPr>
      <t xml:space="preserve">
</t>
    </r>
    <r>
      <rPr>
        <strike/>
        <sz val="8"/>
        <color theme="1"/>
        <rFont val="ＭＳ Ｐ明朝"/>
      </rPr>
      <t>組合 ・農協 ・漁連</t>
    </r>
    <rPh sb="0" eb="2">
      <t>ギンコウ</t>
    </rPh>
    <rPh sb="5" eb="7">
      <t>キンコ</t>
    </rPh>
    <rPh sb="14" eb="16">
      <t>ノウキョウ</t>
    </rPh>
    <rPh sb="18" eb="20">
      <t>ギョレン</t>
    </rPh>
    <phoneticPr fontId="21"/>
  </si>
  <si>
    <t>①：令和８年３月１日時点において、表１に掲げる診療報酬のベースアップ評価料を届け出ています。</t>
    <rPh sb="2" eb="4">
      <t>レイワ</t>
    </rPh>
    <rPh sb="5" eb="6">
      <t>ネン</t>
    </rPh>
    <rPh sb="7" eb="8">
      <t>ガツ</t>
    </rPh>
    <rPh sb="9" eb="10">
      <t>ニチ</t>
    </rPh>
    <rPh sb="10" eb="12">
      <t>ジテン</t>
    </rPh>
    <rPh sb="17" eb="18">
      <t>ヒョウ</t>
    </rPh>
    <rPh sb="20" eb="21">
      <t>カカ</t>
    </rPh>
    <rPh sb="23" eb="25">
      <t>シンリョウ</t>
    </rPh>
    <rPh sb="25" eb="27">
      <t>ホウシュウ</t>
    </rPh>
    <rPh sb="38" eb="39">
      <t>トド</t>
    </rPh>
    <rPh sb="40" eb="41">
      <t>デ</t>
    </rPh>
    <phoneticPr fontId="21"/>
  </si>
  <si>
    <t>No.</t>
  </si>
  <si>
    <t>（記載上の注意事項）</t>
    <rPh sb="1" eb="3">
      <t>キサイ</t>
    </rPh>
    <rPh sb="3" eb="4">
      <t>ジョウ</t>
    </rPh>
    <rPh sb="5" eb="7">
      <t>チュウイ</t>
    </rPh>
    <rPh sb="7" eb="9">
      <t>ジコウ</t>
    </rPh>
    <phoneticPr fontId="21"/>
  </si>
  <si>
    <t>給付金を活用して令和７年12月分から令和８年３月分までの最大４ヶ月分として支給した特別手当の金額（円単位）を直接入力してください。</t>
    <rPh sb="15" eb="16">
      <t>ブン</t>
    </rPh>
    <rPh sb="24" eb="25">
      <t>ブン</t>
    </rPh>
    <rPh sb="28" eb="30">
      <t>サイダイ</t>
    </rPh>
    <rPh sb="32" eb="33">
      <t>ゲツ</t>
    </rPh>
    <rPh sb="33" eb="34">
      <t>ブン</t>
    </rPh>
    <rPh sb="49" eb="50">
      <t>エン</t>
    </rPh>
    <rPh sb="50" eb="52">
      <t>タンイ</t>
    </rPh>
    <rPh sb="54" eb="56">
      <t>チョクセツ</t>
    </rPh>
    <rPh sb="56" eb="58">
      <t>ニュウリョク</t>
    </rPh>
    <phoneticPr fontId="21"/>
  </si>
  <si>
    <t>区分</t>
    <rPh sb="0" eb="2">
      <t>クブン</t>
    </rPh>
    <phoneticPr fontId="21"/>
  </si>
  <si>
    <t>静岡県知事　殿</t>
    <rPh sb="0" eb="3">
      <t>シズオカケン</t>
    </rPh>
    <rPh sb="3" eb="5">
      <t>チジ</t>
    </rPh>
    <rPh sb="6" eb="7">
      <t>ドノ</t>
    </rPh>
    <phoneticPr fontId="21"/>
  </si>
  <si>
    <t>静岡県知事　殿</t>
    <rPh sb="0" eb="4">
      <t>シズオカケンチ</t>
    </rPh>
    <rPh sb="4" eb="5">
      <t>コト</t>
    </rPh>
    <rPh sb="6" eb="7">
      <t>ドノ</t>
    </rPh>
    <phoneticPr fontId="21"/>
  </si>
  <si>
    <t>様式第１号（用紙　日本産業規格Ａ４縦型）</t>
    <rPh sb="6" eb="8">
      <t>ヨウシ</t>
    </rPh>
    <rPh sb="9" eb="11">
      <t>ニホン</t>
    </rPh>
    <rPh sb="11" eb="13">
      <t>サンギョウ</t>
    </rPh>
    <rPh sb="13" eb="15">
      <t>キカク</t>
    </rPh>
    <rPh sb="17" eb="19">
      <t>タテガタ</t>
    </rPh>
    <phoneticPr fontId="21"/>
  </si>
  <si>
    <t>月</t>
    <rPh sb="0" eb="1">
      <t>ゲツ</t>
    </rPh>
    <phoneticPr fontId="21"/>
  </si>
  <si>
    <t>静岡県知事　鈴木　康友　様</t>
    <rPh sb="6" eb="8">
      <t>スズキ</t>
    </rPh>
    <rPh sb="9" eb="11">
      <t>ヤストモ</t>
    </rPh>
    <rPh sb="12" eb="13">
      <t>サマ</t>
    </rPh>
    <phoneticPr fontId="21"/>
  </si>
  <si>
    <t>【誓約事項】
下記のとおり相違ないことを確認の上、各項目の左の欄へ○印を記載してください。
共通項目及び申請される事業について、全ての項目に○を入れないと申請できません。</t>
    <rPh sb="1" eb="3">
      <t>セイヤク</t>
    </rPh>
    <rPh sb="3" eb="5">
      <t>ジコウ</t>
    </rPh>
    <rPh sb="46" eb="48">
      <t>キョウツウ</t>
    </rPh>
    <rPh sb="48" eb="50">
      <t>コウモク</t>
    </rPh>
    <rPh sb="50" eb="51">
      <t>オヨ</t>
    </rPh>
    <rPh sb="52" eb="54">
      <t>シンセイ</t>
    </rPh>
    <rPh sb="57" eb="59">
      <t>ジギョウ</t>
    </rPh>
    <phoneticPr fontId="21"/>
  </si>
  <si>
    <t>受付欄（記入不要）</t>
    <rPh sb="0" eb="2">
      <t>ウケツケ</t>
    </rPh>
    <rPh sb="2" eb="3">
      <t>ラン</t>
    </rPh>
    <rPh sb="4" eb="6">
      <t>キニュウ</t>
    </rPh>
    <rPh sb="6" eb="8">
      <t>フヨウ</t>
    </rPh>
    <phoneticPr fontId="21"/>
  </si>
  <si>
    <t>（所在地）</t>
    <rPh sb="1" eb="4">
      <t>ショザイチ</t>
    </rPh>
    <phoneticPr fontId="21"/>
  </si>
  <si>
    <t>（名　称）</t>
    <rPh sb="1" eb="2">
      <t>ナ</t>
    </rPh>
    <rPh sb="3" eb="4">
      <t>ショウ</t>
    </rPh>
    <phoneticPr fontId="21"/>
  </si>
  <si>
    <r>
      <t xml:space="preserve">普通 ・ </t>
    </r>
    <r>
      <rPr>
        <strike/>
        <sz val="12"/>
        <color theme="1"/>
        <rFont val="ＭＳ 明朝"/>
      </rPr>
      <t>当座</t>
    </r>
    <rPh sb="0" eb="2">
      <t>フツウ</t>
    </rPh>
    <rPh sb="5" eb="7">
      <t>トウザ</t>
    </rPh>
    <phoneticPr fontId="21"/>
  </si>
  <si>
    <t xml:space="preserve"> 責任者
（役職・氏名）</t>
    <rPh sb="1" eb="4">
      <t>セキニンシャ</t>
    </rPh>
    <rPh sb="6" eb="8">
      <t>ヤクショク</t>
    </rPh>
    <rPh sb="9" eb="11">
      <t>シメイ</t>
    </rPh>
    <phoneticPr fontId="21"/>
  </si>
  <si>
    <t>以下、給付金を活用した、個別職種の賃金改善の内容について記載してください。
政策上の必要性から把握するものであり、補助金の交付額には影響しません。
職種ごとの賃金改善の総額と薬局全体の賃金改善の総額が一致しなくても差し支えありません。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7" eb="89">
      <t>ヤッキョク</t>
    </rPh>
    <phoneticPr fontId="21"/>
  </si>
  <si>
    <t xml:space="preserve"> 作成者
（役職・氏名）</t>
    <rPh sb="1" eb="4">
      <t>サクセイシャ</t>
    </rPh>
    <rPh sb="6" eb="8">
      <t>ヤクショク</t>
    </rPh>
    <rPh sb="9" eb="11">
      <t>シメイ</t>
    </rPh>
    <phoneticPr fontId="21"/>
  </si>
  <si>
    <t>○○薬局</t>
    <rPh sb="2" eb="4">
      <t>ヤッキョク</t>
    </rPh>
    <phoneticPr fontId="21"/>
  </si>
  <si>
    <t>連絡先</t>
    <rPh sb="0" eb="3">
      <t>レンラクサキ</t>
    </rPh>
    <phoneticPr fontId="21"/>
  </si>
  <si>
    <t>　　令和</t>
    <rPh sb="2" eb="4">
      <t>レイワ</t>
    </rPh>
    <phoneticPr fontId="21"/>
  </si>
  <si>
    <t>（申請額の内訳）</t>
    <rPh sb="1" eb="4">
      <t>シンセイガク</t>
    </rPh>
    <rPh sb="5" eb="7">
      <t>ウチワケ</t>
    </rPh>
    <phoneticPr fontId="21"/>
  </si>
  <si>
    <t>(2)診療所等物価支援事業</t>
  </si>
  <si>
    <r>
      <t xml:space="preserve">（別紙）
</t>
    </r>
    <r>
      <rPr>
        <b/>
        <sz val="14"/>
        <color rgb="FFFF0000"/>
        <rFont val="ＭＳ Ｐゴシック"/>
      </rPr>
      <t>※歯科診療所の報告</t>
    </r>
    <rPh sb="1" eb="3">
      <t>ベッシ</t>
    </rPh>
    <rPh sb="6" eb="8">
      <t>シカ</t>
    </rPh>
    <rPh sb="8" eb="11">
      <t>シンリョウジョ</t>
    </rPh>
    <rPh sb="12" eb="14">
      <t>ホウコク</t>
    </rPh>
    <phoneticPr fontId="21"/>
  </si>
  <si>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21"/>
  </si>
  <si>
    <t>【補助基準額】</t>
    <rPh sb="1" eb="3">
      <t>ホジョ</t>
    </rPh>
    <rPh sb="3" eb="6">
      <t>キジュンガク</t>
    </rPh>
    <phoneticPr fontId="21"/>
  </si>
  <si>
    <t>【裏面】</t>
    <rPh sb="1" eb="3">
      <t>リメン</t>
    </rPh>
    <phoneticPr fontId="21"/>
  </si>
  <si>
    <t>私の申請内容を証明する書類を適切に保管します。</t>
  </si>
  <si>
    <t>法人又は有床診療所の名称：</t>
    <rPh sb="4" eb="6">
      <t>ユウショウ</t>
    </rPh>
    <rPh sb="6" eb="9">
      <t>シンリョウジョ</t>
    </rPh>
    <rPh sb="10" eb="12">
      <t>メイショウ</t>
    </rPh>
    <phoneticPr fontId="21"/>
  </si>
  <si>
    <t>各事業に定めのある支給要件を満たしていることを誓約します。</t>
    <rPh sb="0" eb="3">
      <t>カクジギョウ</t>
    </rPh>
    <phoneticPr fontId="21"/>
  </si>
  <si>
    <t>①対象人数（人）
（常勤換算数）
（自動転記）</t>
    <rPh sb="1" eb="3">
      <t>タイショウ</t>
    </rPh>
    <rPh sb="3" eb="5">
      <t>ニンズウ</t>
    </rPh>
    <rPh sb="6" eb="7">
      <t>ニン</t>
    </rPh>
    <rPh sb="10" eb="12">
      <t>ジョウキン</t>
    </rPh>
    <rPh sb="12" eb="14">
      <t>カンサン</t>
    </rPh>
    <rPh sb="14" eb="15">
      <t>スウ</t>
    </rPh>
    <rPh sb="18" eb="20">
      <t>ジドウ</t>
    </rPh>
    <rPh sb="20" eb="22">
      <t>テンキ</t>
    </rPh>
    <phoneticPr fontId="21"/>
  </si>
  <si>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21"/>
  </si>
  <si>
    <t>口座名義人</t>
  </si>
  <si>
    <t>本申請に関し厚生労働省又は静岡県から検査・報告等の求めがあった場合は、これに応じます。</t>
    <rPh sb="6" eb="8">
      <t>コウセイ</t>
    </rPh>
    <rPh sb="8" eb="11">
      <t>ロウドウショウ</t>
    </rPh>
    <rPh sb="11" eb="12">
      <t>マタ</t>
    </rPh>
    <phoneticPr fontId="21"/>
  </si>
  <si>
    <t>補助金交付申請書兼実績報告書兼請求書</t>
    <rPh sb="9" eb="11">
      <t>ジッセキ</t>
    </rPh>
    <rPh sb="11" eb="14">
      <t>ホウコクショ</t>
    </rPh>
    <rPh sb="14" eb="15">
      <t>ケン</t>
    </rPh>
    <rPh sb="15" eb="18">
      <t>セイキュウショ</t>
    </rPh>
    <phoneticPr fontId="21"/>
  </si>
  <si>
    <t>（添付書類）</t>
    <rPh sb="1" eb="3">
      <t>テンプ</t>
    </rPh>
    <rPh sb="3" eb="5">
      <t>ショルイ</t>
    </rPh>
    <phoneticPr fontId="21"/>
  </si>
  <si>
    <t>　※金融機関名、支店名、預金種別、口座番号、口座名義人及び口座名義人（カナ）等が記載されていること</t>
    <rPh sb="26" eb="27">
      <t>ニン</t>
    </rPh>
    <rPh sb="27" eb="28">
      <t>オヨ</t>
    </rPh>
    <rPh sb="29" eb="31">
      <t>コウザ</t>
    </rPh>
    <rPh sb="31" eb="34">
      <t>メイギニン</t>
    </rPh>
    <rPh sb="38" eb="39">
      <t>トウ</t>
    </rPh>
    <rPh sb="40" eb="42">
      <t>キサイ</t>
    </rPh>
    <phoneticPr fontId="21"/>
  </si>
  <si>
    <t xml:space="preserve"> 外来・在宅ベースアップ評価料（Ⅰ）</t>
  </si>
  <si>
    <t xml:space="preserve"> 訪問看護ベースアップ評価料（Ⅰ）</t>
  </si>
  <si>
    <t>・(1)診療所等賃上げ支援事業を申請される方</t>
    <rPh sb="16" eb="18">
      <t>シンセイ</t>
    </rPh>
    <rPh sb="21" eb="22">
      <t>カタ</t>
    </rPh>
    <phoneticPr fontId="21"/>
  </si>
  <si>
    <r>
      <t>　表２　</t>
    </r>
    <r>
      <rPr>
        <b/>
        <sz val="11"/>
        <color theme="1"/>
        <rFont val="ＭＳ ゴシック"/>
      </rPr>
      <t>※届け出ているベースアップ評価料の種類を記入してください。（複数記入可）</t>
    </r>
    <rPh sb="1" eb="2">
      <t>ヒョウ</t>
    </rPh>
    <rPh sb="5" eb="6">
      <t>トド</t>
    </rPh>
    <rPh sb="7" eb="8">
      <t>デ</t>
    </rPh>
    <rPh sb="17" eb="19">
      <t>ヒョウカ</t>
    </rPh>
    <rPh sb="19" eb="20">
      <t>リョウ</t>
    </rPh>
    <rPh sb="21" eb="23">
      <t>シュルイ</t>
    </rPh>
    <rPh sb="24" eb="26">
      <t>キニュウ</t>
    </rPh>
    <rPh sb="34" eb="36">
      <t>フクスウ</t>
    </rPh>
    <rPh sb="36" eb="38">
      <t>キニュウ</t>
    </rPh>
    <rPh sb="38" eb="39">
      <t>カ</t>
    </rPh>
    <phoneticPr fontId="21"/>
  </si>
  <si>
    <t>医師事務作業補助者</t>
    <rPh sb="0" eb="9">
      <t>イシジムサギョウホジョシャ</t>
    </rPh>
    <phoneticPr fontId="21"/>
  </si>
  <si>
    <t>○○診療所</t>
    <rPh sb="2" eb="5">
      <t>シンリョウジョ</t>
    </rPh>
    <phoneticPr fontId="21"/>
  </si>
  <si>
    <t>【対象施設であることの申出】　※該当する要件に○印を記載してください。</t>
    <rPh sb="1" eb="3">
      <t>タイショウ</t>
    </rPh>
    <rPh sb="3" eb="5">
      <t>シセツ</t>
    </rPh>
    <rPh sb="11" eb="13">
      <t>モウシデ</t>
    </rPh>
    <rPh sb="16" eb="18">
      <t>ガイトウ</t>
    </rPh>
    <rPh sb="20" eb="22">
      <t>ヨウケン</t>
    </rPh>
    <rPh sb="24" eb="25">
      <t>シルシ</t>
    </rPh>
    <rPh sb="26" eb="28">
      <t>キサイ</t>
    </rPh>
    <phoneticPr fontId="21"/>
  </si>
  <si>
    <t>【その他要件を満たすことの確認・誓約等】　※該当する要件に○印を記載してください。</t>
    <rPh sb="3" eb="4">
      <t>ホカ</t>
    </rPh>
    <rPh sb="4" eb="6">
      <t>ヨウケン</t>
    </rPh>
    <rPh sb="7" eb="8">
      <t>ミ</t>
    </rPh>
    <rPh sb="13" eb="15">
      <t>カクニン</t>
    </rPh>
    <rPh sb="16" eb="18">
      <t>セイヤク</t>
    </rPh>
    <rPh sb="18" eb="19">
      <t>トウ</t>
    </rPh>
    <phoneticPr fontId="21"/>
  </si>
  <si>
    <t>医療機関等の名称：</t>
    <rPh sb="0" eb="2">
      <t>イリョウ</t>
    </rPh>
    <rPh sb="2" eb="5">
      <t>キカントウ</t>
    </rPh>
    <rPh sb="6" eb="8">
      <t>メイショウ</t>
    </rPh>
    <phoneticPr fontId="21"/>
  </si>
  <si>
    <t>単価
⑦</t>
    <rPh sb="0" eb="2">
      <t>タンカ</t>
    </rPh>
    <phoneticPr fontId="21"/>
  </si>
  <si>
    <t>代表者の役職・氏名：</t>
    <rPh sb="0" eb="3">
      <t>ダイヒョウシャ</t>
    </rPh>
    <rPh sb="4" eb="6">
      <t>ヤクショク</t>
    </rPh>
    <rPh sb="7" eb="9">
      <t>シメイ</t>
    </rPh>
    <phoneticPr fontId="21"/>
  </si>
  <si>
    <t>助産師</t>
    <rPh sb="0" eb="3">
      <t>ジョサンシ</t>
    </rPh>
    <phoneticPr fontId="21"/>
  </si>
  <si>
    <t>グループ内の店舗数</t>
    <rPh sb="4" eb="5">
      <t>ナイ</t>
    </rPh>
    <rPh sb="6" eb="8">
      <t>テンポ</t>
    </rPh>
    <rPh sb="8" eb="9">
      <t>カズ</t>
    </rPh>
    <phoneticPr fontId="21"/>
  </si>
  <si>
    <t>施設・事業所名
①</t>
    <rPh sb="0" eb="2">
      <t>シセツ</t>
    </rPh>
    <rPh sb="3" eb="6">
      <t>ジギョウショ</t>
    </rPh>
    <rPh sb="6" eb="7">
      <t>ナ</t>
    </rPh>
    <phoneticPr fontId="21"/>
  </si>
  <si>
    <t>イ　本事業の対象となる一時金又は特別手当に本補助金を充てます。また、令和８年６月１日から、ベースアップを行っています。</t>
    <rPh sb="2" eb="3">
      <t>ホン</t>
    </rPh>
    <rPh sb="3" eb="5">
      <t>ジギョウ</t>
    </rPh>
    <rPh sb="21" eb="22">
      <t>ホン</t>
    </rPh>
    <rPh sb="22" eb="25">
      <t>ホジョキン</t>
    </rPh>
    <rPh sb="26" eb="27">
      <t>ア</t>
    </rPh>
    <phoneticPr fontId="21"/>
  </si>
  <si>
    <t>Ⅲ　令和７年度中の賃金改善割合</t>
    <rPh sb="2" eb="4">
      <t>レイワ</t>
    </rPh>
    <rPh sb="5" eb="7">
      <t>ネンド</t>
    </rPh>
    <rPh sb="7" eb="8">
      <t>チュウ</t>
    </rPh>
    <rPh sb="9" eb="11">
      <t>チンギン</t>
    </rPh>
    <rPh sb="11" eb="13">
      <t>カイゼン</t>
    </rPh>
    <rPh sb="13" eb="15">
      <t>ワリアイ</t>
    </rPh>
    <phoneticPr fontId="21"/>
  </si>
  <si>
    <t>診療所等物価支援事業申請書</t>
  </si>
  <si>
    <t>△▲診療所</t>
    <rPh sb="2" eb="5">
      <t>シンリョウジョ</t>
    </rPh>
    <phoneticPr fontId="21"/>
  </si>
  <si>
    <t>③</t>
  </si>
  <si>
    <t>薬局の場合④</t>
    <rPh sb="0" eb="2">
      <t>ヤッキョク</t>
    </rPh>
    <rPh sb="3" eb="5">
      <t>バアイ</t>
    </rPh>
    <phoneticPr fontId="21"/>
  </si>
  <si>
    <t>施設ごとの
申請金額⑧</t>
    <rPh sb="0" eb="2">
      <t>シセツ</t>
    </rPh>
    <rPh sb="6" eb="8">
      <t>シンセイ</t>
    </rPh>
    <rPh sb="8" eb="10">
      <t>キンガク</t>
    </rPh>
    <phoneticPr fontId="21"/>
  </si>
  <si>
    <t>申請額合計⑨</t>
    <rPh sb="0" eb="2">
      <t>シンセイ</t>
    </rPh>
    <rPh sb="2" eb="3">
      <t>ガク</t>
    </rPh>
    <rPh sb="3" eb="5">
      <t>ゴウケイ</t>
    </rPh>
    <phoneticPr fontId="21"/>
  </si>
  <si>
    <r>
      <t>③欄には、県要綱別表２－２の区分に基づき「診療所」又は</t>
    </r>
    <r>
      <rPr>
        <sz val="12"/>
        <color auto="1"/>
        <rFont val="ＭＳ 明朝"/>
      </rPr>
      <t>「保険薬局」と記載すること。</t>
    </r>
    <rPh sb="1" eb="2">
      <t>ラン</t>
    </rPh>
    <rPh sb="14" eb="16">
      <t>クブン</t>
    </rPh>
    <rPh sb="17" eb="18">
      <t>モト</t>
    </rPh>
    <rPh sb="21" eb="24">
      <t>シンリョウジョ</t>
    </rPh>
    <rPh sb="25" eb="26">
      <t>マタ</t>
    </rPh>
    <rPh sb="28" eb="30">
      <t>ホケン</t>
    </rPh>
    <rPh sb="30" eb="32">
      <t>ヤッキョク</t>
    </rPh>
    <rPh sb="34" eb="36">
      <t>キサイ</t>
    </rPh>
    <phoneticPr fontId="21"/>
  </si>
  <si>
    <t>薬局については、④欄に、令和７年４月30日時点の所属する同一グループ内の保険薬局の数（当該保険薬局を含む）を記載すること。</t>
    <rPh sb="0" eb="2">
      <t>ヤッキョク</t>
    </rPh>
    <rPh sb="9" eb="10">
      <t>ラン</t>
    </rPh>
    <rPh sb="45" eb="47">
      <t>ホケン</t>
    </rPh>
    <rPh sb="54" eb="56">
      <t>キサイ</t>
    </rPh>
    <phoneticPr fontId="21"/>
  </si>
  <si>
    <r>
      <t>有床診療所については、⑤欄に、</t>
    </r>
    <r>
      <rPr>
        <b/>
        <sz val="12"/>
        <color auto="1"/>
        <rFont val="ＭＳ 明朝"/>
      </rPr>
      <t>令和７年８月１日時点</t>
    </r>
    <r>
      <rPr>
        <sz val="12"/>
        <color auto="1"/>
        <rFont val="ＭＳ 明朝"/>
      </rPr>
      <t>の施設ごとの病床数を、⑥欄には、病床数適正化支援事業により削減した病床数を記載すること。</t>
    </r>
    <rPh sb="0" eb="2">
      <t>ユウショウ</t>
    </rPh>
    <rPh sb="2" eb="5">
      <t>シンリョウジョ</t>
    </rPh>
    <rPh sb="15" eb="17">
      <t>レイワ</t>
    </rPh>
    <rPh sb="18" eb="19">
      <t>ネン</t>
    </rPh>
    <rPh sb="20" eb="21">
      <t>ガツ</t>
    </rPh>
    <rPh sb="22" eb="23">
      <t>ニチ</t>
    </rPh>
    <rPh sb="23" eb="25">
      <t>ジテン</t>
    </rPh>
    <rPh sb="26" eb="28">
      <t>シセツ</t>
    </rPh>
    <rPh sb="31" eb="33">
      <t>ビョウショウ</t>
    </rPh>
    <rPh sb="33" eb="34">
      <t>スウ</t>
    </rPh>
    <rPh sb="37" eb="38">
      <t>ラン</t>
    </rPh>
    <rPh sb="62" eb="64">
      <t>キサイ</t>
    </rPh>
    <phoneticPr fontId="21"/>
  </si>
  <si>
    <t>②：令和８年６月１日時点において、表２に掲げる令和８年度診療報酬改定による見直し後のベースアップ評価料を届け出ています。</t>
  </si>
  <si>
    <t>交付対象病床数
（⑤-⑥）</t>
    <rPh sb="0" eb="2">
      <t>コウフ</t>
    </rPh>
    <rPh sb="2" eb="4">
      <t>タイショウ</t>
    </rPh>
    <rPh sb="4" eb="7">
      <t>ビョウショウスウ</t>
    </rPh>
    <phoneticPr fontId="21"/>
  </si>
  <si>
    <t>開設者：</t>
    <rPh sb="0" eb="3">
      <t>カイセツシャ</t>
    </rPh>
    <phoneticPr fontId="21"/>
  </si>
  <si>
    <t>③欄には、別紙様式１－２（診療所等賃上げ支援事業申請書）において算出した補助基準額を記載すること。</t>
    <rPh sb="1" eb="2">
      <t>ラン</t>
    </rPh>
    <rPh sb="32" eb="34">
      <t>サンシュツ</t>
    </rPh>
    <rPh sb="36" eb="38">
      <t>ホジョ</t>
    </rPh>
    <rPh sb="38" eb="41">
      <t>キジュンガク</t>
    </rPh>
    <rPh sb="42" eb="44">
      <t>キサイ</t>
    </rPh>
    <phoneticPr fontId="21"/>
  </si>
  <si>
    <t>令和８年３月１日時点のベースアップ評価料の届出</t>
    <rPh sb="0" eb="2">
      <t>レイワ</t>
    </rPh>
    <rPh sb="3" eb="4">
      <t>ネン</t>
    </rPh>
    <rPh sb="5" eb="6">
      <t>ガツ</t>
    </rPh>
    <rPh sb="7" eb="8">
      <t>ニチ</t>
    </rPh>
    <rPh sb="8" eb="10">
      <t>ジテン</t>
    </rPh>
    <rPh sb="17" eb="19">
      <t>ヒョウカ</t>
    </rPh>
    <rPh sb="19" eb="20">
      <t>リョウ</t>
    </rPh>
    <rPh sb="21" eb="23">
      <t>トドケデ</t>
    </rPh>
    <phoneticPr fontId="21"/>
  </si>
  <si>
    <t>歯科業務補助者</t>
    <rPh sb="0" eb="7">
      <t>シカギョウムホジョシャ</t>
    </rPh>
    <phoneticPr fontId="21"/>
  </si>
  <si>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21"/>
  </si>
  <si>
    <t>静岡県静岡市葵区追手町○○-○○</t>
  </si>
  <si>
    <t>補助基準額</t>
    <rPh sb="0" eb="2">
      <t>ホジョ</t>
    </rPh>
    <rPh sb="2" eb="5">
      <t>キジュンガク</t>
    </rPh>
    <phoneticPr fontId="21"/>
  </si>
  <si>
    <t>診療放射線技師</t>
    <rPh sb="0" eb="7">
      <t>シンリョウホウシャセンギシ</t>
    </rPh>
    <phoneticPr fontId="21"/>
  </si>
  <si>
    <t>③月数</t>
    <rPh sb="1" eb="3">
      <t>ゲッスウ</t>
    </rPh>
    <phoneticPr fontId="21"/>
  </si>
  <si>
    <t>歯科技工士</t>
    <rPh sb="0" eb="5">
      <t>シカギコウシ</t>
    </rPh>
    <phoneticPr fontId="21"/>
  </si>
  <si>
    <t>医療法人社団×△会　理事長　静岡太郎</t>
    <rPh sb="0" eb="2">
      <t>イリョウ</t>
    </rPh>
    <rPh sb="2" eb="4">
      <t>ホウジン</t>
    </rPh>
    <rPh sb="4" eb="6">
      <t>シャダン</t>
    </rPh>
    <rPh sb="8" eb="9">
      <t>カイ</t>
    </rPh>
    <rPh sb="10" eb="13">
      <t>リジチョウ</t>
    </rPh>
    <rPh sb="14" eb="16">
      <t>シズオカ</t>
    </rPh>
    <rPh sb="16" eb="18">
      <t>タロウ</t>
    </rPh>
    <phoneticPr fontId="21"/>
  </si>
  <si>
    <t>×</t>
  </si>
  <si>
    <t>（記載要領）</t>
    <rPh sb="1" eb="3">
      <t>キサイ</t>
    </rPh>
    <rPh sb="3" eb="5">
      <t>ヨウリョウ</t>
    </rPh>
    <phoneticPr fontId="21"/>
  </si>
  <si>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</si>
  <si>
    <t>薬剤師の賃金改善の内容</t>
    <rPh sb="0" eb="3">
      <t>ヤクザイシ</t>
    </rPh>
    <rPh sb="4" eb="6">
      <t>チンギン</t>
    </rPh>
    <rPh sb="6" eb="8">
      <t>カイゼン</t>
    </rPh>
    <rPh sb="9" eb="11">
      <t>ナイヨウ</t>
    </rPh>
    <phoneticPr fontId="21"/>
  </si>
  <si>
    <t>衛生検査技師</t>
    <rPh sb="0" eb="6">
      <t>エイセイケンサギシ</t>
    </rPh>
    <phoneticPr fontId="21"/>
  </si>
  <si>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21"/>
  </si>
  <si>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21"/>
  </si>
  <si>
    <t>Ⅳ　本事業の支給額を充てられる上限月額</t>
    <rPh sb="2" eb="3">
      <t>ホン</t>
    </rPh>
    <rPh sb="3" eb="5">
      <t>ジギョウ</t>
    </rPh>
    <rPh sb="6" eb="9">
      <t>シキュウガク</t>
    </rPh>
    <rPh sb="10" eb="11">
      <t>ア</t>
    </rPh>
    <rPh sb="15" eb="17">
      <t>ジョウゲン</t>
    </rPh>
    <rPh sb="17" eb="19">
      <t>ゲツガク</t>
    </rPh>
    <phoneticPr fontId="21"/>
  </si>
  <si>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21"/>
  </si>
  <si>
    <r>
      <t>・ 別紙</t>
    </r>
    <r>
      <rPr>
        <strike/>
        <sz val="12"/>
        <color theme="1"/>
        <rFont val="ＭＳ 明朝"/>
      </rPr>
      <t>様式１－１　　　診療所等賃上げ支援事業申請一覧</t>
    </r>
    <rPh sb="2" eb="4">
      <t>ベッシ</t>
    </rPh>
    <rPh sb="4" eb="6">
      <t>ヨウシキ</t>
    </rPh>
    <rPh sb="25" eb="27">
      <t>イチラン</t>
    </rPh>
    <phoneticPr fontId="21"/>
  </si>
  <si>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21"/>
  </si>
  <si>
    <t>⑦：労働保険料の納付が適正に行われている。</t>
  </si>
  <si>
    <r>
      <t>・ 別紙</t>
    </r>
    <r>
      <rPr>
        <sz val="12"/>
        <color theme="1"/>
        <rFont val="ＭＳ 明朝"/>
      </rPr>
      <t>様式３　　　　　診療所等物価支援事業申請書</t>
    </r>
    <rPh sb="2" eb="4">
      <t>ベッシ</t>
    </rPh>
    <rPh sb="4" eb="6">
      <t>ヨウシキ</t>
    </rPh>
    <phoneticPr fontId="21"/>
  </si>
  <si>
    <t>　※R7.4.30時点における、所属する同一グループ内の保険薬局の数（当該保険薬局を含む）として、</t>
    <rPh sb="9" eb="11">
      <t>ジテン</t>
    </rPh>
    <phoneticPr fontId="21"/>
  </si>
  <si>
    <t>イリョウホウジンシャダンバツサンカクカイ</t>
  </si>
  <si>
    <t>医療法人社団×△会</t>
  </si>
  <si>
    <t>○○診療所（22○▲▲▲▲▲▲▲）</t>
  </si>
  <si>
    <t>❶：賃金改善の総額（自動計算）</t>
    <rPh sb="2" eb="4">
      <t>チンギン</t>
    </rPh>
    <rPh sb="4" eb="6">
      <t>カイゼン</t>
    </rPh>
    <rPh sb="7" eb="9">
      <t>ソウガク</t>
    </rPh>
    <rPh sb="10" eb="12">
      <t>ジドウ</t>
    </rPh>
    <rPh sb="12" eb="14">
      <t>ケイサン</t>
    </rPh>
    <phoneticPr fontId="21"/>
  </si>
  <si>
    <t>理事長　静岡　太郎</t>
  </si>
  <si>
    <t>□□□-○○○○</t>
  </si>
  <si>
    <r>
      <t>・ 別紙</t>
    </r>
    <r>
      <rPr>
        <strike/>
        <sz val="12"/>
        <color theme="1"/>
        <rFont val="ＭＳ 明朝"/>
      </rPr>
      <t>様式２及び別紙　賃金改善報告書</t>
    </r>
    <rPh sb="2" eb="4">
      <t>ベッシ</t>
    </rPh>
    <rPh sb="4" eb="6">
      <t>ヨウシキ</t>
    </rPh>
    <rPh sb="7" eb="8">
      <t>オヨ</t>
    </rPh>
    <rPh sb="9" eb="11">
      <t>ベッシ</t>
    </rPh>
    <phoneticPr fontId="21"/>
  </si>
  <si>
    <t>△△</t>
  </si>
  <si>
    <t>②月額または
月額換算額</t>
    <rPh sb="1" eb="3">
      <t>ゲツガク</t>
    </rPh>
    <phoneticPr fontId="21"/>
  </si>
  <si>
    <t>イリョウホウジンシャダンバツサンカクカイ　リジチョウ　シズオカタロウ</t>
  </si>
  <si>
    <t>△▲診療所（22○▲▲▲▲▲▲▲）</t>
  </si>
  <si>
    <r>
      <t xml:space="preserve">本店 </t>
    </r>
    <r>
      <rPr>
        <sz val="7.5"/>
        <color theme="1"/>
        <rFont val="ＭＳ Ｐ明朝"/>
      </rPr>
      <t xml:space="preserve">・ 支店 ・
</t>
    </r>
    <r>
      <rPr>
        <strike/>
        <sz val="7.5"/>
        <color theme="1"/>
        <rFont val="ＭＳ Ｐ明朝"/>
      </rPr>
      <t>本所 ・ 出張所 ・支所</t>
    </r>
    <rPh sb="0" eb="2">
      <t>ホンテン</t>
    </rPh>
    <rPh sb="5" eb="7">
      <t>シテン</t>
    </rPh>
    <rPh sb="10" eb="12">
      <t>ホンジョ</t>
    </rPh>
    <rPh sb="15" eb="17">
      <t>シュッチョウ</t>
    </rPh>
    <rPh sb="17" eb="18">
      <t>ジョ</t>
    </rPh>
    <rPh sb="20" eb="22">
      <t>シショ</t>
    </rPh>
    <phoneticPr fontId="21"/>
  </si>
  <si>
    <t>□□□</t>
  </si>
  <si>
    <t>×××××××</t>
  </si>
  <si>
    <t>静岡市葵区追手町○○-○○</t>
  </si>
  <si>
    <t>診療エックス線技師</t>
    <rPh sb="0" eb="2">
      <t>シンリョウ</t>
    </rPh>
    <rPh sb="6" eb="9">
      <t>センギシ</t>
    </rPh>
    <phoneticPr fontId="21"/>
  </si>
  <si>
    <t>部長　　富士山　次郎</t>
    <rPh sb="0" eb="2">
      <t>ブチョウ</t>
    </rPh>
    <phoneticPr fontId="21"/>
  </si>
  <si>
    <t>　毎月決まって支払われる手当の引き上げ（①対象人数×②月額×③月数）÷①対象人数）</t>
    <rPh sb="1" eb="3">
      <t>マイゲツ</t>
    </rPh>
    <rPh sb="3" eb="4">
      <t>キ</t>
    </rPh>
    <rPh sb="7" eb="9">
      <t>シハラ</t>
    </rPh>
    <rPh sb="12" eb="14">
      <t>テアテ</t>
    </rPh>
    <rPh sb="15" eb="16">
      <t>ヒ</t>
    </rPh>
    <rPh sb="17" eb="18">
      <t>ア</t>
    </rPh>
    <phoneticPr fontId="21"/>
  </si>
  <si>
    <t>課長　　駿河　三郎</t>
    <rPh sb="0" eb="2">
      <t>カチョウ</t>
    </rPh>
    <rPh sb="4" eb="6">
      <t>スルガ</t>
    </rPh>
    <rPh sb="7" eb="9">
      <t>サブロウ</t>
    </rPh>
    <phoneticPr fontId="21"/>
  </si>
  <si>
    <r>
      <t xml:space="preserve">（別紙）
</t>
    </r>
    <r>
      <rPr>
        <b/>
        <sz val="14"/>
        <color rgb="FFFF0000"/>
        <rFont val="ＭＳ Ｐゴシック"/>
      </rPr>
      <t>※訪問看護ステーションの報告</t>
    </r>
    <rPh sb="1" eb="3">
      <t>ベッシ</t>
    </rPh>
    <rPh sb="6" eb="8">
      <t>ホウモン</t>
    </rPh>
    <rPh sb="8" eb="10">
      <t>カンゴ</t>
    </rPh>
    <rPh sb="17" eb="19">
      <t>ホウコク</t>
    </rPh>
    <phoneticPr fontId="21"/>
  </si>
  <si>
    <t>×××-△△△△</t>
  </si>
  <si>
    <t>医療法人社団×△会　理事長　静岡　太郎</t>
  </si>
  <si>
    <t>③：ア～ウのいずれかの賃金改善を行っており、当該賃金改善に要した経費に本補助金を充てます。</t>
    <rPh sb="11" eb="13">
      <t>チンギン</t>
    </rPh>
    <rPh sb="13" eb="15">
      <t>カイゼン</t>
    </rPh>
    <rPh sb="16" eb="17">
      <t>オコナ</t>
    </rPh>
    <rPh sb="22" eb="24">
      <t>トウガイ</t>
    </rPh>
    <rPh sb="24" eb="26">
      <t>チンギン</t>
    </rPh>
    <rPh sb="26" eb="28">
      <t>カイゼン</t>
    </rPh>
    <rPh sb="29" eb="30">
      <t>ヨウ</t>
    </rPh>
    <rPh sb="32" eb="34">
      <t>ケイヒ</t>
    </rPh>
    <rPh sb="35" eb="36">
      <t>ホン</t>
    </rPh>
    <rPh sb="36" eb="39">
      <t>ホジョキン</t>
    </rPh>
    <rPh sb="40" eb="41">
      <t>ア</t>
    </rPh>
    <phoneticPr fontId="21"/>
  </si>
  <si>
    <t>ア　本事業の対象となるベースアップ（基本給又は決まって毎月支払われる手当の引き上げ。以下同じ。）に本補助金を充てます。また、当該ベースアップの水準を令和８年６月１日以降も維持又は拡大しています。</t>
    <rPh sb="2" eb="3">
      <t>ホン</t>
    </rPh>
    <rPh sb="3" eb="5">
      <t>ジギョウ</t>
    </rPh>
    <rPh sb="49" eb="50">
      <t>ホン</t>
    </rPh>
    <rPh sb="50" eb="53">
      <t>ホジョキン</t>
    </rPh>
    <rPh sb="54" eb="55">
      <t>ア</t>
    </rPh>
    <rPh sb="82" eb="84">
      <t>イコウ</t>
    </rPh>
    <phoneticPr fontId="21"/>
  </si>
  <si>
    <t>ウ　令和７年度の対象職員のベースアップが令和７年３月31日時点の賃金水準と比較して2.0％を上回って実施しており、令和７年12月から令和８年５月までの間の当該2.0％を上回る部分に本補助金を充てます。</t>
    <rPh sb="90" eb="91">
      <t>ホン</t>
    </rPh>
    <rPh sb="91" eb="94">
      <t>ホジョキン</t>
    </rPh>
    <phoneticPr fontId="21"/>
  </si>
  <si>
    <t>　　罰金以上の刑に処せられていません。</t>
  </si>
  <si>
    <t>対象病床数</t>
    <rPh sb="0" eb="2">
      <t>タイショウ</t>
    </rPh>
    <rPh sb="2" eb="5">
      <t>ビョウショウスウ</t>
    </rPh>
    <phoneticPr fontId="21"/>
  </si>
  <si>
    <r>
      <t xml:space="preserve">（別紙）
</t>
    </r>
    <r>
      <rPr>
        <b/>
        <sz val="14"/>
        <color rgb="FFFF0000"/>
        <rFont val="ＭＳ Ｐゴシック"/>
      </rPr>
      <t>※有床診療所の報告</t>
    </r>
    <rPh sb="1" eb="3">
      <t>ベッシ</t>
    </rPh>
    <rPh sb="6" eb="8">
      <t>ユウショウ</t>
    </rPh>
    <rPh sb="8" eb="11">
      <t>シンリョウジョ</t>
    </rPh>
    <rPh sb="12" eb="14">
      <t>ホウコク</t>
    </rPh>
    <phoneticPr fontId="21"/>
  </si>
  <si>
    <t>以下、給付金を活用した、個別職種の賃金改善の内容について記載してください。
政策上の必要性から把握するものであり、補助金の交付額には影響しません。
職種ごとの賃金改善の総額と無床診療所全体の賃金改善の総額が一致しなくても差し支えありません。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7" eb="89">
      <t>ムショウ</t>
    </rPh>
    <rPh sb="89" eb="92">
      <t>シンリョウジョ</t>
    </rPh>
    <phoneticPr fontId="21"/>
  </si>
  <si>
    <t>病床数適正化支援事業
による削減数
（R7.8.2以降）</t>
    <rPh sb="0" eb="3">
      <t>ビョウショウスウ</t>
    </rPh>
    <rPh sb="3" eb="6">
      <t>テキセイカ</t>
    </rPh>
    <rPh sb="6" eb="8">
      <t>シエン</t>
    </rPh>
    <rPh sb="8" eb="10">
      <t>ジギョウ</t>
    </rPh>
    <rPh sb="14" eb="17">
      <t>サクゲンスウ</t>
    </rPh>
    <rPh sb="25" eb="27">
      <t>イコウ</t>
    </rPh>
    <phoneticPr fontId="21"/>
  </si>
  <si>
    <t>Ｃ＝Ａ－Ｂ</t>
  </si>
  <si>
    <t>②</t>
  </si>
  <si>
    <t>○○訪問看護ステーション</t>
    <rPh sb="2" eb="4">
      <t>ホウモン</t>
    </rPh>
    <rPh sb="4" eb="6">
      <t>カンゴ</t>
    </rPh>
    <phoneticPr fontId="21"/>
  </si>
  <si>
    <r>
      <t>②欄には、県要綱別表２－１の区分に基づき「有床診療所（３床以上）」、「有床診療所（１床～２床）」、「無床診療所」、</t>
    </r>
    <r>
      <rPr>
        <sz val="12"/>
        <color auto="1"/>
        <rFont val="ＭＳ 明朝"/>
      </rPr>
      <t>「保険薬局（１店舗以上５店舗以下）」、「保険薬局（６店舗以上19店舗以下）」、「保険薬局（20店舗以上）」又は「訪問看護ステーション」と記載すること。</t>
    </r>
    <rPh sb="1" eb="2">
      <t>ラン</t>
    </rPh>
    <rPh sb="14" eb="16">
      <t>クブン</t>
    </rPh>
    <rPh sb="17" eb="18">
      <t>モト</t>
    </rPh>
    <rPh sb="21" eb="23">
      <t>ユウショウ</t>
    </rPh>
    <rPh sb="45" eb="46">
      <t>ショウ</t>
    </rPh>
    <rPh sb="50" eb="52">
      <t>ムショウ</t>
    </rPh>
    <rPh sb="52" eb="55">
      <t>シンリョウジョ</t>
    </rPh>
    <rPh sb="58" eb="60">
      <t>ホケン</t>
    </rPh>
    <rPh sb="60" eb="62">
      <t>ヤッキョク</t>
    </rPh>
    <rPh sb="110" eb="111">
      <t>マタ</t>
    </rPh>
    <rPh sb="113" eb="115">
      <t>ホウモン</t>
    </rPh>
    <rPh sb="115" eb="117">
      <t>カンゴ</t>
    </rPh>
    <rPh sb="125" eb="127">
      <t>キサイ</t>
    </rPh>
    <phoneticPr fontId="21"/>
  </si>
  <si>
    <t>１店舗以上５店舗以下</t>
  </si>
  <si>
    <t>　　該当する区分に○印を記載してください。</t>
  </si>
  <si>
    <t>歯科衛生士</t>
    <rPh sb="0" eb="5">
      <t>シカエイセイシ</t>
    </rPh>
    <phoneticPr fontId="21"/>
  </si>
  <si>
    <t>法人又は歯科診療所の名称：</t>
    <rPh sb="4" eb="6">
      <t>シカ</t>
    </rPh>
    <rPh sb="6" eb="9">
      <t>シンリョウジョ</t>
    </rPh>
    <rPh sb="10" eb="12">
      <t>メイショウ</t>
    </rPh>
    <phoneticPr fontId="21"/>
  </si>
  <si>
    <t>６店舗以上19店舗以下</t>
  </si>
  <si>
    <t>20店舗以上</t>
  </si>
  <si>
    <t>歯科衛生士の賃金改善の内容</t>
    <rPh sb="0" eb="2">
      <t>シカ</t>
    </rPh>
    <rPh sb="2" eb="5">
      <t>エイセイシ</t>
    </rPh>
    <rPh sb="6" eb="8">
      <t>チンギン</t>
    </rPh>
    <rPh sb="8" eb="10">
      <t>カイゼン</t>
    </rPh>
    <rPh sb="11" eb="13">
      <t>ナイヨウ</t>
    </rPh>
    <phoneticPr fontId="21"/>
  </si>
  <si>
    <t>申請者住所：</t>
    <rPh sb="0" eb="3">
      <t>シンセイシャ</t>
    </rPh>
    <rPh sb="3" eb="5">
      <t>ジュウショ</t>
    </rPh>
    <phoneticPr fontId="21"/>
  </si>
  <si>
    <t>申請者の役職・氏名：</t>
    <rPh sb="0" eb="3">
      <t>シンセイシャ</t>
    </rPh>
    <rPh sb="4" eb="6">
      <t>ヤクショク</t>
    </rPh>
    <rPh sb="7" eb="9">
      <t>シメイ</t>
    </rPh>
    <phoneticPr fontId="21"/>
  </si>
  <si>
    <r>
      <rPr>
        <b/>
        <sz val="11"/>
        <color rgb="FFFF0000"/>
        <rFont val="ＭＳ Ｐゴシック"/>
      </rPr>
      <t xml:space="preserve">（常勤（換算しない）10人以上を雇用している場合は必ず記載）
</t>
    </r>
    <r>
      <rPr>
        <b/>
        <sz val="11"/>
        <color theme="1"/>
        <rFont val="ＭＳ Ｐゴシック"/>
      </rPr>
      <t>リハビリ職種（理学療法士、作業療法士、言語聴覚士）の賃金改善の内容</t>
    </r>
    <rPh sb="1" eb="3">
      <t>ジョウキン</t>
    </rPh>
    <rPh sb="4" eb="6">
      <t>カンサン</t>
    </rPh>
    <rPh sb="12" eb="13">
      <t>ニン</t>
    </rPh>
    <rPh sb="13" eb="15">
      <t>イジョウ</t>
    </rPh>
    <rPh sb="16" eb="18">
      <t>コヨウ</t>
    </rPh>
    <rPh sb="22" eb="24">
      <t>バアイ</t>
    </rPh>
    <rPh sb="25" eb="26">
      <t>カナラ</t>
    </rPh>
    <rPh sb="27" eb="29">
      <t>キサイ</t>
    </rPh>
    <rPh sb="35" eb="37">
      <t>ショクシュ</t>
    </rPh>
    <rPh sb="57" eb="59">
      <t>チンギン</t>
    </rPh>
    <rPh sb="59" eb="61">
      <t>カイゼン</t>
    </rPh>
    <rPh sb="62" eb="64">
      <t>ナイヨウ</t>
    </rPh>
    <phoneticPr fontId="21"/>
  </si>
  <si>
    <t>診療所等賃上げ支援事業申請　一覧</t>
    <rPh sb="14" eb="16">
      <t>イチラン</t>
    </rPh>
    <phoneticPr fontId="21"/>
  </si>
  <si>
    <t>　診療所等賃上げ支援事業について、次のとおり申請します。</t>
  </si>
  <si>
    <t>単価
（Ｃ＝３床以上の場合）</t>
    <rPh sb="0" eb="2">
      <t>タンカ</t>
    </rPh>
    <rPh sb="7" eb="8">
      <t>ユカ</t>
    </rPh>
    <rPh sb="8" eb="10">
      <t>イジョウ</t>
    </rPh>
    <rPh sb="11" eb="13">
      <t>バアイ</t>
    </rPh>
    <phoneticPr fontId="21"/>
  </si>
  <si>
    <t>単価
（Ｃ＝２床以下の場合）</t>
    <rPh sb="0" eb="2">
      <t>タンカ</t>
    </rPh>
    <rPh sb="7" eb="8">
      <t>ユカ</t>
    </rPh>
    <rPh sb="8" eb="10">
      <t>イカ</t>
    </rPh>
    <rPh sb="11" eb="13">
      <t>バアイ</t>
    </rPh>
    <phoneticPr fontId="21"/>
  </si>
  <si>
    <r>
      <t xml:space="preserve">選定額（円）⑤
※③又は④いずれか小さい額
</t>
    </r>
    <r>
      <rPr>
        <b/>
        <sz val="12"/>
        <color auto="1"/>
        <rFont val="ＭＳ ゴシック"/>
      </rPr>
      <t>※千円未満切捨</t>
    </r>
    <rPh sb="0" eb="2">
      <t>センテイ</t>
    </rPh>
    <rPh sb="2" eb="3">
      <t>ガク</t>
    </rPh>
    <rPh sb="4" eb="5">
      <t>エン</t>
    </rPh>
    <rPh sb="10" eb="11">
      <t>マタ</t>
    </rPh>
    <rPh sb="17" eb="18">
      <t>チイ</t>
    </rPh>
    <rPh sb="20" eb="21">
      <t>ガク</t>
    </rPh>
    <phoneticPr fontId="21"/>
  </si>
  <si>
    <t>施設・事業所の所在地</t>
  </si>
  <si>
    <t>別紙様式１-２（有床診療所）</t>
    <rPh sb="8" eb="10">
      <t>ユウショウ</t>
    </rPh>
    <rPh sb="10" eb="13">
      <t>シンリョウジョ</t>
    </rPh>
    <phoneticPr fontId="21"/>
  </si>
  <si>
    <t>別紙様式１-２（訪問看護ステーション）</t>
    <rPh sb="8" eb="10">
      <t>ホウモン</t>
    </rPh>
    <rPh sb="10" eb="12">
      <t>カンゴ</t>
    </rPh>
    <phoneticPr fontId="21"/>
  </si>
  <si>
    <t>別紙様式１-２（保険薬局）</t>
    <rPh sb="8" eb="10">
      <t>ホケン</t>
    </rPh>
    <rPh sb="10" eb="12">
      <t>ヤッキョク</t>
    </rPh>
    <phoneticPr fontId="21"/>
  </si>
  <si>
    <t>補助基準額
③</t>
    <rPh sb="0" eb="2">
      <t>ホジョ</t>
    </rPh>
    <rPh sb="2" eb="5">
      <t>キジュンガク</t>
    </rPh>
    <phoneticPr fontId="21"/>
  </si>
  <si>
    <t>実支出額
④</t>
  </si>
  <si>
    <t>別紙様式３（用紙　日本産業規格Ａ４横型）</t>
    <rPh sb="0" eb="2">
      <t>ベッシ</t>
    </rPh>
    <rPh sb="2" eb="4">
      <t>ヨウシキ</t>
    </rPh>
    <rPh sb="6" eb="8">
      <t>ヨウシ</t>
    </rPh>
    <rPh sb="9" eb="11">
      <t>ニホン</t>
    </rPh>
    <rPh sb="11" eb="13">
      <t>サンギョウ</t>
    </rPh>
    <rPh sb="13" eb="15">
      <t>キカク</t>
    </rPh>
    <rPh sb="17" eb="19">
      <t>ヨコガタ</t>
    </rPh>
    <phoneticPr fontId="21"/>
  </si>
  <si>
    <r>
      <t>・ 別紙</t>
    </r>
    <r>
      <rPr>
        <strike/>
        <sz val="12"/>
        <color theme="1"/>
        <rFont val="ＭＳ 明朝"/>
      </rPr>
      <t>様式１－２　　　診療所等賃上げ支援事業申請書</t>
    </r>
    <rPh sb="2" eb="4">
      <t>ベッシ</t>
    </rPh>
    <rPh sb="4" eb="6">
      <t>ヨウシキ</t>
    </rPh>
    <rPh sb="25" eb="26">
      <t>ショ</t>
    </rPh>
    <phoneticPr fontId="21"/>
  </si>
  <si>
    <t>無床診療所</t>
  </si>
  <si>
    <t>沼津市高島本町○○-○○</t>
    <rPh sb="0" eb="3">
      <t>ヌマヅシ</t>
    </rPh>
    <rPh sb="3" eb="5">
      <t>タカシマ</t>
    </rPh>
    <rPh sb="5" eb="7">
      <t>ホンマチ</t>
    </rPh>
    <phoneticPr fontId="21"/>
  </si>
  <si>
    <r>
      <t>　令和７年度の対象職員の</t>
    </r>
    <r>
      <rPr>
        <b/>
        <sz val="11"/>
        <color rgb="FFFF0000"/>
        <rFont val="ＭＳ Ｐゴシック"/>
      </rPr>
      <t>毎月決まって支払われる手当の引き上げ分について</t>
    </r>
    <r>
      <rPr>
        <b/>
        <sz val="11"/>
        <color theme="1"/>
        <rFont val="ＭＳ Ｐゴシック"/>
      </rPr>
      <t>、令和７年３月31日時点の賃金水準と比較して2.0％を上回って実施している場合は、令和７年12月から令和８年５月までの間の当該2.0％を上回る部分</t>
    </r>
    <rPh sb="30" eb="31">
      <t>ブン</t>
    </rPh>
    <phoneticPr fontId="21"/>
  </si>
  <si>
    <t>診療所</t>
  </si>
  <si>
    <t>保険薬局</t>
  </si>
  <si>
    <t>２</t>
  </si>
  <si>
    <t>　交付申請・請求額　：　</t>
    <rPh sb="1" eb="3">
      <t>コウフ</t>
    </rPh>
    <rPh sb="3" eb="5">
      <t>シンセイ</t>
    </rPh>
    <rPh sb="6" eb="8">
      <t>セイキュウ</t>
    </rPh>
    <rPh sb="8" eb="9">
      <t>ガク</t>
    </rPh>
    <phoneticPr fontId="21"/>
  </si>
  <si>
    <r>
      <t>　</t>
    </r>
    <r>
      <rPr>
        <sz val="12"/>
        <color theme="1"/>
        <rFont val="ＭＳ 明朝"/>
      </rPr>
      <t>令和８年度分において医療分野の賃上げ・物価上昇対策支援事業費補助金の交付を受けたいので、静岡県医療分野の賃上げ・物価上昇対策支援事業費補助金交付要綱第５の規定により、関係書類を添えて申請します。なお、交付確定後は、交付確定額を請求するので、下記口座への支払をお願いします。</t>
    </r>
    <rPh sb="1" eb="3">
      <t>レイワ</t>
    </rPh>
    <rPh sb="4" eb="6">
      <t>ネンド</t>
    </rPh>
    <rPh sb="6" eb="7">
      <t>ブン</t>
    </rPh>
    <rPh sb="35" eb="37">
      <t>コウフ</t>
    </rPh>
    <rPh sb="38" eb="39">
      <t>ウ</t>
    </rPh>
    <rPh sb="75" eb="76">
      <t>ダイ</t>
    </rPh>
    <rPh sb="78" eb="80">
      <t>キテイ</t>
    </rPh>
    <rPh sb="84" eb="86">
      <t>カンケイ</t>
    </rPh>
    <rPh sb="86" eb="88">
      <t>ショルイ</t>
    </rPh>
    <rPh sb="89" eb="90">
      <t>ソ</t>
    </rPh>
    <rPh sb="92" eb="94">
      <t>シンセイ</t>
    </rPh>
    <rPh sb="103" eb="105">
      <t>カクテイ</t>
    </rPh>
    <rPh sb="110" eb="112">
      <t>カクテイ</t>
    </rPh>
    <rPh sb="121" eb="123">
      <t>カキ</t>
    </rPh>
    <rPh sb="123" eb="125">
      <t>コウザ</t>
    </rPh>
    <phoneticPr fontId="21"/>
  </si>
  <si>
    <t>（※）計算方法は例えば下記の方法が考えられますが、対象とする賃金改善の内容や職員・職種の範囲は医療機関等ごとに判断して計算いただくようお願いいたします。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イリョウ</t>
    </rPh>
    <rPh sb="49" eb="51">
      <t>キカン</t>
    </rPh>
    <rPh sb="51" eb="52">
      <t>トウ</t>
    </rPh>
    <rPh sb="55" eb="57">
      <t>ハンダン</t>
    </rPh>
    <rPh sb="59" eb="61">
      <t>ケイサン</t>
    </rPh>
    <rPh sb="68" eb="69">
      <t>ネガ</t>
    </rPh>
    <rPh sb="77" eb="78">
      <t>レイ</t>
    </rPh>
    <rPh sb="155" eb="156">
      <t>レイ</t>
    </rPh>
    <rPh sb="199" eb="200">
      <t>レイ</t>
    </rPh>
    <phoneticPr fontId="21"/>
  </si>
  <si>
    <t>本補助金の対象経費について、他の補助事業等と重複して申請していません。</t>
    <rPh sb="0" eb="1">
      <t>ホン</t>
    </rPh>
    <phoneticPr fontId="21"/>
  </si>
  <si>
    <t>補助金の支払については、口座振替により受領することを希望します。</t>
  </si>
  <si>
    <t>申請時点で施設を運営しており、本補助金の交付を受けた後も施設の運営を継続します（する意思があります）。</t>
    <rPh sb="0" eb="2">
      <t>シンセイ</t>
    </rPh>
    <rPh sb="5" eb="7">
      <t>シセツ</t>
    </rPh>
    <rPh sb="28" eb="30">
      <t>シセツ</t>
    </rPh>
    <phoneticPr fontId="21"/>
  </si>
  <si>
    <t>❷：賃金改善に係る診療報酬及び他の補助金等を受けた場合その額（直接入力）</t>
    <rPh sb="31" eb="33">
      <t>チョクセツ</t>
    </rPh>
    <rPh sb="33" eb="35">
      <t>ニュウリョク</t>
    </rPh>
    <phoneticPr fontId="21"/>
  </si>
  <si>
    <t>口座名義人（カナ）</t>
  </si>
  <si>
    <t>○○歯科診療所</t>
    <rPh sb="2" eb="4">
      <t>シカ</t>
    </rPh>
    <rPh sb="4" eb="7">
      <t>シンリョウジョ</t>
    </rPh>
    <phoneticPr fontId="21"/>
  </si>
  <si>
    <t>本補助金の給付後、各事業に定めのある返還事由に該当した場合は各事業に係る補助金を返還します。</t>
    <rPh sb="36" eb="38">
      <t>ホジョ</t>
    </rPh>
    <phoneticPr fontId="21"/>
  </si>
  <si>
    <t>④欄には、別紙様式２（賃金改善報告書）❸において算出した実支出額を記載すること。</t>
    <rPh sb="1" eb="2">
      <t>ラン</t>
    </rPh>
    <rPh sb="24" eb="26">
      <t>サンシュツ</t>
    </rPh>
    <rPh sb="28" eb="29">
      <t>ジツ</t>
    </rPh>
    <rPh sb="29" eb="31">
      <t>シシュツ</t>
    </rPh>
    <rPh sb="31" eb="32">
      <t>ガク</t>
    </rPh>
    <rPh sb="33" eb="35">
      <t>キサイ</t>
    </rPh>
    <phoneticPr fontId="21"/>
  </si>
  <si>
    <t>選定額合計⑥
（申請額）</t>
    <rPh sb="0" eb="2">
      <t>センテイ</t>
    </rPh>
    <rPh sb="2" eb="3">
      <t>ガク</t>
    </rPh>
    <rPh sb="3" eb="5">
      <t>ゴウケイ</t>
    </rPh>
    <rPh sb="8" eb="11">
      <t>シンセイガク</t>
    </rPh>
    <phoneticPr fontId="21"/>
  </si>
  <si>
    <t>保健師</t>
    <rPh sb="0" eb="3">
      <t>ホケンシ</t>
    </rPh>
    <phoneticPr fontId="21"/>
  </si>
  <si>
    <t>准看護師</t>
    <rPh sb="0" eb="4">
      <t>ジュンカンゴシ</t>
    </rPh>
    <phoneticPr fontId="21"/>
  </si>
  <si>
    <t>看護補助者</t>
    <rPh sb="0" eb="5">
      <t>カンゴホジョシャ</t>
    </rPh>
    <phoneticPr fontId="21"/>
  </si>
  <si>
    <t>理学療法士</t>
    <rPh sb="0" eb="5">
      <t>リガクリョウホウシ</t>
    </rPh>
    <phoneticPr fontId="21"/>
  </si>
  <si>
    <t>作業療法士</t>
    <rPh sb="0" eb="5">
      <t>サギョウリョウホウシ</t>
    </rPh>
    <phoneticPr fontId="21"/>
  </si>
  <si>
    <t>公認心理士</t>
    <rPh sb="0" eb="2">
      <t>コウニン</t>
    </rPh>
    <rPh sb="2" eb="5">
      <t>シンリシ</t>
    </rPh>
    <phoneticPr fontId="21"/>
  </si>
  <si>
    <t>視能訓練士</t>
    <rPh sb="0" eb="5">
      <t>シノウクンレンシ</t>
    </rPh>
    <phoneticPr fontId="21"/>
  </si>
  <si>
    <t>義肢装具士</t>
    <rPh sb="0" eb="5">
      <t>ギシソウグシ</t>
    </rPh>
    <phoneticPr fontId="21"/>
  </si>
  <si>
    <t>臨床検査技師</t>
    <rPh sb="0" eb="6">
      <t>リンショウケンサギシ</t>
    </rPh>
    <phoneticPr fontId="21"/>
  </si>
  <si>
    <t>臨床工学技士</t>
    <rPh sb="0" eb="6">
      <t>リンショウコウガクギシ</t>
    </rPh>
    <phoneticPr fontId="21"/>
  </si>
  <si>
    <t>管理栄養士</t>
    <rPh sb="0" eb="5">
      <t>カンリエイヨウシ</t>
    </rPh>
    <phoneticPr fontId="21"/>
  </si>
  <si>
    <t>栄養士</t>
    <rPh sb="0" eb="3">
      <t>エイヨウシ</t>
    </rPh>
    <phoneticPr fontId="21"/>
  </si>
  <si>
    <t>　毎月決まって支払われる手当の引き上げ（①対象人数×②月額×③月数）</t>
  </si>
  <si>
    <t>精神保健福祉士</t>
    <rPh sb="0" eb="7">
      <t>セイシンホケンフクシシ</t>
    </rPh>
    <phoneticPr fontId="21"/>
  </si>
  <si>
    <t>社会福祉士</t>
    <rPh sb="0" eb="5">
      <t>シャカイフクシシ</t>
    </rPh>
    <phoneticPr fontId="21"/>
  </si>
  <si>
    <t>保育士</t>
    <rPh sb="0" eb="3">
      <t>ホイクシ</t>
    </rPh>
    <phoneticPr fontId="21"/>
  </si>
  <si>
    <t>事務職員の賃金改善の内容</t>
    <rPh sb="0" eb="2">
      <t>ジム</t>
    </rPh>
    <rPh sb="2" eb="4">
      <t>ショクイン</t>
    </rPh>
    <rPh sb="5" eb="7">
      <t>チンギン</t>
    </rPh>
    <rPh sb="7" eb="9">
      <t>カイゼン</t>
    </rPh>
    <rPh sb="10" eb="12">
      <t>ナイヨウ</t>
    </rPh>
    <phoneticPr fontId="21"/>
  </si>
  <si>
    <t>あん摩マッサージ指圧師・はり・きゆう師</t>
    <rPh sb="2" eb="3">
      <t>マ</t>
    </rPh>
    <rPh sb="8" eb="11">
      <t>シアツシ</t>
    </rPh>
    <rPh sb="18" eb="19">
      <t>シ</t>
    </rPh>
    <phoneticPr fontId="21"/>
  </si>
  <si>
    <t>柔道整復師</t>
    <rPh sb="0" eb="5">
      <t>ジュウドウセイフクシ</t>
    </rPh>
    <phoneticPr fontId="21"/>
  </si>
  <si>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21"/>
  </si>
  <si>
    <t>１名あたり平均額
（対象職員・対象職種・役職によって異なる場合は加重平均してください）</t>
    <rPh sb="1" eb="2">
      <t>メイ</t>
    </rPh>
    <rPh sb="5" eb="8">
      <t>ヘイキンガク</t>
    </rPh>
    <phoneticPr fontId="21"/>
  </si>
  <si>
    <t>賃金改善（全体）の内容</t>
    <rPh sb="0" eb="2">
      <t>チンギン</t>
    </rPh>
    <rPh sb="2" eb="4">
      <t>カイゼン</t>
    </rPh>
    <rPh sb="5" eb="7">
      <t>ゼンタイ</t>
    </rPh>
    <rPh sb="9" eb="11">
      <t>ナイヨウ</t>
    </rPh>
    <phoneticPr fontId="21"/>
  </si>
  <si>
    <r>
      <rPr>
        <b/>
        <sz val="11"/>
        <color rgb="FFFF0000"/>
        <rFont val="ＭＳ Ｐゴシック"/>
      </rPr>
      <t xml:space="preserve">（給付金を充て、算出可能な場合のみ記載）
</t>
    </r>
    <r>
      <rPr>
        <b/>
        <sz val="11"/>
        <color theme="1"/>
        <rFont val="ＭＳ Ｐゴシック"/>
      </rPr>
      <t>　基本給や毎月決まって支払われる手当の引き上げに伴う賞与、時間外手当、法定福利費（事業主負担分を含む。）等の増加分に用いた金額（算出が難しいは上記に含めてください。）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69" eb="70">
      <t>フク</t>
    </rPh>
    <rPh sb="73" eb="74">
      <t>トウ</t>
    </rPh>
    <rPh sb="75" eb="78">
      <t>ゾウカブン</t>
    </rPh>
    <rPh sb="79" eb="80">
      <t>モチ</t>
    </rPh>
    <rPh sb="82" eb="84">
      <t>キンガク</t>
    </rPh>
    <rPh sb="85" eb="87">
      <t>サンシュツ</t>
    </rPh>
    <rPh sb="88" eb="89">
      <t>ムズカ</t>
    </rPh>
    <rPh sb="92" eb="94">
      <t>ジョウキ</t>
    </rPh>
    <rPh sb="95" eb="96">
      <t>フク</t>
    </rPh>
    <phoneticPr fontId="21"/>
  </si>
  <si>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21"/>
  </si>
  <si>
    <t>看護補助者の賃金改善の内容</t>
    <rPh sb="0" eb="2">
      <t>カンゴ</t>
    </rPh>
    <rPh sb="2" eb="5">
      <t>ホジョシャ</t>
    </rPh>
    <rPh sb="6" eb="8">
      <t>チンギン</t>
    </rPh>
    <rPh sb="8" eb="10">
      <t>カイゼン</t>
    </rPh>
    <rPh sb="11" eb="13">
      <t>ナイヨウ</t>
    </rPh>
    <phoneticPr fontId="21"/>
  </si>
  <si>
    <r>
      <rPr>
        <b/>
        <sz val="11"/>
        <color rgb="FFFF0000"/>
        <rFont val="ＭＳ Ｐゴシック"/>
      </rPr>
      <t xml:space="preserve">（理学療法士単独の賃金表がある場合は必ず記載）
</t>
    </r>
    <r>
      <rPr>
        <b/>
        <sz val="11"/>
        <color theme="1"/>
        <rFont val="ＭＳ Ｐゴシック"/>
      </rPr>
      <t>理学療法士の賃金改善の内容</t>
    </r>
    <rPh sb="1" eb="3">
      <t>リガク</t>
    </rPh>
    <rPh sb="3" eb="6">
      <t>リョウホウシ</t>
    </rPh>
    <rPh sb="6" eb="8">
      <t>タンドク</t>
    </rPh>
    <rPh sb="9" eb="12">
      <t>チンギンヒョウ</t>
    </rPh>
    <rPh sb="15" eb="17">
      <t>バアイ</t>
    </rPh>
    <rPh sb="18" eb="19">
      <t>カナラ</t>
    </rPh>
    <rPh sb="20" eb="22">
      <t>キサイ</t>
    </rPh>
    <rPh sb="30" eb="32">
      <t>チンギン</t>
    </rPh>
    <rPh sb="32" eb="34">
      <t>カイゼン</t>
    </rPh>
    <rPh sb="35" eb="37">
      <t>ナイヨウ</t>
    </rPh>
    <phoneticPr fontId="21"/>
  </si>
  <si>
    <r>
      <rPr>
        <b/>
        <sz val="11"/>
        <color rgb="FFFF0000"/>
        <rFont val="ＭＳ Ｐゴシック"/>
      </rPr>
      <t xml:space="preserve">（作業療法士単独の賃金表がある場合は必ず記載）
</t>
    </r>
    <r>
      <rPr>
        <b/>
        <sz val="11"/>
        <color theme="1"/>
        <rFont val="ＭＳ Ｐゴシック"/>
      </rPr>
      <t>作業療法士の賃金改善の内容</t>
    </r>
    <rPh sb="18" eb="19">
      <t>カナラ</t>
    </rPh>
    <phoneticPr fontId="21"/>
  </si>
  <si>
    <r>
      <rPr>
        <b/>
        <sz val="11"/>
        <color rgb="FFFF0000"/>
        <rFont val="ＭＳ Ｐゴシック"/>
      </rPr>
      <t xml:space="preserve">（言語聴覚士単独の賃金表がある場合は必ず記載）
</t>
    </r>
    <r>
      <rPr>
        <b/>
        <sz val="11"/>
        <color theme="1"/>
        <rFont val="ＭＳ Ｐゴシック"/>
      </rPr>
      <t>言語聴覚士の賃金改善の内容</t>
    </r>
    <rPh sb="1" eb="3">
      <t>ゲンゴ</t>
    </rPh>
    <rPh sb="3" eb="6">
      <t>チョウカクシチンギンカイゼンナイヨウ</t>
    </rPh>
    <rPh sb="18" eb="19">
      <t>カナラ</t>
    </rPh>
    <phoneticPr fontId="21"/>
  </si>
  <si>
    <t>②月額または
月額換算額</t>
    <rPh sb="1" eb="3">
      <t>ゲツガク</t>
    </rPh>
    <rPh sb="7" eb="9">
      <t>ゲツガク</t>
    </rPh>
    <rPh sb="9" eb="11">
      <t>カンサン</t>
    </rPh>
    <rPh sb="11" eb="12">
      <t>ガク</t>
    </rPh>
    <phoneticPr fontId="21"/>
  </si>
  <si>
    <t>❸：補助対象経費（自動計算）（千円未満切り捨て）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21"/>
  </si>
  <si>
    <t>　基本給の引き上げ（①対象人数×②月額×③月数）</t>
  </si>
  <si>
    <r>
      <rPr>
        <b/>
        <sz val="11"/>
        <color rgb="FFFF0000"/>
        <rFont val="ＭＳ Ｐゴシック"/>
      </rPr>
      <t>（給付金を充て、算出可能な場合のみ記載）</t>
    </r>
    <r>
      <rPr>
        <b/>
        <sz val="11"/>
        <color theme="1"/>
        <rFont val="ＭＳ Ｐゴシック"/>
      </rPr>
      <t xml:space="preserve">
　基本給や毎月決まって支払われる手当の引き上げに伴う賞与、時間外手当、法定福利費（事業主負担分を含む。）等の増加分に用いた金額（算出が難しいは上記に含めてください。）</t>
    </r>
    <rPh sb="42" eb="45">
      <t>キホンキュウ</t>
    </rPh>
    <rPh sb="46" eb="48">
      <t>マイゲツ</t>
    </rPh>
    <rPh sb="48" eb="49">
      <t>キ</t>
    </rPh>
    <rPh sb="52" eb="54">
      <t>シハラ</t>
    </rPh>
    <rPh sb="57" eb="59">
      <t>テアテ</t>
    </rPh>
    <rPh sb="60" eb="61">
      <t>ヒ</t>
    </rPh>
    <rPh sb="62" eb="63">
      <t>ア</t>
    </rPh>
    <rPh sb="65" eb="66">
      <t>トモナ</t>
    </rPh>
    <rPh sb="67" eb="69">
      <t>ショウヨ</t>
    </rPh>
    <rPh sb="70" eb="73">
      <t>ジカンガイ</t>
    </rPh>
    <rPh sb="73" eb="75">
      <t>テアテ</t>
    </rPh>
    <rPh sb="76" eb="78">
      <t>ホウテイ</t>
    </rPh>
    <rPh sb="78" eb="81">
      <t>フクリヒ</t>
    </rPh>
    <rPh sb="82" eb="85">
      <t>ジギョウヌシ</t>
    </rPh>
    <rPh sb="85" eb="88">
      <t>フタンブン</t>
    </rPh>
    <rPh sb="89" eb="90">
      <t>フク</t>
    </rPh>
    <rPh sb="93" eb="94">
      <t>トウ</t>
    </rPh>
    <rPh sb="95" eb="98">
      <t>ゾウカブン</t>
    </rPh>
    <rPh sb="99" eb="100">
      <t>モチ</t>
    </rPh>
    <rPh sb="102" eb="104">
      <t>キンガクサンシュツムズカジョウキフク</t>
    </rPh>
    <phoneticPr fontId="21"/>
  </si>
  <si>
    <t>（給付金を充てた場合のみ記載）
　基本給や毎月決まって支払われる手当の引き上げに伴う賞与、時間外手当、法定福利費（事業主負担分を含む。）等の増加分に用いた金額（算出が難しいは上記に含めてください。）</t>
    <rPh sb="1" eb="4">
      <t>キュウフキン</t>
    </rPh>
    <rPh sb="5" eb="6">
      <t>ア</t>
    </rPh>
    <rPh sb="8" eb="10">
      <t>バアイ</t>
    </rPh>
    <rPh sb="12" eb="14">
      <t>キサイ</t>
    </rPh>
    <rPh sb="17" eb="20">
      <t>キホンキュウ</t>
    </rPh>
    <rPh sb="21" eb="23">
      <t>マイゲツ</t>
    </rPh>
    <rPh sb="23" eb="24">
      <t>キ</t>
    </rPh>
    <rPh sb="27" eb="29">
      <t>シハラ</t>
    </rPh>
    <rPh sb="32" eb="34">
      <t>テアテ</t>
    </rPh>
    <rPh sb="35" eb="36">
      <t>ヒ</t>
    </rPh>
    <rPh sb="37" eb="38">
      <t>ア</t>
    </rPh>
    <rPh sb="40" eb="41">
      <t>トモナ</t>
    </rPh>
    <rPh sb="42" eb="44">
      <t>ショウヨ</t>
    </rPh>
    <rPh sb="45" eb="48">
      <t>ジカンガイ</t>
    </rPh>
    <rPh sb="48" eb="50">
      <t>テアテ</t>
    </rPh>
    <rPh sb="51" eb="53">
      <t>ホウテイ</t>
    </rPh>
    <rPh sb="53" eb="56">
      <t>フクリヒ</t>
    </rPh>
    <rPh sb="57" eb="60">
      <t>ジギョウヌシ</t>
    </rPh>
    <rPh sb="60" eb="63">
      <t>フタンブン</t>
    </rPh>
    <rPh sb="64" eb="65">
      <t>フク</t>
    </rPh>
    <rPh sb="68" eb="69">
      <t>トウ</t>
    </rPh>
    <rPh sb="70" eb="73">
      <t>ゾウカブン</t>
    </rPh>
    <rPh sb="74" eb="75">
      <t>モチ</t>
    </rPh>
    <rPh sb="77" eb="79">
      <t>キンガク</t>
    </rPh>
    <rPh sb="80" eb="82">
      <t>サンシュツ</t>
    </rPh>
    <rPh sb="83" eb="84">
      <t>ムズカ</t>
    </rPh>
    <rPh sb="87" eb="89">
      <t>ジョウキ</t>
    </rPh>
    <rPh sb="90" eb="91">
      <t>フク</t>
    </rPh>
    <phoneticPr fontId="21"/>
  </si>
  <si>
    <t>②月額または
月額換算額
（自動転記）</t>
    <rPh sb="1" eb="3">
      <t>ゲツガク</t>
    </rPh>
    <rPh sb="7" eb="9">
      <t>ゲツガク</t>
    </rPh>
    <rPh sb="9" eb="11">
      <t>カンサン</t>
    </rPh>
    <rPh sb="11" eb="12">
      <t>ガク</t>
    </rPh>
    <rPh sb="14" eb="16">
      <t>ジドウ</t>
    </rPh>
    <rPh sb="16" eb="18">
      <t>テンキ</t>
    </rPh>
    <phoneticPr fontId="21"/>
  </si>
  <si>
    <t>③月数
（自動転記）</t>
    <rPh sb="1" eb="3">
      <t>ゲッスウ</t>
    </rPh>
    <rPh sb="5" eb="7">
      <t>ジドウ</t>
    </rPh>
    <rPh sb="7" eb="9">
      <t>テンキ</t>
    </rPh>
    <phoneticPr fontId="21"/>
  </si>
  <si>
    <t>静岡　太郎</t>
    <rPh sb="0" eb="2">
      <t>シズオカ</t>
    </rPh>
    <rPh sb="3" eb="5">
      <t>タロウ</t>
    </rPh>
    <phoneticPr fontId="21"/>
  </si>
  <si>
    <t>賃金改善の内容（※）</t>
    <rPh sb="0" eb="2">
      <t>チンギン</t>
    </rPh>
    <rPh sb="2" eb="4">
      <t>カイゼン</t>
    </rPh>
    <rPh sb="5" eb="7">
      <t>ナイヨウ</t>
    </rPh>
    <phoneticPr fontId="21"/>
  </si>
  <si>
    <t>賃金改善の総額
（自動計算）</t>
    <rPh sb="9" eb="11">
      <t>ジドウ</t>
    </rPh>
    <rPh sb="11" eb="13">
      <t>ケイサン</t>
    </rPh>
    <phoneticPr fontId="21"/>
  </si>
  <si>
    <t>左側（Ｆ列）：開設者名を記載してください。（例：医療法人○○会　理事長　○○　○○）
右側（Ｋ列）：❶は賃金改善の総額が転記されます。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21"/>
  </si>
  <si>
    <r>
      <t>左側（Ｆ列）：施設の名称を記載してください。（例：医療法人○○会　▲▲医院）
右側（Ｋ列）</t>
    </r>
    <r>
      <rPr>
        <sz val="11"/>
        <color theme="1"/>
        <rFont val="ＭＳ Ｐゴシック"/>
      </rPr>
      <t>：</t>
    </r>
    <r>
      <rPr>
        <b/>
        <u/>
        <sz val="11"/>
        <color theme="1"/>
        <rFont val="ＭＳ Ｐゴシック"/>
      </rPr>
      <t>❶に記載された「賃金改善の総額」にベースアップ評価料を活用した金額や本給付金以外の賃上げ補助金を活用した金額が含まれている場合</t>
    </r>
    <r>
      <rPr>
        <sz val="11"/>
        <color theme="1"/>
        <rFont val="ＭＳ Ｐゴシック"/>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21"/>
  </si>
  <si>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21"/>
  </si>
  <si>
    <t>給付金を活用して令和７年12月分から令和８年３月分までの最大４ヶ月分として支給した一時金の金額（円単位）を直接入力してください。</t>
    <rPh sb="15" eb="16">
      <t>ブン</t>
    </rPh>
    <rPh sb="24" eb="25">
      <t>ブン</t>
    </rPh>
    <rPh sb="28" eb="30">
      <t>サイダイ</t>
    </rPh>
    <rPh sb="32" eb="33">
      <t>ゲツ</t>
    </rPh>
    <rPh sb="33" eb="34">
      <t>ブン</t>
    </rPh>
    <rPh sb="48" eb="49">
      <t>エン</t>
    </rPh>
    <rPh sb="49" eb="51">
      <t>タンイ</t>
    </rPh>
    <rPh sb="53" eb="55">
      <t>チョクセツ</t>
    </rPh>
    <rPh sb="55" eb="57">
      <t>ニュウリョク</t>
    </rPh>
    <phoneticPr fontId="21"/>
  </si>
  <si>
    <r>
      <rPr>
        <sz val="11"/>
        <color rgb="FFFF0000"/>
        <rFont val="ＭＳ Ｐゴシック"/>
      </rPr>
      <t>当該運用を活用した場合のみ</t>
    </r>
    <r>
      <rPr>
        <sz val="11"/>
        <color theme="1"/>
        <rFont val="ＭＳ Ｐゴシック"/>
      </rPr>
      <t>別紙で算定してください。</t>
    </r>
    <rPh sb="0" eb="2">
      <t>トウガイ</t>
    </rPh>
    <rPh sb="2" eb="4">
      <t>ウンヨウ</t>
    </rPh>
    <rPh sb="5" eb="7">
      <t>カツヨウ</t>
    </rPh>
    <rPh sb="9" eb="11">
      <t>バアイ</t>
    </rPh>
    <rPh sb="13" eb="15">
      <t>ベッシ</t>
    </rPh>
    <rPh sb="16" eb="18">
      <t>サンテイ</t>
    </rPh>
    <phoneticPr fontId="21"/>
  </si>
  <si>
    <r>
      <t>　令和７年度の対象職員の</t>
    </r>
    <r>
      <rPr>
        <b/>
        <sz val="11"/>
        <color rgb="FFFF0000"/>
        <rFont val="ＭＳ Ｐゴシック"/>
      </rPr>
      <t>基本給の引き上げ分について</t>
    </r>
    <r>
      <rPr>
        <b/>
        <sz val="11"/>
        <color theme="1"/>
        <rFont val="ＭＳ Ｐゴシック"/>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21"/>
  </si>
  <si>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21"/>
  </si>
  <si>
    <t>以下、給付金を活用した、個別職種の賃金改善の内容について記載してください。
政策上の必要性から把握するものであり、補助金の交付額には影響しません。
職種ごとの賃金改善の総額と歯科診療所全体の賃金改善の総額が一致しなくても差し支えありません。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7" eb="89">
      <t>シカ</t>
    </rPh>
    <rPh sb="89" eb="92">
      <t>シンリョウジョ</t>
    </rPh>
    <phoneticPr fontId="21"/>
  </si>
  <si>
    <t>以下、給付金を活用した、個別職種の賃金改善の内容について記載してください。
政策上の必要性から把握するものであり、補助金の交付額には影響しません。
職種ごとの賃金改善の総額と訪問看護ステーション全体の賃金改善の総額が一致しなくても差し支えありません。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phoneticPr fontId="21"/>
  </si>
  <si>
    <t>勤務医師、勤務歯科医師（40歳未満）</t>
    <rPh sb="0" eb="4">
      <t>キンムイシ</t>
    </rPh>
    <rPh sb="5" eb="7">
      <t>キンム</t>
    </rPh>
    <rPh sb="7" eb="11">
      <t>シカイシ</t>
    </rPh>
    <rPh sb="14" eb="17">
      <t>サイミマン</t>
    </rPh>
    <phoneticPr fontId="21"/>
  </si>
  <si>
    <t>○○診療所</t>
  </si>
  <si>
    <t>△▲診療所</t>
  </si>
  <si>
    <t>沼津　次郎</t>
    <rPh sb="0" eb="2">
      <t>ヌマヅ</t>
    </rPh>
    <rPh sb="3" eb="5">
      <t>ジロウ</t>
    </rPh>
    <phoneticPr fontId="21"/>
  </si>
  <si>
    <t>○○薬局</t>
  </si>
  <si>
    <t>○○訪問看護ステーション</t>
  </si>
  <si>
    <r>
      <t>（別紙様式２）</t>
    </r>
    <r>
      <rPr>
        <b/>
        <sz val="14"/>
        <color rgb="FFFF0000"/>
        <rFont val="ＭＳ Ｐゴシック"/>
      </rPr>
      <t>※無床診療所の報告</t>
    </r>
    <rPh sb="1" eb="3">
      <t>ベッシ</t>
    </rPh>
    <rPh sb="3" eb="5">
      <t>ヨウシキ</t>
    </rPh>
    <rPh sb="8" eb="10">
      <t>ムショウ</t>
    </rPh>
    <rPh sb="10" eb="13">
      <t>シンリョウジョ</t>
    </rPh>
    <rPh sb="14" eb="16">
      <t>ホウコク</t>
    </rPh>
    <phoneticPr fontId="21"/>
  </si>
  <si>
    <r>
      <t xml:space="preserve">（別紙）
</t>
    </r>
    <r>
      <rPr>
        <b/>
        <sz val="14"/>
        <color rgb="FFFF0000"/>
        <rFont val="ＭＳ Ｐゴシック"/>
      </rPr>
      <t>※無床診療所の報告</t>
    </r>
    <rPh sb="1" eb="3">
      <t>ベッシ</t>
    </rPh>
    <rPh sb="6" eb="8">
      <t>ムショウ</t>
    </rPh>
    <rPh sb="8" eb="11">
      <t>シンリョウジョ</t>
    </rPh>
    <rPh sb="12" eb="14">
      <t>ホウコク</t>
    </rPh>
    <phoneticPr fontId="21"/>
  </si>
  <si>
    <r>
      <t>（別紙様式２）</t>
    </r>
    <r>
      <rPr>
        <b/>
        <sz val="14"/>
        <color rgb="FFFF0000"/>
        <rFont val="ＭＳ Ｐゴシック"/>
      </rPr>
      <t>※訪看ＳＴの報告</t>
    </r>
    <rPh sb="1" eb="3">
      <t>ベッシ</t>
    </rPh>
    <rPh sb="3" eb="5">
      <t>ヨウシキ</t>
    </rPh>
    <rPh sb="8" eb="10">
      <t>ホウカン</t>
    </rPh>
    <rPh sb="13" eb="15">
      <t>ホウコク</t>
    </rPh>
    <phoneticPr fontId="21"/>
  </si>
  <si>
    <t>法人又は訪問看護ステーションの名称：</t>
    <rPh sb="4" eb="6">
      <t>ホウモン</t>
    </rPh>
    <rPh sb="6" eb="8">
      <t>カンゴ</t>
    </rPh>
    <rPh sb="15" eb="17">
      <t>メイショウ</t>
    </rPh>
    <phoneticPr fontId="21"/>
  </si>
  <si>
    <t>法人又は薬局の名称：</t>
    <rPh sb="4" eb="6">
      <t>ヤッキョク</t>
    </rPh>
    <rPh sb="7" eb="9">
      <t>メイショウ</t>
    </rPh>
    <phoneticPr fontId="21"/>
  </si>
  <si>
    <r>
      <t xml:space="preserve">（別紙）
</t>
    </r>
    <r>
      <rPr>
        <b/>
        <sz val="14"/>
        <color rgb="FFFF0000"/>
        <rFont val="ＭＳ Ｐゴシック"/>
      </rPr>
      <t>※薬局の報告</t>
    </r>
    <rPh sb="1" eb="3">
      <t>ベッシ</t>
    </rPh>
    <rPh sb="6" eb="8">
      <t>ヤッキョク</t>
    </rPh>
    <rPh sb="9" eb="11">
      <t>ホウコク</t>
    </rPh>
    <phoneticPr fontId="21"/>
  </si>
  <si>
    <r>
      <t>（別紙様式２）</t>
    </r>
    <r>
      <rPr>
        <b/>
        <sz val="14"/>
        <color rgb="FFFF0000"/>
        <rFont val="ＭＳ Ｐゴシック"/>
      </rPr>
      <t>※薬局の報告</t>
    </r>
    <rPh sb="1" eb="3">
      <t>ベッシ</t>
    </rPh>
    <rPh sb="3" eb="5">
      <t>ヨウシキ</t>
    </rPh>
    <rPh sb="8" eb="10">
      <t>ヤッキョク</t>
    </rPh>
    <rPh sb="11" eb="13">
      <t>ホウコク</t>
    </rPh>
    <phoneticPr fontId="21"/>
  </si>
  <si>
    <t>❹：補助基準額（直接入力）</t>
    <rPh sb="2" eb="4">
      <t>ホジョ</t>
    </rPh>
    <rPh sb="4" eb="6">
      <t>キジュン</t>
    </rPh>
    <rPh sb="6" eb="7">
      <t>ガク</t>
    </rPh>
    <phoneticPr fontId="21"/>
  </si>
  <si>
    <t>Ⅶ　対象人数（人）
（常勤換算数）</t>
    <rPh sb="2" eb="4">
      <t>タイショウ</t>
    </rPh>
    <rPh sb="4" eb="6">
      <t>ニンズウ</t>
    </rPh>
    <rPh sb="7" eb="8">
      <t>ニン</t>
    </rPh>
    <rPh sb="11" eb="13">
      <t>ジョウキン</t>
    </rPh>
    <rPh sb="13" eb="15">
      <t>カンサン</t>
    </rPh>
    <rPh sb="15" eb="16">
      <t>スウ</t>
    </rPh>
    <phoneticPr fontId="21"/>
  </si>
  <si>
    <t>○○薬局（22▲○○○○○○○）</t>
    <rPh sb="2" eb="4">
      <t>ヤッキョク</t>
    </rPh>
    <phoneticPr fontId="21"/>
  </si>
  <si>
    <t>△▲薬局（22▲○○○○○○○）</t>
    <rPh sb="2" eb="4">
      <t>ヤッキョク</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</si>
</sst>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quot;&quot;"/>
    <numFmt numFmtId="177" formatCode="#,##0&quot;床&quot;"/>
    <numFmt numFmtId="178" formatCode="#,##0&quot;円&quot;"/>
    <numFmt numFmtId="179" formatCode="#,##0&quot;ヶ月&quot;"/>
    <numFmt numFmtId="180" formatCode="#,##0&quot;ヶ月分&quot;"/>
    <numFmt numFmtId="181" formatCode="0.0%"/>
  </numFmts>
  <fonts count="47">
    <font>
      <sz val="11"/>
      <color theme="1"/>
      <name val="ＭＳ Ｐゴシック"/>
      <family val="3"/>
      <scheme val="minor"/>
    </font>
    <font>
      <sz val="11"/>
      <color theme="1"/>
      <name val="ＭＳ Ｐゴシック"/>
      <family val="3"/>
      <scheme val="minor"/>
    </font>
    <font>
      <sz val="11"/>
      <color theme="0"/>
      <name val="ＭＳ Ｐゴシック"/>
      <family val="3"/>
      <scheme val="minor"/>
    </font>
    <font>
      <sz val="11"/>
      <color rgb="FF9C6500"/>
      <name val="ＭＳ Ｐゴシック"/>
      <family val="3"/>
      <scheme val="minor"/>
    </font>
    <font>
      <b/>
      <sz val="18"/>
      <color theme="3"/>
      <name val="ＭＳ Ｐゴシック"/>
      <family val="3"/>
      <scheme val="major"/>
    </font>
    <font>
      <b/>
      <sz val="11"/>
      <color theme="0"/>
      <name val="ＭＳ Ｐゴシック"/>
      <family val="3"/>
      <scheme val="minor"/>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auto="1"/>
      <name val="明朝"/>
      <family val="1"/>
    </font>
    <font>
      <sz val="11"/>
      <color auto="1"/>
      <name val="ＭＳ Ｐゴシック"/>
      <family val="3"/>
    </font>
    <font>
      <sz val="11"/>
      <color indexed="8"/>
      <name val="ＭＳ Ｐゴシック"/>
      <family val="3"/>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rgb="FFFF0000"/>
      <name val="ＭＳ Ｐゴシック"/>
      <family val="3"/>
      <scheme val="minor"/>
    </font>
    <font>
      <b/>
      <sz val="11"/>
      <color theme="1"/>
      <name val="ＭＳ Ｐゴシック"/>
      <family val="3"/>
      <scheme val="minor"/>
    </font>
    <font>
      <sz val="6"/>
      <color auto="1"/>
      <name val="ＭＳ Ｐゴシック"/>
      <family val="3"/>
    </font>
    <font>
      <sz val="12"/>
      <color theme="1"/>
      <name val="ＭＳ 明朝"/>
      <family val="1"/>
    </font>
    <font>
      <strike/>
      <sz val="12"/>
      <color theme="1"/>
      <name val="ＭＳ 明朝"/>
      <family val="1"/>
    </font>
    <font>
      <sz val="10"/>
      <color theme="1"/>
      <name val="ＭＳ 明朝"/>
      <family val="1"/>
    </font>
    <font>
      <sz val="8"/>
      <color theme="1"/>
      <name val="ＭＳ Ｐ明朝"/>
      <family val="1"/>
    </font>
    <font>
      <strike/>
      <sz val="7.5"/>
      <color theme="1"/>
      <name val="ＭＳ Ｐ明朝"/>
      <family val="1"/>
    </font>
    <font>
      <sz val="7.5"/>
      <color theme="1"/>
      <name val="ＭＳ Ｐ明朝"/>
      <family val="1"/>
    </font>
    <font>
      <sz val="8"/>
      <color theme="1"/>
      <name val="ＭＳ 明朝"/>
      <family val="1"/>
    </font>
    <font>
      <sz val="11"/>
      <color theme="1"/>
      <name val="ＭＳ 明朝"/>
      <family val="1"/>
    </font>
    <font>
      <sz val="12"/>
      <color auto="1"/>
      <name val="ＭＳ 明朝"/>
      <family val="1"/>
    </font>
    <font>
      <sz val="12"/>
      <color theme="1"/>
      <name val="ＭＳ ゴシック"/>
      <family val="3"/>
    </font>
    <font>
      <sz val="14"/>
      <color auto="1"/>
      <name val="ＭＳ ゴシック"/>
      <family val="3"/>
    </font>
    <font>
      <b/>
      <sz val="12"/>
      <color auto="1"/>
      <name val="ＭＳ ゴシック"/>
    </font>
    <font>
      <sz val="12"/>
      <color auto="1"/>
      <name val="ＭＳ ゴシック"/>
      <family val="3"/>
    </font>
    <font>
      <u/>
      <sz val="12"/>
      <color theme="1"/>
      <name val="ＭＳ ゴシック"/>
      <family val="3"/>
    </font>
    <font>
      <b/>
      <sz val="14"/>
      <color theme="1"/>
      <name val="ＭＳ ゴシック"/>
      <family val="3"/>
    </font>
    <font>
      <b/>
      <sz val="12"/>
      <color theme="1"/>
      <name val="ＭＳ ゴシック"/>
      <family val="3"/>
    </font>
    <font>
      <sz val="11"/>
      <color theme="1"/>
      <name val="ＭＳ ゴシック"/>
      <family val="3"/>
    </font>
    <font>
      <sz val="10"/>
      <color theme="1"/>
      <name val="ＭＳ ゴシック"/>
      <family val="3"/>
    </font>
    <font>
      <u/>
      <sz val="12"/>
      <color theme="0"/>
      <name val="ＭＳ ゴシック"/>
      <family val="3"/>
    </font>
    <font>
      <b/>
      <sz val="14"/>
      <color theme="1"/>
      <name val="ＭＳ Ｐゴシック"/>
      <family val="3"/>
      <scheme val="minor"/>
    </font>
    <font>
      <b/>
      <u/>
      <sz val="12"/>
      <color theme="1"/>
      <name val="ＭＳ ゴシック"/>
      <family val="3"/>
    </font>
    <font>
      <b/>
      <sz val="14"/>
      <color rgb="FFFF0000"/>
      <name val="ＭＳ Ｐゴシック"/>
      <family val="3"/>
      <scheme val="minor"/>
    </font>
    <font>
      <b/>
      <u/>
      <sz val="12"/>
      <color auto="1"/>
      <name val="ＭＳ ゴシック"/>
      <family val="3"/>
    </font>
    <font>
      <b/>
      <sz val="18"/>
      <color theme="1"/>
      <name val="ＭＳ Ｐゴシック"/>
      <family val="3"/>
      <scheme val="minor"/>
    </font>
    <font>
      <sz val="11"/>
      <color auto="1"/>
      <name val="ＭＳ ゴシック"/>
      <family val="3"/>
    </font>
  </fonts>
  <fills count="43">
    <fill>
      <patternFill patternType="none"/>
    </fill>
    <fill>
      <patternFill patternType="gray125"/>
    </fill>
    <fill>
      <patternFill patternType="solid">
        <fgColor theme="4" tint="0.8"/>
        <bgColor indexed="65"/>
      </patternFill>
    </fill>
    <fill>
      <patternFill patternType="solid">
        <fgColor theme="5" tint="0.8"/>
        <bgColor indexed="65"/>
      </patternFill>
    </fill>
    <fill>
      <patternFill patternType="solid">
        <fgColor theme="6" tint="0.8"/>
        <bgColor indexed="65"/>
      </patternFill>
    </fill>
    <fill>
      <patternFill patternType="solid">
        <fgColor theme="7" tint="0.8"/>
        <bgColor indexed="65"/>
      </patternFill>
    </fill>
    <fill>
      <patternFill patternType="solid">
        <fgColor theme="8" tint="0.8"/>
        <bgColor indexed="65"/>
      </patternFill>
    </fill>
    <fill>
      <patternFill patternType="solid">
        <fgColor theme="9" tint="0.8"/>
        <bgColor indexed="65"/>
      </patternFill>
    </fill>
    <fill>
      <patternFill patternType="solid">
        <fgColor theme="4" tint="0.6"/>
        <bgColor indexed="65"/>
      </patternFill>
    </fill>
    <fill>
      <patternFill patternType="solid">
        <fgColor theme="5" tint="0.6"/>
        <bgColor indexed="65"/>
      </patternFill>
    </fill>
    <fill>
      <patternFill patternType="solid">
        <fgColor theme="6" tint="0.6"/>
        <bgColor indexed="65"/>
      </patternFill>
    </fill>
    <fill>
      <patternFill patternType="solid">
        <fgColor theme="7" tint="0.6"/>
        <bgColor indexed="65"/>
      </patternFill>
    </fill>
    <fill>
      <patternFill patternType="solid">
        <fgColor theme="8" tint="0.6"/>
        <bgColor indexed="65"/>
      </patternFill>
    </fill>
    <fill>
      <patternFill patternType="solid">
        <fgColor theme="9" tint="0.6"/>
        <bgColor indexed="65"/>
      </patternFill>
    </fill>
    <fill>
      <patternFill patternType="solid">
        <fgColor theme="4" tint="0.4"/>
        <bgColor indexed="65"/>
      </patternFill>
    </fill>
    <fill>
      <patternFill patternType="solid">
        <fgColor theme="5" tint="0.4"/>
        <bgColor indexed="65"/>
      </patternFill>
    </fill>
    <fill>
      <patternFill patternType="solid">
        <fgColor theme="6" tint="0.4"/>
        <bgColor indexed="65"/>
      </patternFill>
    </fill>
    <fill>
      <patternFill patternType="solid">
        <fgColor theme="7" tint="0.4"/>
        <bgColor indexed="65"/>
      </patternFill>
    </fill>
    <fill>
      <patternFill patternType="solid">
        <fgColor theme="8" tint="0.4"/>
        <bgColor indexed="65"/>
      </patternFill>
    </fill>
    <fill>
      <patternFill patternType="solid">
        <fgColor theme="9" tint="0.4"/>
        <bgColor indexed="65"/>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
      <patternFill patternType="solid">
        <fgColor indexed="9"/>
        <bgColor indexed="64"/>
      </patternFill>
    </fill>
    <fill>
      <patternFill patternType="solid">
        <fgColor indexed="22"/>
        <bgColor indexed="64"/>
      </patternFill>
    </fill>
    <fill>
      <patternFill patternType="solid">
        <fgColor rgb="FFC0C0C0"/>
        <bgColor indexed="64"/>
      </patternFill>
    </fill>
    <fill>
      <patternFill patternType="solid">
        <fgColor rgb="FFFFFFBE"/>
        <bgColor indexed="64"/>
      </patternFill>
    </fill>
    <fill>
      <patternFill patternType="solid">
        <fgColor rgb="FFFFE9FF"/>
        <bgColor indexed="64"/>
      </patternFill>
    </fill>
    <fill>
      <patternFill patternType="solid">
        <fgColor rgb="FFFFFFCC"/>
        <bgColor indexed="64"/>
      </patternFill>
    </fill>
    <fill>
      <patternFill patternType="solid">
        <fgColor rgb="FFE9FFFF"/>
        <bgColor indexed="64"/>
      </patternFill>
    </fill>
    <fill>
      <patternFill patternType="solid">
        <fgColor rgb="FFFFFF00"/>
        <bgColor indexed="64"/>
      </patternFill>
    </fill>
    <fill>
      <patternFill patternType="solid">
        <fgColor theme="0" tint="-0.15"/>
        <bgColor indexed="64"/>
      </patternFill>
    </fill>
    <fill>
      <patternFill patternType="solid">
        <fgColor theme="7" tint="0.8"/>
        <bgColor indexed="64"/>
      </patternFill>
    </fill>
  </fills>
  <borders count="45">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8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28" borderId="2" applyNumberFormat="0" applyFont="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38" fontId="10"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ill="0" applyBorder="0" applyAlignment="0" applyProtection="0">
      <alignment vertical="center"/>
    </xf>
    <xf numFmtId="38" fontId="11" fillId="0" borderId="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0" fillId="0" borderId="0"/>
    <xf numFmtId="0" fontId="1" fillId="0" borderId="0"/>
    <xf numFmtId="0" fontId="1" fillId="0" borderId="0">
      <alignment vertical="center"/>
    </xf>
    <xf numFmtId="0" fontId="1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32"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0"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cellStyleXfs>
  <cellXfs count="286">
    <xf numFmtId="0" fontId="0" fillId="0" borderId="0" xfId="0">
      <alignment vertical="center"/>
    </xf>
    <xf numFmtId="0" fontId="0" fillId="0" borderId="0" xfId="0" applyFill="1">
      <alignment vertical="center"/>
    </xf>
    <xf numFmtId="0" fontId="22" fillId="0" borderId="0" xfId="70" applyFont="1">
      <alignment vertical="center"/>
    </xf>
    <xf numFmtId="0" fontId="22" fillId="33" borderId="0" xfId="70" applyFont="1" applyFill="1">
      <alignment vertical="center"/>
    </xf>
    <xf numFmtId="0" fontId="22" fillId="33" borderId="0" xfId="70" applyFont="1" applyFill="1" applyAlignment="1">
      <alignment horizontal="center" vertical="center"/>
    </xf>
    <xf numFmtId="0" fontId="22" fillId="33" borderId="0" xfId="70" applyFont="1" applyFill="1" applyBorder="1" applyAlignment="1">
      <alignment horizontal="center" vertical="center" wrapText="1"/>
    </xf>
    <xf numFmtId="0" fontId="22" fillId="33" borderId="0" xfId="70" applyFont="1" applyFill="1" applyAlignment="1">
      <alignment horizontal="center" vertical="center" wrapText="1"/>
    </xf>
    <xf numFmtId="0" fontId="22" fillId="0" borderId="0" xfId="70" applyFont="1" applyFill="1" applyBorder="1" applyAlignment="1">
      <alignment vertical="center"/>
    </xf>
    <xf numFmtId="0" fontId="22" fillId="33" borderId="0" xfId="70" applyFont="1" applyFill="1" applyAlignment="1">
      <alignment horizontal="right" vertical="center"/>
    </xf>
    <xf numFmtId="0" fontId="22" fillId="33" borderId="0" xfId="70" applyFont="1" applyFill="1" applyBorder="1" applyAlignment="1">
      <alignment vertical="center" wrapText="1"/>
    </xf>
    <xf numFmtId="0" fontId="22" fillId="33" borderId="0" xfId="70" applyFont="1" applyFill="1" applyAlignment="1">
      <alignment vertical="center"/>
    </xf>
    <xf numFmtId="0" fontId="23" fillId="33" borderId="0" xfId="70" applyFont="1" applyFill="1">
      <alignment vertical="center"/>
    </xf>
    <xf numFmtId="0" fontId="22" fillId="33" borderId="0" xfId="70" applyFont="1" applyFill="1" applyBorder="1" applyAlignment="1">
      <alignment horizontal="left" vertical="center" wrapText="1"/>
    </xf>
    <xf numFmtId="0" fontId="22" fillId="33" borderId="0" xfId="70" applyFont="1" applyFill="1" applyBorder="1">
      <alignment vertical="center"/>
    </xf>
    <xf numFmtId="0" fontId="22" fillId="33" borderId="0" xfId="70" applyFont="1" applyFill="1" applyBorder="1" applyAlignment="1">
      <alignment horizontal="center" vertical="center"/>
    </xf>
    <xf numFmtId="0" fontId="22" fillId="0" borderId="0" xfId="70" applyFont="1" applyAlignment="1">
      <alignment vertical="center" wrapText="1"/>
    </xf>
    <xf numFmtId="0" fontId="24" fillId="33" borderId="0" xfId="70" applyFont="1" applyFill="1">
      <alignment vertical="center"/>
    </xf>
    <xf numFmtId="0" fontId="22" fillId="34" borderId="10" xfId="70" applyFont="1" applyFill="1" applyBorder="1" applyAlignment="1">
      <alignment vertical="center"/>
    </xf>
    <xf numFmtId="0" fontId="22" fillId="35" borderId="11" xfId="70" applyFont="1" applyFill="1" applyBorder="1" applyAlignment="1">
      <alignment vertical="center"/>
    </xf>
    <xf numFmtId="0" fontId="22" fillId="34" borderId="12" xfId="70" applyFont="1" applyFill="1" applyBorder="1" applyAlignment="1">
      <alignment vertical="center"/>
    </xf>
    <xf numFmtId="0" fontId="22" fillId="33" borderId="0" xfId="70" applyFont="1" applyFill="1" applyBorder="1" applyAlignment="1">
      <alignment vertical="center"/>
    </xf>
    <xf numFmtId="0" fontId="22" fillId="33" borderId="13" xfId="70" applyFont="1" applyFill="1" applyBorder="1" applyAlignment="1">
      <alignment horizontal="center" vertical="center"/>
    </xf>
    <xf numFmtId="0" fontId="22" fillId="33" borderId="14" xfId="70" applyFont="1" applyFill="1" applyBorder="1" applyAlignment="1">
      <alignment horizontal="center" vertical="center"/>
    </xf>
    <xf numFmtId="0" fontId="22" fillId="33" borderId="15" xfId="70" applyFont="1" applyFill="1" applyBorder="1" applyAlignment="1">
      <alignment horizontal="center" vertical="center"/>
    </xf>
    <xf numFmtId="0" fontId="22" fillId="33" borderId="16" xfId="70" applyFont="1" applyFill="1" applyBorder="1" applyAlignment="1">
      <alignment horizontal="center" vertical="center"/>
    </xf>
    <xf numFmtId="0" fontId="22" fillId="34" borderId="17" xfId="70" applyFont="1" applyFill="1" applyBorder="1" applyAlignment="1">
      <alignment vertical="center"/>
    </xf>
    <xf numFmtId="0" fontId="22" fillId="35" borderId="18" xfId="70" applyFont="1" applyFill="1" applyBorder="1" applyAlignment="1">
      <alignment vertical="center"/>
    </xf>
    <xf numFmtId="0" fontId="22" fillId="34" borderId="19" xfId="70" applyFont="1" applyFill="1" applyBorder="1" applyAlignment="1">
      <alignment vertical="center"/>
    </xf>
    <xf numFmtId="0" fontId="22" fillId="33" borderId="20" xfId="70" applyFont="1" applyFill="1" applyBorder="1" applyAlignment="1">
      <alignment horizontal="center" vertical="center"/>
    </xf>
    <xf numFmtId="0" fontId="22" fillId="33" borderId="21" xfId="70" applyFont="1" applyFill="1" applyBorder="1" applyAlignment="1">
      <alignment horizontal="center" vertical="center"/>
    </xf>
    <xf numFmtId="0" fontId="22" fillId="33" borderId="10" xfId="70" applyFont="1" applyFill="1" applyBorder="1">
      <alignment vertical="center"/>
    </xf>
    <xf numFmtId="0" fontId="22" fillId="33" borderId="16" xfId="70" applyFont="1" applyFill="1" applyBorder="1">
      <alignment vertical="center"/>
    </xf>
    <xf numFmtId="0" fontId="22" fillId="33" borderId="17" xfId="70" applyFont="1" applyFill="1" applyBorder="1">
      <alignment vertical="center"/>
    </xf>
    <xf numFmtId="0" fontId="22" fillId="33" borderId="21" xfId="70" applyFont="1" applyFill="1" applyBorder="1">
      <alignment vertical="center"/>
    </xf>
    <xf numFmtId="0" fontId="22" fillId="34" borderId="22" xfId="70" applyFont="1" applyFill="1" applyBorder="1" applyAlignment="1">
      <alignment vertical="center"/>
    </xf>
    <xf numFmtId="0" fontId="22" fillId="35" borderId="23" xfId="70" applyFont="1" applyFill="1" applyBorder="1" applyAlignment="1">
      <alignment vertical="center"/>
    </xf>
    <xf numFmtId="0" fontId="22" fillId="34" borderId="24" xfId="70" applyFont="1" applyFill="1" applyBorder="1" applyAlignment="1">
      <alignment vertical="center"/>
    </xf>
    <xf numFmtId="0" fontId="22" fillId="36" borderId="10" xfId="70" applyFont="1" applyFill="1" applyBorder="1" applyAlignment="1">
      <alignment vertical="center" shrinkToFit="1"/>
    </xf>
    <xf numFmtId="0" fontId="22" fillId="36" borderId="10" xfId="70" applyFont="1" applyFill="1" applyBorder="1" applyAlignment="1">
      <alignment horizontal="center" vertical="center" shrinkToFit="1"/>
    </xf>
    <xf numFmtId="0" fontId="22" fillId="36" borderId="25" xfId="70" applyFont="1" applyFill="1" applyBorder="1" applyAlignment="1">
      <alignment vertical="center" shrinkToFit="1"/>
    </xf>
    <xf numFmtId="0" fontId="22" fillId="36" borderId="26" xfId="70" applyFont="1" applyFill="1" applyBorder="1" applyAlignment="1">
      <alignment vertical="center" shrinkToFit="1"/>
    </xf>
    <xf numFmtId="0" fontId="22" fillId="33" borderId="0" xfId="70" applyFont="1" applyFill="1" applyBorder="1" applyAlignment="1">
      <alignment horizontal="right" vertical="center"/>
    </xf>
    <xf numFmtId="38" fontId="22" fillId="33" borderId="0" xfId="42" applyFont="1" applyFill="1" applyAlignment="1">
      <alignment vertical="center"/>
    </xf>
    <xf numFmtId="0" fontId="22" fillId="36" borderId="17" xfId="70" applyFont="1" applyFill="1" applyBorder="1" applyAlignment="1">
      <alignment vertical="center" shrinkToFit="1"/>
    </xf>
    <xf numFmtId="0" fontId="22" fillId="36" borderId="17" xfId="70" applyFont="1" applyFill="1" applyBorder="1" applyAlignment="1">
      <alignment horizontal="center" vertical="center" shrinkToFit="1"/>
    </xf>
    <xf numFmtId="0" fontId="22" fillId="33" borderId="27" xfId="70" applyFont="1" applyFill="1" applyBorder="1" applyAlignment="1">
      <alignment horizontal="center" vertical="center"/>
    </xf>
    <xf numFmtId="0" fontId="22" fillId="33" borderId="28" xfId="70" applyFont="1" applyFill="1" applyBorder="1" applyAlignment="1">
      <alignment horizontal="center" vertical="center"/>
    </xf>
    <xf numFmtId="0" fontId="22" fillId="33" borderId="29" xfId="70" applyFont="1" applyFill="1" applyBorder="1" applyAlignment="1">
      <alignment horizontal="center" vertical="center"/>
    </xf>
    <xf numFmtId="38" fontId="22" fillId="33" borderId="0" xfId="0" applyNumberFormat="1" applyFont="1" applyFill="1" applyBorder="1" applyAlignment="1">
      <alignment horizontal="center" vertical="center"/>
    </xf>
    <xf numFmtId="0" fontId="22" fillId="0" borderId="0" xfId="70" applyFont="1" applyFill="1" applyAlignment="1">
      <alignment vertical="center"/>
    </xf>
    <xf numFmtId="0" fontId="22" fillId="35" borderId="14" xfId="70" applyFont="1" applyFill="1" applyBorder="1" applyAlignment="1">
      <alignment vertical="center" shrinkToFit="1"/>
    </xf>
    <xf numFmtId="0" fontId="22" fillId="35" borderId="16" xfId="70" applyFont="1" applyFill="1" applyBorder="1" applyAlignment="1">
      <alignment vertical="center" shrinkToFit="1"/>
    </xf>
    <xf numFmtId="0" fontId="22" fillId="34" borderId="10" xfId="70" applyFont="1" applyFill="1" applyBorder="1" applyAlignment="1">
      <alignment vertical="center" wrapText="1"/>
    </xf>
    <xf numFmtId="0" fontId="22" fillId="34" borderId="14" xfId="70" applyFont="1" applyFill="1" applyBorder="1" applyAlignment="1">
      <alignment horizontal="center" vertical="center"/>
    </xf>
    <xf numFmtId="0" fontId="22" fillId="34" borderId="16" xfId="70" applyFont="1" applyFill="1" applyBorder="1" applyAlignment="1">
      <alignment horizontal="center" vertical="center"/>
    </xf>
    <xf numFmtId="0" fontId="22" fillId="35" borderId="20" xfId="70" applyFont="1" applyFill="1" applyBorder="1" applyAlignment="1">
      <alignment vertical="center" shrinkToFit="1"/>
    </xf>
    <xf numFmtId="0" fontId="22" fillId="35" borderId="21" xfId="70" applyFont="1" applyFill="1" applyBorder="1" applyAlignment="1">
      <alignment vertical="center" shrinkToFit="1"/>
    </xf>
    <xf numFmtId="0" fontId="22" fillId="34" borderId="17" xfId="70" applyFont="1" applyFill="1" applyBorder="1" applyAlignment="1">
      <alignment vertical="center" wrapText="1"/>
    </xf>
    <xf numFmtId="0" fontId="22" fillId="34" borderId="20" xfId="70" applyFont="1" applyFill="1" applyBorder="1" applyAlignment="1">
      <alignment horizontal="center" vertical="center"/>
    </xf>
    <xf numFmtId="0" fontId="22" fillId="34" borderId="21" xfId="70" applyFont="1" applyFill="1" applyBorder="1" applyAlignment="1">
      <alignment horizontal="center" vertical="center"/>
    </xf>
    <xf numFmtId="0" fontId="22" fillId="36" borderId="22" xfId="70" applyFont="1" applyFill="1" applyBorder="1" applyAlignment="1">
      <alignment vertical="center" shrinkToFit="1"/>
    </xf>
    <xf numFmtId="0" fontId="22" fillId="34" borderId="27" xfId="70" applyFont="1" applyFill="1" applyBorder="1" applyAlignment="1">
      <alignment horizontal="center" vertical="center"/>
    </xf>
    <xf numFmtId="0" fontId="22" fillId="34" borderId="29" xfId="70" applyFont="1" applyFill="1" applyBorder="1" applyAlignment="1">
      <alignment horizontal="center" vertical="center"/>
    </xf>
    <xf numFmtId="0" fontId="24" fillId="33" borderId="0" xfId="70" applyFont="1" applyFill="1" applyAlignment="1">
      <alignment horizontal="right" vertical="center"/>
    </xf>
    <xf numFmtId="0" fontId="25" fillId="36" borderId="10" xfId="70" applyFont="1" applyFill="1" applyBorder="1" applyAlignment="1">
      <alignment horizontal="left" vertical="center" wrapText="1" shrinkToFit="1"/>
    </xf>
    <xf numFmtId="0" fontId="26" fillId="36" borderId="13" xfId="0" applyFont="1" applyFill="1" applyBorder="1" applyAlignment="1">
      <alignment horizontal="left" vertical="center" wrapText="1" shrinkToFit="1"/>
    </xf>
    <xf numFmtId="0" fontId="22" fillId="34" borderId="10" xfId="70" applyFont="1" applyFill="1" applyBorder="1" applyAlignment="1">
      <alignment horizontal="center" vertical="center"/>
    </xf>
    <xf numFmtId="0" fontId="22" fillId="36" borderId="0" xfId="0" applyFont="1" applyFill="1" applyAlignment="1">
      <alignment vertical="center" shrinkToFit="1"/>
    </xf>
    <xf numFmtId="0" fontId="22" fillId="36" borderId="0" xfId="0" applyFont="1" applyFill="1" applyAlignment="1">
      <alignment horizontal="left" vertical="center" shrinkToFit="1"/>
    </xf>
    <xf numFmtId="0" fontId="24" fillId="0" borderId="0" xfId="70" applyFont="1" applyFill="1" applyAlignment="1">
      <alignment horizontal="left" vertical="center" shrinkToFit="1"/>
    </xf>
    <xf numFmtId="0" fontId="25" fillId="36" borderId="17" xfId="70" applyFont="1" applyFill="1" applyBorder="1" applyAlignment="1">
      <alignment horizontal="left" vertical="center" wrapText="1" shrinkToFit="1"/>
    </xf>
    <xf numFmtId="0" fontId="27" fillId="36" borderId="13" xfId="0" applyFont="1" applyFill="1" applyBorder="1" applyAlignment="1">
      <alignment horizontal="left" vertical="center" wrapText="1" shrinkToFit="1"/>
    </xf>
    <xf numFmtId="0" fontId="22" fillId="34" borderId="17" xfId="70" applyFont="1" applyFill="1" applyBorder="1" applyAlignment="1">
      <alignment horizontal="center" vertical="center"/>
    </xf>
    <xf numFmtId="0" fontId="22" fillId="36" borderId="0" xfId="0" applyFont="1" applyFill="1" applyBorder="1" applyAlignment="1">
      <alignment vertical="center" shrinkToFit="1"/>
    </xf>
    <xf numFmtId="0" fontId="22" fillId="35" borderId="27" xfId="70" applyFont="1" applyFill="1" applyBorder="1" applyAlignment="1">
      <alignment vertical="center" shrinkToFit="1"/>
    </xf>
    <xf numFmtId="0" fontId="22" fillId="35" borderId="29" xfId="70" applyFont="1" applyFill="1" applyBorder="1" applyAlignment="1">
      <alignment vertical="center" shrinkToFit="1"/>
    </xf>
    <xf numFmtId="0" fontId="22" fillId="34" borderId="22" xfId="70" applyFont="1" applyFill="1" applyBorder="1">
      <alignment vertical="center"/>
    </xf>
    <xf numFmtId="0" fontId="22" fillId="34" borderId="22" xfId="70" applyFont="1" applyFill="1" applyBorder="1" applyAlignment="1">
      <alignment vertical="center" wrapText="1"/>
    </xf>
    <xf numFmtId="0" fontId="22" fillId="34" borderId="22" xfId="70" applyFont="1" applyFill="1" applyBorder="1" applyAlignment="1">
      <alignment horizontal="center" vertical="center"/>
    </xf>
    <xf numFmtId="0" fontId="22" fillId="0" borderId="0" xfId="70" applyFont="1" applyFill="1" applyBorder="1" applyAlignment="1">
      <alignment horizontal="center" vertical="center"/>
    </xf>
    <xf numFmtId="176" fontId="22" fillId="36" borderId="17" xfId="70" applyNumberFormat="1" applyFont="1" applyFill="1" applyBorder="1" applyAlignment="1">
      <alignment horizontal="right" vertical="center"/>
    </xf>
    <xf numFmtId="176" fontId="22" fillId="36" borderId="21" xfId="70" applyNumberFormat="1" applyFont="1" applyFill="1" applyBorder="1" applyAlignment="1">
      <alignment horizontal="right" vertical="center"/>
    </xf>
    <xf numFmtId="0" fontId="22" fillId="36" borderId="14" xfId="70" applyFont="1" applyFill="1" applyBorder="1" applyAlignment="1">
      <alignment vertical="center" shrinkToFit="1"/>
    </xf>
    <xf numFmtId="0" fontId="22" fillId="36" borderId="16" xfId="70" applyFont="1" applyFill="1" applyBorder="1" applyAlignment="1">
      <alignment vertical="center" shrinkToFit="1"/>
    </xf>
    <xf numFmtId="0" fontId="22" fillId="36" borderId="13" xfId="70" applyFont="1" applyFill="1" applyBorder="1" applyAlignment="1">
      <alignment vertical="center" shrinkToFit="1"/>
    </xf>
    <xf numFmtId="0" fontId="22" fillId="0" borderId="20" xfId="0" applyFont="1" applyBorder="1" applyAlignment="1">
      <alignment horizontal="right" vertical="center"/>
    </xf>
    <xf numFmtId="0" fontId="22" fillId="36" borderId="17" xfId="70" applyFont="1" applyFill="1" applyBorder="1" applyAlignment="1">
      <alignment horizontal="right" vertical="center"/>
    </xf>
    <xf numFmtId="0" fontId="22" fillId="36" borderId="21" xfId="70" applyFont="1" applyFill="1" applyBorder="1" applyAlignment="1">
      <alignment horizontal="right" vertical="center"/>
    </xf>
    <xf numFmtId="0" fontId="25" fillId="36" borderId="22" xfId="70" applyFont="1" applyFill="1" applyBorder="1" applyAlignment="1">
      <alignment horizontal="left" vertical="center" wrapText="1" shrinkToFit="1"/>
    </xf>
    <xf numFmtId="0" fontId="22" fillId="36" borderId="22" xfId="70" applyFont="1" applyFill="1" applyBorder="1" applyAlignment="1">
      <alignment horizontal="center" vertical="center" shrinkToFit="1"/>
    </xf>
    <xf numFmtId="0" fontId="22" fillId="36" borderId="20" xfId="70" applyFont="1" applyFill="1" applyBorder="1" applyAlignment="1">
      <alignment vertical="center" shrinkToFit="1"/>
    </xf>
    <xf numFmtId="0" fontId="22" fillId="36" borderId="21" xfId="70" applyFont="1" applyFill="1" applyBorder="1" applyAlignment="1">
      <alignment vertical="center" shrinkToFit="1"/>
    </xf>
    <xf numFmtId="0" fontId="22" fillId="34" borderId="13" xfId="70" applyFont="1" applyFill="1" applyBorder="1" applyAlignment="1">
      <alignment vertical="center" shrinkToFit="1"/>
    </xf>
    <xf numFmtId="0" fontId="22" fillId="0" borderId="0" xfId="70" applyFont="1" applyFill="1" applyAlignment="1">
      <alignment horizontal="right" vertical="center"/>
    </xf>
    <xf numFmtId="0" fontId="22" fillId="0" borderId="0" xfId="70" applyFont="1" applyFill="1" applyBorder="1" applyAlignment="1">
      <alignment vertical="center" shrinkToFit="1"/>
    </xf>
    <xf numFmtId="0" fontId="22" fillId="36" borderId="0" xfId="70" applyFont="1" applyFill="1" applyAlignment="1">
      <alignment horizontal="center" vertical="center"/>
    </xf>
    <xf numFmtId="176" fontId="22" fillId="33" borderId="0" xfId="70" applyNumberFormat="1" applyFont="1" applyFill="1" applyBorder="1">
      <alignment vertical="center"/>
    </xf>
    <xf numFmtId="0" fontId="22" fillId="0" borderId="0" xfId="70" applyFont="1" applyFill="1" applyAlignment="1">
      <alignment horizontal="center" vertical="center"/>
    </xf>
    <xf numFmtId="0" fontId="22" fillId="33" borderId="17" xfId="70" applyFont="1" applyFill="1" applyBorder="1" applyAlignment="1">
      <alignment vertical="center"/>
    </xf>
    <xf numFmtId="0" fontId="22" fillId="33" borderId="21" xfId="70" applyFont="1" applyFill="1" applyBorder="1" applyAlignment="1">
      <alignment vertical="center"/>
    </xf>
    <xf numFmtId="0" fontId="22" fillId="36" borderId="10" xfId="70" applyFont="1" applyFill="1" applyBorder="1" applyAlignment="1">
      <alignment horizontal="center" vertical="center" wrapText="1" shrinkToFit="1"/>
    </xf>
    <xf numFmtId="176" fontId="22" fillId="33" borderId="0" xfId="70" applyNumberFormat="1" applyFont="1" applyFill="1" applyBorder="1" applyAlignment="1">
      <alignment vertical="center"/>
    </xf>
    <xf numFmtId="0" fontId="22" fillId="33" borderId="22" xfId="70" applyFont="1" applyFill="1" applyBorder="1">
      <alignment vertical="center"/>
    </xf>
    <xf numFmtId="0" fontId="22" fillId="33" borderId="29" xfId="70" applyFont="1" applyFill="1" applyBorder="1">
      <alignment vertical="center"/>
    </xf>
    <xf numFmtId="0" fontId="22" fillId="36" borderId="17" xfId="70" applyFont="1" applyFill="1" applyBorder="1" applyAlignment="1">
      <alignment horizontal="center" vertical="center" wrapText="1" shrinkToFit="1"/>
    </xf>
    <xf numFmtId="0" fontId="24" fillId="0" borderId="0" xfId="70" applyFont="1" applyFill="1" applyAlignment="1">
      <alignment horizontal="right" vertical="center"/>
    </xf>
    <xf numFmtId="0" fontId="22" fillId="36" borderId="22" xfId="70" applyFont="1" applyFill="1" applyBorder="1" applyAlignment="1">
      <alignment horizontal="center" vertical="center" wrapText="1" shrinkToFit="1"/>
    </xf>
    <xf numFmtId="0" fontId="22" fillId="36" borderId="27" xfId="70" applyFont="1" applyFill="1" applyBorder="1" applyAlignment="1">
      <alignment vertical="center" shrinkToFit="1"/>
    </xf>
    <xf numFmtId="0" fontId="22" fillId="36" borderId="29" xfId="70" applyFont="1" applyFill="1" applyBorder="1" applyAlignment="1">
      <alignment vertical="center" shrinkToFit="1"/>
    </xf>
    <xf numFmtId="0" fontId="22" fillId="33" borderId="0" xfId="70" applyFont="1" applyFill="1" applyAlignment="1">
      <alignment vertical="center" wrapText="1"/>
    </xf>
    <xf numFmtId="0" fontId="24" fillId="0" borderId="0" xfId="71" applyFont="1" applyProtection="1">
      <alignment vertical="center"/>
    </xf>
    <xf numFmtId="0" fontId="28" fillId="0" borderId="0" xfId="71" applyFont="1" applyProtection="1">
      <alignment vertical="center"/>
    </xf>
    <xf numFmtId="0" fontId="24" fillId="0" borderId="0" xfId="71" applyFont="1">
      <alignment vertical="center"/>
    </xf>
    <xf numFmtId="0" fontId="22" fillId="0" borderId="0" xfId="71" applyFont="1" applyBorder="1" applyAlignment="1" applyProtection="1">
      <alignment horizontal="center" vertical="center"/>
    </xf>
    <xf numFmtId="0" fontId="28" fillId="0" borderId="0" xfId="71" applyFont="1" applyBorder="1" applyAlignment="1" applyProtection="1">
      <alignment horizontal="center" vertical="center"/>
    </xf>
    <xf numFmtId="0" fontId="29" fillId="0" borderId="30" xfId="71" applyFont="1" applyFill="1" applyBorder="1" applyAlignment="1">
      <alignment horizontal="left" vertical="center" wrapText="1"/>
    </xf>
    <xf numFmtId="0" fontId="29" fillId="0" borderId="30" xfId="71" applyFont="1" applyBorder="1" applyAlignment="1">
      <alignment horizontal="left" wrapText="1"/>
    </xf>
    <xf numFmtId="0" fontId="29" fillId="36" borderId="31" xfId="71" applyFont="1" applyFill="1" applyBorder="1" applyAlignment="1" applyProtection="1">
      <alignment horizontal="center" vertical="center"/>
      <protection locked="0"/>
    </xf>
    <xf numFmtId="0" fontId="29" fillId="36" borderId="32" xfId="71" applyFont="1" applyFill="1" applyBorder="1" applyAlignment="1" applyProtection="1">
      <alignment horizontal="center" vertical="center"/>
      <protection locked="0"/>
    </xf>
    <xf numFmtId="0" fontId="29" fillId="0" borderId="31" xfId="71" applyFont="1" applyFill="1" applyBorder="1" applyAlignment="1">
      <alignment vertical="center" wrapText="1"/>
    </xf>
    <xf numFmtId="0" fontId="24" fillId="0" borderId="10" xfId="71" applyFont="1" applyBorder="1" applyProtection="1">
      <alignment vertical="center"/>
    </xf>
    <xf numFmtId="0" fontId="24" fillId="0" borderId="14" xfId="71" applyFont="1" applyBorder="1" applyProtection="1">
      <alignment vertical="center"/>
    </xf>
    <xf numFmtId="0" fontId="24" fillId="0" borderId="16" xfId="71" applyFont="1" applyBorder="1" applyProtection="1">
      <alignment vertical="center"/>
    </xf>
    <xf numFmtId="0" fontId="29" fillId="0" borderId="33" xfId="71" applyFont="1" applyFill="1" applyBorder="1" applyAlignment="1">
      <alignment vertical="center" wrapText="1"/>
    </xf>
    <xf numFmtId="0" fontId="24" fillId="0" borderId="17" xfId="71" applyFont="1" applyBorder="1" applyProtection="1">
      <alignment vertical="center"/>
    </xf>
    <xf numFmtId="0" fontId="24" fillId="0" borderId="20" xfId="71" applyFont="1" applyBorder="1" applyProtection="1">
      <alignment vertical="center"/>
    </xf>
    <xf numFmtId="0" fontId="24" fillId="0" borderId="21" xfId="71" applyFont="1" applyBorder="1" applyProtection="1">
      <alignment vertical="center"/>
    </xf>
    <xf numFmtId="0" fontId="24" fillId="0" borderId="22" xfId="71" applyFont="1" applyBorder="1" applyProtection="1">
      <alignment vertical="center"/>
    </xf>
    <xf numFmtId="0" fontId="24" fillId="0" borderId="27" xfId="71" applyFont="1" applyBorder="1" applyProtection="1">
      <alignment vertical="center"/>
    </xf>
    <xf numFmtId="0" fontId="24" fillId="0" borderId="29" xfId="71" applyFont="1" applyBorder="1" applyProtection="1">
      <alignment vertical="center"/>
    </xf>
    <xf numFmtId="0" fontId="24" fillId="0" borderId="15" xfId="71" applyFont="1" applyBorder="1" applyProtection="1">
      <alignment vertical="center"/>
    </xf>
    <xf numFmtId="0" fontId="29" fillId="0" borderId="32" xfId="71" applyFont="1" applyFill="1" applyBorder="1" applyAlignment="1">
      <alignment vertical="center" wrapText="1"/>
    </xf>
    <xf numFmtId="0" fontId="28" fillId="0" borderId="0" xfId="71" applyFont="1" applyAlignment="1">
      <alignment horizontal="left" vertical="center"/>
    </xf>
    <xf numFmtId="0" fontId="24" fillId="0" borderId="28" xfId="71" applyFont="1" applyBorder="1" applyProtection="1">
      <alignment vertical="center"/>
    </xf>
    <xf numFmtId="0" fontId="30" fillId="0" borderId="0" xfId="72" applyFont="1">
      <alignment vertical="center"/>
    </xf>
    <xf numFmtId="0" fontId="31" fillId="0" borderId="0" xfId="49" applyFont="1" applyProtection="1">
      <alignment vertical="center"/>
      <protection locked="0"/>
    </xf>
    <xf numFmtId="0" fontId="32" fillId="0" borderId="0" xfId="72" applyFont="1" applyFill="1" applyBorder="1" applyAlignment="1">
      <alignment horizontal="center" vertical="center"/>
    </xf>
    <xf numFmtId="0" fontId="32" fillId="0" borderId="0" xfId="72" applyFont="1" applyFill="1" applyAlignment="1">
      <alignment horizontal="center" vertical="center"/>
    </xf>
    <xf numFmtId="0" fontId="33" fillId="0" borderId="0" xfId="72" applyFont="1" applyAlignment="1">
      <alignment horizontal="left" vertical="center"/>
    </xf>
    <xf numFmtId="0" fontId="34" fillId="34" borderId="34" xfId="72" applyFont="1" applyFill="1" applyBorder="1" applyAlignment="1">
      <alignment horizontal="center" vertical="center" shrinkToFit="1"/>
    </xf>
    <xf numFmtId="0" fontId="34" fillId="34" borderId="35" xfId="72" applyFont="1" applyFill="1" applyBorder="1" applyAlignment="1">
      <alignment horizontal="center" vertical="center" shrinkToFit="1"/>
    </xf>
    <xf numFmtId="176" fontId="30" fillId="0" borderId="34" xfId="72" applyNumberFormat="1" applyFont="1" applyBorder="1" applyAlignment="1" applyProtection="1">
      <alignment horizontal="center" vertical="center" shrinkToFit="1"/>
      <protection locked="0"/>
    </xf>
    <xf numFmtId="176" fontId="30" fillId="0" borderId="13" xfId="72" applyNumberFormat="1" applyFont="1" applyBorder="1" applyAlignment="1" applyProtection="1">
      <alignment horizontal="center" vertical="center" shrinkToFit="1"/>
      <protection locked="0"/>
    </xf>
    <xf numFmtId="176" fontId="30" fillId="0" borderId="0" xfId="72" applyNumberFormat="1" applyFont="1" applyAlignment="1" applyProtection="1">
      <alignment horizontal="center" vertical="center" shrinkToFit="1"/>
      <protection locked="0"/>
    </xf>
    <xf numFmtId="0" fontId="30" fillId="0" borderId="0" xfId="72" applyFont="1" applyAlignment="1">
      <alignment horizontal="center" vertical="center" shrinkToFit="1"/>
    </xf>
    <xf numFmtId="0" fontId="30" fillId="0" borderId="0" xfId="72" applyFont="1" applyBorder="1" applyAlignment="1">
      <alignment vertical="center"/>
    </xf>
    <xf numFmtId="0" fontId="31" fillId="0" borderId="0" xfId="49" applyFont="1" applyAlignment="1" applyProtection="1">
      <alignment horizontal="left" vertical="center"/>
      <protection locked="0"/>
    </xf>
    <xf numFmtId="0" fontId="34" fillId="0" borderId="0" xfId="72" applyFont="1">
      <alignment vertical="center"/>
    </xf>
    <xf numFmtId="0" fontId="34" fillId="0" borderId="34" xfId="72" applyFont="1" applyFill="1" applyBorder="1" applyAlignment="1">
      <alignment horizontal="center" vertical="center" wrapText="1"/>
    </xf>
    <xf numFmtId="0" fontId="34" fillId="0" borderId="35" xfId="72" applyFont="1" applyFill="1" applyBorder="1" applyAlignment="1">
      <alignment horizontal="center" vertical="center"/>
    </xf>
    <xf numFmtId="49" fontId="30" fillId="36" borderId="34" xfId="72" applyNumberFormat="1" applyFont="1" applyFill="1" applyBorder="1" applyAlignment="1">
      <alignment vertical="center" shrinkToFit="1"/>
    </xf>
    <xf numFmtId="49" fontId="30" fillId="36" borderId="13" xfId="72" applyNumberFormat="1" applyFont="1" applyFill="1" applyBorder="1" applyAlignment="1">
      <alignment vertical="center" shrinkToFit="1"/>
    </xf>
    <xf numFmtId="49" fontId="30" fillId="0" borderId="0" xfId="72" applyNumberFormat="1" applyFont="1" applyFill="1" applyAlignment="1">
      <alignment vertical="center" shrinkToFit="1"/>
    </xf>
    <xf numFmtId="0" fontId="30" fillId="0" borderId="0" xfId="72" applyFont="1" applyBorder="1" applyAlignment="1">
      <alignment horizontal="left" vertical="center" wrapText="1"/>
    </xf>
    <xf numFmtId="0" fontId="30" fillId="0" borderId="0" xfId="72" applyFont="1" applyBorder="1" applyAlignment="1">
      <alignment horizontal="left" vertical="center"/>
    </xf>
    <xf numFmtId="0" fontId="30" fillId="0" borderId="0" xfId="72" applyFont="1" applyBorder="1" applyAlignment="1">
      <alignment horizontal="left" vertical="center" wrapText="1" shrinkToFit="1"/>
    </xf>
    <xf numFmtId="0" fontId="35" fillId="0" borderId="0" xfId="49" applyFont="1" applyAlignment="1" applyProtection="1">
      <alignment horizontal="right" vertical="center"/>
      <protection locked="0"/>
    </xf>
    <xf numFmtId="0" fontId="34" fillId="0" borderId="34" xfId="72" applyFont="1" applyFill="1" applyBorder="1" applyAlignment="1">
      <alignment horizontal="center" wrapText="1"/>
    </xf>
    <xf numFmtId="0" fontId="34" fillId="0" borderId="35" xfId="72" applyFont="1" applyFill="1" applyBorder="1" applyAlignment="1">
      <alignment horizontal="center" vertical="top"/>
    </xf>
    <xf numFmtId="49" fontId="30" fillId="37" borderId="13" xfId="72" applyNumberFormat="1" applyFont="1" applyFill="1" applyBorder="1" applyAlignment="1">
      <alignment vertical="center" shrinkToFit="1"/>
    </xf>
    <xf numFmtId="0" fontId="35" fillId="38" borderId="0" xfId="49" applyFont="1" applyFill="1" applyBorder="1" applyAlignment="1" applyProtection="1">
      <alignment horizontal="left" vertical="center"/>
      <protection locked="0"/>
    </xf>
    <xf numFmtId="0" fontId="34" fillId="0" borderId="13" xfId="0" applyFont="1" applyFill="1" applyBorder="1" applyAlignment="1">
      <alignment horizontal="center" vertical="center" wrapText="1"/>
    </xf>
    <xf numFmtId="176" fontId="30" fillId="0" borderId="13" xfId="43" applyNumberFormat="1" applyFont="1" applyFill="1" applyBorder="1" applyAlignment="1">
      <alignment horizontal="right" vertical="center" shrinkToFit="1"/>
    </xf>
    <xf numFmtId="176" fontId="30" fillId="0" borderId="0" xfId="43" applyNumberFormat="1" applyFont="1" applyFill="1" applyBorder="1" applyAlignment="1">
      <alignment horizontal="right" vertical="center" shrinkToFit="1"/>
    </xf>
    <xf numFmtId="49" fontId="30" fillId="0" borderId="13" xfId="72" applyNumberFormat="1" applyFont="1" applyBorder="1" applyAlignment="1">
      <alignment horizontal="center" vertical="center" wrapText="1" shrinkToFit="1"/>
    </xf>
    <xf numFmtId="0" fontId="34" fillId="0" borderId="13" xfId="72" applyFont="1" applyFill="1" applyBorder="1" applyAlignment="1">
      <alignment horizontal="center" vertical="center" wrapText="1" shrinkToFit="1"/>
    </xf>
    <xf numFmtId="176" fontId="30" fillId="39" borderId="13" xfId="43" applyNumberFormat="1" applyFont="1" applyFill="1" applyBorder="1" applyAlignment="1">
      <alignment horizontal="right" vertical="center" shrinkToFit="1"/>
    </xf>
    <xf numFmtId="0" fontId="30" fillId="0" borderId="0" xfId="72" applyFont="1" applyAlignment="1">
      <alignment horizontal="left" vertical="center" wrapText="1" shrinkToFit="1"/>
    </xf>
    <xf numFmtId="0" fontId="31" fillId="0" borderId="0" xfId="0" applyFont="1" applyAlignment="1" applyProtection="1">
      <alignment vertical="top"/>
      <protection locked="0"/>
    </xf>
    <xf numFmtId="0" fontId="36" fillId="0" borderId="0" xfId="49" applyFont="1" applyAlignment="1" applyProtection="1">
      <alignment horizontal="center" vertical="center"/>
      <protection locked="0"/>
    </xf>
    <xf numFmtId="0" fontId="31" fillId="0" borderId="0" xfId="49" applyFont="1" applyAlignment="1" applyProtection="1">
      <alignment horizontal="left" vertical="center" wrapText="1"/>
      <protection locked="0"/>
    </xf>
    <xf numFmtId="0" fontId="37" fillId="0" borderId="0" xfId="49" applyFont="1" applyProtection="1">
      <alignment vertical="center"/>
      <protection locked="0"/>
    </xf>
    <xf numFmtId="0" fontId="31" fillId="36" borderId="34" xfId="49" applyFont="1" applyFill="1" applyBorder="1" applyAlignment="1" applyProtection="1">
      <alignment horizontal="center" vertical="center"/>
      <protection locked="0"/>
    </xf>
    <xf numFmtId="0" fontId="31" fillId="36" borderId="36" xfId="49" applyFont="1" applyFill="1" applyBorder="1" applyAlignment="1" applyProtection="1">
      <alignment horizontal="center" vertical="center"/>
      <protection locked="0"/>
    </xf>
    <xf numFmtId="0" fontId="31" fillId="36" borderId="35" xfId="49" applyFont="1" applyFill="1" applyBorder="1" applyAlignment="1" applyProtection="1">
      <alignment horizontal="center" vertical="center"/>
      <protection locked="0"/>
    </xf>
    <xf numFmtId="0" fontId="31" fillId="0" borderId="0" xfId="49" applyFont="1" applyFill="1" applyAlignment="1" applyProtection="1">
      <alignment horizontal="center" vertical="center"/>
      <protection locked="0"/>
    </xf>
    <xf numFmtId="0" fontId="31" fillId="0" borderId="0" xfId="49" applyFont="1" applyBorder="1" applyProtection="1">
      <alignment vertical="center"/>
      <protection locked="0"/>
    </xf>
    <xf numFmtId="0" fontId="31" fillId="0" borderId="20" xfId="49" applyFont="1" applyBorder="1" applyProtection="1">
      <alignment vertical="center"/>
      <protection locked="0"/>
    </xf>
    <xf numFmtId="0" fontId="38" fillId="0" borderId="0" xfId="49" applyFont="1" applyAlignment="1">
      <alignment horizontal="left" vertical="center"/>
    </xf>
    <xf numFmtId="0" fontId="31" fillId="0" borderId="21" xfId="49" applyFont="1" applyBorder="1" applyProtection="1">
      <alignment vertical="center"/>
      <protection locked="0"/>
    </xf>
    <xf numFmtId="0" fontId="31" fillId="0" borderId="20" xfId="49" applyFont="1" applyBorder="1" applyAlignment="1" applyProtection="1">
      <protection locked="0"/>
    </xf>
    <xf numFmtId="0" fontId="31" fillId="0" borderId="16" xfId="49" applyFont="1" applyBorder="1" applyAlignment="1" applyProtection="1">
      <alignment horizontal="left" vertical="top" wrapText="1"/>
      <protection locked="0"/>
    </xf>
    <xf numFmtId="0" fontId="31" fillId="0" borderId="0" xfId="49" applyFont="1" applyAlignment="1" applyProtection="1">
      <protection locked="0"/>
    </xf>
    <xf numFmtId="0" fontId="31" fillId="0" borderId="21" xfId="49" applyFont="1" applyBorder="1" applyAlignment="1" applyProtection="1">
      <alignment vertical="top"/>
      <protection locked="0"/>
    </xf>
    <xf numFmtId="0" fontId="31" fillId="0" borderId="0" xfId="49" applyFont="1" applyAlignment="1" applyProtection="1">
      <alignment horizontal="right" vertical="center"/>
      <protection locked="0"/>
    </xf>
    <xf numFmtId="0" fontId="38" fillId="0" borderId="0" xfId="49" applyFont="1">
      <alignment vertical="center"/>
    </xf>
    <xf numFmtId="0" fontId="38" fillId="0" borderId="13" xfId="49" applyFont="1" applyBorder="1" applyAlignment="1">
      <alignment horizontal="center" vertical="center"/>
    </xf>
    <xf numFmtId="0" fontId="38" fillId="0" borderId="13" xfId="49" applyFont="1" applyBorder="1">
      <alignment vertical="center"/>
    </xf>
    <xf numFmtId="0" fontId="31" fillId="0" borderId="13" xfId="49" applyFont="1" applyFill="1" applyBorder="1" applyAlignment="1" applyProtection="1">
      <alignment horizontal="center" vertical="center"/>
      <protection locked="0"/>
    </xf>
    <xf numFmtId="0" fontId="31" fillId="36" borderId="13" xfId="49" applyFont="1" applyFill="1" applyBorder="1" applyAlignment="1" applyProtection="1">
      <alignment vertical="center" wrapText="1"/>
      <protection locked="0"/>
    </xf>
    <xf numFmtId="0" fontId="38" fillId="0" borderId="10" xfId="49" applyFont="1" applyBorder="1" applyAlignment="1">
      <alignment horizontal="center" vertical="center"/>
    </xf>
    <xf numFmtId="0" fontId="38" fillId="0" borderId="10" xfId="49" applyFont="1" applyBorder="1" applyAlignment="1">
      <alignment horizontal="left" vertical="center" wrapText="1"/>
    </xf>
    <xf numFmtId="0" fontId="31" fillId="0" borderId="21" xfId="49" applyFont="1" applyBorder="1" applyAlignment="1" applyProtection="1">
      <alignment horizontal="left" vertical="top" wrapText="1"/>
      <protection locked="0"/>
    </xf>
    <xf numFmtId="0" fontId="31" fillId="0" borderId="13" xfId="49" applyFont="1" applyBorder="1" applyAlignment="1" applyProtection="1">
      <alignment horizontal="center" vertical="center" wrapText="1"/>
      <protection locked="0"/>
    </xf>
    <xf numFmtId="177" fontId="31" fillId="40" borderId="13" xfId="49" applyNumberFormat="1" applyFont="1" applyFill="1" applyBorder="1" applyProtection="1">
      <alignment vertical="center"/>
      <protection locked="0"/>
    </xf>
    <xf numFmtId="177" fontId="31" fillId="0" borderId="0" xfId="49" applyNumberFormat="1" applyFont="1" applyBorder="1" applyProtection="1">
      <alignment vertical="center"/>
      <protection locked="0"/>
    </xf>
    <xf numFmtId="177" fontId="31" fillId="36" borderId="13" xfId="49" applyNumberFormat="1" applyFont="1" applyFill="1" applyBorder="1" applyProtection="1">
      <alignment vertical="center"/>
      <protection locked="0"/>
    </xf>
    <xf numFmtId="0" fontId="39" fillId="0" borderId="13" xfId="49" applyFont="1" applyBorder="1" applyAlignment="1" applyProtection="1">
      <alignment horizontal="center" vertical="center" wrapText="1"/>
      <protection locked="0"/>
    </xf>
    <xf numFmtId="0" fontId="35" fillId="0" borderId="0" xfId="49" applyFont="1" applyProtection="1">
      <alignment vertical="center"/>
      <protection locked="0"/>
    </xf>
    <xf numFmtId="0" fontId="38" fillId="0" borderId="17" xfId="49" applyFont="1" applyBorder="1" applyAlignment="1">
      <alignment horizontal="center" vertical="center"/>
    </xf>
    <xf numFmtId="0" fontId="38" fillId="0" borderId="17" xfId="49" applyFont="1" applyBorder="1" applyAlignment="1">
      <alignment horizontal="left" vertical="center"/>
    </xf>
    <xf numFmtId="0" fontId="38" fillId="0" borderId="17" xfId="49" applyFont="1" applyBorder="1" applyAlignment="1">
      <alignment horizontal="left" vertical="center" wrapText="1"/>
    </xf>
    <xf numFmtId="178" fontId="31" fillId="0" borderId="0" xfId="49" applyNumberFormat="1" applyFont="1" applyBorder="1">
      <alignment vertical="center"/>
    </xf>
    <xf numFmtId="0" fontId="40" fillId="0" borderId="0" xfId="49" applyFont="1" applyFill="1" applyProtection="1">
      <alignment vertical="center"/>
      <protection locked="0"/>
    </xf>
    <xf numFmtId="0" fontId="31" fillId="36" borderId="13" xfId="49" applyFont="1" applyFill="1" applyBorder="1" applyAlignment="1" applyProtection="1">
      <alignment horizontal="center" vertical="center"/>
      <protection locked="0"/>
    </xf>
    <xf numFmtId="0" fontId="38" fillId="0" borderId="22" xfId="49" applyFont="1" applyBorder="1" applyAlignment="1">
      <alignment horizontal="center" vertical="center"/>
    </xf>
    <xf numFmtId="0" fontId="38" fillId="0" borderId="22" xfId="49" applyFont="1" applyBorder="1" applyAlignment="1">
      <alignment horizontal="left" vertical="center"/>
    </xf>
    <xf numFmtId="0" fontId="38" fillId="0" borderId="22" xfId="49" applyFont="1" applyBorder="1" applyAlignment="1">
      <alignment horizontal="left" vertical="center" wrapText="1"/>
    </xf>
    <xf numFmtId="178" fontId="31" fillId="0" borderId="13" xfId="49" applyNumberFormat="1" applyFont="1" applyBorder="1">
      <alignment vertical="center"/>
    </xf>
    <xf numFmtId="0" fontId="31" fillId="0" borderId="0" xfId="49" applyFont="1" applyFill="1" applyBorder="1" applyAlignment="1" applyProtection="1">
      <alignment horizontal="center" vertical="center"/>
      <protection locked="0"/>
    </xf>
    <xf numFmtId="0" fontId="40" fillId="0" borderId="0" xfId="49" applyFont="1" applyFill="1" applyAlignment="1" applyProtection="1">
      <alignment horizontal="right" vertical="center"/>
      <protection locked="0"/>
    </xf>
    <xf numFmtId="178" fontId="31" fillId="40" borderId="13" xfId="49" applyNumberFormat="1" applyFont="1" applyFill="1" applyBorder="1" applyProtection="1">
      <alignment vertical="center"/>
      <protection locked="0"/>
    </xf>
    <xf numFmtId="178" fontId="31" fillId="0" borderId="0" xfId="49" applyNumberFormat="1" applyFont="1" applyBorder="1" applyProtection="1">
      <alignment vertical="center"/>
      <protection locked="0"/>
    </xf>
    <xf numFmtId="0" fontId="31" fillId="0" borderId="27" xfId="49" applyFont="1" applyBorder="1" applyProtection="1">
      <alignment vertical="center"/>
      <protection locked="0"/>
    </xf>
    <xf numFmtId="0" fontId="31" fillId="0" borderId="28" xfId="49" applyFont="1" applyBorder="1" applyProtection="1">
      <alignment vertical="center"/>
      <protection locked="0"/>
    </xf>
    <xf numFmtId="0" fontId="31" fillId="0" borderId="29" xfId="49" applyFont="1" applyBorder="1" applyProtection="1">
      <alignment vertical="center"/>
      <protection locked="0"/>
    </xf>
    <xf numFmtId="0" fontId="31" fillId="0" borderId="29" xfId="0" applyFont="1" applyBorder="1" applyAlignment="1" applyProtection="1">
      <alignment vertical="top"/>
      <protection locked="0"/>
    </xf>
    <xf numFmtId="0" fontId="31" fillId="0" borderId="0" xfId="49" applyFont="1" applyAlignment="1" applyProtection="1">
      <alignment vertical="center" wrapText="1"/>
      <protection locked="0"/>
    </xf>
    <xf numFmtId="178" fontId="31" fillId="0" borderId="10" xfId="49" applyNumberFormat="1" applyFont="1" applyFill="1" applyBorder="1" applyAlignment="1" applyProtection="1">
      <alignment horizontal="center" vertical="center"/>
      <protection locked="0"/>
    </xf>
    <xf numFmtId="178" fontId="31" fillId="0" borderId="22" xfId="49" applyNumberFormat="1" applyFont="1" applyFill="1" applyBorder="1" applyAlignment="1" applyProtection="1">
      <alignment horizontal="center" vertical="center"/>
      <protection locked="0"/>
    </xf>
    <xf numFmtId="177" fontId="31" fillId="36" borderId="13" xfId="49" applyNumberFormat="1" applyFont="1" applyFill="1" applyBorder="1" applyAlignment="1" applyProtection="1">
      <alignment horizontal="center" vertical="center"/>
      <protection locked="0"/>
    </xf>
    <xf numFmtId="178" fontId="31" fillId="36" borderId="13" xfId="49" applyNumberFormat="1" applyFont="1" applyFill="1" applyBorder="1" applyProtection="1">
      <alignment vertical="center"/>
      <protection locked="0"/>
    </xf>
    <xf numFmtId="0" fontId="0" fillId="0" borderId="0" xfId="49" applyNumberFormat="1" applyFont="1" applyAlignment="1">
      <alignment horizontal="center" vertical="center"/>
    </xf>
    <xf numFmtId="0" fontId="0" fillId="0" borderId="0" xfId="51" applyFont="1" applyAlignment="1">
      <alignment vertical="center" wrapText="1"/>
    </xf>
    <xf numFmtId="0" fontId="41" fillId="0" borderId="0" xfId="51" applyFont="1">
      <alignment vertical="center"/>
    </xf>
    <xf numFmtId="0" fontId="41" fillId="0" borderId="0" xfId="51" applyFont="1" applyAlignment="1">
      <alignment horizontal="center" vertical="center" wrapText="1"/>
    </xf>
    <xf numFmtId="0" fontId="42" fillId="0" borderId="0" xfId="51" applyFont="1" applyProtection="1">
      <alignment vertical="center"/>
      <protection locked="0"/>
    </xf>
    <xf numFmtId="0" fontId="20" fillId="0" borderId="13" xfId="51" applyFont="1" applyBorder="1" applyAlignment="1">
      <alignment horizontal="center" vertical="center" wrapText="1"/>
    </xf>
    <xf numFmtId="0" fontId="20" fillId="41" borderId="13" xfId="51" applyFont="1" applyFill="1" applyBorder="1" applyAlignment="1">
      <alignment vertical="center" wrapText="1"/>
    </xf>
    <xf numFmtId="0" fontId="20" fillId="0" borderId="13" xfId="51" applyFont="1" applyBorder="1" applyAlignment="1">
      <alignment vertical="center" wrapText="1"/>
    </xf>
    <xf numFmtId="0" fontId="20" fillId="0" borderId="37" xfId="49" applyFont="1" applyBorder="1" applyAlignment="1">
      <alignment horizontal="center" vertical="center" wrapText="1"/>
    </xf>
    <xf numFmtId="0" fontId="43" fillId="0" borderId="10" xfId="49" applyFont="1" applyBorder="1" applyAlignment="1">
      <alignment horizontal="center" vertical="center" wrapText="1"/>
    </xf>
    <xf numFmtId="0" fontId="41" fillId="0" borderId="0" xfId="49" applyNumberFormat="1" applyFont="1" applyAlignment="1">
      <alignment horizontal="center" vertical="center"/>
    </xf>
    <xf numFmtId="0" fontId="42" fillId="0" borderId="0" xfId="49" applyNumberFormat="1" applyFont="1" applyAlignment="1" applyProtection="1">
      <alignment horizontal="center" vertical="center"/>
      <protection locked="0"/>
    </xf>
    <xf numFmtId="0" fontId="20" fillId="41" borderId="13" xfId="51" applyNumberFormat="1" applyFont="1" applyFill="1" applyBorder="1" applyAlignment="1">
      <alignment horizontal="center" vertical="center" wrapText="1"/>
    </xf>
    <xf numFmtId="0" fontId="20" fillId="40" borderId="13" xfId="49" applyNumberFormat="1" applyFont="1" applyFill="1" applyBorder="1" applyAlignment="1">
      <alignment horizontal="center" vertical="center" wrapText="1"/>
    </xf>
    <xf numFmtId="0" fontId="20" fillId="0" borderId="38" xfId="49" applyFont="1" applyBorder="1" applyAlignment="1">
      <alignment horizontal="center" vertical="center" wrapText="1"/>
    </xf>
    <xf numFmtId="0" fontId="43" fillId="0" borderId="17" xfId="49" applyFont="1" applyBorder="1" applyAlignment="1">
      <alignment horizontal="center" vertical="center" wrapText="1"/>
    </xf>
    <xf numFmtId="178" fontId="20" fillId="40" borderId="13" xfId="49" applyNumberFormat="1" applyFont="1" applyFill="1" applyBorder="1" applyAlignment="1">
      <alignment horizontal="center" vertical="center" wrapText="1"/>
    </xf>
    <xf numFmtId="179" fontId="20" fillId="40" borderId="13" xfId="49" applyNumberFormat="1" applyFont="1" applyFill="1" applyBorder="1" applyAlignment="1">
      <alignment horizontal="center" vertical="center" wrapText="1"/>
    </xf>
    <xf numFmtId="180" fontId="20" fillId="0" borderId="13" xfId="49" applyNumberFormat="1" applyFont="1" applyFill="1" applyBorder="1" applyAlignment="1" applyProtection="1">
      <alignment horizontal="center" vertical="center" wrapText="1"/>
    </xf>
    <xf numFmtId="0" fontId="20" fillId="0" borderId="38" xfId="49" applyFont="1" applyBorder="1" applyAlignment="1">
      <alignment vertical="center" wrapText="1"/>
    </xf>
    <xf numFmtId="178" fontId="20" fillId="0" borderId="39" xfId="49" applyNumberFormat="1" applyFont="1" applyFill="1" applyBorder="1" applyAlignment="1">
      <alignment horizontal="center" vertical="center" wrapText="1"/>
    </xf>
    <xf numFmtId="0" fontId="42" fillId="36" borderId="0" xfId="51" applyFont="1" applyFill="1" applyAlignment="1" applyProtection="1">
      <alignment horizontal="right" vertical="center"/>
      <protection locked="0"/>
    </xf>
    <xf numFmtId="0" fontId="42" fillId="37" borderId="0" xfId="51" applyFont="1" applyFill="1" applyAlignment="1">
      <alignment horizontal="right" vertical="center"/>
    </xf>
    <xf numFmtId="178" fontId="42" fillId="37" borderId="0" xfId="51" applyNumberFormat="1" applyFont="1" applyFill="1" applyAlignment="1" applyProtection="1">
      <alignment horizontal="right" vertical="center"/>
      <protection locked="0"/>
    </xf>
    <xf numFmtId="178" fontId="20" fillId="0" borderId="13" xfId="51" applyNumberFormat="1" applyFont="1" applyBorder="1" applyAlignment="1">
      <alignment horizontal="center" vertical="center" wrapText="1"/>
    </xf>
    <xf numFmtId="0" fontId="20" fillId="0" borderId="40" xfId="49" applyFont="1" applyBorder="1" applyAlignment="1">
      <alignment horizontal="center" vertical="center" wrapText="1"/>
    </xf>
    <xf numFmtId="0" fontId="44" fillId="0" borderId="0" xfId="51" applyFont="1" applyProtection="1">
      <alignment vertical="center"/>
      <protection locked="0"/>
    </xf>
    <xf numFmtId="0" fontId="44" fillId="0" borderId="0" xfId="49" applyFont="1">
      <alignment vertical="center"/>
    </xf>
    <xf numFmtId="0" fontId="20" fillId="0" borderId="10" xfId="51" applyFont="1" applyBorder="1" applyAlignment="1">
      <alignment horizontal="left" vertical="center" wrapText="1"/>
    </xf>
    <xf numFmtId="0" fontId="20" fillId="0" borderId="17" xfId="51" applyFont="1" applyBorder="1" applyAlignment="1">
      <alignment horizontal="left" vertical="center" wrapText="1"/>
    </xf>
    <xf numFmtId="179" fontId="20" fillId="0" borderId="13" xfId="49" applyNumberFormat="1" applyFont="1" applyBorder="1" applyAlignment="1">
      <alignment horizontal="center" vertical="center" wrapText="1"/>
    </xf>
    <xf numFmtId="178" fontId="42" fillId="42" borderId="0" xfId="51" applyNumberFormat="1" applyFont="1" applyFill="1" applyAlignment="1" applyProtection="1">
      <alignment horizontal="right" vertical="center"/>
      <protection locked="0"/>
    </xf>
    <xf numFmtId="178" fontId="42" fillId="40" borderId="0" xfId="51" applyNumberFormat="1" applyFont="1" applyFill="1" applyAlignment="1" applyProtection="1">
      <alignment horizontal="right" vertical="center"/>
      <protection locked="0"/>
    </xf>
    <xf numFmtId="0" fontId="43" fillId="0" borderId="22" xfId="49" applyFont="1" applyBorder="1" applyAlignment="1">
      <alignment horizontal="center" vertical="center" wrapText="1"/>
    </xf>
    <xf numFmtId="0" fontId="41" fillId="0" borderId="0" xfId="49" applyFont="1" applyAlignment="1">
      <alignment vertical="center" wrapText="1"/>
    </xf>
    <xf numFmtId="0" fontId="20" fillId="0" borderId="10" xfId="51" applyFont="1" applyBorder="1" applyAlignment="1">
      <alignment horizontal="center" vertical="center" wrapText="1"/>
    </xf>
    <xf numFmtId="0" fontId="1" fillId="0" borderId="20" xfId="49" applyFont="1" applyBorder="1" applyAlignment="1">
      <alignment horizontal="left" vertical="center" wrapText="1"/>
    </xf>
    <xf numFmtId="0" fontId="45" fillId="0" borderId="21" xfId="49" applyFont="1" applyBorder="1" applyAlignment="1">
      <alignment horizontal="left" vertical="center" wrapText="1"/>
    </xf>
    <xf numFmtId="0" fontId="20" fillId="0" borderId="17" xfId="51" applyFont="1" applyBorder="1" applyAlignment="1">
      <alignment horizontal="center" vertical="center" wrapText="1"/>
    </xf>
    <xf numFmtId="181" fontId="20" fillId="0" borderId="37" xfId="29" applyNumberFormat="1" applyFont="1" applyBorder="1" applyAlignment="1">
      <alignment horizontal="center" vertical="center" wrapText="1"/>
    </xf>
    <xf numFmtId="0" fontId="1" fillId="0" borderId="20" xfId="49" applyFont="1" applyBorder="1" applyAlignment="1">
      <alignment horizontal="left" vertical="center"/>
    </xf>
    <xf numFmtId="0" fontId="45" fillId="0" borderId="21" xfId="49" applyFont="1" applyBorder="1" applyAlignment="1">
      <alignment horizontal="left" vertical="center"/>
    </xf>
    <xf numFmtId="181" fontId="20" fillId="0" borderId="38" xfId="29" applyNumberFormat="1" applyFont="1" applyBorder="1" applyAlignment="1">
      <alignment horizontal="center" vertical="center" wrapText="1"/>
    </xf>
    <xf numFmtId="181" fontId="20" fillId="0" borderId="13" xfId="28" applyNumberFormat="1" applyFont="1" applyBorder="1" applyAlignment="1">
      <alignment horizontal="center" vertical="center" wrapText="1"/>
    </xf>
    <xf numFmtId="0" fontId="20" fillId="41" borderId="34" xfId="49" applyFont="1" applyFill="1" applyBorder="1" applyAlignment="1">
      <alignment horizontal="center" vertical="center" wrapText="1"/>
    </xf>
    <xf numFmtId="0" fontId="20" fillId="41" borderId="35" xfId="49" applyFont="1" applyFill="1" applyBorder="1" applyAlignment="1">
      <alignment horizontal="center" vertical="center" wrapText="1"/>
    </xf>
    <xf numFmtId="0" fontId="42" fillId="0" borderId="0" xfId="51" applyFont="1" applyFill="1" applyAlignment="1">
      <alignment horizontal="right" vertical="center"/>
    </xf>
    <xf numFmtId="49" fontId="30" fillId="37" borderId="13" xfId="72" applyNumberFormat="1" applyFont="1" applyFill="1" applyBorder="1" applyAlignment="1">
      <alignment horizontal="center" vertical="center" shrinkToFit="1"/>
    </xf>
    <xf numFmtId="0" fontId="46" fillId="0" borderId="13" xfId="72" applyFont="1" applyFill="1" applyBorder="1" applyAlignment="1">
      <alignment horizontal="center" vertical="center" wrapText="1" shrinkToFit="1"/>
    </xf>
    <xf numFmtId="49" fontId="30" fillId="36" borderId="34" xfId="72" applyNumberFormat="1" applyFont="1" applyFill="1" applyBorder="1" applyAlignment="1">
      <alignment horizontal="right" vertical="center" shrinkToFit="1"/>
    </xf>
    <xf numFmtId="49" fontId="30" fillId="36" borderId="13" xfId="72" applyNumberFormat="1" applyFont="1" applyFill="1" applyBorder="1" applyAlignment="1">
      <alignment horizontal="right" vertical="center" shrinkToFit="1"/>
    </xf>
    <xf numFmtId="49" fontId="30" fillId="0" borderId="0" xfId="72" applyNumberFormat="1" applyFont="1" applyFill="1" applyBorder="1" applyAlignment="1">
      <alignment horizontal="center" vertical="center" shrinkToFit="1"/>
    </xf>
    <xf numFmtId="0" fontId="34" fillId="0" borderId="22" xfId="72" applyFont="1" applyFill="1" applyBorder="1" applyAlignment="1">
      <alignment horizontal="center" vertical="center" wrapText="1" shrinkToFit="1"/>
    </xf>
    <xf numFmtId="176" fontId="30" fillId="39" borderId="27" xfId="43" applyNumberFormat="1" applyFont="1" applyFill="1" applyBorder="1" applyAlignment="1">
      <alignment horizontal="right" vertical="center" shrinkToFit="1"/>
    </xf>
    <xf numFmtId="176" fontId="30" fillId="39" borderId="22" xfId="43" applyNumberFormat="1" applyFont="1" applyFill="1" applyBorder="1" applyAlignment="1">
      <alignment horizontal="right" vertical="center" shrinkToFit="1"/>
    </xf>
    <xf numFmtId="0" fontId="34" fillId="0" borderId="10" xfId="72" applyFont="1" applyFill="1" applyBorder="1" applyAlignment="1">
      <alignment horizontal="center" vertical="center" wrapText="1" shrinkToFit="1"/>
    </xf>
    <xf numFmtId="176" fontId="30" fillId="39" borderId="14" xfId="43" applyNumberFormat="1" applyFont="1" applyFill="1" applyBorder="1" applyAlignment="1">
      <alignment horizontal="right" vertical="center" shrinkToFit="1"/>
    </xf>
    <xf numFmtId="176" fontId="30" fillId="39" borderId="10" xfId="43" applyNumberFormat="1" applyFont="1" applyFill="1" applyBorder="1" applyAlignment="1">
      <alignment horizontal="right" vertical="center" shrinkToFit="1"/>
    </xf>
    <xf numFmtId="49" fontId="30" fillId="0" borderId="31" xfId="72" applyNumberFormat="1" applyFont="1" applyFill="1" applyBorder="1" applyAlignment="1">
      <alignment horizontal="center" vertical="center" shrinkToFit="1"/>
    </xf>
    <xf numFmtId="0" fontId="34" fillId="0" borderId="34" xfId="72" applyFont="1" applyFill="1" applyBorder="1" applyAlignment="1">
      <alignment horizontal="center" vertical="center" wrapText="1" shrinkToFit="1"/>
    </xf>
    <xf numFmtId="0" fontId="34" fillId="0" borderId="41" xfId="72" applyFont="1" applyFill="1" applyBorder="1" applyAlignment="1">
      <alignment horizontal="center" vertical="center" wrapText="1" shrinkToFit="1"/>
    </xf>
    <xf numFmtId="176" fontId="30" fillId="0" borderId="42" xfId="43" applyNumberFormat="1" applyFont="1" applyFill="1" applyBorder="1" applyAlignment="1">
      <alignment horizontal="right" vertical="center" shrinkToFit="1"/>
    </xf>
    <xf numFmtId="176" fontId="30" fillId="0" borderId="43" xfId="43" applyNumberFormat="1" applyFont="1" applyFill="1" applyBorder="1" applyAlignment="1">
      <alignment horizontal="right" vertical="center" shrinkToFit="1"/>
    </xf>
    <xf numFmtId="176" fontId="30" fillId="39" borderId="44" xfId="43" applyNumberFormat="1" applyFont="1" applyFill="1" applyBorder="1" applyAlignment="1">
      <alignment horizontal="right" vertical="center" shrinkToFit="1"/>
    </xf>
  </cellXfs>
  <cellStyles count="8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_【参考】（診療所等）交付申請書・実績報告書" xfId="28"/>
    <cellStyle name="パーセント_【参考例①】(有床診)実績報告書" xfId="29"/>
    <cellStyle name="メモ" xfId="30" builtinId="10" customBuiltin="1"/>
    <cellStyle name="リンク セル" xfId="31" builtinId="24" customBuiltin="1"/>
    <cellStyle name="入力" xfId="32" builtinId="20" customBuiltin="1"/>
    <cellStyle name="出力" xfId="33" builtinId="21" customBuiltin="1"/>
    <cellStyle name="悪い" xfId="34" builtinId="27" customBuiltin="1"/>
    <cellStyle name="桁区切り 2" xfId="35"/>
    <cellStyle name="桁区切り 3" xfId="36"/>
    <cellStyle name="桁区切り 4" xfId="37"/>
    <cellStyle name="桁区切り 5" xfId="38"/>
    <cellStyle name="桁区切り 6" xfId="39"/>
    <cellStyle name="桁区切り 7" xfId="40"/>
    <cellStyle name="桁区切り 8" xfId="41"/>
    <cellStyle name="桁区切り_02-1_（様式第１号）支援金交付申請書" xfId="42"/>
    <cellStyle name="桁区切り_02-2_支援金申請額内訳書" xfId="43"/>
    <cellStyle name="桁区切り_【参考】（診療所等）交付申請書・実績報告書" xfId="44"/>
    <cellStyle name="標準" xfId="0" builtinId="0"/>
    <cellStyle name="標準 10" xfId="45"/>
    <cellStyle name="標準 11" xfId="46"/>
    <cellStyle name="標準 12" xfId="47"/>
    <cellStyle name="標準 13" xfId="48"/>
    <cellStyle name="標準 14" xfId="49"/>
    <cellStyle name="標準 14 2" xfId="50"/>
    <cellStyle name="標準 14 3" xfId="51"/>
    <cellStyle name="標準 2" xfId="52"/>
    <cellStyle name="標準 2 2" xfId="53"/>
    <cellStyle name="標準 2 2 2" xfId="54"/>
    <cellStyle name="標準 2 2 2 2" xfId="55"/>
    <cellStyle name="標準 2 2 2 5" xfId="56"/>
    <cellStyle name="標準 2 2_交付金交付申請書H27 改修前後比較資料 20150109" xfId="57"/>
    <cellStyle name="標準 2 2_交付金交付申請書H27 改修前後比較資料 20150109 2" xfId="58"/>
    <cellStyle name="標準 2 2_交付金交付申請書（一般）H25配布用 20130122 2" xfId="59"/>
    <cellStyle name="標準 2 3" xfId="60"/>
    <cellStyle name="標準 2 4" xfId="61"/>
    <cellStyle name="標準 3" xfId="62"/>
    <cellStyle name="標準 4" xfId="63"/>
    <cellStyle name="標準 5" xfId="64"/>
    <cellStyle name="標準 6" xfId="65"/>
    <cellStyle name="標準 7" xfId="66"/>
    <cellStyle name="標準 8" xfId="67"/>
    <cellStyle name="標準 8 2" xfId="68"/>
    <cellStyle name="標準 9" xfId="69"/>
    <cellStyle name="標準_02-1_（様式第１号）支援金交付申請書" xfId="70"/>
    <cellStyle name="標準_02-1_（様式第１号）支援金交付申請書_1" xfId="71"/>
    <cellStyle name="標準_02-2_支援金申請額内訳書" xfId="72"/>
    <cellStyle name="良い" xfId="73" builtinId="26" customBuiltin="1"/>
    <cellStyle name="見出し 1" xfId="74" builtinId="16" customBuiltin="1"/>
    <cellStyle name="見出し 2" xfId="75" builtinId="17" customBuiltin="1"/>
    <cellStyle name="見出し 3" xfId="76" builtinId="18" customBuiltin="1"/>
    <cellStyle name="見出し 4" xfId="77" builtinId="19" customBuiltin="1"/>
    <cellStyle name="計算" xfId="78" builtinId="22" customBuiltin="1"/>
    <cellStyle name="説明文" xfId="79" builtinId="53" customBuiltin="1"/>
    <cellStyle name="警告文" xfId="80" builtinId="11" customBuiltin="1"/>
    <cellStyle name="集計" xfId="81" builtinId="25" customBuiltin="1"/>
  </cellStyles>
  <dxfs count="305">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patternFill>
      </fill>
    </dxf>
    <dxf>
      <fill>
        <patternFill>
          <bgColor theme="1"/>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patternFill>
      </fill>
    </dxf>
    <dxf>
      <fill>
        <patternFill>
          <bgColor theme="1"/>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patternFill>
      </fill>
    </dxf>
    <dxf>
      <fill>
        <patternFill>
          <bgColor theme="1"/>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patternFill>
      </fill>
    </dxf>
    <dxf>
      <fill>
        <patternFill>
          <bgColor theme="1"/>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s>
  <tableStyles count="0" defaultTableStyle="TableStyleMedium2" defaultPivotStyle="PivotStyleLight16"/>
  <colors>
    <mruColors>
      <color rgb="FFFFE9FF"/>
      <color rgb="FF4200FF"/>
      <color rgb="FFFFFFCC"/>
      <color rgb="FFFFFF99"/>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sheetMetadata" Target="metadata.xml" /><Relationship Id="rId21" Type="http://schemas.openxmlformats.org/officeDocument/2006/relationships/customXml" Target="../customXml/item2.xml" /><Relationship Id="rId22" Type="http://schemas.openxmlformats.org/officeDocument/2006/relationships/customXml" Target="../customXml/item1.xml" /><Relationship Id="rId23" Type="http://schemas.openxmlformats.org/officeDocument/2006/relationships/customXml" Target="../customXml/item3.xml" /><Relationship Id="rId24" Type="http://schemas.openxmlformats.org/officeDocument/2006/relationships/theme" Target="theme/theme1.xml" /><Relationship Id="rId25" Type="http://schemas.openxmlformats.org/officeDocument/2006/relationships/sharedStrings" Target="sharedStrings.xml" /><Relationship Id="rId2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24</xdr:col>
      <xdr:colOff>149225</xdr:colOff>
      <xdr:row>20</xdr:row>
      <xdr:rowOff>171450</xdr:rowOff>
    </xdr:from>
    <xdr:to xmlns:xdr="http://schemas.openxmlformats.org/drawingml/2006/spreadsheetDrawing">
      <xdr:col>35</xdr:col>
      <xdr:colOff>158115</xdr:colOff>
      <xdr:row>25</xdr:row>
      <xdr:rowOff>22225</xdr:rowOff>
    </xdr:to>
    <xdr:sp macro="" textlink="">
      <xdr:nvSpPr>
        <xdr:cNvPr id="2" name="図形 1"/>
        <xdr:cNvSpPr/>
      </xdr:nvSpPr>
      <xdr:spPr>
        <a:xfrm>
          <a:off x="4949825" y="5487670"/>
          <a:ext cx="2209165" cy="1038225"/>
        </a:xfrm>
        <a:prstGeom prst="wedgeRectCallout">
          <a:avLst>
            <a:gd name="adj1" fmla="val -73154"/>
            <a:gd name="adj2" fmla="val 20890"/>
          </a:avLst>
        </a:prstGeom>
        <a:solidFill>
          <a:schemeClr val="bg1"/>
        </a:solidFill>
        <a:ln w="28575"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b="1">
              <a:solidFill>
                <a:sysClr val="windowText" lastClr="000000"/>
              </a:solidFill>
            </a:rPr>
            <a:t>物価支援事業のみ申請</a:t>
          </a:r>
          <a:r>
            <a:rPr kumimoji="1" lang="ja-JP" altLang="en-US">
              <a:solidFill>
                <a:sysClr val="windowText" lastClr="000000"/>
              </a:solidFill>
            </a:rPr>
            <a:t>する場合は、別紙様式１、別紙様式２は提出不要です。</a:t>
          </a:r>
          <a:endParaRPr kumimoji="1" lang="ja-JP" altLang="en-US">
            <a:solidFill>
              <a:sysClr val="windowText" lastClr="000000"/>
            </a:solidFill>
          </a:endParaRPr>
        </a:p>
        <a:p>
          <a:r>
            <a:rPr kumimoji="1" lang="ja-JP" altLang="en-US">
              <a:solidFill>
                <a:sysClr val="windowText" lastClr="000000"/>
              </a:solidFill>
            </a:rPr>
            <a:t>線で消してください。</a:t>
          </a:r>
          <a:endParaRPr kumimoji="1" lang="ja-JP" altLang="en-US">
            <a:solidFill>
              <a:sysClr val="windowText" lastClr="000000"/>
            </a:solidFill>
          </a:endParaRPr>
        </a:p>
      </xdr:txBody>
    </xdr:sp>
    <xdr:clientData/>
  </xdr:twoCellAnchor>
  <xdr:twoCellAnchor>
    <xdr:from xmlns:xdr="http://schemas.openxmlformats.org/drawingml/2006/spreadsheetDrawing">
      <xdr:col>23</xdr:col>
      <xdr:colOff>165100</xdr:colOff>
      <xdr:row>33</xdr:row>
      <xdr:rowOff>92710</xdr:rowOff>
    </xdr:from>
    <xdr:to xmlns:xdr="http://schemas.openxmlformats.org/drawingml/2006/spreadsheetDrawing">
      <xdr:col>35</xdr:col>
      <xdr:colOff>80645</xdr:colOff>
      <xdr:row>36</xdr:row>
      <xdr:rowOff>50800</xdr:rowOff>
    </xdr:to>
    <xdr:sp macro="" textlink="">
      <xdr:nvSpPr>
        <xdr:cNvPr id="3" name="図形 2"/>
        <xdr:cNvSpPr/>
      </xdr:nvSpPr>
      <xdr:spPr>
        <a:xfrm>
          <a:off x="4765675" y="8926830"/>
          <a:ext cx="2315845" cy="974090"/>
        </a:xfrm>
        <a:prstGeom prst="wedgeRectCallout">
          <a:avLst>
            <a:gd name="adj1" fmla="val -140"/>
            <a:gd name="adj2" fmla="val -147393"/>
          </a:avLst>
        </a:prstGeom>
        <a:solidFill>
          <a:schemeClr val="bg1"/>
        </a:solidFill>
        <a:ln w="28575"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200">
              <a:solidFill>
                <a:sysClr val="windowText" lastClr="000000"/>
              </a:solidFill>
              <a:latin typeface="ＭＳ Ｐゴシック"/>
              <a:ea typeface="ＭＳ Ｐゴシック"/>
            </a:rPr>
            <a:t>金融機関コード、支店コードは、分かる場合には記載してください。不明の場合は空欄で構いません。</a:t>
          </a:r>
          <a:endParaRPr kumimoji="1" lang="ja-JP" altLang="en-US">
            <a:solidFill>
              <a:sysClr val="windowText" lastClr="000000"/>
            </a:solidFill>
          </a:endParaRPr>
        </a:p>
      </xdr:txBody>
    </xdr:sp>
    <xdr:clientData/>
  </xdr:twoCellAnchor>
  <xdr:twoCellAnchor>
    <xdr:from xmlns:xdr="http://schemas.openxmlformats.org/drawingml/2006/spreadsheetDrawing">
      <xdr:col>24</xdr:col>
      <xdr:colOff>157480</xdr:colOff>
      <xdr:row>25</xdr:row>
      <xdr:rowOff>229235</xdr:rowOff>
    </xdr:from>
    <xdr:to xmlns:xdr="http://schemas.openxmlformats.org/drawingml/2006/spreadsheetDrawing">
      <xdr:col>35</xdr:col>
      <xdr:colOff>171450</xdr:colOff>
      <xdr:row>30</xdr:row>
      <xdr:rowOff>35560</xdr:rowOff>
    </xdr:to>
    <xdr:sp macro="" textlink="">
      <xdr:nvSpPr>
        <xdr:cNvPr id="4" name="図形 3"/>
        <xdr:cNvSpPr/>
      </xdr:nvSpPr>
      <xdr:spPr>
        <a:xfrm>
          <a:off x="4958080" y="6732905"/>
          <a:ext cx="2214245" cy="993775"/>
        </a:xfrm>
        <a:prstGeom prst="wedgeRectCallout">
          <a:avLst>
            <a:gd name="adj1" fmla="val -65018"/>
            <a:gd name="adj2" fmla="val 85455"/>
          </a:avLst>
        </a:prstGeom>
        <a:solidFill>
          <a:schemeClr val="bg1"/>
        </a:solidFill>
        <a:ln w="28575"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200">
              <a:solidFill>
                <a:sysClr val="windowText" lastClr="000000"/>
              </a:solidFill>
              <a:latin typeface="ＭＳ Ｐゴシック"/>
              <a:ea typeface="ＭＳ Ｐゴシック"/>
            </a:rPr>
            <a:t>金融機関名、支店名、預金種目の種類は、該当するものを○で囲むか、該当しないものを線で消してください。</a:t>
          </a:r>
          <a:endParaRPr kumimoji="1" lang="ja-JP" altLang="en-US">
            <a:solidFill>
              <a:sysClr val="windowText" lastClr="000000"/>
            </a:solidFill>
          </a:endParaRPr>
        </a:p>
      </xdr:txBody>
    </xdr:sp>
    <xdr:clientData/>
  </xdr:twoCellAnchor>
  <xdr:twoCellAnchor>
    <xdr:from xmlns:xdr="http://schemas.openxmlformats.org/drawingml/2006/spreadsheetDrawing">
      <xdr:col>1</xdr:col>
      <xdr:colOff>22225</xdr:colOff>
      <xdr:row>39</xdr:row>
      <xdr:rowOff>144780</xdr:rowOff>
    </xdr:from>
    <xdr:to xmlns:xdr="http://schemas.openxmlformats.org/drawingml/2006/spreadsheetDrawing">
      <xdr:col>12</xdr:col>
      <xdr:colOff>116205</xdr:colOff>
      <xdr:row>42</xdr:row>
      <xdr:rowOff>289560</xdr:rowOff>
    </xdr:to>
    <xdr:sp macro="" textlink="">
      <xdr:nvSpPr>
        <xdr:cNvPr id="5" name="図形 4"/>
        <xdr:cNvSpPr/>
      </xdr:nvSpPr>
      <xdr:spPr>
        <a:xfrm>
          <a:off x="222250" y="10756900"/>
          <a:ext cx="2294255" cy="1287780"/>
        </a:xfrm>
        <a:prstGeom prst="wedgeRectCallout">
          <a:avLst>
            <a:gd name="adj1" fmla="val 71664"/>
            <a:gd name="adj2" fmla="val 39029"/>
          </a:avLst>
        </a:prstGeom>
        <a:solidFill>
          <a:schemeClr val="bg1"/>
        </a:solidFill>
        <a:ln w="28575"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200">
              <a:solidFill>
                <a:sysClr val="windowText" lastClr="000000"/>
              </a:solidFill>
              <a:latin typeface="ＭＳ Ｐゴシック"/>
              <a:ea typeface="ＭＳ Ｐゴシック"/>
            </a:rPr>
            <a:t>申請内容に不明点があったり、不備があった場合に連絡をするので、必ず連絡が取れる電話番号、メールアドレスを記載してください。</a:t>
          </a:r>
          <a:endParaRPr kumimoji="1" lang="ja-JP" altLang="en-US">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546735</xdr:colOff>
      <xdr:row>15</xdr:row>
      <xdr:rowOff>3810</xdr:rowOff>
    </xdr:from>
    <xdr:to xmlns:xdr="http://schemas.openxmlformats.org/drawingml/2006/spreadsheetDrawing">
      <xdr:col>6</xdr:col>
      <xdr:colOff>1292860</xdr:colOff>
      <xdr:row>17</xdr:row>
      <xdr:rowOff>441960</xdr:rowOff>
    </xdr:to>
    <xdr:sp macro="" textlink="">
      <xdr:nvSpPr>
        <xdr:cNvPr id="2" name="図形 2"/>
        <xdr:cNvSpPr/>
      </xdr:nvSpPr>
      <xdr:spPr>
        <a:xfrm>
          <a:off x="8073390" y="5009515"/>
          <a:ext cx="3584575" cy="1454150"/>
        </a:xfrm>
        <a:prstGeom prst="wedgeRectCallout">
          <a:avLst>
            <a:gd name="adj1" fmla="val -4159"/>
            <a:gd name="adj2" fmla="val -119036"/>
          </a:avLst>
        </a:prstGeom>
        <a:solidFill>
          <a:schemeClr val="bg1"/>
        </a:solidFill>
        <a:ln w="28575"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200">
              <a:solidFill>
                <a:sysClr val="windowText" lastClr="000000"/>
              </a:solidFill>
              <a:latin typeface="ＭＳ Ｐゴシック"/>
              <a:ea typeface="ＭＳ Ｐゴシック"/>
            </a:rPr>
            <a:t>法人単位で複数の施設の賃金改善を実施しており、補助基準額を下回る施設（店舗）がある場合は、補助基準額を上回っている他の施設</a:t>
          </a:r>
          <a:r>
            <a:rPr kumimoji="1" lang="ja-JP" altLang="en-US" sz="1200">
              <a:solidFill>
                <a:sysClr val="windowText" lastClr="000000"/>
              </a:solidFill>
              <a:latin typeface="ＭＳ Ｐゴシック"/>
              <a:ea typeface="ＭＳ Ｐゴシック"/>
            </a:rPr>
            <a:t>（店舗）の超過分を補填して記載してください</a:t>
          </a:r>
          <a:r>
            <a:rPr kumimoji="1" lang="ja-JP" altLang="en-US" sz="1200">
              <a:solidFill>
                <a:sysClr val="windowText" lastClr="000000"/>
              </a:solidFill>
              <a:latin typeface="ＭＳ Ｐゴシック"/>
              <a:ea typeface="ＭＳ Ｐゴシック"/>
            </a:rPr>
            <a:t>。</a:t>
          </a:r>
          <a:endParaRPr kumimoji="1" lang="ja-JP" altLang="en-US">
            <a:solidFill>
              <a:sysClr val="windowText" lastClr="000000"/>
            </a:solidFill>
          </a:endParaRPr>
        </a:p>
        <a:p>
          <a:r>
            <a:rPr kumimoji="1" lang="ja-JP" altLang="en-US">
              <a:solidFill>
                <a:sysClr val="windowText" lastClr="000000"/>
              </a:solidFill>
            </a:rPr>
            <a:t>例：実支出額140,000円＋超過分30</a:t>
          </a:r>
          <a:r>
            <a:rPr kumimoji="1" lang="ja-JP" altLang="en-US">
              <a:solidFill>
                <a:sysClr val="windowText" lastClr="000000"/>
              </a:solidFill>
            </a:rPr>
            <a:t>,000円（うち10,000円）＝150,000円</a:t>
          </a:r>
          <a:endParaRPr kumimoji="1" lang="ja-JP" altLang="en-US">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4</xdr:col>
      <xdr:colOff>1895475</xdr:colOff>
      <xdr:row>15</xdr:row>
      <xdr:rowOff>202565</xdr:rowOff>
    </xdr:from>
    <xdr:to xmlns:xdr="http://schemas.openxmlformats.org/drawingml/2006/spreadsheetDrawing">
      <xdr:col>5</xdr:col>
      <xdr:colOff>1985010</xdr:colOff>
      <xdr:row>19</xdr:row>
      <xdr:rowOff>115570</xdr:rowOff>
    </xdr:to>
    <xdr:sp macro="" textlink="">
      <xdr:nvSpPr>
        <xdr:cNvPr id="3" name="正方形/長方形 3"/>
        <xdr:cNvSpPr/>
      </xdr:nvSpPr>
      <xdr:spPr>
        <a:xfrm>
          <a:off x="5607050" y="3497580"/>
          <a:ext cx="2434590" cy="725805"/>
        </a:xfrm>
        <a:prstGeom prst="rect">
          <a:avLst/>
        </a:prstGeom>
        <a:solidFill>
          <a:schemeClr val="bg1"/>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2400" kern="1200">
              <a:solidFill>
                <a:srgbClr val="FF0000"/>
              </a:solidFill>
            </a:rPr>
            <a:t>薬局対象外</a:t>
          </a:r>
          <a:endParaRPr kumimoji="1" lang="ja-JP" altLang="en-US" sz="2400" kern="12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0</xdr:col>
      <xdr:colOff>2902585</xdr:colOff>
      <xdr:row>0</xdr:row>
      <xdr:rowOff>11430</xdr:rowOff>
    </xdr:from>
    <xdr:to xmlns:xdr="http://schemas.openxmlformats.org/drawingml/2006/spreadsheetDrawing">
      <xdr:col>4</xdr:col>
      <xdr:colOff>850265</xdr:colOff>
      <xdr:row>7</xdr:row>
      <xdr:rowOff>154305</xdr:rowOff>
    </xdr:to>
    <xdr:sp macro="" textlink="">
      <xdr:nvSpPr>
        <xdr:cNvPr id="1" name="テキスト 3"/>
        <xdr:cNvSpPr txBox="1"/>
      </xdr:nvSpPr>
      <xdr:spPr>
        <a:xfrm>
          <a:off x="2902585" y="11430"/>
          <a:ext cx="5100955" cy="2990850"/>
        </a:xfrm>
        <a:prstGeom prst="rect">
          <a:avLst/>
        </a:prstGeom>
        <a:solidFill>
          <a:schemeClr val="lt1"/>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b="0">
              <a:latin typeface="ＭＳ Ｐゴシック"/>
              <a:ea typeface="ＭＳ Ｐゴシック"/>
            </a:rPr>
            <a:t>①４月、５月の２ヶ月分の賃金改善（毎月の手当の引き上げによる）</a:t>
          </a:r>
          <a:endParaRPr kumimoji="1" lang="ja-JP" altLang="en-US" sz="1200" b="0">
            <a:latin typeface="ＭＳ Ｐゴシック"/>
            <a:ea typeface="ＭＳ Ｐゴシック"/>
          </a:endParaRPr>
        </a:p>
        <a:p>
          <a:r>
            <a:rPr kumimoji="1" lang="ja-JP" altLang="en-US" sz="1200" b="0">
              <a:latin typeface="ＭＳ Ｐゴシック"/>
              <a:ea typeface="ＭＳ Ｐゴシック"/>
            </a:rPr>
            <a:t>看護職員：７人に2ヶ月で計70,000円の賃金改善</a:t>
          </a:r>
          <a:endParaRPr kumimoji="1" lang="ja-JP" altLang="en-US" sz="1200" b="0">
            <a:latin typeface="ＭＳ Ｐゴシック"/>
            <a:ea typeface="ＭＳ Ｐゴシック"/>
          </a:endParaRPr>
        </a:p>
        <a:p>
          <a:r>
            <a:rPr kumimoji="1" lang="ja-JP" altLang="en-US" sz="1200" b="0">
              <a:latin typeface="ＭＳ Ｐゴシック"/>
              <a:ea typeface="ＭＳ Ｐゴシック"/>
            </a:rPr>
            <a:t>40歳未満の勤務医師：１人に2ヶ月で計12,000円</a:t>
          </a:r>
          <a:r>
            <a:rPr kumimoji="1" lang="ja-JP" altLang="en-US" sz="1200" b="0">
              <a:latin typeface="ＭＳ Ｐゴシック"/>
              <a:ea typeface="ＭＳ Ｐゴシック"/>
            </a:rPr>
            <a:t>の賃金改善</a:t>
          </a:r>
          <a:endParaRPr kumimoji="1" lang="ja-JP" altLang="en-US" sz="1200" b="0">
            <a:latin typeface="ＭＳ Ｐゴシック"/>
            <a:ea typeface="ＭＳ Ｐゴシック"/>
          </a:endParaRPr>
        </a:p>
        <a:p>
          <a:r>
            <a:rPr kumimoji="1" lang="ja-JP" altLang="en-US" sz="1200" b="0">
              <a:latin typeface="ＭＳ Ｐゴシック"/>
              <a:ea typeface="ＭＳ Ｐゴシック"/>
            </a:rPr>
            <a:t>事務職員：常勤職員１人（１日７時間勤務、１ヶ月20日勤務）</a:t>
          </a:r>
          <a:endParaRPr kumimoji="1" lang="ja-JP" altLang="en-US" sz="1200" b="0">
            <a:latin typeface="ＭＳ Ｐゴシック"/>
            <a:ea typeface="ＭＳ Ｐゴシック"/>
          </a:endParaRPr>
        </a:p>
        <a:p>
          <a:r>
            <a:rPr kumimoji="1" lang="ja-JP" altLang="en-US" sz="1200" b="0">
              <a:latin typeface="ＭＳ Ｐゴシック"/>
              <a:ea typeface="ＭＳ Ｐゴシック"/>
            </a:rPr>
            <a:t>　　　　　　　非常勤職員２人（１</a:t>
          </a:r>
          <a:r>
            <a:rPr kumimoji="1" lang="ja-JP" altLang="en-US" sz="1200" b="0">
              <a:latin typeface="ＭＳ Ｐゴシック"/>
              <a:ea typeface="ＭＳ Ｐゴシック"/>
            </a:rPr>
            <a:t>日７時間勤務、１ヶ月10日勤務</a:t>
          </a:r>
          <a:r>
            <a:rPr kumimoji="1" lang="ja-JP" altLang="en-US" sz="1200" b="0">
              <a:latin typeface="ＭＳ Ｐゴシック"/>
              <a:ea typeface="ＭＳ Ｐゴシック"/>
            </a:rPr>
            <a:t>）</a:t>
          </a:r>
          <a:endParaRPr kumimoji="1" lang="ja-JP" altLang="en-US" sz="1200" b="0">
            <a:latin typeface="ＭＳ Ｐゴシック"/>
            <a:ea typeface="ＭＳ Ｐゴシック"/>
          </a:endParaRPr>
        </a:p>
        <a:p>
          <a:r>
            <a:rPr kumimoji="1" lang="ja-JP" altLang="en-US" sz="1200" b="0">
              <a:latin typeface="ＭＳ Ｐゴシック"/>
              <a:ea typeface="ＭＳ Ｐゴシック"/>
            </a:rPr>
            <a:t>　　　　　　　に2ヶ月で計18,000円</a:t>
          </a:r>
          <a:r>
            <a:rPr kumimoji="1" lang="ja-JP" altLang="en-US" sz="1200" b="0">
              <a:latin typeface="ＭＳ Ｐゴシック"/>
              <a:ea typeface="ＭＳ Ｐゴシック"/>
            </a:rPr>
            <a:t>の賃金改善</a:t>
          </a:r>
          <a:endParaRPr kumimoji="1" lang="ja-JP" altLang="en-US" sz="1200" b="0">
            <a:latin typeface="ＭＳ Ｐゴシック"/>
            <a:ea typeface="ＭＳ Ｐゴシック"/>
          </a:endParaRPr>
        </a:p>
        <a:p>
          <a:pPr algn="ctr"/>
          <a:r>
            <a:rPr kumimoji="1" lang="ja-JP" altLang="en-US" sz="1200" b="0">
              <a:latin typeface="ＭＳ Ｐゴシック"/>
              <a:ea typeface="ＭＳ Ｐゴシック"/>
            </a:rPr>
            <a:t>＋</a:t>
          </a:r>
          <a:endParaRPr kumimoji="1" lang="ja-JP" altLang="en-US" sz="1200" b="0">
            <a:latin typeface="ＭＳ Ｐゴシック"/>
            <a:ea typeface="ＭＳ Ｐゴシック"/>
          </a:endParaRPr>
        </a:p>
        <a:p>
          <a:r>
            <a:rPr kumimoji="1" lang="ja-JP" altLang="en-US" sz="1200" b="0">
              <a:latin typeface="ＭＳ Ｐゴシック"/>
              <a:ea typeface="ＭＳ Ｐゴシック"/>
            </a:rPr>
            <a:t>②</a:t>
          </a:r>
          <a:r>
            <a:rPr kumimoji="1" lang="ja-JP" altLang="en-US" sz="1200" b="0">
              <a:latin typeface="ＭＳ Ｐゴシック"/>
              <a:ea typeface="ＭＳ Ｐゴシック"/>
            </a:rPr>
            <a:t>12</a:t>
          </a:r>
          <a:r>
            <a:rPr kumimoji="1" lang="ja-JP" altLang="en-US" sz="1200" b="0">
              <a:latin typeface="ＭＳ Ｐゴシック"/>
              <a:ea typeface="ＭＳ Ｐゴシック"/>
            </a:rPr>
            <a:t>月～３月分を一時金として賃金改善した場合</a:t>
          </a:r>
          <a:endParaRPr kumimoji="1" lang="ja-JP" altLang="en-US" sz="1200" b="0">
            <a:latin typeface="ＭＳ Ｐゴシック"/>
            <a:ea typeface="ＭＳ Ｐゴシック"/>
          </a:endParaRPr>
        </a:p>
        <a:p>
          <a:r>
            <a:rPr kumimoji="1" lang="ja-JP" altLang="en-US" sz="1200" b="0">
              <a:latin typeface="ＭＳ Ｐゴシック"/>
              <a:ea typeface="ＭＳ Ｐゴシック"/>
            </a:rPr>
            <a:t>看護職員：７人に計455,000円の賃金改善</a:t>
          </a:r>
          <a:endParaRPr kumimoji="1" lang="ja-JP" altLang="en-US" sz="1200" b="0">
            <a:latin typeface="ＭＳ Ｐゴシック"/>
            <a:ea typeface="ＭＳ Ｐゴシック"/>
          </a:endParaRPr>
        </a:p>
        <a:p>
          <a:r>
            <a:rPr kumimoji="1" lang="ja-JP" altLang="en-US" sz="1200" b="0">
              <a:latin typeface="ＭＳ Ｐゴシック"/>
              <a:ea typeface="ＭＳ Ｐゴシック"/>
            </a:rPr>
            <a:t>40歳未満の勤務医師：１人に計65,000円</a:t>
          </a:r>
          <a:r>
            <a:rPr kumimoji="1" lang="ja-JP" altLang="en-US" sz="1200" b="0">
              <a:latin typeface="ＭＳ Ｐゴシック"/>
              <a:ea typeface="ＭＳ Ｐゴシック"/>
            </a:rPr>
            <a:t>の賃金改善</a:t>
          </a:r>
          <a:endParaRPr kumimoji="1" lang="ja-JP" altLang="en-US" sz="1200" b="0">
            <a:latin typeface="ＭＳ Ｐゴシック"/>
            <a:ea typeface="ＭＳ Ｐゴシック"/>
          </a:endParaRPr>
        </a:p>
        <a:p>
          <a:r>
            <a:rPr kumimoji="1" lang="ja-JP" altLang="en-US" sz="1200" b="0">
              <a:latin typeface="ＭＳ Ｐゴシック"/>
              <a:ea typeface="ＭＳ Ｐゴシック"/>
            </a:rPr>
            <a:t>事務職員：常勤職員１人（１日７時間勤務、１ヶ月20日勤務）</a:t>
          </a:r>
          <a:endParaRPr kumimoji="1" lang="ja-JP" altLang="en-US" sz="1200" b="0">
            <a:latin typeface="ＭＳ Ｐゴシック"/>
            <a:ea typeface="ＭＳ Ｐゴシック"/>
          </a:endParaRPr>
        </a:p>
        <a:p>
          <a:r>
            <a:rPr kumimoji="1" lang="ja-JP" altLang="en-US" sz="1200" b="0">
              <a:latin typeface="ＭＳ Ｐゴシック"/>
              <a:ea typeface="ＭＳ Ｐゴシック"/>
            </a:rPr>
            <a:t>　　　　　　　非常勤職員２人（１</a:t>
          </a:r>
          <a:r>
            <a:rPr kumimoji="1" lang="ja-JP" altLang="en-US" sz="1200" b="0">
              <a:latin typeface="ＭＳ Ｐゴシック"/>
              <a:ea typeface="ＭＳ Ｐゴシック"/>
            </a:rPr>
            <a:t>日７時間勤務、１ヶ月10日勤務</a:t>
          </a:r>
          <a:r>
            <a:rPr kumimoji="1" lang="ja-JP" altLang="en-US" sz="1200" b="0">
              <a:latin typeface="ＭＳ Ｐゴシック"/>
              <a:ea typeface="ＭＳ Ｐゴシック"/>
            </a:rPr>
            <a:t>）</a:t>
          </a:r>
          <a:endParaRPr kumimoji="1" lang="ja-JP" altLang="en-US" sz="1200" b="0">
            <a:latin typeface="ＭＳ Ｐゴシック"/>
            <a:ea typeface="ＭＳ Ｐゴシック"/>
          </a:endParaRPr>
        </a:p>
        <a:p>
          <a:r>
            <a:rPr kumimoji="1" lang="ja-JP" altLang="en-US" sz="1200" b="0">
              <a:latin typeface="ＭＳ Ｐゴシック"/>
              <a:ea typeface="ＭＳ Ｐゴシック"/>
            </a:rPr>
            <a:t>　　　　　　　に計130,000円</a:t>
          </a:r>
          <a:r>
            <a:rPr kumimoji="1" lang="ja-JP" altLang="en-US" sz="1200" b="0">
              <a:latin typeface="ＭＳ Ｐゴシック"/>
              <a:ea typeface="ＭＳ Ｐゴシック"/>
            </a:rPr>
            <a:t>の賃金改善</a:t>
          </a:r>
          <a:endParaRPr kumimoji="1" lang="ja-JP" altLang="en-US" sz="1200" b="0">
            <a:latin typeface="ＭＳ Ｐゴシック"/>
            <a:ea typeface="ＭＳ Ｐゴシック"/>
          </a:endParaRPr>
        </a:p>
        <a:p>
          <a:endParaRPr kumimoji="1" lang="ja-JP" altLang="en-US" sz="14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0</xdr:col>
      <xdr:colOff>2874010</xdr:colOff>
      <xdr:row>0</xdr:row>
      <xdr:rowOff>0</xdr:rowOff>
    </xdr:from>
    <xdr:to xmlns:xdr="http://schemas.openxmlformats.org/drawingml/2006/spreadsheetDrawing">
      <xdr:col>4</xdr:col>
      <xdr:colOff>1069975</xdr:colOff>
      <xdr:row>5</xdr:row>
      <xdr:rowOff>186690</xdr:rowOff>
    </xdr:to>
    <xdr:sp macro="" textlink="">
      <xdr:nvSpPr>
        <xdr:cNvPr id="2" name="テキスト 7"/>
        <xdr:cNvSpPr txBox="1"/>
      </xdr:nvSpPr>
      <xdr:spPr>
        <a:xfrm>
          <a:off x="2874010" y="0"/>
          <a:ext cx="5349240" cy="2177415"/>
        </a:xfrm>
        <a:prstGeom prst="rect">
          <a:avLst/>
        </a:prstGeom>
        <a:solidFill>
          <a:schemeClr val="lt1"/>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b="0">
              <a:latin typeface="ＭＳ Ｐゴシック"/>
              <a:ea typeface="ＭＳ Ｐゴシック"/>
            </a:rPr>
            <a:t>①４月、５月の２ヶ月分の賃金改善（基本給の引き上げによる）</a:t>
          </a:r>
          <a:endParaRPr kumimoji="1" lang="ja-JP" altLang="en-US" sz="1200" b="0">
            <a:latin typeface="ＭＳ Ｐゴシック"/>
            <a:ea typeface="ＭＳ Ｐゴシック"/>
          </a:endParaRPr>
        </a:p>
        <a:p>
          <a:r>
            <a:rPr kumimoji="1" lang="ja-JP" altLang="en-US" sz="1200" b="0">
              <a:latin typeface="ＭＳ Ｐゴシック"/>
              <a:ea typeface="ＭＳ Ｐゴシック"/>
            </a:rPr>
            <a:t>看護職員：３人に2ヶ月で計24,000円の賃金改善</a:t>
          </a:r>
          <a:endParaRPr kumimoji="1" lang="ja-JP" altLang="en-US" sz="1200" b="0">
            <a:latin typeface="ＭＳ Ｐゴシック"/>
            <a:ea typeface="ＭＳ Ｐゴシック"/>
          </a:endParaRPr>
        </a:p>
        <a:p>
          <a:r>
            <a:rPr kumimoji="1" lang="ja-JP" altLang="en-US" sz="1200" b="0">
              <a:latin typeface="ＭＳ Ｐゴシック"/>
              <a:ea typeface="ＭＳ Ｐゴシック"/>
            </a:rPr>
            <a:t>40歳未満の勤務医師：１人に2ヶ月で</a:t>
          </a:r>
          <a:r>
            <a:rPr kumimoji="1" lang="ja-JP" altLang="en-US" sz="1200" b="0">
              <a:latin typeface="ＭＳ Ｐゴシック"/>
              <a:ea typeface="ＭＳ Ｐゴシック"/>
            </a:rPr>
            <a:t>計</a:t>
          </a:r>
          <a:r>
            <a:rPr kumimoji="1" lang="ja-JP" altLang="en-US" sz="1200" b="0">
              <a:latin typeface="ＭＳ Ｐゴシック"/>
              <a:ea typeface="ＭＳ Ｐゴシック"/>
            </a:rPr>
            <a:t>10,000円</a:t>
          </a:r>
          <a:r>
            <a:rPr kumimoji="1" lang="ja-JP" altLang="en-US" sz="1200" b="0">
              <a:latin typeface="ＭＳ Ｐゴシック"/>
              <a:ea typeface="ＭＳ Ｐゴシック"/>
            </a:rPr>
            <a:t>の賃金改善</a:t>
          </a:r>
          <a:endParaRPr kumimoji="1" lang="ja-JP" altLang="en-US" sz="1200" b="0">
            <a:latin typeface="ＭＳ Ｐゴシック"/>
            <a:ea typeface="ＭＳ Ｐゴシック"/>
          </a:endParaRPr>
        </a:p>
        <a:p>
          <a:r>
            <a:rPr kumimoji="1" lang="ja-JP" altLang="en-US" sz="1200" b="0">
              <a:latin typeface="ＭＳ Ｐゴシック"/>
              <a:ea typeface="ＭＳ Ｐゴシック"/>
            </a:rPr>
            <a:t>事務職員：常勤職員１人に2ヶ月で</a:t>
          </a:r>
          <a:r>
            <a:rPr kumimoji="1" lang="ja-JP" altLang="en-US" sz="1200" b="0">
              <a:latin typeface="ＭＳ Ｐゴシック"/>
              <a:ea typeface="ＭＳ Ｐゴシック"/>
            </a:rPr>
            <a:t>計</a:t>
          </a:r>
          <a:r>
            <a:rPr kumimoji="1" lang="ja-JP" altLang="en-US" sz="1200" b="0">
              <a:latin typeface="ＭＳ Ｐゴシック"/>
              <a:ea typeface="ＭＳ Ｐゴシック"/>
            </a:rPr>
            <a:t>6</a:t>
          </a:r>
          <a:r>
            <a:rPr kumimoji="1" lang="ja-JP" altLang="en-US" sz="1200" b="0">
              <a:latin typeface="ＭＳ Ｐゴシック"/>
              <a:ea typeface="ＭＳ Ｐゴシック"/>
            </a:rPr>
            <a:t>,000円</a:t>
          </a:r>
          <a:r>
            <a:rPr kumimoji="1" lang="ja-JP" altLang="en-US" sz="1200" b="0">
              <a:latin typeface="ＭＳ Ｐゴシック"/>
              <a:ea typeface="ＭＳ Ｐゴシック"/>
            </a:rPr>
            <a:t>の賃金改善</a:t>
          </a:r>
          <a:endParaRPr kumimoji="1" lang="ja-JP" altLang="en-US" sz="1200" b="0">
            <a:latin typeface="ＭＳ Ｐゴシック"/>
            <a:ea typeface="ＭＳ Ｐゴシック"/>
          </a:endParaRPr>
        </a:p>
        <a:p>
          <a:pPr algn="ctr"/>
          <a:r>
            <a:rPr kumimoji="1" lang="ja-JP" altLang="en-US" sz="1200" b="0">
              <a:latin typeface="ＭＳ Ｐゴシック"/>
              <a:ea typeface="ＭＳ Ｐゴシック"/>
            </a:rPr>
            <a:t>＋</a:t>
          </a:r>
          <a:endParaRPr kumimoji="1" lang="ja-JP" altLang="en-US" sz="1200" b="0">
            <a:latin typeface="ＭＳ Ｐゴシック"/>
            <a:ea typeface="ＭＳ Ｐゴシック"/>
          </a:endParaRPr>
        </a:p>
        <a:p>
          <a:r>
            <a:rPr kumimoji="1" lang="ja-JP" altLang="en-US" sz="1200" b="0">
              <a:latin typeface="ＭＳ Ｐゴシック"/>
              <a:ea typeface="ＭＳ Ｐゴシック"/>
            </a:rPr>
            <a:t>②</a:t>
          </a:r>
          <a:r>
            <a:rPr kumimoji="1" lang="ja-JP" altLang="en-US" sz="1200" b="0">
              <a:latin typeface="ＭＳ Ｐゴシック"/>
              <a:ea typeface="ＭＳ Ｐゴシック"/>
            </a:rPr>
            <a:t>12</a:t>
          </a:r>
          <a:r>
            <a:rPr kumimoji="1" lang="ja-JP" altLang="en-US" sz="1200" b="0">
              <a:latin typeface="ＭＳ Ｐゴシック"/>
              <a:ea typeface="ＭＳ Ｐゴシック"/>
            </a:rPr>
            <a:t>月～３月分を特別手当として</a:t>
          </a:r>
          <a:r>
            <a:rPr kumimoji="1" lang="ja-JP" altLang="en-US" sz="1200" b="0">
              <a:latin typeface="ＭＳ Ｐゴシック"/>
              <a:ea typeface="ＭＳ Ｐゴシック"/>
            </a:rPr>
            <a:t>賃金改善</a:t>
          </a:r>
          <a:endParaRPr kumimoji="1" lang="ja-JP" altLang="en-US" sz="1200" b="0">
            <a:latin typeface="ＭＳ Ｐゴシック"/>
            <a:ea typeface="ＭＳ Ｐゴシック"/>
          </a:endParaRPr>
        </a:p>
        <a:p>
          <a:r>
            <a:rPr kumimoji="1" lang="ja-JP" altLang="en-US" sz="1200" b="0">
              <a:latin typeface="ＭＳ Ｐゴシック"/>
              <a:ea typeface="ＭＳ Ｐゴシック"/>
            </a:rPr>
            <a:t>看護職員：３人に4ヶ月で</a:t>
          </a:r>
          <a:r>
            <a:rPr kumimoji="1" lang="ja-JP" altLang="en-US" sz="1200" b="0">
              <a:latin typeface="ＭＳ Ｐゴシック"/>
              <a:ea typeface="ＭＳ Ｐゴシック"/>
            </a:rPr>
            <a:t>計60</a:t>
          </a:r>
          <a:r>
            <a:rPr kumimoji="1" lang="ja-JP" altLang="en-US" sz="1200" b="0">
              <a:latin typeface="ＭＳ Ｐゴシック"/>
              <a:ea typeface="ＭＳ Ｐゴシック"/>
            </a:rPr>
            <a:t>,000円の賃金改善</a:t>
          </a:r>
          <a:endParaRPr kumimoji="1" lang="ja-JP" altLang="en-US" sz="1200" b="0">
            <a:latin typeface="ＭＳ Ｐゴシック"/>
            <a:ea typeface="ＭＳ Ｐゴシック"/>
          </a:endParaRPr>
        </a:p>
        <a:p>
          <a:r>
            <a:rPr kumimoji="1" lang="ja-JP" altLang="en-US" sz="1200" b="0">
              <a:latin typeface="ＭＳ Ｐゴシック"/>
              <a:ea typeface="ＭＳ Ｐゴシック"/>
            </a:rPr>
            <a:t>40歳未満の勤務医師：１人に</a:t>
          </a:r>
          <a:r>
            <a:rPr kumimoji="1" lang="ja-JP" altLang="en-US" sz="1200" b="0">
              <a:latin typeface="ＭＳ Ｐゴシック"/>
              <a:ea typeface="ＭＳ Ｐゴシック"/>
            </a:rPr>
            <a:t>4ヶ月で</a:t>
          </a:r>
          <a:r>
            <a:rPr kumimoji="1" lang="ja-JP" altLang="en-US" sz="1200" b="0">
              <a:latin typeface="ＭＳ Ｐゴシック"/>
              <a:ea typeface="ＭＳ Ｐゴシック"/>
            </a:rPr>
            <a:t>計</a:t>
          </a:r>
          <a:r>
            <a:rPr kumimoji="1" lang="ja-JP" altLang="en-US" sz="1200" b="0">
              <a:latin typeface="ＭＳ Ｐゴシック"/>
              <a:ea typeface="ＭＳ Ｐゴシック"/>
            </a:rPr>
            <a:t>24,000円の賃金改善</a:t>
          </a:r>
          <a:endParaRPr kumimoji="1" lang="ja-JP" altLang="en-US" sz="1200" b="0">
            <a:latin typeface="ＭＳ Ｐゴシック"/>
            <a:ea typeface="ＭＳ Ｐゴシック"/>
          </a:endParaRPr>
        </a:p>
        <a:p>
          <a:r>
            <a:rPr kumimoji="1" lang="ja-JP" altLang="en-US" sz="1200" b="0">
              <a:latin typeface="ＭＳ Ｐゴシック"/>
              <a:ea typeface="ＭＳ Ｐゴシック"/>
            </a:rPr>
            <a:t>事務職員：常勤職員１人</a:t>
          </a:r>
          <a:r>
            <a:rPr kumimoji="1" lang="ja-JP" altLang="en-US" sz="1200" b="0">
              <a:latin typeface="ＭＳ Ｐゴシック"/>
              <a:ea typeface="ＭＳ Ｐゴシック"/>
            </a:rPr>
            <a:t>に</a:t>
          </a:r>
          <a:r>
            <a:rPr kumimoji="1" lang="ja-JP" altLang="en-US" sz="1200" b="0">
              <a:latin typeface="ＭＳ Ｐゴシック"/>
              <a:ea typeface="ＭＳ Ｐゴシック"/>
            </a:rPr>
            <a:t>4ヶ月で</a:t>
          </a:r>
          <a:r>
            <a:rPr kumimoji="1" lang="ja-JP" altLang="en-US" sz="1200" b="0">
              <a:latin typeface="ＭＳ Ｐゴシック"/>
              <a:ea typeface="ＭＳ Ｐゴシック"/>
            </a:rPr>
            <a:t>計</a:t>
          </a:r>
          <a:r>
            <a:rPr kumimoji="1" lang="ja-JP" altLang="en-US" sz="1200" b="0">
              <a:latin typeface="ＭＳ Ｐゴシック"/>
              <a:ea typeface="ＭＳ Ｐゴシック"/>
            </a:rPr>
            <a:t>16</a:t>
          </a:r>
          <a:r>
            <a:rPr kumimoji="1" lang="ja-JP" altLang="en-US" sz="1200" b="0">
              <a:latin typeface="ＭＳ Ｐゴシック"/>
              <a:ea typeface="ＭＳ Ｐゴシック"/>
            </a:rPr>
            <a:t>,000円の賃金改善</a:t>
          </a:r>
          <a:endParaRPr kumimoji="1" lang="ja-JP" altLang="en-US" sz="1200" b="0">
            <a:latin typeface="ＭＳ Ｐゴシック"/>
            <a:ea typeface="ＭＳ Ｐゴシック"/>
          </a:endParaRPr>
        </a:p>
        <a:p>
          <a:endParaRPr kumimoji="1" lang="ja-JP" altLang="en-US" sz="14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0</xdr:col>
      <xdr:colOff>2930525</xdr:colOff>
      <xdr:row>0</xdr:row>
      <xdr:rowOff>1270</xdr:rowOff>
    </xdr:from>
    <xdr:to xmlns:xdr="http://schemas.openxmlformats.org/drawingml/2006/spreadsheetDrawing">
      <xdr:col>4</xdr:col>
      <xdr:colOff>637540</xdr:colOff>
      <xdr:row>4</xdr:row>
      <xdr:rowOff>143510</xdr:rowOff>
    </xdr:to>
    <xdr:sp macro="" textlink="">
      <xdr:nvSpPr>
        <xdr:cNvPr id="1" name="テキスト 3"/>
        <xdr:cNvSpPr txBox="1"/>
      </xdr:nvSpPr>
      <xdr:spPr>
        <a:xfrm>
          <a:off x="2930525" y="1270"/>
          <a:ext cx="4803140" cy="1799590"/>
        </a:xfrm>
        <a:prstGeom prst="rect">
          <a:avLst/>
        </a:prstGeom>
        <a:solidFill>
          <a:schemeClr val="lt1"/>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b="0">
              <a:latin typeface="ＭＳ Ｐゴシック"/>
              <a:ea typeface="ＭＳ Ｐゴシック"/>
            </a:rPr>
            <a:t>令和７年度の対象職員のベースアップについて、令和７年３月31日時点の賃金水準と比較して2.0％を上回って実施しており、別に</a:t>
          </a:r>
          <a:r>
            <a:rPr kumimoji="1" lang="ja-JP" altLang="en-US" sz="1200" b="0">
              <a:latin typeface="ＭＳ Ｐゴシック"/>
              <a:ea typeface="ＭＳ Ｐゴシック"/>
            </a:rPr>
            <a:t>Ｒ７．12月～</a:t>
          </a:r>
          <a:r>
            <a:rPr kumimoji="1" lang="ja-JP" altLang="en-US" sz="1200" b="0">
              <a:latin typeface="ＭＳ Ｐゴシック"/>
              <a:ea typeface="ＭＳ Ｐゴシック"/>
            </a:rPr>
            <a:t>Ｒ８．５月の賃金改善を実施していない場合。</a:t>
          </a:r>
          <a:endParaRPr kumimoji="1" lang="ja-JP" altLang="en-US" sz="1200" b="0">
            <a:latin typeface="ＭＳ Ｐゴシック"/>
            <a:ea typeface="ＭＳ Ｐゴシック"/>
          </a:endParaRPr>
        </a:p>
        <a:p>
          <a:endParaRPr kumimoji="1" lang="ja-JP" altLang="en-US" sz="1200" b="0">
            <a:latin typeface="ＭＳ Ｐゴシック"/>
            <a:ea typeface="ＭＳ Ｐゴシック"/>
          </a:endParaRPr>
        </a:p>
        <a:p>
          <a:r>
            <a:rPr kumimoji="1" lang="ja-JP" altLang="en-US" sz="1200" b="0">
              <a:latin typeface="ＭＳ Ｐゴシック"/>
              <a:ea typeface="ＭＳ Ｐゴシック"/>
            </a:rPr>
            <a:t>例：歯科医師１人、歯科衛生士２人、看護職員２人の計５人の</a:t>
          </a:r>
          <a:r>
            <a:rPr kumimoji="1" lang="ja-JP" altLang="en-US" sz="1200" b="0">
              <a:latin typeface="ＭＳ Ｐゴシック"/>
              <a:ea typeface="ＭＳ Ｐゴシック"/>
            </a:rPr>
            <a:t>令和７年３月31日時点の平均賃金水準が250,000円で、令和７年４月～の基本給引き上げ後の平均賃金水準が260,000円の場合</a:t>
          </a:r>
          <a:endParaRPr kumimoji="1" lang="ja-JP" altLang="en-US" sz="1200" b="0">
            <a:latin typeface="ＭＳ Ｐゴシック"/>
            <a:ea typeface="ＭＳ Ｐゴシック"/>
          </a:endParaRPr>
        </a:p>
        <a:p>
          <a:endParaRPr kumimoji="1" lang="ja-JP" altLang="en-US" sz="1400" b="0">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0</xdr:col>
      <xdr:colOff>2564130</xdr:colOff>
      <xdr:row>0</xdr:row>
      <xdr:rowOff>26670</xdr:rowOff>
    </xdr:from>
    <xdr:to xmlns:xdr="http://schemas.openxmlformats.org/drawingml/2006/spreadsheetDrawing">
      <xdr:col>4</xdr:col>
      <xdr:colOff>760095</xdr:colOff>
      <xdr:row>3</xdr:row>
      <xdr:rowOff>64135</xdr:rowOff>
    </xdr:to>
    <xdr:sp macro="" textlink="">
      <xdr:nvSpPr>
        <xdr:cNvPr id="1" name="テキスト 3"/>
        <xdr:cNvSpPr txBox="1"/>
      </xdr:nvSpPr>
      <xdr:spPr>
        <a:xfrm>
          <a:off x="2564130" y="26670"/>
          <a:ext cx="5292090" cy="1361440"/>
        </a:xfrm>
        <a:prstGeom prst="rect">
          <a:avLst/>
        </a:prstGeom>
        <a:solidFill>
          <a:schemeClr val="lt1"/>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b="0">
              <a:latin typeface="ＭＳ Ｐゴシック"/>
              <a:ea typeface="ＭＳ Ｐゴシック"/>
            </a:rPr>
            <a:t>①Ｒ７．12月～Ｒ８．５月までの６ヶ月分の賃金改善（基本給の引き上げによる）</a:t>
          </a:r>
          <a:endParaRPr kumimoji="1" lang="ja-JP" altLang="en-US" sz="1200" b="0">
            <a:latin typeface="ＭＳ Ｐゴシック"/>
            <a:ea typeface="ＭＳ Ｐゴシック"/>
          </a:endParaRPr>
        </a:p>
        <a:p>
          <a:r>
            <a:rPr kumimoji="1" lang="ja-JP" altLang="en-US" sz="1200" b="0">
              <a:latin typeface="ＭＳ Ｐゴシック"/>
              <a:ea typeface="ＭＳ Ｐゴシック"/>
            </a:rPr>
            <a:t>薬剤師：３人に６ヶ月で計108,000円の賃金改善</a:t>
          </a:r>
          <a:endParaRPr kumimoji="1" lang="ja-JP" altLang="en-US" sz="1200" b="0">
            <a:latin typeface="ＭＳ Ｐゴシック"/>
            <a:ea typeface="ＭＳ Ｐゴシック"/>
          </a:endParaRPr>
        </a:p>
        <a:p>
          <a:r>
            <a:rPr kumimoji="1" lang="ja-JP" altLang="en-US" sz="1200" b="0">
              <a:latin typeface="ＭＳ Ｐゴシック"/>
              <a:ea typeface="ＭＳ Ｐゴシック"/>
            </a:rPr>
            <a:t>事務職員：５</a:t>
          </a:r>
          <a:r>
            <a:rPr kumimoji="1" lang="ja-JP" altLang="en-US" sz="1200" b="0">
              <a:latin typeface="ＭＳ Ｐゴシック"/>
              <a:ea typeface="ＭＳ Ｐゴシック"/>
            </a:rPr>
            <a:t>人に</a:t>
          </a:r>
          <a:r>
            <a:rPr kumimoji="1" lang="ja-JP" altLang="en-US" sz="1200" b="0">
              <a:latin typeface="ＭＳ Ｐゴシック"/>
              <a:ea typeface="ＭＳ Ｐゴシック"/>
            </a:rPr>
            <a:t>６ヶ月で計132,000円</a:t>
          </a:r>
          <a:r>
            <a:rPr kumimoji="1" lang="ja-JP" altLang="en-US" sz="1200" b="0">
              <a:latin typeface="ＭＳ Ｐゴシック"/>
              <a:ea typeface="ＭＳ Ｐゴシック"/>
            </a:rPr>
            <a:t>の賃金改善。５人のうち１人は4月から採用していた場合</a:t>
          </a:r>
          <a:endParaRPr kumimoji="1" lang="ja-JP" altLang="en-US" sz="1200" b="0">
            <a:latin typeface="ＭＳ Ｐゴシック"/>
            <a:ea typeface="ＭＳ Ｐゴシック"/>
          </a:endParaRPr>
        </a:p>
        <a:p>
          <a:r>
            <a:rPr kumimoji="1" lang="ja-JP" altLang="en-US" sz="1200" b="0">
              <a:latin typeface="ＭＳ Ｐゴシック"/>
              <a:ea typeface="ＭＳ Ｐゴシック"/>
            </a:rPr>
            <a:t>※採用以前に仮に勤務していたとした場合の賃金水準と比較して、実際に勤務した月からの賃金水準が改善されていれば対象となる。</a:t>
          </a:r>
          <a:endParaRPr kumimoji="1" lang="ja-JP" altLang="en-US" sz="1200" b="0">
            <a:latin typeface="ＭＳ Ｐゴシック"/>
            <a:ea typeface="ＭＳ Ｐゴシック"/>
          </a:endParaRPr>
        </a:p>
        <a:p>
          <a:endParaRPr kumimoji="1" lang="ja-JP" altLang="en-US" sz="1400" b="1"/>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0</xdr:col>
      <xdr:colOff>2809875</xdr:colOff>
      <xdr:row>0</xdr:row>
      <xdr:rowOff>26670</xdr:rowOff>
    </xdr:from>
    <xdr:to xmlns:xdr="http://schemas.openxmlformats.org/drawingml/2006/spreadsheetDrawing">
      <xdr:col>4</xdr:col>
      <xdr:colOff>1335405</xdr:colOff>
      <xdr:row>5</xdr:row>
      <xdr:rowOff>377825</xdr:rowOff>
    </xdr:to>
    <xdr:sp macro="" textlink="">
      <xdr:nvSpPr>
        <xdr:cNvPr id="2" name="テキスト 9"/>
        <xdr:cNvSpPr txBox="1"/>
      </xdr:nvSpPr>
      <xdr:spPr>
        <a:xfrm>
          <a:off x="2809875" y="26670"/>
          <a:ext cx="5621655" cy="2341880"/>
        </a:xfrm>
        <a:prstGeom prst="rect">
          <a:avLst/>
        </a:prstGeom>
        <a:solidFill>
          <a:schemeClr val="lt1"/>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b="0">
              <a:latin typeface="ＭＳ Ｐゴシック"/>
              <a:ea typeface="ＭＳ Ｐゴシック"/>
            </a:rPr>
            <a:t>①Ｒ７．12月～Ｒ８．５月までの６ヶ月分の賃金改善（基本給の引き上げによる）</a:t>
          </a:r>
          <a:endParaRPr kumimoji="1" lang="ja-JP" altLang="en-US" sz="1200" b="0">
            <a:latin typeface="ＭＳ Ｐゴシック"/>
            <a:ea typeface="ＭＳ Ｐゴシック"/>
          </a:endParaRPr>
        </a:p>
        <a:p>
          <a:r>
            <a:rPr kumimoji="1" lang="ja-JP" altLang="en-US" sz="1200" b="0">
              <a:latin typeface="ＭＳ Ｐゴシック"/>
              <a:ea typeface="ＭＳ Ｐゴシック"/>
            </a:rPr>
            <a:t>看護職員：５人に６ヶ月で計150,000円の賃金改善</a:t>
          </a:r>
          <a:endParaRPr kumimoji="1" lang="ja-JP" altLang="en-US" sz="1200" b="0">
            <a:latin typeface="ＭＳ Ｐゴシック"/>
            <a:ea typeface="ＭＳ Ｐゴシック"/>
          </a:endParaRPr>
        </a:p>
        <a:p>
          <a:r>
            <a:rPr kumimoji="1" lang="ja-JP" altLang="en-US" sz="1200" b="0">
              <a:latin typeface="ＭＳ Ｐゴシック"/>
              <a:ea typeface="ＭＳ Ｐゴシック"/>
            </a:rPr>
            <a:t>看護補助者：３</a:t>
          </a:r>
          <a:r>
            <a:rPr kumimoji="1" lang="ja-JP" altLang="en-US" sz="1200" b="0">
              <a:latin typeface="ＭＳ Ｐゴシック"/>
              <a:ea typeface="ＭＳ Ｐゴシック"/>
            </a:rPr>
            <a:t>人に</a:t>
          </a:r>
          <a:r>
            <a:rPr kumimoji="1" lang="ja-JP" altLang="en-US" sz="1200" b="0">
              <a:latin typeface="ＭＳ Ｐゴシック"/>
              <a:ea typeface="ＭＳ Ｐゴシック"/>
            </a:rPr>
            <a:t>６ヶ月で計81,000円</a:t>
          </a:r>
          <a:r>
            <a:rPr kumimoji="1" lang="ja-JP" altLang="en-US" sz="1200" b="0">
              <a:latin typeface="ＭＳ Ｐゴシック"/>
              <a:ea typeface="ＭＳ Ｐゴシック"/>
            </a:rPr>
            <a:t>の賃金改善</a:t>
          </a:r>
          <a:endParaRPr kumimoji="1" lang="ja-JP" altLang="en-US" sz="1200" b="0">
            <a:latin typeface="ＭＳ Ｐゴシック"/>
            <a:ea typeface="ＭＳ Ｐゴシック"/>
          </a:endParaRPr>
        </a:p>
        <a:p>
          <a:r>
            <a:rPr kumimoji="1" lang="ja-JP" altLang="en-US" sz="1200" b="0">
              <a:latin typeface="ＭＳ Ｐゴシック"/>
              <a:ea typeface="ＭＳ Ｐゴシック"/>
            </a:rPr>
            <a:t>事務職員：２</a:t>
          </a:r>
          <a:r>
            <a:rPr kumimoji="1" lang="ja-JP" altLang="en-US" sz="1200" b="0">
              <a:latin typeface="ＭＳ Ｐゴシック"/>
              <a:ea typeface="ＭＳ Ｐゴシック"/>
            </a:rPr>
            <a:t>人に</a:t>
          </a:r>
          <a:r>
            <a:rPr kumimoji="1" lang="ja-JP" altLang="en-US" sz="1200" b="0">
              <a:latin typeface="ＭＳ Ｐゴシック"/>
              <a:ea typeface="ＭＳ Ｐゴシック"/>
            </a:rPr>
            <a:t>６ヶ月で計39,000円</a:t>
          </a:r>
          <a:r>
            <a:rPr kumimoji="1" lang="ja-JP" altLang="en-US" sz="1200" b="0">
              <a:latin typeface="ＭＳ Ｐゴシック"/>
              <a:ea typeface="ＭＳ Ｐゴシック"/>
            </a:rPr>
            <a:t>の賃金改善</a:t>
          </a:r>
          <a:endParaRPr kumimoji="1" lang="ja-JP" altLang="en-US" sz="1400" b="1"/>
        </a:p>
        <a:p>
          <a:pPr algn="ctr"/>
          <a:r>
            <a:rPr kumimoji="1" lang="ja-JP" altLang="en-US" sz="1400" b="0"/>
            <a:t>＋</a:t>
          </a:r>
          <a:endParaRPr kumimoji="1" lang="ja-JP" altLang="en-US" sz="1400" b="0"/>
        </a:p>
        <a:p>
          <a:r>
            <a:rPr kumimoji="1" lang="ja-JP" altLang="en-US" sz="1200" b="0">
              <a:latin typeface="ＭＳ Ｐゴシック"/>
              <a:ea typeface="ＭＳ Ｐゴシック"/>
            </a:rPr>
            <a:t>②Ｒ７．12月～Ｒ８．５月までの６ヶ月分の賃金改善（毎月の手当の引き上げによる）</a:t>
          </a:r>
          <a:endParaRPr kumimoji="1" lang="ja-JP" altLang="en-US" sz="1200" b="0">
            <a:latin typeface="ＭＳ Ｐゴシック"/>
            <a:ea typeface="ＭＳ Ｐゴシック"/>
          </a:endParaRPr>
        </a:p>
        <a:p>
          <a:r>
            <a:rPr kumimoji="1" lang="ja-JP" altLang="en-US" sz="1200" b="0">
              <a:latin typeface="ＭＳ Ｐゴシック"/>
              <a:ea typeface="ＭＳ Ｐゴシック"/>
            </a:rPr>
            <a:t>看護職員：５人に６ヶ月で計32,400円の賃金改善</a:t>
          </a:r>
          <a:endParaRPr kumimoji="1" lang="ja-JP" altLang="en-US" sz="1200" b="0">
            <a:latin typeface="ＭＳ Ｐゴシック"/>
            <a:ea typeface="ＭＳ Ｐゴシック"/>
          </a:endParaRPr>
        </a:p>
        <a:p>
          <a:r>
            <a:rPr kumimoji="1" lang="ja-JP" altLang="en-US" sz="1200" b="0">
              <a:latin typeface="ＭＳ Ｐゴシック"/>
              <a:ea typeface="ＭＳ Ｐゴシック"/>
            </a:rPr>
            <a:t>看護補助者：３</a:t>
          </a:r>
          <a:r>
            <a:rPr kumimoji="1" lang="ja-JP" altLang="en-US" sz="1200" b="0">
              <a:latin typeface="ＭＳ Ｐゴシック"/>
              <a:ea typeface="ＭＳ Ｐゴシック"/>
            </a:rPr>
            <a:t>人に</a:t>
          </a:r>
          <a:r>
            <a:rPr kumimoji="1" lang="ja-JP" altLang="en-US" sz="1200" b="0">
              <a:latin typeface="ＭＳ Ｐゴシック"/>
              <a:ea typeface="ＭＳ Ｐゴシック"/>
            </a:rPr>
            <a:t>６ヶ月で計18,000円</a:t>
          </a:r>
          <a:r>
            <a:rPr kumimoji="1" lang="ja-JP" altLang="en-US" sz="1200" b="0">
              <a:latin typeface="ＭＳ Ｐゴシック"/>
              <a:ea typeface="ＭＳ Ｐゴシック"/>
            </a:rPr>
            <a:t>の賃金改善</a:t>
          </a:r>
          <a:endParaRPr kumimoji="1" lang="ja-JP" altLang="en-US" sz="1200" b="0">
            <a:latin typeface="ＭＳ Ｐゴシック"/>
            <a:ea typeface="ＭＳ Ｐゴシック"/>
          </a:endParaRPr>
        </a:p>
        <a:p>
          <a:pPr algn="l"/>
          <a:r>
            <a:rPr kumimoji="1" lang="ja-JP" altLang="en-US" sz="1200" b="0">
              <a:latin typeface="ＭＳ Ｐゴシック"/>
              <a:ea typeface="ＭＳ Ｐゴシック"/>
            </a:rPr>
            <a:t>事務職員：２</a:t>
          </a:r>
          <a:r>
            <a:rPr kumimoji="1" lang="ja-JP" altLang="en-US" sz="1200" b="0">
              <a:latin typeface="ＭＳ Ｐゴシック"/>
              <a:ea typeface="ＭＳ Ｐゴシック"/>
            </a:rPr>
            <a:t>人に</a:t>
          </a:r>
          <a:r>
            <a:rPr kumimoji="1" lang="ja-JP" altLang="en-US" sz="1200" b="0">
              <a:latin typeface="ＭＳ Ｐゴシック"/>
              <a:ea typeface="ＭＳ Ｐゴシック"/>
            </a:rPr>
            <a:t>６ヶ月で計9,600円</a:t>
          </a:r>
          <a:r>
            <a:rPr kumimoji="1" lang="ja-JP" altLang="en-US" sz="1200" b="0">
              <a:latin typeface="ＭＳ Ｐゴシック"/>
              <a:ea typeface="ＭＳ Ｐゴシック"/>
            </a:rPr>
            <a:t>の賃金改善</a:t>
          </a:r>
          <a:endParaRPr kumimoji="1" lang="ja-JP" altLang="en-US" sz="1400" b="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5.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6.xml" /><Relationship Id="rId3" Type="http://schemas.openxmlformats.org/officeDocument/2006/relationships/vmlDrawing" Target="../drawings/vmlDrawing5.vml" /><Relationship Id="rId4" Type="http://schemas.openxmlformats.org/officeDocument/2006/relationships/comments" Target="../comments5.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vmlDrawing" Target="../drawings/vmlDrawing6.vml" /><Relationship Id="rId3" Type="http://schemas.openxmlformats.org/officeDocument/2006/relationships/comments" Target="../comments6.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7.xml" /><Relationship Id="rId3" Type="http://schemas.openxmlformats.org/officeDocument/2006/relationships/vmlDrawing" Target="../drawings/vmlDrawing7.vml" /><Relationship Id="rId4" Type="http://schemas.openxmlformats.org/officeDocument/2006/relationships/comments" Target="../comments7.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vmlDrawing" Target="../drawings/vmlDrawing8.vml" /><Relationship Id="rId3" Type="http://schemas.openxmlformats.org/officeDocument/2006/relationships/comments" Target="../comments8.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8.xml" /><Relationship Id="rId3" Type="http://schemas.openxmlformats.org/officeDocument/2006/relationships/vmlDrawing" Target="../drawings/vmlDrawing9.vml" /><Relationship Id="rId4" Type="http://schemas.openxmlformats.org/officeDocument/2006/relationships/comments" Target="../comments9.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vmlDrawing" Target="../drawings/vmlDrawing10.vml" /><Relationship Id="rId3" Type="http://schemas.openxmlformats.org/officeDocument/2006/relationships/comments" Target="../comments10.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4.xml" /><Relationship Id="rId3" Type="http://schemas.openxmlformats.org/officeDocument/2006/relationships/vmlDrawing" Target="../drawings/vmlDrawing1.vml" /><Relationship Id="rId4"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48"/>
  <sheetViews>
    <sheetView workbookViewId="0">
      <selection activeCell="G8" sqref="G8"/>
    </sheetView>
  </sheetViews>
  <sheetFormatPr defaultColWidth="9" defaultRowHeight="13.5"/>
  <cols>
    <col min="1" max="16384" width="9" style="1"/>
  </cols>
  <sheetData>
    <row r="1" spans="1:2">
      <c r="A1" s="1" t="s">
        <v>64</v>
      </c>
    </row>
    <row r="2" spans="1:2">
      <c r="A2" s="1" t="s">
        <v>10</v>
      </c>
      <c r="B2" s="1">
        <v>1</v>
      </c>
    </row>
    <row r="3" spans="1:2">
      <c r="A3" s="1" t="s">
        <v>39</v>
      </c>
      <c r="B3" s="1">
        <v>2</v>
      </c>
    </row>
    <row r="4" spans="1:2">
      <c r="A4" s="1" t="s">
        <v>58</v>
      </c>
      <c r="B4" s="1">
        <v>3</v>
      </c>
    </row>
    <row r="5" spans="1:2">
      <c r="A5" s="1" t="s">
        <v>60</v>
      </c>
      <c r="B5" s="1">
        <v>4</v>
      </c>
    </row>
    <row r="6" spans="1:2">
      <c r="A6" s="1" t="s">
        <v>52</v>
      </c>
      <c r="B6" s="1">
        <v>5</v>
      </c>
    </row>
    <row r="7" spans="1:2">
      <c r="A7" s="1" t="s">
        <v>22</v>
      </c>
      <c r="B7" s="1">
        <v>6</v>
      </c>
    </row>
    <row r="8" spans="1:2">
      <c r="A8" s="1" t="s">
        <v>41</v>
      </c>
      <c r="B8" s="1">
        <v>7</v>
      </c>
    </row>
    <row r="9" spans="1:2">
      <c r="A9" s="1" t="s">
        <v>25</v>
      </c>
      <c r="B9" s="1">
        <v>8</v>
      </c>
    </row>
    <row r="10" spans="1:2">
      <c r="A10" s="1" t="s">
        <v>43</v>
      </c>
      <c r="B10" s="1">
        <v>9</v>
      </c>
    </row>
    <row r="11" spans="1:2">
      <c r="A11" s="1" t="s">
        <v>1</v>
      </c>
      <c r="B11" s="1">
        <v>10</v>
      </c>
    </row>
    <row r="12" spans="1:2">
      <c r="A12" s="1" t="s">
        <v>20</v>
      </c>
      <c r="B12" s="1">
        <v>11</v>
      </c>
    </row>
    <row r="13" spans="1:2">
      <c r="A13" s="1" t="s">
        <v>65</v>
      </c>
      <c r="B13" s="1">
        <v>12</v>
      </c>
    </row>
    <row r="14" spans="1:2">
      <c r="A14" s="1" t="s">
        <v>66</v>
      </c>
      <c r="B14" s="1">
        <v>13</v>
      </c>
    </row>
    <row r="15" spans="1:2">
      <c r="A15" s="1" t="s">
        <v>54</v>
      </c>
      <c r="B15" s="1">
        <v>14</v>
      </c>
    </row>
    <row r="16" spans="1:2">
      <c r="A16" s="1" t="s">
        <v>69</v>
      </c>
      <c r="B16" s="1">
        <v>15</v>
      </c>
    </row>
    <row r="17" spans="1:2">
      <c r="A17" s="1" t="s">
        <v>72</v>
      </c>
      <c r="B17" s="1">
        <v>16</v>
      </c>
    </row>
    <row r="18" spans="1:2">
      <c r="A18" s="1" t="s">
        <v>4</v>
      </c>
      <c r="B18" s="1">
        <v>17</v>
      </c>
    </row>
    <row r="19" spans="1:2">
      <c r="A19" s="1" t="s">
        <v>16</v>
      </c>
      <c r="B19" s="1">
        <v>18</v>
      </c>
    </row>
    <row r="20" spans="1:2">
      <c r="A20" s="1" t="s">
        <v>38</v>
      </c>
      <c r="B20" s="1">
        <v>19</v>
      </c>
    </row>
    <row r="21" spans="1:2">
      <c r="A21" s="1" t="s">
        <v>73</v>
      </c>
      <c r="B21" s="1">
        <v>20</v>
      </c>
    </row>
    <row r="22" spans="1:2">
      <c r="A22" s="1" t="s">
        <v>27</v>
      </c>
      <c r="B22" s="1">
        <v>21</v>
      </c>
    </row>
    <row r="23" spans="1:2">
      <c r="A23" s="1" t="s">
        <v>30</v>
      </c>
      <c r="B23" s="1">
        <v>22</v>
      </c>
    </row>
    <row r="24" spans="1:2">
      <c r="A24" s="1" t="s">
        <v>74</v>
      </c>
      <c r="B24" s="1">
        <v>23</v>
      </c>
    </row>
    <row r="25" spans="1:2">
      <c r="A25" s="1" t="s">
        <v>76</v>
      </c>
      <c r="B25" s="1">
        <v>24</v>
      </c>
    </row>
    <row r="26" spans="1:2">
      <c r="A26" s="1" t="s">
        <v>77</v>
      </c>
      <c r="B26" s="1">
        <v>25</v>
      </c>
    </row>
    <row r="27" spans="1:2">
      <c r="A27" s="1" t="s">
        <v>79</v>
      </c>
      <c r="B27" s="1">
        <v>26</v>
      </c>
    </row>
    <row r="28" spans="1:2">
      <c r="A28" s="1" t="s">
        <v>80</v>
      </c>
      <c r="B28" s="1">
        <v>27</v>
      </c>
    </row>
    <row r="29" spans="1:2">
      <c r="A29" s="1" t="s">
        <v>83</v>
      </c>
      <c r="B29" s="1">
        <v>28</v>
      </c>
    </row>
    <row r="30" spans="1:2">
      <c r="A30" s="1" t="s">
        <v>84</v>
      </c>
      <c r="B30" s="1">
        <v>29</v>
      </c>
    </row>
    <row r="31" spans="1:2">
      <c r="A31" s="1" t="s">
        <v>85</v>
      </c>
      <c r="B31" s="1">
        <v>30</v>
      </c>
    </row>
    <row r="32" spans="1:2">
      <c r="A32" s="1" t="s">
        <v>87</v>
      </c>
      <c r="B32" s="1">
        <v>31</v>
      </c>
    </row>
    <row r="33" spans="1:2">
      <c r="A33" s="1" t="s">
        <v>89</v>
      </c>
      <c r="B33" s="1">
        <v>32</v>
      </c>
    </row>
    <row r="34" spans="1:2">
      <c r="A34" s="1" t="s">
        <v>90</v>
      </c>
      <c r="B34" s="1">
        <v>33</v>
      </c>
    </row>
    <row r="35" spans="1:2">
      <c r="A35" s="1" t="s">
        <v>95</v>
      </c>
      <c r="B35" s="1">
        <v>34</v>
      </c>
    </row>
    <row r="36" spans="1:2">
      <c r="A36" s="1" t="s">
        <v>96</v>
      </c>
      <c r="B36" s="1">
        <v>35</v>
      </c>
    </row>
    <row r="37" spans="1:2">
      <c r="A37" s="1" t="s">
        <v>97</v>
      </c>
      <c r="B37" s="1">
        <v>36</v>
      </c>
    </row>
    <row r="38" spans="1:2">
      <c r="A38" s="1" t="s">
        <v>81</v>
      </c>
      <c r="B38" s="1">
        <v>37</v>
      </c>
    </row>
    <row r="39" spans="1:2">
      <c r="A39" s="1" t="s">
        <v>98</v>
      </c>
      <c r="B39" s="1">
        <v>38</v>
      </c>
    </row>
    <row r="40" spans="1:2">
      <c r="A40" s="1" t="s">
        <v>100</v>
      </c>
      <c r="B40" s="1">
        <v>39</v>
      </c>
    </row>
    <row r="41" spans="1:2">
      <c r="A41" s="1" t="s">
        <v>101</v>
      </c>
      <c r="B41" s="1">
        <v>40</v>
      </c>
    </row>
    <row r="42" spans="1:2">
      <c r="A42" s="1" t="s">
        <v>103</v>
      </c>
      <c r="B42" s="1">
        <v>41</v>
      </c>
    </row>
    <row r="43" spans="1:2">
      <c r="A43" s="1" t="s">
        <v>105</v>
      </c>
      <c r="B43" s="1">
        <v>42</v>
      </c>
    </row>
    <row r="44" spans="1:2">
      <c r="A44" s="1" t="s">
        <v>106</v>
      </c>
      <c r="B44" s="1">
        <v>43</v>
      </c>
    </row>
    <row r="45" spans="1:2">
      <c r="A45" s="1" t="s">
        <v>107</v>
      </c>
      <c r="B45" s="1">
        <v>44</v>
      </c>
    </row>
    <row r="46" spans="1:2">
      <c r="A46" s="1" t="s">
        <v>28</v>
      </c>
      <c r="B46" s="1">
        <v>45</v>
      </c>
    </row>
    <row r="47" spans="1:2">
      <c r="A47" s="1" t="s">
        <v>109</v>
      </c>
      <c r="B47" s="1">
        <v>46</v>
      </c>
    </row>
    <row r="48" spans="1:2">
      <c r="A48" s="1" t="s">
        <v>111</v>
      </c>
      <c r="B48" s="1">
        <v>47</v>
      </c>
    </row>
  </sheetData>
  <phoneticPr fontId="21"/>
  <pageMargins left="0.7" right="0.7" top="0.75" bottom="0.75" header="0.3" footer="0.3"/>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J9"/>
  <sheetViews>
    <sheetView view="pageBreakPreview" zoomScale="115" zoomScaleNormal="115" zoomScaleSheetLayoutView="115" workbookViewId="0">
      <selection activeCell="C18" sqref="C18"/>
    </sheetView>
  </sheetViews>
  <sheetFormatPr defaultColWidth="9" defaultRowHeight="13.5"/>
  <cols>
    <col min="1" max="1" width="37.875" style="1" customWidth="1"/>
    <col min="2" max="5" width="15.125" style="222" customWidth="1"/>
    <col min="6" max="6" width="16.5" style="222" customWidth="1"/>
    <col min="7" max="7" width="24.25" style="222" customWidth="1"/>
    <col min="8" max="8" width="19.75" style="222" customWidth="1"/>
    <col min="9" max="9" width="42.125" style="1" customWidth="1"/>
    <col min="10" max="10" width="187.25" style="223" customWidth="1"/>
    <col min="11" max="16" width="14.625" style="1" customWidth="1"/>
    <col min="17" max="17" width="18.875" style="1" customWidth="1"/>
    <col min="18" max="16384" width="9" style="1"/>
  </cols>
  <sheetData>
    <row r="1" spans="1:10" ht="73.5" customHeight="1">
      <c r="A1" s="256" t="s">
        <v>262</v>
      </c>
      <c r="B1" s="259" t="s">
        <v>47</v>
      </c>
      <c r="C1" s="263"/>
      <c r="D1" s="263"/>
      <c r="E1" s="263"/>
      <c r="F1" s="263"/>
      <c r="G1" s="263"/>
      <c r="H1" s="263"/>
      <c r="I1" s="156"/>
    </row>
    <row r="2" spans="1:10" ht="41.25" customHeight="1">
      <c r="A2" s="257" t="s">
        <v>170</v>
      </c>
      <c r="B2" s="260"/>
      <c r="C2" s="260"/>
      <c r="D2" s="260"/>
      <c r="E2" s="260"/>
      <c r="F2" s="260"/>
      <c r="G2" s="260"/>
      <c r="H2" s="260"/>
      <c r="I2" s="266" t="s">
        <v>57</v>
      </c>
    </row>
    <row r="3" spans="1:10" ht="72.75" customHeight="1">
      <c r="A3" s="228" t="s">
        <v>346</v>
      </c>
      <c r="B3" s="234" t="s">
        <v>226</v>
      </c>
      <c r="C3" s="234" t="s">
        <v>227</v>
      </c>
      <c r="D3" s="234" t="s">
        <v>198</v>
      </c>
      <c r="E3" s="234" t="s">
        <v>228</v>
      </c>
      <c r="F3" s="234" t="s">
        <v>229</v>
      </c>
      <c r="G3" s="234" t="s">
        <v>231</v>
      </c>
      <c r="H3" s="234" t="s">
        <v>371</v>
      </c>
      <c r="I3" s="267"/>
      <c r="J3" s="223" t="s">
        <v>223</v>
      </c>
    </row>
    <row r="4" spans="1:10" ht="84.75" customHeight="1">
      <c r="A4" s="229" t="s">
        <v>353</v>
      </c>
      <c r="B4" s="238">
        <v>250000</v>
      </c>
      <c r="C4" s="238">
        <v>10000</v>
      </c>
      <c r="D4" s="265">
        <f>C4/B4</f>
        <v>4.e-002</v>
      </c>
      <c r="E4" s="246">
        <f>(D4-0.02)*B4</f>
        <v>5000</v>
      </c>
      <c r="F4" s="238">
        <v>5000</v>
      </c>
      <c r="G4" s="239">
        <v>6</v>
      </c>
      <c r="H4" s="235">
        <v>10</v>
      </c>
      <c r="I4" s="246">
        <f>F4*G4*H4</f>
        <v>300000</v>
      </c>
    </row>
    <row r="5" spans="1:10" ht="93.75" customHeight="1">
      <c r="A5" s="229" t="s">
        <v>294</v>
      </c>
      <c r="B5" s="238"/>
      <c r="C5" s="238"/>
      <c r="D5" s="265" t="e">
        <f>C5/B5</f>
        <v>#DIV/0!</v>
      </c>
      <c r="E5" s="246" t="e">
        <f>(D5-0.02)*B5</f>
        <v>#DIV/0!</v>
      </c>
      <c r="F5" s="238"/>
      <c r="G5" s="239"/>
      <c r="H5" s="235"/>
      <c r="I5" s="246">
        <f>F5*G5*H5</f>
        <v>0</v>
      </c>
    </row>
    <row r="6" spans="1:10" ht="90" customHeight="1">
      <c r="A6" s="229" t="s">
        <v>354</v>
      </c>
      <c r="B6" s="261"/>
      <c r="C6" s="264"/>
      <c r="D6" s="264"/>
      <c r="E6" s="264"/>
      <c r="F6" s="264"/>
      <c r="G6" s="264"/>
      <c r="H6" s="264"/>
      <c r="I6" s="246">
        <v>0</v>
      </c>
    </row>
    <row r="7" spans="1:10" ht="60.75" customHeight="1">
      <c r="A7" s="258" t="s">
        <v>300</v>
      </c>
      <c r="B7" s="262"/>
      <c r="C7" s="262"/>
      <c r="D7" s="262"/>
      <c r="E7" s="262"/>
      <c r="F7" s="262"/>
      <c r="G7" s="262"/>
      <c r="H7" s="262"/>
      <c r="I7" s="262"/>
    </row>
    <row r="9" spans="1:10">
      <c r="A9" s="223"/>
    </row>
  </sheetData>
  <mergeCells count="5">
    <mergeCell ref="B1:H1"/>
    <mergeCell ref="A2:H2"/>
    <mergeCell ref="B6:H6"/>
    <mergeCell ref="A7:I7"/>
    <mergeCell ref="I2:I3"/>
  </mergeCells>
  <phoneticPr fontId="21"/>
  <conditionalFormatting sqref="H4:H5">
    <cfRule type="expression" dxfId="237" priority="1">
      <formula>#REF!="×"</formula>
    </cfRule>
  </conditionalFormatting>
  <conditionalFormatting sqref="A4:G5 I4:I6 A6:B6">
    <cfRule type="expression" dxfId="236" priority="5">
      <formula>#REF!="×"</formula>
    </cfRule>
  </conditionalFormatting>
  <printOptions horizontalCentered="1"/>
  <pageMargins left="0.70866141732283472" right="0.70866141732283472" top="0.74803149606299213" bottom="0.55118110236220474" header="0.31496062992125984" footer="0.31496062992125984"/>
  <pageSetup paperSize="9" scale="66" fitToWidth="1" fitToHeight="0" orientation="landscape" usePrinterDefaults="1" cellComments="asDisplayed"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P76"/>
  <sheetViews>
    <sheetView view="pageBreakPreview" zoomScale="85" zoomScaleNormal="85" zoomScaleSheetLayoutView="85" workbookViewId="0">
      <selection activeCell="C18" sqref="C18"/>
    </sheetView>
  </sheetViews>
  <sheetFormatPr defaultColWidth="9" defaultRowHeight="13.5"/>
  <cols>
    <col min="1" max="1" width="47.75" style="1" customWidth="1"/>
    <col min="2" max="2" width="15.875" style="222" customWidth="1"/>
    <col min="3" max="4" width="15.125" style="222" customWidth="1"/>
    <col min="5" max="5" width="23.25" style="222" customWidth="1"/>
    <col min="6" max="6" width="17.75" style="1" customWidth="1"/>
    <col min="7" max="7" width="47.75" style="1" customWidth="1"/>
    <col min="8" max="8" width="15.875" style="222" customWidth="1"/>
    <col min="9" max="10" width="15.125" style="222" customWidth="1"/>
    <col min="11" max="11" width="23.5" style="1" customWidth="1"/>
    <col min="12" max="12" width="167.875" style="223" customWidth="1"/>
    <col min="13" max="18" width="14.625" style="1" customWidth="1"/>
    <col min="19" max="19" width="18.875" style="1" customWidth="1"/>
    <col min="20" max="16384" width="9" style="1"/>
  </cols>
  <sheetData>
    <row r="1" spans="1:16" ht="25.5" customHeight="1">
      <c r="A1" s="224" t="s">
        <v>363</v>
      </c>
      <c r="B1" s="232"/>
      <c r="C1" s="232"/>
      <c r="D1" s="232"/>
      <c r="E1" s="232"/>
      <c r="G1" s="224"/>
      <c r="I1" s="198"/>
      <c r="J1" s="198"/>
      <c r="K1" s="156"/>
    </row>
    <row r="2" spans="1:16" ht="46.5" customHeight="1">
      <c r="A2" s="225" t="s">
        <v>329</v>
      </c>
      <c r="B2" s="225"/>
      <c r="C2" s="232"/>
      <c r="D2" s="232"/>
      <c r="E2" s="232"/>
      <c r="F2" s="232"/>
      <c r="G2" s="232"/>
      <c r="H2" s="225"/>
      <c r="I2" s="232"/>
      <c r="J2" s="232"/>
      <c r="K2" s="232"/>
      <c r="L2" s="223" t="s">
        <v>222</v>
      </c>
    </row>
    <row r="3" spans="1:16" ht="32.25" customHeight="1">
      <c r="A3" s="226" t="s">
        <v>210</v>
      </c>
      <c r="B3" s="233"/>
      <c r="C3" s="233"/>
      <c r="D3" s="233"/>
      <c r="E3" s="233"/>
      <c r="F3" s="243" t="s">
        <v>360</v>
      </c>
      <c r="G3" s="248" t="s">
        <v>238</v>
      </c>
      <c r="H3" s="233"/>
      <c r="I3" s="233"/>
      <c r="J3" s="233"/>
      <c r="K3" s="253">
        <f>SUM($K$10:$K$15)</f>
        <v>140000</v>
      </c>
      <c r="L3" s="223" t="s">
        <v>348</v>
      </c>
    </row>
    <row r="4" spans="1:16" ht="26.25" customHeight="1">
      <c r="A4" s="226" t="s">
        <v>92</v>
      </c>
      <c r="B4" s="233"/>
      <c r="C4" s="233"/>
      <c r="D4" s="233"/>
      <c r="E4" s="233"/>
      <c r="F4" s="243" t="s">
        <v>359</v>
      </c>
      <c r="G4" s="249" t="s">
        <v>304</v>
      </c>
      <c r="H4" s="233"/>
      <c r="I4" s="233"/>
      <c r="J4" s="233"/>
      <c r="K4" s="254">
        <v>0</v>
      </c>
      <c r="L4" s="223" t="s">
        <v>349</v>
      </c>
    </row>
    <row r="5" spans="1:16" ht="26.25" customHeight="1">
      <c r="A5" s="226" t="s">
        <v>75</v>
      </c>
      <c r="B5" s="233"/>
      <c r="C5" s="233"/>
      <c r="D5" s="233"/>
      <c r="E5" s="233"/>
      <c r="F5" s="243"/>
      <c r="G5" s="249" t="s">
        <v>339</v>
      </c>
      <c r="H5" s="233"/>
      <c r="I5" s="233"/>
      <c r="J5" s="233"/>
      <c r="K5" s="253">
        <f>ROUNDDOWN(K3-K4,-3)</f>
        <v>140000</v>
      </c>
      <c r="L5" s="223" t="s">
        <v>78</v>
      </c>
    </row>
    <row r="6" spans="1:16" ht="41.25" customHeight="1">
      <c r="A6" s="226" t="s">
        <v>212</v>
      </c>
      <c r="B6" s="233"/>
      <c r="C6" s="233"/>
      <c r="D6" s="233"/>
      <c r="E6" s="233"/>
      <c r="F6" s="244" t="s">
        <v>120</v>
      </c>
      <c r="G6" s="248" t="s">
        <v>370</v>
      </c>
      <c r="H6" s="233"/>
      <c r="I6" s="233"/>
      <c r="J6" s="233"/>
      <c r="K6" s="254">
        <v>150000</v>
      </c>
      <c r="L6" s="223" t="s">
        <v>29</v>
      </c>
    </row>
    <row r="7" spans="1:16" ht="26.25" customHeight="1">
      <c r="A7" s="226" t="s">
        <v>144</v>
      </c>
      <c r="B7" s="233"/>
      <c r="C7" s="233"/>
      <c r="D7" s="233"/>
      <c r="E7" s="233"/>
      <c r="F7" s="244" t="s">
        <v>120</v>
      </c>
      <c r="G7" s="248" t="s">
        <v>127</v>
      </c>
      <c r="H7" s="233"/>
      <c r="I7" s="233"/>
      <c r="J7" s="233"/>
      <c r="K7" s="253">
        <f>MIN(K5,K6)</f>
        <v>140000</v>
      </c>
    </row>
    <row r="8" spans="1:16" ht="41.25" customHeight="1">
      <c r="A8" s="227" t="s">
        <v>330</v>
      </c>
      <c r="B8" s="227"/>
      <c r="C8" s="227"/>
      <c r="D8" s="227"/>
      <c r="E8" s="227"/>
      <c r="F8" s="227"/>
      <c r="G8" s="227" t="s">
        <v>57</v>
      </c>
      <c r="H8" s="227"/>
      <c r="I8" s="227"/>
      <c r="J8" s="227"/>
      <c r="K8" s="227"/>
    </row>
    <row r="9" spans="1:16" s="1" customFormat="1" ht="66" customHeight="1">
      <c r="A9" s="228" t="s">
        <v>331</v>
      </c>
      <c r="B9" s="234" t="s">
        <v>93</v>
      </c>
      <c r="C9" s="234" t="s">
        <v>338</v>
      </c>
      <c r="D9" s="234" t="s">
        <v>218</v>
      </c>
      <c r="E9" s="234" t="s">
        <v>53</v>
      </c>
      <c r="F9" s="234" t="s">
        <v>104</v>
      </c>
      <c r="G9" s="228" t="str">
        <f>A9</f>
        <v>賃金改善（全体）の内容</v>
      </c>
      <c r="H9" s="234" t="s">
        <v>176</v>
      </c>
      <c r="I9" s="234" t="s">
        <v>343</v>
      </c>
      <c r="J9" s="234" t="s">
        <v>344</v>
      </c>
      <c r="K9" s="234" t="s">
        <v>347</v>
      </c>
      <c r="L9" s="223" t="s">
        <v>223</v>
      </c>
    </row>
    <row r="10" spans="1:16" ht="50.25" customHeight="1">
      <c r="A10" s="229" t="s">
        <v>123</v>
      </c>
      <c r="B10" s="235">
        <v>5</v>
      </c>
      <c r="C10" s="238">
        <v>4000</v>
      </c>
      <c r="D10" s="239">
        <v>2</v>
      </c>
      <c r="E10" s="238">
        <v>4000</v>
      </c>
      <c r="F10" s="246">
        <f>((B10*C10*D10)/B10)/D10</f>
        <v>4000</v>
      </c>
      <c r="G10" s="229" t="s">
        <v>340</v>
      </c>
      <c r="H10" s="227">
        <f t="shared" ref="H10:J12" si="0">B10</f>
        <v>5</v>
      </c>
      <c r="I10" s="246">
        <f t="shared" si="0"/>
        <v>4000</v>
      </c>
      <c r="J10" s="252">
        <f t="shared" si="0"/>
        <v>2</v>
      </c>
      <c r="K10" s="246">
        <f>H10*I10*J10</f>
        <v>40000</v>
      </c>
      <c r="L10" s="223" t="s">
        <v>177</v>
      </c>
    </row>
    <row r="11" spans="1:16" ht="57" customHeight="1">
      <c r="A11" s="229" t="s">
        <v>252</v>
      </c>
      <c r="B11" s="235"/>
      <c r="C11" s="238"/>
      <c r="D11" s="239"/>
      <c r="E11" s="238"/>
      <c r="F11" s="246" t="e">
        <f>((B11*C11*D11)/B11)/D11</f>
        <v>#DIV/0!</v>
      </c>
      <c r="G11" s="229" t="s">
        <v>322</v>
      </c>
      <c r="H11" s="227">
        <f t="shared" si="0"/>
        <v>0</v>
      </c>
      <c r="I11" s="246">
        <f t="shared" si="0"/>
        <v>0</v>
      </c>
      <c r="J11" s="252">
        <f t="shared" si="0"/>
        <v>0</v>
      </c>
      <c r="K11" s="246">
        <f>H11*I11*J11</f>
        <v>0</v>
      </c>
      <c r="L11" s="223" t="s">
        <v>26</v>
      </c>
    </row>
    <row r="12" spans="1:16" ht="80.25" customHeight="1">
      <c r="A12" s="229" t="s">
        <v>332</v>
      </c>
      <c r="B12" s="235"/>
      <c r="C12" s="238"/>
      <c r="D12" s="239"/>
      <c r="E12" s="241"/>
      <c r="F12" s="246" t="e">
        <f>((B12*C12*D12)/B12)/D12</f>
        <v>#DIV/0!</v>
      </c>
      <c r="G12" s="229" t="s">
        <v>341</v>
      </c>
      <c r="H12" s="227">
        <f t="shared" si="0"/>
        <v>0</v>
      </c>
      <c r="I12" s="246">
        <f t="shared" si="0"/>
        <v>0</v>
      </c>
      <c r="J12" s="252">
        <f t="shared" si="0"/>
        <v>0</v>
      </c>
      <c r="K12" s="246">
        <f>H12*I12*J12</f>
        <v>0</v>
      </c>
      <c r="L12" s="223" t="s">
        <v>350</v>
      </c>
    </row>
    <row r="13" spans="1:16" ht="42.75" customHeight="1">
      <c r="A13" s="229" t="s">
        <v>214</v>
      </c>
      <c r="B13" s="235">
        <v>5</v>
      </c>
      <c r="C13" s="238">
        <v>5000</v>
      </c>
      <c r="D13" s="240">
        <v>4</v>
      </c>
      <c r="E13" s="242"/>
      <c r="F13" s="246">
        <f>((B13*C13*D13)/B13)/D13</f>
        <v>5000</v>
      </c>
      <c r="G13" s="229" t="s">
        <v>13</v>
      </c>
      <c r="H13" s="227">
        <f>B13</f>
        <v>5</v>
      </c>
      <c r="I13" s="246">
        <f>C13</f>
        <v>5000</v>
      </c>
      <c r="J13" s="240">
        <v>4</v>
      </c>
      <c r="K13" s="246">
        <f>H13*I13*J13</f>
        <v>100000</v>
      </c>
      <c r="L13" s="223" t="s">
        <v>149</v>
      </c>
    </row>
    <row r="14" spans="1:16" ht="41.25" customHeight="1">
      <c r="A14" s="229" t="s">
        <v>130</v>
      </c>
      <c r="B14" s="235"/>
      <c r="C14" s="238"/>
      <c r="D14" s="240"/>
      <c r="E14" s="242"/>
      <c r="F14" s="246" t="e">
        <f>(B14*C14)/B14/D14</f>
        <v>#DIV/0!</v>
      </c>
      <c r="G14" s="229" t="s">
        <v>71</v>
      </c>
      <c r="H14" s="227">
        <f>B14</f>
        <v>0</v>
      </c>
      <c r="I14" s="246">
        <f>C14</f>
        <v>0</v>
      </c>
      <c r="J14" s="240">
        <v>4</v>
      </c>
      <c r="K14" s="246">
        <f>H14*I14</f>
        <v>0</v>
      </c>
      <c r="L14" s="223" t="s">
        <v>351</v>
      </c>
      <c r="M14" s="1">
        <v>1</v>
      </c>
      <c r="N14" s="1">
        <v>2</v>
      </c>
      <c r="O14" s="1">
        <v>3</v>
      </c>
      <c r="P14" s="1">
        <v>4</v>
      </c>
    </row>
    <row r="15" spans="1:16" ht="73.5" customHeight="1">
      <c r="A15" s="230"/>
      <c r="B15" s="236"/>
      <c r="C15" s="236"/>
      <c r="D15" s="236"/>
      <c r="E15" s="236"/>
      <c r="F15" s="247"/>
      <c r="G15" s="250" t="s">
        <v>23</v>
      </c>
      <c r="H15" s="251"/>
      <c r="I15" s="251"/>
      <c r="J15" s="251"/>
      <c r="K15" s="246">
        <v>0</v>
      </c>
      <c r="L15" s="223" t="s">
        <v>352</v>
      </c>
    </row>
    <row r="16" spans="1:16" ht="55.5" customHeight="1">
      <c r="A16" s="231" t="s">
        <v>263</v>
      </c>
      <c r="B16" s="237"/>
      <c r="C16" s="237"/>
      <c r="D16" s="237"/>
      <c r="E16" s="237"/>
      <c r="F16" s="237"/>
      <c r="G16" s="237"/>
      <c r="H16" s="237"/>
      <c r="I16" s="237"/>
      <c r="J16" s="237"/>
      <c r="K16" s="255"/>
    </row>
    <row r="17" spans="1:16" s="1" customFormat="1" ht="72.75" customHeight="1">
      <c r="A17" s="228" t="s">
        <v>67</v>
      </c>
      <c r="B17" s="234" t="s">
        <v>93</v>
      </c>
      <c r="C17" s="234" t="s">
        <v>243</v>
      </c>
      <c r="D17" s="234" t="s">
        <v>218</v>
      </c>
      <c r="E17" s="234" t="s">
        <v>53</v>
      </c>
      <c r="F17" s="234" t="s">
        <v>104</v>
      </c>
      <c r="G17" s="228" t="str">
        <f>A17</f>
        <v>看護職員等（保健師、助産師、看護師及び准看護師）の賃金改善の内容</v>
      </c>
      <c r="H17" s="234" t="s">
        <v>176</v>
      </c>
      <c r="I17" s="234" t="s">
        <v>343</v>
      </c>
      <c r="J17" s="234" t="s">
        <v>344</v>
      </c>
      <c r="K17" s="234" t="s">
        <v>347</v>
      </c>
      <c r="L17" s="223" t="s">
        <v>223</v>
      </c>
    </row>
    <row r="18" spans="1:16" ht="50.25" customHeight="1">
      <c r="A18" s="229" t="s">
        <v>123</v>
      </c>
      <c r="B18" s="235">
        <v>3</v>
      </c>
      <c r="C18" s="238">
        <v>4000</v>
      </c>
      <c r="D18" s="239">
        <v>2</v>
      </c>
      <c r="E18" s="238">
        <v>4000</v>
      </c>
      <c r="F18" s="246">
        <f>((B18*C18*D18)/B18)/D18</f>
        <v>4000</v>
      </c>
      <c r="G18" s="229" t="s">
        <v>340</v>
      </c>
      <c r="H18" s="227">
        <f t="shared" ref="H18:J20" si="1">B18</f>
        <v>3</v>
      </c>
      <c r="I18" s="246">
        <f t="shared" si="1"/>
        <v>4000</v>
      </c>
      <c r="J18" s="252">
        <f t="shared" si="1"/>
        <v>2</v>
      </c>
      <c r="K18" s="246">
        <f>H18*I18*J18</f>
        <v>24000</v>
      </c>
      <c r="L18" s="223" t="s">
        <v>177</v>
      </c>
    </row>
    <row r="19" spans="1:16" ht="57" customHeight="1">
      <c r="A19" s="229" t="s">
        <v>252</v>
      </c>
      <c r="B19" s="235"/>
      <c r="C19" s="238"/>
      <c r="D19" s="239"/>
      <c r="E19" s="238"/>
      <c r="F19" s="246" t="e">
        <f>((B19*C19*D19)/B19)/D19</f>
        <v>#DIV/0!</v>
      </c>
      <c r="G19" s="229" t="s">
        <v>322</v>
      </c>
      <c r="H19" s="227">
        <f t="shared" si="1"/>
        <v>0</v>
      </c>
      <c r="I19" s="246">
        <f t="shared" si="1"/>
        <v>0</v>
      </c>
      <c r="J19" s="252">
        <f t="shared" si="1"/>
        <v>0</v>
      </c>
      <c r="K19" s="246">
        <f>H19*I19*J19</f>
        <v>0</v>
      </c>
      <c r="L19" s="223" t="s">
        <v>26</v>
      </c>
    </row>
    <row r="20" spans="1:16" ht="80.25" customHeight="1">
      <c r="A20" s="229" t="s">
        <v>332</v>
      </c>
      <c r="B20" s="235"/>
      <c r="C20" s="238"/>
      <c r="D20" s="239"/>
      <c r="E20" s="241"/>
      <c r="F20" s="246" t="e">
        <f>((B20*C20*D20)/B20)/D20</f>
        <v>#DIV/0!</v>
      </c>
      <c r="G20" s="229" t="s">
        <v>341</v>
      </c>
      <c r="H20" s="227">
        <f t="shared" si="1"/>
        <v>0</v>
      </c>
      <c r="I20" s="246">
        <f t="shared" si="1"/>
        <v>0</v>
      </c>
      <c r="J20" s="252">
        <f t="shared" si="1"/>
        <v>0</v>
      </c>
      <c r="K20" s="246">
        <f>H20*I20*J20</f>
        <v>0</v>
      </c>
      <c r="L20" s="223" t="s">
        <v>350</v>
      </c>
    </row>
    <row r="21" spans="1:16" ht="42.75" customHeight="1">
      <c r="A21" s="229" t="s">
        <v>214</v>
      </c>
      <c r="B21" s="235">
        <v>3</v>
      </c>
      <c r="C21" s="238">
        <v>5000</v>
      </c>
      <c r="D21" s="240">
        <v>4</v>
      </c>
      <c r="E21" s="242"/>
      <c r="F21" s="246">
        <f>((B21*C21*D21)/B21)/D21</f>
        <v>5000</v>
      </c>
      <c r="G21" s="229" t="s">
        <v>13</v>
      </c>
      <c r="H21" s="227">
        <f>B21</f>
        <v>3</v>
      </c>
      <c r="I21" s="246">
        <f>C21</f>
        <v>5000</v>
      </c>
      <c r="J21" s="240">
        <v>4</v>
      </c>
      <c r="K21" s="246">
        <f>H21*I21*J21</f>
        <v>60000</v>
      </c>
      <c r="L21" s="223" t="s">
        <v>149</v>
      </c>
    </row>
    <row r="22" spans="1:16" ht="41.25" customHeight="1">
      <c r="A22" s="229" t="s">
        <v>130</v>
      </c>
      <c r="B22" s="235"/>
      <c r="C22" s="238"/>
      <c r="D22" s="240"/>
      <c r="E22" s="242"/>
      <c r="F22" s="246" t="e">
        <f>(B22*C22)/B22/D22</f>
        <v>#DIV/0!</v>
      </c>
      <c r="G22" s="229" t="s">
        <v>71</v>
      </c>
      <c r="H22" s="227">
        <f>B22</f>
        <v>0</v>
      </c>
      <c r="I22" s="246">
        <f>C22</f>
        <v>0</v>
      </c>
      <c r="J22" s="240">
        <v>4</v>
      </c>
      <c r="K22" s="246">
        <f>H22*I22</f>
        <v>0</v>
      </c>
      <c r="L22" s="223" t="s">
        <v>351</v>
      </c>
      <c r="M22" s="1">
        <v>1</v>
      </c>
      <c r="N22" s="1">
        <v>2</v>
      </c>
      <c r="O22" s="1">
        <v>3</v>
      </c>
      <c r="P22" s="1">
        <v>4</v>
      </c>
    </row>
    <row r="23" spans="1:16" s="1" customFormat="1" ht="72.75" customHeight="1">
      <c r="A23" s="228" t="s">
        <v>333</v>
      </c>
      <c r="B23" s="234" t="s">
        <v>93</v>
      </c>
      <c r="C23" s="234" t="s">
        <v>243</v>
      </c>
      <c r="D23" s="234" t="s">
        <v>218</v>
      </c>
      <c r="E23" s="234" t="s">
        <v>53</v>
      </c>
      <c r="F23" s="234" t="s">
        <v>104</v>
      </c>
      <c r="G23" s="228" t="str">
        <f>A23</f>
        <v>40歳未満の勤務医師、勤務歯科医師の賃金改善の内容</v>
      </c>
      <c r="H23" s="234" t="s">
        <v>176</v>
      </c>
      <c r="I23" s="234" t="s">
        <v>343</v>
      </c>
      <c r="J23" s="234" t="s">
        <v>344</v>
      </c>
      <c r="K23" s="234" t="s">
        <v>347</v>
      </c>
      <c r="L23" s="223" t="s">
        <v>223</v>
      </c>
    </row>
    <row r="24" spans="1:16" ht="50.25" customHeight="1">
      <c r="A24" s="229" t="s">
        <v>123</v>
      </c>
      <c r="B24" s="235">
        <v>1</v>
      </c>
      <c r="C24" s="238">
        <v>5000</v>
      </c>
      <c r="D24" s="239">
        <v>2</v>
      </c>
      <c r="E24" s="238">
        <v>5000</v>
      </c>
      <c r="F24" s="246">
        <f>((B24*C24*D24)/B24)/D24</f>
        <v>5000</v>
      </c>
      <c r="G24" s="229" t="s">
        <v>340</v>
      </c>
      <c r="H24" s="227">
        <f t="shared" ref="H24:J26" si="2">B24</f>
        <v>1</v>
      </c>
      <c r="I24" s="246">
        <f t="shared" si="2"/>
        <v>5000</v>
      </c>
      <c r="J24" s="252">
        <f t="shared" si="2"/>
        <v>2</v>
      </c>
      <c r="K24" s="246">
        <f>H24*I24*J24</f>
        <v>10000</v>
      </c>
      <c r="L24" s="223" t="s">
        <v>177</v>
      </c>
    </row>
    <row r="25" spans="1:16" ht="57" customHeight="1">
      <c r="A25" s="229" t="s">
        <v>252</v>
      </c>
      <c r="B25" s="235"/>
      <c r="C25" s="238"/>
      <c r="D25" s="239"/>
      <c r="E25" s="238"/>
      <c r="F25" s="246" t="e">
        <f>((B25*C25*D25)/B25)/D25</f>
        <v>#DIV/0!</v>
      </c>
      <c r="G25" s="229" t="s">
        <v>322</v>
      </c>
      <c r="H25" s="227">
        <f t="shared" si="2"/>
        <v>0</v>
      </c>
      <c r="I25" s="246">
        <f t="shared" si="2"/>
        <v>0</v>
      </c>
      <c r="J25" s="252">
        <f t="shared" si="2"/>
        <v>0</v>
      </c>
      <c r="K25" s="246">
        <f>H25*I25*J25</f>
        <v>0</v>
      </c>
      <c r="L25" s="223" t="s">
        <v>26</v>
      </c>
    </row>
    <row r="26" spans="1:16" ht="80.25" customHeight="1">
      <c r="A26" s="229" t="s">
        <v>332</v>
      </c>
      <c r="B26" s="235"/>
      <c r="C26" s="238"/>
      <c r="D26" s="239"/>
      <c r="E26" s="241"/>
      <c r="F26" s="246" t="e">
        <f>((B26*C26*D26)/B26)/D26</f>
        <v>#DIV/0!</v>
      </c>
      <c r="G26" s="229" t="s">
        <v>342</v>
      </c>
      <c r="H26" s="227">
        <f t="shared" si="2"/>
        <v>0</v>
      </c>
      <c r="I26" s="246">
        <f t="shared" si="2"/>
        <v>0</v>
      </c>
      <c r="J26" s="252">
        <f t="shared" si="2"/>
        <v>0</v>
      </c>
      <c r="K26" s="246">
        <f>H26*I26*J26</f>
        <v>0</v>
      </c>
      <c r="L26" s="223" t="s">
        <v>350</v>
      </c>
    </row>
    <row r="27" spans="1:16" ht="43.5" customHeight="1">
      <c r="A27" s="229" t="s">
        <v>214</v>
      </c>
      <c r="B27" s="235">
        <v>1</v>
      </c>
      <c r="C27" s="238">
        <v>6000</v>
      </c>
      <c r="D27" s="240">
        <v>4</v>
      </c>
      <c r="E27" s="242"/>
      <c r="F27" s="246">
        <f>((B27*C27*D27)/B27)/D27</f>
        <v>6000</v>
      </c>
      <c r="G27" s="229" t="s">
        <v>13</v>
      </c>
      <c r="H27" s="227">
        <f>B27</f>
        <v>1</v>
      </c>
      <c r="I27" s="246">
        <f>C27</f>
        <v>6000</v>
      </c>
      <c r="J27" s="240">
        <v>4</v>
      </c>
      <c r="K27" s="246">
        <f>H27*I27*J27</f>
        <v>24000</v>
      </c>
      <c r="L27" s="223" t="s">
        <v>149</v>
      </c>
    </row>
    <row r="28" spans="1:16" ht="41.25" customHeight="1">
      <c r="A28" s="229" t="s">
        <v>130</v>
      </c>
      <c r="B28" s="235"/>
      <c r="C28" s="238"/>
      <c r="D28" s="240"/>
      <c r="E28" s="242"/>
      <c r="F28" s="246" t="e">
        <f>(B28*C28)/B28/D28</f>
        <v>#DIV/0!</v>
      </c>
      <c r="G28" s="229" t="s">
        <v>71</v>
      </c>
      <c r="H28" s="227">
        <f>B28</f>
        <v>0</v>
      </c>
      <c r="I28" s="246">
        <f>C28</f>
        <v>0</v>
      </c>
      <c r="J28" s="240">
        <v>4</v>
      </c>
      <c r="K28" s="246">
        <f>H28*I28</f>
        <v>0</v>
      </c>
      <c r="L28" s="223" t="s">
        <v>351</v>
      </c>
      <c r="M28" s="1">
        <v>1</v>
      </c>
      <c r="N28" s="1">
        <v>2</v>
      </c>
      <c r="O28" s="1">
        <v>3</v>
      </c>
      <c r="P28" s="1">
        <v>4</v>
      </c>
    </row>
    <row r="29" spans="1:16" s="1" customFormat="1" ht="72.75" customHeight="1">
      <c r="A29" s="228" t="s">
        <v>326</v>
      </c>
      <c r="B29" s="234" t="s">
        <v>93</v>
      </c>
      <c r="C29" s="234" t="s">
        <v>243</v>
      </c>
      <c r="D29" s="234" t="s">
        <v>218</v>
      </c>
      <c r="E29" s="234" t="s">
        <v>53</v>
      </c>
      <c r="F29" s="234" t="s">
        <v>104</v>
      </c>
      <c r="G29" s="228" t="str">
        <f>A29</f>
        <v>事務職員の賃金改善の内容</v>
      </c>
      <c r="H29" s="234" t="s">
        <v>176</v>
      </c>
      <c r="I29" s="234" t="s">
        <v>343</v>
      </c>
      <c r="J29" s="234" t="s">
        <v>344</v>
      </c>
      <c r="K29" s="234" t="s">
        <v>347</v>
      </c>
      <c r="L29" s="223" t="s">
        <v>223</v>
      </c>
    </row>
    <row r="30" spans="1:16" ht="50.25" customHeight="1">
      <c r="A30" s="229" t="s">
        <v>123</v>
      </c>
      <c r="B30" s="235">
        <v>1</v>
      </c>
      <c r="C30" s="238">
        <v>3000</v>
      </c>
      <c r="D30" s="239">
        <v>2</v>
      </c>
      <c r="E30" s="238">
        <v>3000</v>
      </c>
      <c r="F30" s="246">
        <f>((B30*C30*D30)/B30)/D30</f>
        <v>3000</v>
      </c>
      <c r="G30" s="229" t="s">
        <v>340</v>
      </c>
      <c r="H30" s="227">
        <f t="shared" ref="H30:J32" si="3">B30</f>
        <v>1</v>
      </c>
      <c r="I30" s="246">
        <f t="shared" si="3"/>
        <v>3000</v>
      </c>
      <c r="J30" s="252">
        <f t="shared" si="3"/>
        <v>2</v>
      </c>
      <c r="K30" s="246">
        <f>H30*I30*J30</f>
        <v>6000</v>
      </c>
      <c r="L30" s="223" t="s">
        <v>177</v>
      </c>
    </row>
    <row r="31" spans="1:16" ht="57" customHeight="1">
      <c r="A31" s="229" t="s">
        <v>252</v>
      </c>
      <c r="B31" s="235"/>
      <c r="C31" s="238"/>
      <c r="D31" s="239"/>
      <c r="E31" s="238"/>
      <c r="F31" s="246" t="e">
        <f>((B31*C31*D31)/B31)/D31</f>
        <v>#DIV/0!</v>
      </c>
      <c r="G31" s="229" t="s">
        <v>322</v>
      </c>
      <c r="H31" s="227">
        <f t="shared" si="3"/>
        <v>0</v>
      </c>
      <c r="I31" s="246">
        <f t="shared" si="3"/>
        <v>0</v>
      </c>
      <c r="J31" s="252">
        <f t="shared" si="3"/>
        <v>0</v>
      </c>
      <c r="K31" s="246">
        <f>H31*I31*J31</f>
        <v>0</v>
      </c>
      <c r="L31" s="223" t="s">
        <v>26</v>
      </c>
    </row>
    <row r="32" spans="1:16" ht="80.25" customHeight="1">
      <c r="A32" s="229" t="s">
        <v>332</v>
      </c>
      <c r="B32" s="235"/>
      <c r="C32" s="238"/>
      <c r="D32" s="239"/>
      <c r="E32" s="241"/>
      <c r="F32" s="246" t="e">
        <f>((B32*C32*D32)/B32)/D32</f>
        <v>#DIV/0!</v>
      </c>
      <c r="G32" s="229" t="s">
        <v>342</v>
      </c>
      <c r="H32" s="227">
        <f t="shared" si="3"/>
        <v>0</v>
      </c>
      <c r="I32" s="246">
        <f t="shared" si="3"/>
        <v>0</v>
      </c>
      <c r="J32" s="252">
        <f t="shared" si="3"/>
        <v>0</v>
      </c>
      <c r="K32" s="246">
        <f>H32*I32*J32</f>
        <v>0</v>
      </c>
      <c r="L32" s="223" t="s">
        <v>350</v>
      </c>
    </row>
    <row r="33" spans="1:16" ht="43.5" customHeight="1">
      <c r="A33" s="229" t="s">
        <v>214</v>
      </c>
      <c r="B33" s="235">
        <v>1</v>
      </c>
      <c r="C33" s="238">
        <v>4000</v>
      </c>
      <c r="D33" s="240">
        <v>4</v>
      </c>
      <c r="E33" s="242"/>
      <c r="F33" s="246">
        <f>((B33*C33*D33)/B33)/D33</f>
        <v>4000</v>
      </c>
      <c r="G33" s="229" t="s">
        <v>13</v>
      </c>
      <c r="H33" s="227">
        <f>B33</f>
        <v>1</v>
      </c>
      <c r="I33" s="246">
        <f>C33</f>
        <v>4000</v>
      </c>
      <c r="J33" s="240">
        <v>4</v>
      </c>
      <c r="K33" s="246">
        <f>H33*I33*J33</f>
        <v>16000</v>
      </c>
      <c r="L33" s="223" t="s">
        <v>149</v>
      </c>
    </row>
    <row r="34" spans="1:16" ht="41.25" customHeight="1">
      <c r="A34" s="229" t="s">
        <v>130</v>
      </c>
      <c r="B34" s="235"/>
      <c r="C34" s="238"/>
      <c r="D34" s="240"/>
      <c r="E34" s="242"/>
      <c r="F34" s="246" t="e">
        <f>(B34*C34)/B34/D34</f>
        <v>#DIV/0!</v>
      </c>
      <c r="G34" s="229" t="s">
        <v>71</v>
      </c>
      <c r="H34" s="227">
        <f>B34</f>
        <v>0</v>
      </c>
      <c r="I34" s="246">
        <f>C34</f>
        <v>0</v>
      </c>
      <c r="J34" s="240">
        <v>4</v>
      </c>
      <c r="K34" s="246">
        <f>H34*I34</f>
        <v>0</v>
      </c>
      <c r="L34" s="223" t="s">
        <v>351</v>
      </c>
      <c r="M34" s="1">
        <v>1</v>
      </c>
      <c r="N34" s="1">
        <v>2</v>
      </c>
      <c r="O34" s="1">
        <v>3</v>
      </c>
      <c r="P34" s="1">
        <v>4</v>
      </c>
    </row>
    <row r="35" spans="1:16" s="1" customFormat="1" ht="72.75" customHeight="1">
      <c r="A35" s="228" t="s">
        <v>334</v>
      </c>
      <c r="B35" s="234" t="s">
        <v>93</v>
      </c>
      <c r="C35" s="234" t="s">
        <v>243</v>
      </c>
      <c r="D35" s="234" t="s">
        <v>218</v>
      </c>
      <c r="E35" s="234" t="s">
        <v>53</v>
      </c>
      <c r="F35" s="234" t="s">
        <v>104</v>
      </c>
      <c r="G35" s="228" t="str">
        <f>A35</f>
        <v>看護補助者の賃金改善の内容</v>
      </c>
      <c r="H35" s="234" t="s">
        <v>176</v>
      </c>
      <c r="I35" s="234" t="s">
        <v>343</v>
      </c>
      <c r="J35" s="234" t="s">
        <v>344</v>
      </c>
      <c r="K35" s="234" t="s">
        <v>347</v>
      </c>
      <c r="L35" s="223" t="s">
        <v>223</v>
      </c>
    </row>
    <row r="36" spans="1:16" ht="50.25" customHeight="1">
      <c r="A36" s="229" t="s">
        <v>123</v>
      </c>
      <c r="B36" s="235"/>
      <c r="C36" s="238"/>
      <c r="D36" s="239"/>
      <c r="E36" s="238"/>
      <c r="F36" s="246" t="e">
        <f>((B36*C36*D36)/B36)/D36</f>
        <v>#DIV/0!</v>
      </c>
      <c r="G36" s="229" t="s">
        <v>340</v>
      </c>
      <c r="H36" s="227">
        <f t="shared" ref="H36:J38" si="4">B36</f>
        <v>0</v>
      </c>
      <c r="I36" s="246">
        <f t="shared" si="4"/>
        <v>0</v>
      </c>
      <c r="J36" s="252">
        <f t="shared" si="4"/>
        <v>0</v>
      </c>
      <c r="K36" s="246">
        <f>H36*I36*J36</f>
        <v>0</v>
      </c>
      <c r="L36" s="223" t="s">
        <v>177</v>
      </c>
    </row>
    <row r="37" spans="1:16" ht="57" customHeight="1">
      <c r="A37" s="229" t="s">
        <v>252</v>
      </c>
      <c r="B37" s="235"/>
      <c r="C37" s="238"/>
      <c r="D37" s="239"/>
      <c r="E37" s="238"/>
      <c r="F37" s="246" t="e">
        <f>((B37*C37*D37)/B37)/D37</f>
        <v>#DIV/0!</v>
      </c>
      <c r="G37" s="229" t="s">
        <v>322</v>
      </c>
      <c r="H37" s="227">
        <f t="shared" si="4"/>
        <v>0</v>
      </c>
      <c r="I37" s="246">
        <f t="shared" si="4"/>
        <v>0</v>
      </c>
      <c r="J37" s="252">
        <f t="shared" si="4"/>
        <v>0</v>
      </c>
      <c r="K37" s="246">
        <f>H37*I37*J37</f>
        <v>0</v>
      </c>
      <c r="L37" s="223" t="s">
        <v>26</v>
      </c>
    </row>
    <row r="38" spans="1:16" ht="80.25" customHeight="1">
      <c r="A38" s="229" t="s">
        <v>332</v>
      </c>
      <c r="B38" s="235"/>
      <c r="C38" s="238"/>
      <c r="D38" s="239"/>
      <c r="E38" s="241"/>
      <c r="F38" s="246" t="e">
        <f>((B38*C38*D38)/B38)/D38</f>
        <v>#DIV/0!</v>
      </c>
      <c r="G38" s="229" t="s">
        <v>342</v>
      </c>
      <c r="H38" s="227">
        <f t="shared" si="4"/>
        <v>0</v>
      </c>
      <c r="I38" s="246">
        <f t="shared" si="4"/>
        <v>0</v>
      </c>
      <c r="J38" s="252">
        <f t="shared" si="4"/>
        <v>0</v>
      </c>
      <c r="K38" s="246">
        <f>H38*I38*J38</f>
        <v>0</v>
      </c>
      <c r="L38" s="223" t="s">
        <v>350</v>
      </c>
    </row>
    <row r="39" spans="1:16" ht="43.5" customHeight="1">
      <c r="A39" s="229" t="s">
        <v>214</v>
      </c>
      <c r="B39" s="235"/>
      <c r="C39" s="238"/>
      <c r="D39" s="240"/>
      <c r="E39" s="242"/>
      <c r="F39" s="246" t="e">
        <f>((B39*C39*D39)/B39)/D39</f>
        <v>#DIV/0!</v>
      </c>
      <c r="G39" s="229" t="s">
        <v>13</v>
      </c>
      <c r="H39" s="227">
        <f>B39</f>
        <v>0</v>
      </c>
      <c r="I39" s="246">
        <f>C39</f>
        <v>0</v>
      </c>
      <c r="J39" s="240">
        <v>4</v>
      </c>
      <c r="K39" s="246">
        <f>H39*I39*J39</f>
        <v>0</v>
      </c>
      <c r="L39" s="223" t="s">
        <v>149</v>
      </c>
    </row>
    <row r="40" spans="1:16" ht="41.25" customHeight="1">
      <c r="A40" s="229" t="s">
        <v>130</v>
      </c>
      <c r="B40" s="235"/>
      <c r="C40" s="238"/>
      <c r="D40" s="240"/>
      <c r="E40" s="242"/>
      <c r="F40" s="246" t="e">
        <f>(B40*C40)/B40/D40</f>
        <v>#DIV/0!</v>
      </c>
      <c r="G40" s="229" t="s">
        <v>71</v>
      </c>
      <c r="H40" s="227">
        <f>B40</f>
        <v>0</v>
      </c>
      <c r="I40" s="246">
        <f>C40</f>
        <v>0</v>
      </c>
      <c r="J40" s="240">
        <v>4</v>
      </c>
      <c r="K40" s="246">
        <f>H40*I40</f>
        <v>0</v>
      </c>
      <c r="L40" s="223" t="s">
        <v>351</v>
      </c>
      <c r="M40" s="1">
        <v>1</v>
      </c>
      <c r="N40" s="1">
        <v>2</v>
      </c>
      <c r="O40" s="1">
        <v>3</v>
      </c>
      <c r="P40" s="1">
        <v>4</v>
      </c>
    </row>
    <row r="41" spans="1:16" s="1" customFormat="1" ht="72.75" customHeight="1">
      <c r="A41" s="228" t="s">
        <v>224</v>
      </c>
      <c r="B41" s="234" t="s">
        <v>93</v>
      </c>
      <c r="C41" s="234" t="s">
        <v>243</v>
      </c>
      <c r="D41" s="234" t="s">
        <v>218</v>
      </c>
      <c r="E41" s="234" t="s">
        <v>53</v>
      </c>
      <c r="F41" s="234" t="s">
        <v>104</v>
      </c>
      <c r="G41" s="228" t="str">
        <f>A41</f>
        <v>薬剤師の賃金改善の内容</v>
      </c>
      <c r="H41" s="234" t="s">
        <v>176</v>
      </c>
      <c r="I41" s="234" t="s">
        <v>343</v>
      </c>
      <c r="J41" s="234" t="s">
        <v>344</v>
      </c>
      <c r="K41" s="234" t="s">
        <v>347</v>
      </c>
      <c r="L41" s="223" t="s">
        <v>223</v>
      </c>
    </row>
    <row r="42" spans="1:16" ht="50.25" customHeight="1">
      <c r="A42" s="229" t="s">
        <v>123</v>
      </c>
      <c r="B42" s="235"/>
      <c r="C42" s="238"/>
      <c r="D42" s="239"/>
      <c r="E42" s="238"/>
      <c r="F42" s="246" t="e">
        <f>((B42*C42*D42)/B42)/D42</f>
        <v>#DIV/0!</v>
      </c>
      <c r="G42" s="229" t="s">
        <v>340</v>
      </c>
      <c r="H42" s="227">
        <f t="shared" ref="H42:J44" si="5">B42</f>
        <v>0</v>
      </c>
      <c r="I42" s="246">
        <f t="shared" si="5"/>
        <v>0</v>
      </c>
      <c r="J42" s="252">
        <f t="shared" si="5"/>
        <v>0</v>
      </c>
      <c r="K42" s="246">
        <f>H42*I42*J42</f>
        <v>0</v>
      </c>
      <c r="L42" s="223" t="s">
        <v>177</v>
      </c>
    </row>
    <row r="43" spans="1:16" ht="57" customHeight="1">
      <c r="A43" s="229" t="s">
        <v>252</v>
      </c>
      <c r="B43" s="235"/>
      <c r="C43" s="238"/>
      <c r="D43" s="239"/>
      <c r="E43" s="238"/>
      <c r="F43" s="246" t="e">
        <f>((B43*C43*D43)/B43)/D43</f>
        <v>#DIV/0!</v>
      </c>
      <c r="G43" s="229" t="s">
        <v>322</v>
      </c>
      <c r="H43" s="227">
        <f t="shared" si="5"/>
        <v>0</v>
      </c>
      <c r="I43" s="246">
        <f t="shared" si="5"/>
        <v>0</v>
      </c>
      <c r="J43" s="252">
        <f t="shared" si="5"/>
        <v>0</v>
      </c>
      <c r="K43" s="246">
        <f>H43*I43*J43</f>
        <v>0</v>
      </c>
      <c r="L43" s="223" t="s">
        <v>26</v>
      </c>
    </row>
    <row r="44" spans="1:16" ht="80.25" customHeight="1">
      <c r="A44" s="229" t="s">
        <v>332</v>
      </c>
      <c r="B44" s="235"/>
      <c r="C44" s="238"/>
      <c r="D44" s="239"/>
      <c r="E44" s="241"/>
      <c r="F44" s="246" t="e">
        <f>((B44*C44*D44)/B44)/D44</f>
        <v>#DIV/0!</v>
      </c>
      <c r="G44" s="229" t="s">
        <v>342</v>
      </c>
      <c r="H44" s="227">
        <f t="shared" si="5"/>
        <v>0</v>
      </c>
      <c r="I44" s="246">
        <f t="shared" si="5"/>
        <v>0</v>
      </c>
      <c r="J44" s="252">
        <f t="shared" si="5"/>
        <v>0</v>
      </c>
      <c r="K44" s="246">
        <f>H44*I44*J44</f>
        <v>0</v>
      </c>
      <c r="L44" s="223" t="s">
        <v>350</v>
      </c>
    </row>
    <row r="45" spans="1:16" ht="43.5" customHeight="1">
      <c r="A45" s="229" t="s">
        <v>214</v>
      </c>
      <c r="B45" s="235"/>
      <c r="C45" s="238"/>
      <c r="D45" s="240"/>
      <c r="E45" s="242"/>
      <c r="F45" s="246" t="e">
        <f>((B45*C45*D45)/B45)/D45</f>
        <v>#DIV/0!</v>
      </c>
      <c r="G45" s="229" t="s">
        <v>13</v>
      </c>
      <c r="H45" s="227">
        <f>B45</f>
        <v>0</v>
      </c>
      <c r="I45" s="246">
        <f>C45</f>
        <v>0</v>
      </c>
      <c r="J45" s="240">
        <v>4</v>
      </c>
      <c r="K45" s="246">
        <f>H45*I45*J45</f>
        <v>0</v>
      </c>
      <c r="L45" s="223" t="s">
        <v>149</v>
      </c>
    </row>
    <row r="46" spans="1:16" ht="41.25" customHeight="1">
      <c r="A46" s="229" t="s">
        <v>130</v>
      </c>
      <c r="B46" s="235"/>
      <c r="C46" s="238"/>
      <c r="D46" s="240"/>
      <c r="E46" s="242"/>
      <c r="F46" s="246" t="e">
        <f>(B46*C46)/B46/D46</f>
        <v>#DIV/0!</v>
      </c>
      <c r="G46" s="229" t="s">
        <v>71</v>
      </c>
      <c r="H46" s="227">
        <f>B46</f>
        <v>0</v>
      </c>
      <c r="I46" s="246">
        <f>C46</f>
        <v>0</v>
      </c>
      <c r="J46" s="240">
        <v>4</v>
      </c>
      <c r="K46" s="246">
        <f>H46*I46</f>
        <v>0</v>
      </c>
      <c r="L46" s="223" t="s">
        <v>351</v>
      </c>
      <c r="M46" s="1">
        <v>1</v>
      </c>
      <c r="N46" s="1">
        <v>2</v>
      </c>
      <c r="O46" s="1">
        <v>3</v>
      </c>
      <c r="P46" s="1">
        <v>4</v>
      </c>
    </row>
    <row r="47" spans="1:16" s="1" customFormat="1" ht="72.75" customHeight="1">
      <c r="A47" s="228" t="s">
        <v>278</v>
      </c>
      <c r="B47" s="234" t="s">
        <v>93</v>
      </c>
      <c r="C47" s="234" t="s">
        <v>243</v>
      </c>
      <c r="D47" s="234" t="s">
        <v>218</v>
      </c>
      <c r="E47" s="234" t="s">
        <v>53</v>
      </c>
      <c r="F47" s="234" t="s">
        <v>104</v>
      </c>
      <c r="G47" s="228" t="str">
        <f>A47</f>
        <v>（常勤（換算しない）10人以上を雇用している場合は必ず記載）
リハビリ職種（理学療法士、作業療法士、言語聴覚士）の賃金改善の内容</v>
      </c>
      <c r="H47" s="234" t="s">
        <v>176</v>
      </c>
      <c r="I47" s="234" t="s">
        <v>343</v>
      </c>
      <c r="J47" s="234" t="s">
        <v>344</v>
      </c>
      <c r="K47" s="234" t="s">
        <v>347</v>
      </c>
      <c r="L47" s="223" t="s">
        <v>223</v>
      </c>
    </row>
    <row r="48" spans="1:16" ht="50.25" customHeight="1">
      <c r="A48" s="229" t="s">
        <v>123</v>
      </c>
      <c r="B48" s="235"/>
      <c r="C48" s="238"/>
      <c r="D48" s="239"/>
      <c r="E48" s="238"/>
      <c r="F48" s="246" t="e">
        <f>((B48*C48*D48)/B48)/D48</f>
        <v>#DIV/0!</v>
      </c>
      <c r="G48" s="229" t="s">
        <v>340</v>
      </c>
      <c r="H48" s="227">
        <f t="shared" ref="H48:J50" si="6">B48</f>
        <v>0</v>
      </c>
      <c r="I48" s="246">
        <f t="shared" si="6"/>
        <v>0</v>
      </c>
      <c r="J48" s="252">
        <f t="shared" si="6"/>
        <v>0</v>
      </c>
      <c r="K48" s="246">
        <f>H48*I48*J48</f>
        <v>0</v>
      </c>
      <c r="L48" s="223" t="s">
        <v>177</v>
      </c>
    </row>
    <row r="49" spans="1:16" ht="57" customHeight="1">
      <c r="A49" s="229" t="s">
        <v>252</v>
      </c>
      <c r="B49" s="235"/>
      <c r="C49" s="238"/>
      <c r="D49" s="239"/>
      <c r="E49" s="238"/>
      <c r="F49" s="246" t="e">
        <f>((B49*C49*D49)/B49)/D49</f>
        <v>#DIV/0!</v>
      </c>
      <c r="G49" s="229" t="s">
        <v>322</v>
      </c>
      <c r="H49" s="227">
        <f t="shared" si="6"/>
        <v>0</v>
      </c>
      <c r="I49" s="246">
        <f t="shared" si="6"/>
        <v>0</v>
      </c>
      <c r="J49" s="252">
        <f t="shared" si="6"/>
        <v>0</v>
      </c>
      <c r="K49" s="246">
        <f>H49*I49*J49</f>
        <v>0</v>
      </c>
      <c r="L49" s="223" t="s">
        <v>26</v>
      </c>
    </row>
    <row r="50" spans="1:16" ht="80.25" customHeight="1">
      <c r="A50" s="229" t="s">
        <v>332</v>
      </c>
      <c r="B50" s="235"/>
      <c r="C50" s="238"/>
      <c r="D50" s="239"/>
      <c r="E50" s="241"/>
      <c r="F50" s="246" t="e">
        <f>((B50*C50*D50)/B50)/D50</f>
        <v>#DIV/0!</v>
      </c>
      <c r="G50" s="229" t="s">
        <v>342</v>
      </c>
      <c r="H50" s="227">
        <f t="shared" si="6"/>
        <v>0</v>
      </c>
      <c r="I50" s="246">
        <f t="shared" si="6"/>
        <v>0</v>
      </c>
      <c r="J50" s="252">
        <f t="shared" si="6"/>
        <v>0</v>
      </c>
      <c r="K50" s="246">
        <f>H50*I50*J50</f>
        <v>0</v>
      </c>
      <c r="L50" s="223" t="s">
        <v>350</v>
      </c>
    </row>
    <row r="51" spans="1:16" ht="43.5" customHeight="1">
      <c r="A51" s="229" t="s">
        <v>214</v>
      </c>
      <c r="B51" s="235"/>
      <c r="C51" s="238"/>
      <c r="D51" s="240"/>
      <c r="E51" s="242"/>
      <c r="F51" s="246" t="e">
        <f>((B51*C51*D51)/B51)/D51</f>
        <v>#DIV/0!</v>
      </c>
      <c r="G51" s="229" t="s">
        <v>13</v>
      </c>
      <c r="H51" s="227">
        <f>B51</f>
        <v>0</v>
      </c>
      <c r="I51" s="246">
        <f>C51</f>
        <v>0</v>
      </c>
      <c r="J51" s="240">
        <v>4</v>
      </c>
      <c r="K51" s="246">
        <f>H51*I51*J51</f>
        <v>0</v>
      </c>
      <c r="L51" s="223" t="s">
        <v>149</v>
      </c>
    </row>
    <row r="52" spans="1:16" ht="41.25" customHeight="1">
      <c r="A52" s="229" t="s">
        <v>130</v>
      </c>
      <c r="B52" s="235"/>
      <c r="C52" s="238"/>
      <c r="D52" s="240"/>
      <c r="E52" s="242"/>
      <c r="F52" s="246" t="e">
        <f>(B52*C52)/B52/D52</f>
        <v>#DIV/0!</v>
      </c>
      <c r="G52" s="229" t="s">
        <v>71</v>
      </c>
      <c r="H52" s="227">
        <f>B52</f>
        <v>0</v>
      </c>
      <c r="I52" s="246">
        <f>C52</f>
        <v>0</v>
      </c>
      <c r="J52" s="240">
        <v>4</v>
      </c>
      <c r="K52" s="246">
        <f>H52*I52</f>
        <v>0</v>
      </c>
      <c r="L52" s="223" t="s">
        <v>351</v>
      </c>
      <c r="M52" s="1">
        <v>1</v>
      </c>
      <c r="N52" s="1">
        <v>2</v>
      </c>
      <c r="O52" s="1">
        <v>3</v>
      </c>
      <c r="P52" s="1">
        <v>4</v>
      </c>
    </row>
    <row r="53" spans="1:16" s="1" customFormat="1" ht="72.75" customHeight="1">
      <c r="A53" s="228" t="s">
        <v>335</v>
      </c>
      <c r="B53" s="234" t="s">
        <v>93</v>
      </c>
      <c r="C53" s="234" t="s">
        <v>243</v>
      </c>
      <c r="D53" s="234" t="s">
        <v>218</v>
      </c>
      <c r="E53" s="234" t="s">
        <v>53</v>
      </c>
      <c r="F53" s="234" t="s">
        <v>104</v>
      </c>
      <c r="G53" s="228" t="str">
        <f>A53</f>
        <v>（理学療法士単独の賃金表がある場合は必ず記載）
理学療法士の賃金改善の内容</v>
      </c>
      <c r="H53" s="234" t="s">
        <v>176</v>
      </c>
      <c r="I53" s="234" t="s">
        <v>343</v>
      </c>
      <c r="J53" s="234" t="s">
        <v>344</v>
      </c>
      <c r="K53" s="234" t="s">
        <v>347</v>
      </c>
      <c r="L53" s="223" t="s">
        <v>223</v>
      </c>
    </row>
    <row r="54" spans="1:16" ht="50.25" customHeight="1">
      <c r="A54" s="229" t="s">
        <v>123</v>
      </c>
      <c r="B54" s="235"/>
      <c r="C54" s="238"/>
      <c r="D54" s="239"/>
      <c r="E54" s="238"/>
      <c r="F54" s="246" t="e">
        <f>((B54*C54*D54)/B54)/D54</f>
        <v>#DIV/0!</v>
      </c>
      <c r="G54" s="229" t="s">
        <v>340</v>
      </c>
      <c r="H54" s="227">
        <f t="shared" ref="H54:J56" si="7">B54</f>
        <v>0</v>
      </c>
      <c r="I54" s="246">
        <f t="shared" si="7"/>
        <v>0</v>
      </c>
      <c r="J54" s="252">
        <f t="shared" si="7"/>
        <v>0</v>
      </c>
      <c r="K54" s="246">
        <f>H54*I54*J54</f>
        <v>0</v>
      </c>
      <c r="L54" s="223" t="s">
        <v>177</v>
      </c>
    </row>
    <row r="55" spans="1:16" ht="57" customHeight="1">
      <c r="A55" s="229" t="s">
        <v>252</v>
      </c>
      <c r="B55" s="235"/>
      <c r="C55" s="238"/>
      <c r="D55" s="239"/>
      <c r="E55" s="238"/>
      <c r="F55" s="246" t="e">
        <f>((B55*C55*D55)/B55)/D55</f>
        <v>#DIV/0!</v>
      </c>
      <c r="G55" s="229" t="s">
        <v>322</v>
      </c>
      <c r="H55" s="227">
        <f t="shared" si="7"/>
        <v>0</v>
      </c>
      <c r="I55" s="246">
        <f t="shared" si="7"/>
        <v>0</v>
      </c>
      <c r="J55" s="252">
        <f t="shared" si="7"/>
        <v>0</v>
      </c>
      <c r="K55" s="246">
        <f>H55*I55*J55</f>
        <v>0</v>
      </c>
      <c r="L55" s="223" t="s">
        <v>26</v>
      </c>
    </row>
    <row r="56" spans="1:16" ht="80.25" customHeight="1">
      <c r="A56" s="229" t="s">
        <v>332</v>
      </c>
      <c r="B56" s="235"/>
      <c r="C56" s="238"/>
      <c r="D56" s="239"/>
      <c r="E56" s="241"/>
      <c r="F56" s="246" t="e">
        <f>((B56*C56*D56)/B56)/D56</f>
        <v>#DIV/0!</v>
      </c>
      <c r="G56" s="229" t="s">
        <v>342</v>
      </c>
      <c r="H56" s="227">
        <f t="shared" si="7"/>
        <v>0</v>
      </c>
      <c r="I56" s="246">
        <f t="shared" si="7"/>
        <v>0</v>
      </c>
      <c r="J56" s="252">
        <f t="shared" si="7"/>
        <v>0</v>
      </c>
      <c r="K56" s="246">
        <f>H56*I56*J56</f>
        <v>0</v>
      </c>
      <c r="L56" s="223" t="s">
        <v>350</v>
      </c>
    </row>
    <row r="57" spans="1:16" ht="43.5" customHeight="1">
      <c r="A57" s="229" t="s">
        <v>214</v>
      </c>
      <c r="B57" s="235"/>
      <c r="C57" s="238"/>
      <c r="D57" s="240"/>
      <c r="E57" s="242"/>
      <c r="F57" s="246" t="e">
        <f>((B57*C57*D57)/B57)/D57</f>
        <v>#DIV/0!</v>
      </c>
      <c r="G57" s="229" t="s">
        <v>13</v>
      </c>
      <c r="H57" s="227">
        <f>B57</f>
        <v>0</v>
      </c>
      <c r="I57" s="246">
        <f>C57</f>
        <v>0</v>
      </c>
      <c r="J57" s="240">
        <v>4</v>
      </c>
      <c r="K57" s="246">
        <f>H57*I57*J57</f>
        <v>0</v>
      </c>
      <c r="L57" s="223" t="s">
        <v>149</v>
      </c>
    </row>
    <row r="58" spans="1:16" ht="41.25" customHeight="1">
      <c r="A58" s="229" t="s">
        <v>130</v>
      </c>
      <c r="B58" s="235"/>
      <c r="C58" s="238"/>
      <c r="D58" s="240"/>
      <c r="E58" s="242"/>
      <c r="F58" s="246" t="e">
        <f>(B58*C58)/B58/D58</f>
        <v>#DIV/0!</v>
      </c>
      <c r="G58" s="229" t="s">
        <v>71</v>
      </c>
      <c r="H58" s="227">
        <f>B58</f>
        <v>0</v>
      </c>
      <c r="I58" s="246">
        <f>C58</f>
        <v>0</v>
      </c>
      <c r="J58" s="240">
        <v>4</v>
      </c>
      <c r="K58" s="246">
        <f>H58*I58</f>
        <v>0</v>
      </c>
      <c r="L58" s="223" t="s">
        <v>351</v>
      </c>
      <c r="M58" s="1">
        <v>1</v>
      </c>
      <c r="N58" s="1">
        <v>2</v>
      </c>
      <c r="O58" s="1">
        <v>3</v>
      </c>
      <c r="P58" s="1">
        <v>4</v>
      </c>
    </row>
    <row r="59" spans="1:16" s="1" customFormat="1" ht="72.75" customHeight="1">
      <c r="A59" s="228" t="s">
        <v>336</v>
      </c>
      <c r="B59" s="234" t="s">
        <v>93</v>
      </c>
      <c r="C59" s="234" t="s">
        <v>243</v>
      </c>
      <c r="D59" s="234" t="s">
        <v>218</v>
      </c>
      <c r="E59" s="234" t="s">
        <v>53</v>
      </c>
      <c r="F59" s="234" t="s">
        <v>104</v>
      </c>
      <c r="G59" s="228" t="str">
        <f>A59</f>
        <v>（作業療法士単独の賃金表がある場合は必ず記載）
作業療法士の賃金改善の内容</v>
      </c>
      <c r="H59" s="234" t="s">
        <v>176</v>
      </c>
      <c r="I59" s="234" t="s">
        <v>343</v>
      </c>
      <c r="J59" s="234" t="s">
        <v>344</v>
      </c>
      <c r="K59" s="234" t="s">
        <v>347</v>
      </c>
      <c r="L59" s="223" t="s">
        <v>223</v>
      </c>
    </row>
    <row r="60" spans="1:16" ht="50.25" customHeight="1">
      <c r="A60" s="229" t="s">
        <v>123</v>
      </c>
      <c r="B60" s="235"/>
      <c r="C60" s="238"/>
      <c r="D60" s="239"/>
      <c r="E60" s="238"/>
      <c r="F60" s="246" t="e">
        <f>((B60*C60*D60)/B60)/D60</f>
        <v>#DIV/0!</v>
      </c>
      <c r="G60" s="229" t="s">
        <v>340</v>
      </c>
      <c r="H60" s="227">
        <f t="shared" ref="H60:J62" si="8">B60</f>
        <v>0</v>
      </c>
      <c r="I60" s="246">
        <f t="shared" si="8"/>
        <v>0</v>
      </c>
      <c r="J60" s="252">
        <f t="shared" si="8"/>
        <v>0</v>
      </c>
      <c r="K60" s="246">
        <f>H60*I60*J60</f>
        <v>0</v>
      </c>
      <c r="L60" s="223" t="s">
        <v>177</v>
      </c>
    </row>
    <row r="61" spans="1:16" ht="57" customHeight="1">
      <c r="A61" s="229" t="s">
        <v>252</v>
      </c>
      <c r="B61" s="235"/>
      <c r="C61" s="238"/>
      <c r="D61" s="239"/>
      <c r="E61" s="238"/>
      <c r="F61" s="246" t="e">
        <f>((B61*C61*D61)/B61)/D61</f>
        <v>#DIV/0!</v>
      </c>
      <c r="G61" s="229" t="s">
        <v>322</v>
      </c>
      <c r="H61" s="227">
        <f t="shared" si="8"/>
        <v>0</v>
      </c>
      <c r="I61" s="246">
        <f t="shared" si="8"/>
        <v>0</v>
      </c>
      <c r="J61" s="252">
        <f t="shared" si="8"/>
        <v>0</v>
      </c>
      <c r="K61" s="246">
        <f>H61*I61*J61</f>
        <v>0</v>
      </c>
      <c r="L61" s="223" t="s">
        <v>26</v>
      </c>
    </row>
    <row r="62" spans="1:16" ht="80.25" customHeight="1">
      <c r="A62" s="229" t="s">
        <v>332</v>
      </c>
      <c r="B62" s="235"/>
      <c r="C62" s="238"/>
      <c r="D62" s="239"/>
      <c r="E62" s="241"/>
      <c r="F62" s="246" t="e">
        <f>((B62*C62*D62)/B62)/D62</f>
        <v>#DIV/0!</v>
      </c>
      <c r="G62" s="229" t="s">
        <v>342</v>
      </c>
      <c r="H62" s="227">
        <f t="shared" si="8"/>
        <v>0</v>
      </c>
      <c r="I62" s="246">
        <f t="shared" si="8"/>
        <v>0</v>
      </c>
      <c r="J62" s="252">
        <f t="shared" si="8"/>
        <v>0</v>
      </c>
      <c r="K62" s="246">
        <f>H62*I62*J62</f>
        <v>0</v>
      </c>
      <c r="L62" s="223" t="s">
        <v>350</v>
      </c>
    </row>
    <row r="63" spans="1:16" ht="43.5" customHeight="1">
      <c r="A63" s="229" t="s">
        <v>214</v>
      </c>
      <c r="B63" s="235"/>
      <c r="C63" s="238"/>
      <c r="D63" s="240"/>
      <c r="E63" s="242"/>
      <c r="F63" s="246" t="e">
        <f>((B63*C63*D63)/B63)/D63</f>
        <v>#DIV/0!</v>
      </c>
      <c r="G63" s="229" t="s">
        <v>13</v>
      </c>
      <c r="H63" s="227">
        <f>B63</f>
        <v>0</v>
      </c>
      <c r="I63" s="246">
        <f>C63</f>
        <v>0</v>
      </c>
      <c r="J63" s="240">
        <v>4</v>
      </c>
      <c r="K63" s="246">
        <f>H63*I63*J63</f>
        <v>0</v>
      </c>
      <c r="L63" s="223" t="s">
        <v>149</v>
      </c>
    </row>
    <row r="64" spans="1:16" ht="41.25" customHeight="1">
      <c r="A64" s="229" t="s">
        <v>130</v>
      </c>
      <c r="B64" s="235"/>
      <c r="C64" s="238"/>
      <c r="D64" s="240"/>
      <c r="E64" s="242"/>
      <c r="F64" s="246" t="e">
        <f>(B64*C64)/B64/D64</f>
        <v>#DIV/0!</v>
      </c>
      <c r="G64" s="229" t="s">
        <v>71</v>
      </c>
      <c r="H64" s="227">
        <f>B64</f>
        <v>0</v>
      </c>
      <c r="I64" s="246">
        <f>C64</f>
        <v>0</v>
      </c>
      <c r="J64" s="240">
        <v>4</v>
      </c>
      <c r="K64" s="246">
        <f>H64*I64</f>
        <v>0</v>
      </c>
      <c r="L64" s="223" t="s">
        <v>351</v>
      </c>
      <c r="M64" s="1">
        <v>1</v>
      </c>
      <c r="N64" s="1">
        <v>2</v>
      </c>
      <c r="O64" s="1">
        <v>3</v>
      </c>
      <c r="P64" s="1">
        <v>4</v>
      </c>
    </row>
    <row r="65" spans="1:16" s="1" customFormat="1" ht="72.75" customHeight="1">
      <c r="A65" s="228" t="s">
        <v>337</v>
      </c>
      <c r="B65" s="234" t="s">
        <v>93</v>
      </c>
      <c r="C65" s="234" t="s">
        <v>243</v>
      </c>
      <c r="D65" s="234" t="s">
        <v>218</v>
      </c>
      <c r="E65" s="234" t="s">
        <v>53</v>
      </c>
      <c r="F65" s="234" t="s">
        <v>104</v>
      </c>
      <c r="G65" s="228" t="str">
        <f>A65</f>
        <v>（言語聴覚士単独の賃金表がある場合は必ず記載）
言語聴覚士の賃金改善の内容</v>
      </c>
      <c r="H65" s="234" t="s">
        <v>176</v>
      </c>
      <c r="I65" s="234" t="s">
        <v>343</v>
      </c>
      <c r="J65" s="234" t="s">
        <v>344</v>
      </c>
      <c r="K65" s="234" t="s">
        <v>347</v>
      </c>
      <c r="L65" s="223" t="s">
        <v>223</v>
      </c>
    </row>
    <row r="66" spans="1:16" ht="50.25" customHeight="1">
      <c r="A66" s="229" t="s">
        <v>123</v>
      </c>
      <c r="B66" s="235"/>
      <c r="C66" s="238"/>
      <c r="D66" s="239"/>
      <c r="E66" s="238"/>
      <c r="F66" s="246" t="e">
        <f>((B66*C66*D66)/B66)/D66</f>
        <v>#DIV/0!</v>
      </c>
      <c r="G66" s="229" t="s">
        <v>340</v>
      </c>
      <c r="H66" s="227">
        <f t="shared" ref="H66:J68" si="9">B66</f>
        <v>0</v>
      </c>
      <c r="I66" s="246">
        <f t="shared" si="9"/>
        <v>0</v>
      </c>
      <c r="J66" s="252">
        <f t="shared" si="9"/>
        <v>0</v>
      </c>
      <c r="K66" s="246">
        <f>H66*I66*J66</f>
        <v>0</v>
      </c>
      <c r="L66" s="223" t="s">
        <v>177</v>
      </c>
    </row>
    <row r="67" spans="1:16" ht="57" customHeight="1">
      <c r="A67" s="229" t="s">
        <v>252</v>
      </c>
      <c r="B67" s="235"/>
      <c r="C67" s="238"/>
      <c r="D67" s="239"/>
      <c r="E67" s="238"/>
      <c r="F67" s="246" t="e">
        <f>((B67*C67*D67)/B67)/D67</f>
        <v>#DIV/0!</v>
      </c>
      <c r="G67" s="229" t="s">
        <v>322</v>
      </c>
      <c r="H67" s="227">
        <f t="shared" si="9"/>
        <v>0</v>
      </c>
      <c r="I67" s="246">
        <f t="shared" si="9"/>
        <v>0</v>
      </c>
      <c r="J67" s="252">
        <f t="shared" si="9"/>
        <v>0</v>
      </c>
      <c r="K67" s="246">
        <f>H67*I67*J67</f>
        <v>0</v>
      </c>
      <c r="L67" s="223" t="s">
        <v>26</v>
      </c>
    </row>
    <row r="68" spans="1:16" ht="80.25" customHeight="1">
      <c r="A68" s="229" t="s">
        <v>332</v>
      </c>
      <c r="B68" s="235"/>
      <c r="C68" s="238"/>
      <c r="D68" s="239"/>
      <c r="E68" s="241"/>
      <c r="F68" s="246" t="e">
        <f>((B68*C68*D68)/B68)/D68</f>
        <v>#DIV/0!</v>
      </c>
      <c r="G68" s="229" t="s">
        <v>342</v>
      </c>
      <c r="H68" s="227">
        <f t="shared" si="9"/>
        <v>0</v>
      </c>
      <c r="I68" s="246">
        <f t="shared" si="9"/>
        <v>0</v>
      </c>
      <c r="J68" s="252">
        <f t="shared" si="9"/>
        <v>0</v>
      </c>
      <c r="K68" s="246">
        <f>H68*I68*J68</f>
        <v>0</v>
      </c>
      <c r="L68" s="223" t="s">
        <v>350</v>
      </c>
    </row>
    <row r="69" spans="1:16" ht="43.5" customHeight="1">
      <c r="A69" s="229" t="s">
        <v>214</v>
      </c>
      <c r="B69" s="235"/>
      <c r="C69" s="238"/>
      <c r="D69" s="240"/>
      <c r="E69" s="242"/>
      <c r="F69" s="246" t="e">
        <f>((B69*C69*D69)/B69)/D69</f>
        <v>#DIV/0!</v>
      </c>
      <c r="G69" s="229" t="s">
        <v>13</v>
      </c>
      <c r="H69" s="227">
        <f>B69</f>
        <v>0</v>
      </c>
      <c r="I69" s="246">
        <f>C69</f>
        <v>0</v>
      </c>
      <c r="J69" s="240">
        <v>4</v>
      </c>
      <c r="K69" s="246">
        <f>H69*I69*J69</f>
        <v>0</v>
      </c>
      <c r="L69" s="223" t="s">
        <v>149</v>
      </c>
    </row>
    <row r="70" spans="1:16" ht="41.25" customHeight="1">
      <c r="A70" s="229" t="s">
        <v>130</v>
      </c>
      <c r="B70" s="235"/>
      <c r="C70" s="238"/>
      <c r="D70" s="240"/>
      <c r="E70" s="242"/>
      <c r="F70" s="246" t="e">
        <f>(B70*C70)/B70/D70</f>
        <v>#DIV/0!</v>
      </c>
      <c r="G70" s="229" t="s">
        <v>71</v>
      </c>
      <c r="H70" s="227">
        <f>B70</f>
        <v>0</v>
      </c>
      <c r="I70" s="246">
        <f>C70</f>
        <v>0</v>
      </c>
      <c r="J70" s="240">
        <v>4</v>
      </c>
      <c r="K70" s="246">
        <f>H70*I70</f>
        <v>0</v>
      </c>
      <c r="L70" s="223" t="s">
        <v>351</v>
      </c>
      <c r="M70" s="1">
        <v>1</v>
      </c>
      <c r="N70" s="1">
        <v>2</v>
      </c>
      <c r="O70" s="1">
        <v>3</v>
      </c>
      <c r="P70" s="1">
        <v>4</v>
      </c>
    </row>
    <row r="71" spans="1:16" s="1" customFormat="1" ht="72.75" customHeight="1">
      <c r="A71" s="228" t="s">
        <v>110</v>
      </c>
      <c r="B71" s="234" t="s">
        <v>93</v>
      </c>
      <c r="C71" s="234" t="s">
        <v>243</v>
      </c>
      <c r="D71" s="234" t="s">
        <v>218</v>
      </c>
      <c r="E71" s="234" t="s">
        <v>53</v>
      </c>
      <c r="F71" s="234" t="s">
        <v>104</v>
      </c>
      <c r="G71" s="228" t="str">
        <f>A71</f>
        <v>（上記職種以外の職員）
その他職員の賃金改善の内容</v>
      </c>
      <c r="H71" s="234" t="s">
        <v>176</v>
      </c>
      <c r="I71" s="234" t="s">
        <v>343</v>
      </c>
      <c r="J71" s="234" t="s">
        <v>344</v>
      </c>
      <c r="K71" s="234" t="s">
        <v>347</v>
      </c>
      <c r="L71" s="223" t="s">
        <v>223</v>
      </c>
    </row>
    <row r="72" spans="1:16" ht="50.25" customHeight="1">
      <c r="A72" s="229" t="s">
        <v>123</v>
      </c>
      <c r="B72" s="235"/>
      <c r="C72" s="238"/>
      <c r="D72" s="239"/>
      <c r="E72" s="238"/>
      <c r="F72" s="246" t="e">
        <f>((B72*C72*D72)/B72)/D72</f>
        <v>#DIV/0!</v>
      </c>
      <c r="G72" s="229" t="s">
        <v>340</v>
      </c>
      <c r="H72" s="227">
        <f t="shared" ref="H72:J74" si="10">B72</f>
        <v>0</v>
      </c>
      <c r="I72" s="246">
        <f t="shared" si="10"/>
        <v>0</v>
      </c>
      <c r="J72" s="252">
        <f t="shared" si="10"/>
        <v>0</v>
      </c>
      <c r="K72" s="246">
        <f>H72*I72*J72</f>
        <v>0</v>
      </c>
      <c r="L72" s="223" t="s">
        <v>177</v>
      </c>
    </row>
    <row r="73" spans="1:16" ht="57" customHeight="1">
      <c r="A73" s="229" t="s">
        <v>252</v>
      </c>
      <c r="B73" s="235"/>
      <c r="C73" s="238"/>
      <c r="D73" s="239"/>
      <c r="E73" s="238"/>
      <c r="F73" s="246" t="e">
        <f>((B73*C73*D73)/B73)/D73</f>
        <v>#DIV/0!</v>
      </c>
      <c r="G73" s="229" t="s">
        <v>322</v>
      </c>
      <c r="H73" s="227">
        <f t="shared" si="10"/>
        <v>0</v>
      </c>
      <c r="I73" s="246">
        <f t="shared" si="10"/>
        <v>0</v>
      </c>
      <c r="J73" s="252">
        <f t="shared" si="10"/>
        <v>0</v>
      </c>
      <c r="K73" s="246">
        <f>H73*I73*J73</f>
        <v>0</v>
      </c>
      <c r="L73" s="223" t="s">
        <v>26</v>
      </c>
    </row>
    <row r="74" spans="1:16" ht="80.25" customHeight="1">
      <c r="A74" s="229" t="s">
        <v>332</v>
      </c>
      <c r="B74" s="235"/>
      <c r="C74" s="238"/>
      <c r="D74" s="239"/>
      <c r="E74" s="241"/>
      <c r="F74" s="246" t="e">
        <f>((B74*C74*D74)/B74)/D74</f>
        <v>#DIV/0!</v>
      </c>
      <c r="G74" s="229" t="s">
        <v>342</v>
      </c>
      <c r="H74" s="227">
        <f t="shared" si="10"/>
        <v>0</v>
      </c>
      <c r="I74" s="246">
        <f t="shared" si="10"/>
        <v>0</v>
      </c>
      <c r="J74" s="252">
        <f t="shared" si="10"/>
        <v>0</v>
      </c>
      <c r="K74" s="246">
        <f>H74*I74*J74</f>
        <v>0</v>
      </c>
      <c r="L74" s="223" t="s">
        <v>350</v>
      </c>
    </row>
    <row r="75" spans="1:16" ht="43.5" customHeight="1">
      <c r="A75" s="229" t="s">
        <v>214</v>
      </c>
      <c r="B75" s="235"/>
      <c r="C75" s="238"/>
      <c r="D75" s="240"/>
      <c r="E75" s="242"/>
      <c r="F75" s="246" t="e">
        <f>((B75*C75*D75)/B75)/D75</f>
        <v>#DIV/0!</v>
      </c>
      <c r="G75" s="229" t="s">
        <v>13</v>
      </c>
      <c r="H75" s="227">
        <f>B75</f>
        <v>0</v>
      </c>
      <c r="I75" s="246">
        <f>C75</f>
        <v>0</v>
      </c>
      <c r="J75" s="240">
        <v>4</v>
      </c>
      <c r="K75" s="246">
        <f>H75*I75*J75</f>
        <v>0</v>
      </c>
      <c r="L75" s="223" t="s">
        <v>149</v>
      </c>
    </row>
    <row r="76" spans="1:16" ht="41.25" customHeight="1">
      <c r="A76" s="229" t="s">
        <v>130</v>
      </c>
      <c r="B76" s="235"/>
      <c r="C76" s="238"/>
      <c r="D76" s="240"/>
      <c r="E76" s="242"/>
      <c r="F76" s="246" t="e">
        <f>(B76*C76)/B76/D76</f>
        <v>#DIV/0!</v>
      </c>
      <c r="G76" s="229" t="s">
        <v>71</v>
      </c>
      <c r="H76" s="227">
        <f>B76</f>
        <v>0</v>
      </c>
      <c r="I76" s="246">
        <f>C76</f>
        <v>0</v>
      </c>
      <c r="J76" s="240">
        <v>4</v>
      </c>
      <c r="K76" s="246">
        <f>H76*I76</f>
        <v>0</v>
      </c>
      <c r="L76" s="223" t="s">
        <v>351</v>
      </c>
      <c r="M76" s="1">
        <v>1</v>
      </c>
      <c r="N76" s="1">
        <v>2</v>
      </c>
      <c r="O76" s="1">
        <v>3</v>
      </c>
      <c r="P76" s="1">
        <v>4</v>
      </c>
    </row>
  </sheetData>
  <mergeCells count="6">
    <mergeCell ref="A2:K2"/>
    <mergeCell ref="A8:F8"/>
    <mergeCell ref="G8:K8"/>
    <mergeCell ref="A15:F15"/>
    <mergeCell ref="G15:J15"/>
    <mergeCell ref="A16:K16"/>
  </mergeCells>
  <phoneticPr fontId="21"/>
  <conditionalFormatting sqref="C13">
    <cfRule type="expression" dxfId="235" priority="1">
      <formula>$F$2="×"</formula>
    </cfRule>
  </conditionalFormatting>
  <conditionalFormatting sqref="C10">
    <cfRule type="expression" dxfId="234" priority="2">
      <formula>$F$2="×"</formula>
    </cfRule>
  </conditionalFormatting>
  <conditionalFormatting sqref="B13">
    <cfRule type="expression" dxfId="233" priority="4">
      <formula>$F$2="×"</formula>
    </cfRule>
  </conditionalFormatting>
  <conditionalFormatting sqref="B10">
    <cfRule type="expression" dxfId="232" priority="6">
      <formula>$F$2="×"</formula>
    </cfRule>
  </conditionalFormatting>
  <conditionalFormatting sqref="D10:E10">
    <cfRule type="expression" dxfId="231" priority="7">
      <formula>$F$2="×"</formula>
    </cfRule>
  </conditionalFormatting>
  <conditionalFormatting sqref="K15">
    <cfRule type="expression" dxfId="230" priority="8">
      <formula>$F$2="×"</formula>
    </cfRule>
  </conditionalFormatting>
  <conditionalFormatting sqref="H10:H14">
    <cfRule type="expression" dxfId="229" priority="26">
      <formula>$F$2="×"</formula>
    </cfRule>
  </conditionalFormatting>
  <conditionalFormatting sqref="H18:H19">
    <cfRule type="expression" dxfId="228" priority="25">
      <formula>$F$2="×"</formula>
    </cfRule>
  </conditionalFormatting>
  <conditionalFormatting sqref="H21:H22">
    <cfRule type="expression" dxfId="227" priority="18">
      <formula>$F$2="×"</formula>
    </cfRule>
  </conditionalFormatting>
  <conditionalFormatting sqref="H27:H28">
    <cfRule type="expression" dxfId="226" priority="17">
      <formula>$F$2="×"</formula>
    </cfRule>
  </conditionalFormatting>
  <conditionalFormatting sqref="H33:H34">
    <cfRule type="expression" dxfId="225" priority="16">
      <formula>$F$2="×"</formula>
    </cfRule>
  </conditionalFormatting>
  <conditionalFormatting sqref="H39:H40">
    <cfRule type="expression" dxfId="224" priority="15">
      <formula>$F$2="×"</formula>
    </cfRule>
  </conditionalFormatting>
  <conditionalFormatting sqref="H45:H46">
    <cfRule type="expression" dxfId="223" priority="14">
      <formula>$F$2="×"</formula>
    </cfRule>
  </conditionalFormatting>
  <conditionalFormatting sqref="H51:H52">
    <cfRule type="expression" dxfId="222" priority="13">
      <formula>$F$2="×"</formula>
    </cfRule>
  </conditionalFormatting>
  <conditionalFormatting sqref="H57:H58">
    <cfRule type="expression" dxfId="221" priority="12">
      <formula>$F$2="×"</formula>
    </cfRule>
  </conditionalFormatting>
  <conditionalFormatting sqref="H63:H64">
    <cfRule type="expression" dxfId="220" priority="11">
      <formula>$F$2="×"</formula>
    </cfRule>
  </conditionalFormatting>
  <conditionalFormatting sqref="H69:H70">
    <cfRule type="expression" dxfId="219" priority="10">
      <formula>$F$2="×"</formula>
    </cfRule>
  </conditionalFormatting>
  <conditionalFormatting sqref="H75:H76">
    <cfRule type="expression" dxfId="218" priority="9">
      <formula>$F$2="×"</formula>
    </cfRule>
  </conditionalFormatting>
  <conditionalFormatting sqref="H24:H26">
    <cfRule type="expression" dxfId="217" priority="24">
      <formula>$F$2="×"</formula>
    </cfRule>
  </conditionalFormatting>
  <conditionalFormatting sqref="H30:H32">
    <cfRule type="expression" dxfId="216" priority="22">
      <formula>$F$2="×"</formula>
    </cfRule>
  </conditionalFormatting>
  <conditionalFormatting sqref="H36:H38 H42:H44">
    <cfRule type="expression" dxfId="215" priority="23">
      <formula>$F$2="×"</formula>
    </cfRule>
  </conditionalFormatting>
  <conditionalFormatting sqref="H48:H50 H54:H56 H60:H62 H66:H68">
    <cfRule type="expression" dxfId="214" priority="21">
      <formula>$F$2="×"</formula>
    </cfRule>
  </conditionalFormatting>
  <conditionalFormatting sqref="H72:H74">
    <cfRule type="expression" dxfId="213" priority="20">
      <formula>$F$2="×"</formula>
    </cfRule>
  </conditionalFormatting>
  <conditionalFormatting sqref="H20">
    <cfRule type="expression" dxfId="212" priority="19">
      <formula>$F$2="×"</formula>
    </cfRule>
  </conditionalFormatting>
  <conditionalFormatting sqref="B72:B76">
    <cfRule type="expression" dxfId="211" priority="27">
      <formula>$F$2="×"</formula>
    </cfRule>
  </conditionalFormatting>
  <conditionalFormatting sqref="B66:B70">
    <cfRule type="expression" dxfId="210" priority="28">
      <formula>$F$2="×"</formula>
    </cfRule>
  </conditionalFormatting>
  <conditionalFormatting sqref="B60:B64">
    <cfRule type="expression" dxfId="209" priority="29">
      <formula>$F$2="×"</formula>
    </cfRule>
  </conditionalFormatting>
  <conditionalFormatting sqref="B54:B58">
    <cfRule type="expression" dxfId="208" priority="30">
      <formula>$F$2="×"</formula>
    </cfRule>
  </conditionalFormatting>
  <conditionalFormatting sqref="B48:B52">
    <cfRule type="expression" dxfId="207" priority="31">
      <formula>$F$2="×"</formula>
    </cfRule>
  </conditionalFormatting>
  <conditionalFormatting sqref="B42:B46">
    <cfRule type="expression" dxfId="206" priority="32">
      <formula>$F$2="×"</formula>
    </cfRule>
  </conditionalFormatting>
  <conditionalFormatting sqref="B36:B40">
    <cfRule type="expression" dxfId="205" priority="33">
      <formula>$F$2="×"</formula>
    </cfRule>
  </conditionalFormatting>
  <conditionalFormatting sqref="B30:B34">
    <cfRule type="expression" dxfId="204" priority="34">
      <formula>$F$2="×"</formula>
    </cfRule>
  </conditionalFormatting>
  <conditionalFormatting sqref="B24:B28">
    <cfRule type="expression" dxfId="203" priority="35">
      <formula>$F$2="×"</formula>
    </cfRule>
  </conditionalFormatting>
  <conditionalFormatting sqref="B18:B22">
    <cfRule type="expression" dxfId="202" priority="36">
      <formula>$F$2="×"</formula>
    </cfRule>
  </conditionalFormatting>
  <conditionalFormatting sqref="B11:B12 B14">
    <cfRule type="expression" dxfId="201" priority="37">
      <formula>$F$2="×"</formula>
    </cfRule>
  </conditionalFormatting>
  <conditionalFormatting sqref="C22">
    <cfRule type="expression" dxfId="200" priority="38">
      <formula>$F$2="×"</formula>
    </cfRule>
  </conditionalFormatting>
  <conditionalFormatting sqref="C14">
    <cfRule type="expression" dxfId="199" priority="39">
      <formula>$F$2="×"</formula>
    </cfRule>
  </conditionalFormatting>
  <conditionalFormatting sqref="C21">
    <cfRule type="expression" dxfId="198" priority="41">
      <formula>$F$2="×"</formula>
    </cfRule>
  </conditionalFormatting>
  <conditionalFormatting sqref="C19:E19">
    <cfRule type="expression" dxfId="197" priority="46">
      <formula>$F$2="×"</formula>
    </cfRule>
  </conditionalFormatting>
  <conditionalFormatting sqref="C11:E11">
    <cfRule type="expression" dxfId="196" priority="48">
      <formula>$F$2="×"</formula>
    </cfRule>
  </conditionalFormatting>
  <conditionalFormatting sqref="A7">
    <cfRule type="expression" dxfId="195" priority="51">
      <formula>$G$7="○"</formula>
    </cfRule>
    <cfRule type="expression" dxfId="194" priority="52">
      <formula>$G$7</formula>
    </cfRule>
  </conditionalFormatting>
  <conditionalFormatting sqref="A24:A26">
    <cfRule type="expression" dxfId="193" priority="89">
      <formula>$F$2="×"</formula>
    </cfRule>
  </conditionalFormatting>
  <conditionalFormatting sqref="A30:A32">
    <cfRule type="expression" dxfId="192" priority="87">
      <formula>$F$2="×"</formula>
    </cfRule>
  </conditionalFormatting>
  <conditionalFormatting sqref="A36:A38">
    <cfRule type="expression" dxfId="191" priority="85">
      <formula>$F$2="×"</formula>
    </cfRule>
  </conditionalFormatting>
  <conditionalFormatting sqref="A42:A44">
    <cfRule type="expression" dxfId="190" priority="83">
      <formula>$F$2="×"</formula>
    </cfRule>
  </conditionalFormatting>
  <conditionalFormatting sqref="A48:A50">
    <cfRule type="expression" dxfId="189" priority="81">
      <formula>$F$2="×"</formula>
    </cfRule>
  </conditionalFormatting>
  <conditionalFormatting sqref="A54:A56">
    <cfRule type="expression" dxfId="188" priority="79">
      <formula>$F$2="×"</formula>
    </cfRule>
  </conditionalFormatting>
  <conditionalFormatting sqref="A60:A62">
    <cfRule type="expression" dxfId="187" priority="77">
      <formula>$F$2="×"</formula>
    </cfRule>
  </conditionalFormatting>
  <conditionalFormatting sqref="A66:A68">
    <cfRule type="expression" dxfId="186" priority="75">
      <formula>$F$2="×"</formula>
    </cfRule>
  </conditionalFormatting>
  <conditionalFormatting sqref="A72:A74">
    <cfRule type="expression" dxfId="185" priority="71">
      <formula>$F$2="×"</formula>
    </cfRule>
  </conditionalFormatting>
  <conditionalFormatting sqref="C20:D20 A20">
    <cfRule type="expression" dxfId="184" priority="92">
      <formula>$F$2="×"</formula>
    </cfRule>
  </conditionalFormatting>
  <conditionalFormatting sqref="I10:K11 F10:G11 A10:A11 C12:D12 A12 I12:K12 F12:G12 I13:K14 D13:G14 A13:A14 G15 A15:A16">
    <cfRule type="expression" dxfId="183" priority="175">
      <formula>$F$2="×"</formula>
    </cfRule>
  </conditionalFormatting>
  <conditionalFormatting sqref="C18:E18 I18:K19 F18:G19 A18:A19">
    <cfRule type="expression" dxfId="182" priority="98">
      <formula>$F$2="×"</formula>
    </cfRule>
  </conditionalFormatting>
  <conditionalFormatting sqref="I21:K22 D21:G22 A21:A22">
    <cfRule type="expression" dxfId="181" priority="70">
      <formula>$F$2="×"</formula>
    </cfRule>
  </conditionalFormatting>
  <conditionalFormatting sqref="I27:K28 C27:G28 A27:A28">
    <cfRule type="expression" dxfId="180" priority="69">
      <formula>$F$2="×"</formula>
    </cfRule>
  </conditionalFormatting>
  <conditionalFormatting sqref="I33:K34 C33:G34 A33:A34">
    <cfRule type="expression" dxfId="179" priority="60">
      <formula>$F$2="×"</formula>
    </cfRule>
  </conditionalFormatting>
  <conditionalFormatting sqref="I39:K40 C39:G40 A39:A40">
    <cfRule type="expression" dxfId="178" priority="59">
      <formula>$F$2="×"</formula>
    </cfRule>
  </conditionalFormatting>
  <conditionalFormatting sqref="I45:K46 C45:G46 A45:A46">
    <cfRule type="expression" dxfId="177" priority="58">
      <formula>$F$2="×"</formula>
    </cfRule>
  </conditionalFormatting>
  <conditionalFormatting sqref="I51:K52 C51:G52 A51:A52">
    <cfRule type="expression" dxfId="176" priority="57">
      <formula>$F$2="×"</formula>
    </cfRule>
  </conditionalFormatting>
  <conditionalFormatting sqref="I57:K58 C57:G58 A57:A58">
    <cfRule type="expression" dxfId="175" priority="56">
      <formula>$F$2="×"</formula>
    </cfRule>
  </conditionalFormatting>
  <conditionalFormatting sqref="I63:K64 C63:G64 A63:A64">
    <cfRule type="expression" dxfId="174" priority="55">
      <formula>$F$2="×"</formula>
    </cfRule>
  </conditionalFormatting>
  <conditionalFormatting sqref="I69:K70 C69:G70 A69:A70">
    <cfRule type="expression" dxfId="173" priority="54">
      <formula>$F$2="×"</formula>
    </cfRule>
  </conditionalFormatting>
  <conditionalFormatting sqref="I75:K76 C75:G76 A75:A76">
    <cfRule type="expression" dxfId="172" priority="53">
      <formula>$F$2="×"</formula>
    </cfRule>
  </conditionalFormatting>
  <conditionalFormatting sqref="I24:K25 C24:G25 C26:D26 I26:K26 F26:G26">
    <cfRule type="expression" dxfId="171" priority="97">
      <formula>$F$2="×"</formula>
    </cfRule>
  </conditionalFormatting>
  <conditionalFormatting sqref="I30:K31 C30:G31 C32:D32 I32:K32 F32:G32">
    <cfRule type="expression" dxfId="170" priority="95">
      <formula>$F$2="×"</formula>
    </cfRule>
  </conditionalFormatting>
  <conditionalFormatting sqref="I36:K37 C36:G37 C38:D38 I38:K38 F38:G38 I42:K43 C42:G43 C44:D44 I44:K44 F44:G44">
    <cfRule type="expression" dxfId="169" priority="96">
      <formula>$F$2="×"</formula>
    </cfRule>
  </conditionalFormatting>
  <conditionalFormatting sqref="I48:K49 C48:G49 C50:D50 I50:K50 F50:G50 I54:K55 C54:G55 C56:D56 I56:K56 F56:G56 I60:K61 C60:G61 C62:D62 I62:K62 F62:G62 I66:K67 C66:G67 C68:D68 I68:K68 F68:G68">
    <cfRule type="expression" dxfId="168" priority="94">
      <formula>$F$2="×"</formula>
    </cfRule>
  </conditionalFormatting>
  <conditionalFormatting sqref="I72:K73 C72:G73 C74:D74 I74:K74 F74:G74">
    <cfRule type="expression" dxfId="167" priority="93">
      <formula>$F$2="×"</formula>
    </cfRule>
  </conditionalFormatting>
  <conditionalFormatting sqref="I20:K20 F20:G20">
    <cfRule type="expression" dxfId="166" priority="91">
      <formula>$F$2="×"</formula>
    </cfRule>
  </conditionalFormatting>
  <dataValidations count="2">
    <dataValidation type="list" allowBlank="1" showDropDown="0" showInputMessage="1" showErrorMessage="1" sqref="D13:D14 J13:J14 D21:D22 J21:J22 D27:D28 J27:J28 D69:D70 J69:J70 D33:D34 J33:J34 D39:D40 J39:J40 D45:D46 J45:J46 D51:D52 J51:J52 D57:D58 J57:J58 D63:D64 J63:J64 D75:D76 J75:J76">
      <formula1>$M$14:$R$14</formula1>
    </dataValidation>
    <dataValidation type="list" allowBlank="1" showDropDown="0" showInputMessage="1" showErrorMessage="1" sqref="F6:F7">
      <formula1>"○,×"</formula1>
    </dataValidation>
  </dataValidations>
  <printOptions horizontalCentered="1"/>
  <pageMargins left="0.70866141732283472" right="0.70866141732283472" top="0.74803149606299213" bottom="0.55118110236220474" header="0.31496062992125984" footer="0.31496062992125984"/>
  <pageSetup paperSize="9" scale="53" fitToWidth="1" fitToHeight="0" orientation="landscape" usePrinterDefaults="1" cellComments="asDisplayed" r:id="rId1"/>
  <rowBreaks count="5" manualBreakCount="5">
    <brk id="15" max="10" man="1"/>
    <brk id="28" max="10" man="1"/>
    <brk id="40" max="10" man="1"/>
    <brk id="52" max="10" man="1"/>
    <brk id="64" max="10" man="1"/>
  </rowBreak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J9"/>
  <sheetViews>
    <sheetView view="pageBreakPreview" zoomScale="115" zoomScaleNormal="115" zoomScaleSheetLayoutView="115" workbookViewId="0">
      <selection activeCell="C18" sqref="C18"/>
    </sheetView>
  </sheetViews>
  <sheetFormatPr defaultColWidth="9" defaultRowHeight="13.5"/>
  <cols>
    <col min="1" max="1" width="37.875" style="1" customWidth="1"/>
    <col min="2" max="5" width="15.125" style="222" customWidth="1"/>
    <col min="6" max="6" width="16.5" style="222" customWidth="1"/>
    <col min="7" max="7" width="24.25" style="222" customWidth="1"/>
    <col min="8" max="8" width="19.75" style="222" customWidth="1"/>
    <col min="9" max="9" width="42.125" style="1" customWidth="1"/>
    <col min="10" max="10" width="187.25" style="223" customWidth="1"/>
    <col min="11" max="16" width="14.625" style="1" customWidth="1"/>
    <col min="17" max="17" width="18.875" style="1" customWidth="1"/>
    <col min="18" max="16384" width="9" style="1"/>
  </cols>
  <sheetData>
    <row r="1" spans="1:10" ht="73.5" customHeight="1">
      <c r="A1" s="256" t="s">
        <v>364</v>
      </c>
      <c r="B1" s="259" t="s">
        <v>47</v>
      </c>
      <c r="C1" s="263"/>
      <c r="D1" s="263"/>
      <c r="E1" s="263"/>
      <c r="F1" s="263"/>
      <c r="G1" s="263"/>
      <c r="H1" s="263"/>
      <c r="I1" s="156"/>
    </row>
    <row r="2" spans="1:10" ht="41.25" customHeight="1">
      <c r="A2" s="257" t="s">
        <v>170</v>
      </c>
      <c r="B2" s="260"/>
      <c r="C2" s="260"/>
      <c r="D2" s="260"/>
      <c r="E2" s="260"/>
      <c r="F2" s="260"/>
      <c r="G2" s="260"/>
      <c r="H2" s="260"/>
      <c r="I2" s="266" t="s">
        <v>57</v>
      </c>
    </row>
    <row r="3" spans="1:10" ht="72.75" customHeight="1">
      <c r="A3" s="228" t="s">
        <v>346</v>
      </c>
      <c r="B3" s="234" t="s">
        <v>226</v>
      </c>
      <c r="C3" s="234" t="s">
        <v>227</v>
      </c>
      <c r="D3" s="234" t="s">
        <v>198</v>
      </c>
      <c r="E3" s="234" t="s">
        <v>228</v>
      </c>
      <c r="F3" s="234" t="s">
        <v>229</v>
      </c>
      <c r="G3" s="234" t="s">
        <v>231</v>
      </c>
      <c r="H3" s="234" t="s">
        <v>371</v>
      </c>
      <c r="I3" s="267"/>
      <c r="J3" s="223" t="s">
        <v>223</v>
      </c>
    </row>
    <row r="4" spans="1:10" ht="84.75" customHeight="1">
      <c r="A4" s="229" t="s">
        <v>353</v>
      </c>
      <c r="B4" s="238"/>
      <c r="C4" s="238"/>
      <c r="D4" s="265" t="e">
        <f>C4/B4</f>
        <v>#DIV/0!</v>
      </c>
      <c r="E4" s="246" t="e">
        <f>(D4-0.02)*B4</f>
        <v>#DIV/0!</v>
      </c>
      <c r="F4" s="238"/>
      <c r="G4" s="239"/>
      <c r="H4" s="235"/>
      <c r="I4" s="246">
        <f>F4*G4*H4</f>
        <v>0</v>
      </c>
    </row>
    <row r="5" spans="1:10" ht="93.75" customHeight="1">
      <c r="A5" s="229" t="s">
        <v>294</v>
      </c>
      <c r="B5" s="238">
        <v>250000</v>
      </c>
      <c r="C5" s="238">
        <v>9667</v>
      </c>
      <c r="D5" s="265">
        <f>C5/B5</f>
        <v>3.8668000000000001e-002</v>
      </c>
      <c r="E5" s="246">
        <f>(D5-0.02)*B5</f>
        <v>4667</v>
      </c>
      <c r="F5" s="238">
        <v>4667</v>
      </c>
      <c r="G5" s="239">
        <v>6</v>
      </c>
      <c r="H5" s="235">
        <v>5</v>
      </c>
      <c r="I5" s="246">
        <f>F5*G5*H5</f>
        <v>140010</v>
      </c>
    </row>
    <row r="6" spans="1:10" ht="90" customHeight="1">
      <c r="A6" s="229" t="s">
        <v>354</v>
      </c>
      <c r="B6" s="261"/>
      <c r="C6" s="264"/>
      <c r="D6" s="264"/>
      <c r="E6" s="264"/>
      <c r="F6" s="264"/>
      <c r="G6" s="264"/>
      <c r="H6" s="264"/>
      <c r="I6" s="246">
        <v>0</v>
      </c>
    </row>
    <row r="7" spans="1:10" ht="60.75" customHeight="1">
      <c r="A7" s="258" t="s">
        <v>300</v>
      </c>
      <c r="B7" s="262"/>
      <c r="C7" s="262"/>
      <c r="D7" s="262"/>
      <c r="E7" s="262"/>
      <c r="F7" s="262"/>
      <c r="G7" s="262"/>
      <c r="H7" s="262"/>
      <c r="I7" s="262"/>
    </row>
    <row r="9" spans="1:10">
      <c r="A9" s="223"/>
    </row>
  </sheetData>
  <mergeCells count="5">
    <mergeCell ref="B1:H1"/>
    <mergeCell ref="A2:H2"/>
    <mergeCell ref="B6:H6"/>
    <mergeCell ref="A7:I7"/>
    <mergeCell ref="I2:I3"/>
  </mergeCells>
  <phoneticPr fontId="21"/>
  <conditionalFormatting sqref="H5">
    <cfRule type="expression" dxfId="165" priority="1">
      <formula>#REF!="×"</formula>
    </cfRule>
  </conditionalFormatting>
  <conditionalFormatting sqref="F5:G5">
    <cfRule type="expression" dxfId="164" priority="2">
      <formula>#REF!="×"</formula>
    </cfRule>
  </conditionalFormatting>
  <conditionalFormatting sqref="H4">
    <cfRule type="expression" dxfId="163" priority="3">
      <formula>#REF!="×"</formula>
    </cfRule>
  </conditionalFormatting>
  <conditionalFormatting sqref="F4:G4 A4:E5 I4:I6 A6:B6">
    <cfRule type="expression" dxfId="162" priority="7">
      <formula>#REF!="×"</formula>
    </cfRule>
  </conditionalFormatting>
  <printOptions horizontalCentered="1"/>
  <pageMargins left="0.70866141732283472" right="0.70866141732283472" top="0.74803149606299213" bottom="0.55118110236220474" header="0.31496062992125984" footer="0.31496062992125984"/>
  <pageSetup paperSize="9" scale="66" fitToWidth="1" fitToHeight="0" orientation="landscape" usePrinterDefaults="1" cellComments="asDisplayed"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P76"/>
  <sheetViews>
    <sheetView view="pageBreakPreview" zoomScale="70" zoomScaleNormal="85" zoomScaleSheetLayoutView="70" workbookViewId="0">
      <selection activeCell="C18" sqref="C18"/>
    </sheetView>
  </sheetViews>
  <sheetFormatPr defaultColWidth="9" defaultRowHeight="13.5"/>
  <cols>
    <col min="1" max="1" width="47.75" style="1" customWidth="1"/>
    <col min="2" max="4" width="15.125" style="222" customWidth="1"/>
    <col min="5" max="5" width="23.25" style="222" customWidth="1"/>
    <col min="6" max="6" width="17.75" style="1" customWidth="1"/>
    <col min="7" max="7" width="47.75" style="1" customWidth="1"/>
    <col min="8" max="10" width="15.125" style="222" customWidth="1"/>
    <col min="11" max="11" width="23.5" style="1" customWidth="1"/>
    <col min="12" max="12" width="167.875" style="223" customWidth="1"/>
    <col min="13" max="18" width="14.625" style="1" customWidth="1"/>
    <col min="19" max="19" width="18.875" style="1" customWidth="1"/>
    <col min="20" max="16384" width="9" style="1"/>
  </cols>
  <sheetData>
    <row r="1" spans="1:16" ht="25.5" customHeight="1">
      <c r="A1" s="224" t="s">
        <v>32</v>
      </c>
      <c r="B1" s="232"/>
      <c r="C1" s="232"/>
      <c r="D1" s="232"/>
      <c r="E1" s="232"/>
      <c r="G1" s="224"/>
      <c r="I1" s="198"/>
      <c r="J1" s="198"/>
      <c r="K1" s="156"/>
    </row>
    <row r="2" spans="1:16" ht="46.5" customHeight="1">
      <c r="A2" s="225" t="s">
        <v>329</v>
      </c>
      <c r="B2" s="225"/>
      <c r="C2" s="232"/>
      <c r="D2" s="232"/>
      <c r="E2" s="232"/>
      <c r="F2" s="232"/>
      <c r="G2" s="232"/>
      <c r="H2" s="225"/>
      <c r="I2" s="232"/>
      <c r="J2" s="232"/>
      <c r="K2" s="232"/>
      <c r="L2" s="223" t="s">
        <v>222</v>
      </c>
    </row>
    <row r="3" spans="1:16" ht="32.25" customHeight="1">
      <c r="A3" s="226" t="s">
        <v>210</v>
      </c>
      <c r="B3" s="233"/>
      <c r="C3" s="233"/>
      <c r="D3" s="233"/>
      <c r="E3" s="233"/>
      <c r="F3" s="243" t="s">
        <v>345</v>
      </c>
      <c r="G3" s="248" t="s">
        <v>238</v>
      </c>
      <c r="H3" s="233"/>
      <c r="I3" s="233"/>
      <c r="J3" s="233"/>
      <c r="K3" s="253">
        <f>SUM($K$10:$K$15)</f>
        <v>150000</v>
      </c>
      <c r="L3" s="223" t="s">
        <v>348</v>
      </c>
    </row>
    <row r="4" spans="1:16" ht="26.25" customHeight="1">
      <c r="A4" s="226" t="s">
        <v>272</v>
      </c>
      <c r="B4" s="233"/>
      <c r="C4" s="233"/>
      <c r="D4" s="233"/>
      <c r="E4" s="233"/>
      <c r="F4" s="243" t="s">
        <v>306</v>
      </c>
      <c r="G4" s="249" t="s">
        <v>304</v>
      </c>
      <c r="H4" s="233"/>
      <c r="I4" s="233"/>
      <c r="J4" s="233"/>
      <c r="K4" s="254">
        <v>0</v>
      </c>
      <c r="L4" s="223" t="s">
        <v>349</v>
      </c>
    </row>
    <row r="5" spans="1:16" ht="26.25" customHeight="1">
      <c r="A5" s="226" t="s">
        <v>75</v>
      </c>
      <c r="B5" s="233"/>
      <c r="C5" s="233"/>
      <c r="D5" s="233"/>
      <c r="E5" s="233"/>
      <c r="F5" s="243"/>
      <c r="G5" s="249" t="s">
        <v>339</v>
      </c>
      <c r="H5" s="233"/>
      <c r="I5" s="233"/>
      <c r="J5" s="233"/>
      <c r="K5" s="253">
        <f>ROUNDDOWN(K3-K4,-3)</f>
        <v>150000</v>
      </c>
      <c r="L5" s="223" t="s">
        <v>78</v>
      </c>
    </row>
    <row r="6" spans="1:16" ht="41.25" customHeight="1">
      <c r="A6" s="226" t="s">
        <v>212</v>
      </c>
      <c r="B6" s="233"/>
      <c r="C6" s="233"/>
      <c r="D6" s="233"/>
      <c r="E6" s="233"/>
      <c r="F6" s="244" t="s">
        <v>120</v>
      </c>
      <c r="G6" s="248" t="s">
        <v>370</v>
      </c>
      <c r="H6" s="233"/>
      <c r="I6" s="233"/>
      <c r="J6" s="233"/>
      <c r="K6" s="254">
        <v>150000</v>
      </c>
      <c r="L6" s="223" t="s">
        <v>29</v>
      </c>
    </row>
    <row r="7" spans="1:16" ht="26.25" customHeight="1">
      <c r="A7" s="226" t="s">
        <v>144</v>
      </c>
      <c r="B7" s="233"/>
      <c r="C7" s="233"/>
      <c r="D7" s="233"/>
      <c r="E7" s="233"/>
      <c r="F7" s="244" t="s">
        <v>120</v>
      </c>
      <c r="G7" s="248" t="s">
        <v>127</v>
      </c>
      <c r="H7" s="233"/>
      <c r="I7" s="233"/>
      <c r="J7" s="233"/>
      <c r="K7" s="253">
        <f>MIN(K5,K6)</f>
        <v>150000</v>
      </c>
    </row>
    <row r="8" spans="1:16" ht="41.25" customHeight="1">
      <c r="A8" s="227" t="s">
        <v>330</v>
      </c>
      <c r="B8" s="227"/>
      <c r="C8" s="227"/>
      <c r="D8" s="227"/>
      <c r="E8" s="227"/>
      <c r="F8" s="227"/>
      <c r="G8" s="227" t="s">
        <v>57</v>
      </c>
      <c r="H8" s="227"/>
      <c r="I8" s="227"/>
      <c r="J8" s="227"/>
      <c r="K8" s="227"/>
    </row>
    <row r="9" spans="1:16" s="1" customFormat="1" ht="66" customHeight="1">
      <c r="A9" s="228" t="s">
        <v>331</v>
      </c>
      <c r="B9" s="234" t="s">
        <v>93</v>
      </c>
      <c r="C9" s="234" t="s">
        <v>338</v>
      </c>
      <c r="D9" s="234" t="s">
        <v>218</v>
      </c>
      <c r="E9" s="234" t="s">
        <v>53</v>
      </c>
      <c r="F9" s="234" t="s">
        <v>104</v>
      </c>
      <c r="G9" s="228" t="str">
        <f>A9</f>
        <v>賃金改善（全体）の内容</v>
      </c>
      <c r="H9" s="234" t="s">
        <v>176</v>
      </c>
      <c r="I9" s="234" t="s">
        <v>343</v>
      </c>
      <c r="J9" s="234" t="s">
        <v>344</v>
      </c>
      <c r="K9" s="234" t="s">
        <v>347</v>
      </c>
      <c r="L9" s="223" t="s">
        <v>223</v>
      </c>
    </row>
    <row r="10" spans="1:16" ht="50.25" customHeight="1">
      <c r="A10" s="229" t="s">
        <v>123</v>
      </c>
      <c r="B10" s="235"/>
      <c r="C10" s="238"/>
      <c r="D10" s="239"/>
      <c r="E10" s="238"/>
      <c r="F10" s="246" t="e">
        <f>((B10*C10*D10)/B10)/D10</f>
        <v>#DIV/0!</v>
      </c>
      <c r="G10" s="229" t="s">
        <v>340</v>
      </c>
      <c r="H10" s="227">
        <f t="shared" ref="H10:J12" si="0">B10</f>
        <v>0</v>
      </c>
      <c r="I10" s="246">
        <f t="shared" si="0"/>
        <v>0</v>
      </c>
      <c r="J10" s="252">
        <f t="shared" si="0"/>
        <v>0</v>
      </c>
      <c r="K10" s="246">
        <f>H10*I10*J10</f>
        <v>0</v>
      </c>
      <c r="L10" s="223" t="s">
        <v>177</v>
      </c>
    </row>
    <row r="11" spans="1:16" ht="57" customHeight="1">
      <c r="A11" s="229" t="s">
        <v>252</v>
      </c>
      <c r="B11" s="235"/>
      <c r="C11" s="238"/>
      <c r="D11" s="239"/>
      <c r="E11" s="238"/>
      <c r="F11" s="246" t="e">
        <f>((B11*C11*D11)/B11)/D11</f>
        <v>#DIV/0!</v>
      </c>
      <c r="G11" s="229" t="s">
        <v>322</v>
      </c>
      <c r="H11" s="227">
        <f t="shared" si="0"/>
        <v>0</v>
      </c>
      <c r="I11" s="246">
        <f t="shared" si="0"/>
        <v>0</v>
      </c>
      <c r="J11" s="252">
        <f t="shared" si="0"/>
        <v>0</v>
      </c>
      <c r="K11" s="246">
        <f>H11*I11*J11</f>
        <v>0</v>
      </c>
      <c r="L11" s="223" t="s">
        <v>26</v>
      </c>
    </row>
    <row r="12" spans="1:16" ht="80.25" customHeight="1">
      <c r="A12" s="229" t="s">
        <v>332</v>
      </c>
      <c r="B12" s="235"/>
      <c r="C12" s="238"/>
      <c r="D12" s="239"/>
      <c r="E12" s="241"/>
      <c r="F12" s="246" t="e">
        <f>((B12*C12*D12)/B12)/D12</f>
        <v>#DIV/0!</v>
      </c>
      <c r="G12" s="229" t="s">
        <v>341</v>
      </c>
      <c r="H12" s="227">
        <f t="shared" si="0"/>
        <v>0</v>
      </c>
      <c r="I12" s="246">
        <f t="shared" si="0"/>
        <v>0</v>
      </c>
      <c r="J12" s="252">
        <f t="shared" si="0"/>
        <v>0</v>
      </c>
      <c r="K12" s="246">
        <f>H12*I12*J12</f>
        <v>0</v>
      </c>
      <c r="L12" s="223" t="s">
        <v>350</v>
      </c>
    </row>
    <row r="13" spans="1:16" ht="42.75" customHeight="1">
      <c r="A13" s="229" t="s">
        <v>214</v>
      </c>
      <c r="B13" s="235"/>
      <c r="C13" s="238"/>
      <c r="D13" s="240"/>
      <c r="E13" s="242"/>
      <c r="F13" s="246" t="e">
        <f>((B13*C13*D13)/B13)/D13</f>
        <v>#DIV/0!</v>
      </c>
      <c r="G13" s="229" t="s">
        <v>13</v>
      </c>
      <c r="H13" s="227">
        <f>B13</f>
        <v>0</v>
      </c>
      <c r="I13" s="246">
        <f>C13</f>
        <v>0</v>
      </c>
      <c r="J13" s="240">
        <v>4</v>
      </c>
      <c r="K13" s="246">
        <f>H13*I13*J13</f>
        <v>0</v>
      </c>
      <c r="L13" s="223" t="s">
        <v>149</v>
      </c>
    </row>
    <row r="14" spans="1:16" ht="41.25" customHeight="1">
      <c r="A14" s="229" t="s">
        <v>130</v>
      </c>
      <c r="B14" s="235"/>
      <c r="C14" s="238"/>
      <c r="D14" s="240"/>
      <c r="E14" s="242"/>
      <c r="F14" s="246" t="e">
        <f>(B14*C14)/B14/D14</f>
        <v>#DIV/0!</v>
      </c>
      <c r="G14" s="229" t="s">
        <v>71</v>
      </c>
      <c r="H14" s="227">
        <f>B14</f>
        <v>0</v>
      </c>
      <c r="I14" s="246">
        <f>C14</f>
        <v>0</v>
      </c>
      <c r="J14" s="240">
        <v>4</v>
      </c>
      <c r="K14" s="246">
        <f>H14*I14</f>
        <v>0</v>
      </c>
      <c r="L14" s="223" t="s">
        <v>351</v>
      </c>
      <c r="M14" s="1">
        <v>1</v>
      </c>
      <c r="N14" s="1">
        <v>2</v>
      </c>
      <c r="O14" s="1">
        <v>3</v>
      </c>
      <c r="P14" s="1">
        <v>4</v>
      </c>
    </row>
    <row r="15" spans="1:16" ht="73.5" customHeight="1">
      <c r="A15" s="230"/>
      <c r="B15" s="236"/>
      <c r="C15" s="236"/>
      <c r="D15" s="236"/>
      <c r="E15" s="236"/>
      <c r="F15" s="247"/>
      <c r="G15" s="250" t="s">
        <v>23</v>
      </c>
      <c r="H15" s="251"/>
      <c r="I15" s="251"/>
      <c r="J15" s="251"/>
      <c r="K15" s="246">
        <f>'【歯科診療所】別紙（2.0％超部分算定シート）'!I4+'【歯科診療所】別紙（2.0％超部分算定シート）'!I5+'【歯科診療所】別紙（2.0％超部分算定シート）'!I6</f>
        <v>150000</v>
      </c>
      <c r="L15" s="223" t="s">
        <v>352</v>
      </c>
    </row>
    <row r="16" spans="1:16" ht="55.5" customHeight="1">
      <c r="A16" s="231" t="s">
        <v>355</v>
      </c>
      <c r="B16" s="237"/>
      <c r="C16" s="237"/>
      <c r="D16" s="237"/>
      <c r="E16" s="237"/>
      <c r="F16" s="237"/>
      <c r="G16" s="237"/>
      <c r="H16" s="237"/>
      <c r="I16" s="237"/>
      <c r="J16" s="237"/>
      <c r="K16" s="255"/>
    </row>
    <row r="17" spans="1:16" s="1" customFormat="1" ht="72.75" customHeight="1">
      <c r="A17" s="228" t="s">
        <v>67</v>
      </c>
      <c r="B17" s="234" t="s">
        <v>93</v>
      </c>
      <c r="C17" s="234" t="s">
        <v>243</v>
      </c>
      <c r="D17" s="234" t="s">
        <v>218</v>
      </c>
      <c r="E17" s="234" t="s">
        <v>53</v>
      </c>
      <c r="F17" s="234" t="s">
        <v>104</v>
      </c>
      <c r="G17" s="228" t="str">
        <f>A17</f>
        <v>看護職員等（保健師、助産師、看護師及び准看護師）の賃金改善の内容</v>
      </c>
      <c r="H17" s="234" t="s">
        <v>176</v>
      </c>
      <c r="I17" s="234" t="s">
        <v>343</v>
      </c>
      <c r="J17" s="234" t="s">
        <v>344</v>
      </c>
      <c r="K17" s="234" t="s">
        <v>347</v>
      </c>
      <c r="L17" s="223" t="s">
        <v>223</v>
      </c>
    </row>
    <row r="18" spans="1:16" ht="50.25" customHeight="1">
      <c r="A18" s="229" t="s">
        <v>123</v>
      </c>
      <c r="B18" s="235"/>
      <c r="C18" s="238"/>
      <c r="D18" s="239"/>
      <c r="E18" s="238"/>
      <c r="F18" s="246" t="e">
        <f>((B18*C18*D18)/B18)/D18</f>
        <v>#DIV/0!</v>
      </c>
      <c r="G18" s="229" t="s">
        <v>340</v>
      </c>
      <c r="H18" s="227">
        <f t="shared" ref="H18:J20" si="1">B18</f>
        <v>0</v>
      </c>
      <c r="I18" s="246">
        <f t="shared" si="1"/>
        <v>0</v>
      </c>
      <c r="J18" s="252">
        <f t="shared" si="1"/>
        <v>0</v>
      </c>
      <c r="K18" s="246">
        <f>H18*I18*J18</f>
        <v>0</v>
      </c>
      <c r="L18" s="223" t="s">
        <v>177</v>
      </c>
    </row>
    <row r="19" spans="1:16" ht="57" customHeight="1">
      <c r="A19" s="229" t="s">
        <v>252</v>
      </c>
      <c r="B19" s="235"/>
      <c r="C19" s="238"/>
      <c r="D19" s="239"/>
      <c r="E19" s="238"/>
      <c r="F19" s="246" t="e">
        <f>((B19*C19*D19)/B19)/D19</f>
        <v>#DIV/0!</v>
      </c>
      <c r="G19" s="229" t="s">
        <v>322</v>
      </c>
      <c r="H19" s="227">
        <f t="shared" si="1"/>
        <v>0</v>
      </c>
      <c r="I19" s="246">
        <f t="shared" si="1"/>
        <v>0</v>
      </c>
      <c r="J19" s="252">
        <f t="shared" si="1"/>
        <v>0</v>
      </c>
      <c r="K19" s="246">
        <f>H19*I19*J19</f>
        <v>0</v>
      </c>
      <c r="L19" s="223" t="s">
        <v>26</v>
      </c>
    </row>
    <row r="20" spans="1:16" ht="80.25" customHeight="1">
      <c r="A20" s="229" t="s">
        <v>332</v>
      </c>
      <c r="B20" s="235"/>
      <c r="C20" s="238"/>
      <c r="D20" s="239"/>
      <c r="E20" s="241"/>
      <c r="F20" s="246" t="e">
        <f>((B20*C20*D20)/B20)/D20</f>
        <v>#DIV/0!</v>
      </c>
      <c r="G20" s="229" t="s">
        <v>341</v>
      </c>
      <c r="H20" s="227">
        <f t="shared" si="1"/>
        <v>0</v>
      </c>
      <c r="I20" s="246">
        <f t="shared" si="1"/>
        <v>0</v>
      </c>
      <c r="J20" s="252">
        <f t="shared" si="1"/>
        <v>0</v>
      </c>
      <c r="K20" s="246">
        <f>H20*I20*J20</f>
        <v>0</v>
      </c>
      <c r="L20" s="223" t="s">
        <v>350</v>
      </c>
    </row>
    <row r="21" spans="1:16" ht="42.75" customHeight="1">
      <c r="A21" s="229" t="s">
        <v>214</v>
      </c>
      <c r="B21" s="235"/>
      <c r="C21" s="238"/>
      <c r="D21" s="240"/>
      <c r="E21" s="242"/>
      <c r="F21" s="246" t="e">
        <f>((B21*C21*D21)/B21)/D21</f>
        <v>#DIV/0!</v>
      </c>
      <c r="G21" s="229" t="s">
        <v>13</v>
      </c>
      <c r="H21" s="227">
        <f>B21</f>
        <v>0</v>
      </c>
      <c r="I21" s="246">
        <f>C21</f>
        <v>0</v>
      </c>
      <c r="J21" s="240">
        <v>4</v>
      </c>
      <c r="K21" s="246">
        <f>H21*I21*J21</f>
        <v>0</v>
      </c>
      <c r="L21" s="223" t="s">
        <v>149</v>
      </c>
    </row>
    <row r="22" spans="1:16" ht="41.25" customHeight="1">
      <c r="A22" s="229" t="s">
        <v>130</v>
      </c>
      <c r="B22" s="235"/>
      <c r="C22" s="238"/>
      <c r="D22" s="240"/>
      <c r="E22" s="242"/>
      <c r="F22" s="246" t="e">
        <f>(B22*C22)/B22/D22</f>
        <v>#DIV/0!</v>
      </c>
      <c r="G22" s="229" t="s">
        <v>71</v>
      </c>
      <c r="H22" s="227">
        <f>B22</f>
        <v>0</v>
      </c>
      <c r="I22" s="246">
        <f>C22</f>
        <v>0</v>
      </c>
      <c r="J22" s="240">
        <v>4</v>
      </c>
      <c r="K22" s="246">
        <f>H22*I22</f>
        <v>0</v>
      </c>
      <c r="L22" s="223" t="s">
        <v>351</v>
      </c>
      <c r="M22" s="1">
        <v>1</v>
      </c>
      <c r="N22" s="1">
        <v>2</v>
      </c>
      <c r="O22" s="1">
        <v>3</v>
      </c>
      <c r="P22" s="1">
        <v>4</v>
      </c>
    </row>
    <row r="23" spans="1:16" s="1" customFormat="1" ht="72.75" customHeight="1">
      <c r="A23" s="228" t="s">
        <v>333</v>
      </c>
      <c r="B23" s="234" t="s">
        <v>93</v>
      </c>
      <c r="C23" s="234" t="s">
        <v>243</v>
      </c>
      <c r="D23" s="234" t="s">
        <v>218</v>
      </c>
      <c r="E23" s="234" t="s">
        <v>53</v>
      </c>
      <c r="F23" s="234" t="s">
        <v>104</v>
      </c>
      <c r="G23" s="228" t="str">
        <f>A23</f>
        <v>40歳未満の勤務医師、勤務歯科医師の賃金改善の内容</v>
      </c>
      <c r="H23" s="234" t="s">
        <v>176</v>
      </c>
      <c r="I23" s="234" t="s">
        <v>343</v>
      </c>
      <c r="J23" s="234" t="s">
        <v>344</v>
      </c>
      <c r="K23" s="234" t="s">
        <v>347</v>
      </c>
      <c r="L23" s="223" t="s">
        <v>223</v>
      </c>
    </row>
    <row r="24" spans="1:16" ht="50.25" customHeight="1">
      <c r="A24" s="229" t="s">
        <v>123</v>
      </c>
      <c r="B24" s="235"/>
      <c r="C24" s="238"/>
      <c r="D24" s="239"/>
      <c r="E24" s="238"/>
      <c r="F24" s="246" t="e">
        <f>((B24*C24*D24)/B24)/D24</f>
        <v>#DIV/0!</v>
      </c>
      <c r="G24" s="229" t="s">
        <v>340</v>
      </c>
      <c r="H24" s="227">
        <f t="shared" ref="H24:J26" si="2">B24</f>
        <v>0</v>
      </c>
      <c r="I24" s="246">
        <f t="shared" si="2"/>
        <v>0</v>
      </c>
      <c r="J24" s="252">
        <f t="shared" si="2"/>
        <v>0</v>
      </c>
      <c r="K24" s="246">
        <f>H24*I24*J24</f>
        <v>0</v>
      </c>
      <c r="L24" s="223" t="s">
        <v>177</v>
      </c>
    </row>
    <row r="25" spans="1:16" ht="57" customHeight="1">
      <c r="A25" s="229" t="s">
        <v>252</v>
      </c>
      <c r="B25" s="235"/>
      <c r="C25" s="238"/>
      <c r="D25" s="239"/>
      <c r="E25" s="238"/>
      <c r="F25" s="246" t="e">
        <f>((B25*C25*D25)/B25)/D25</f>
        <v>#DIV/0!</v>
      </c>
      <c r="G25" s="229" t="s">
        <v>322</v>
      </c>
      <c r="H25" s="227">
        <f t="shared" si="2"/>
        <v>0</v>
      </c>
      <c r="I25" s="246">
        <f t="shared" si="2"/>
        <v>0</v>
      </c>
      <c r="J25" s="252">
        <f t="shared" si="2"/>
        <v>0</v>
      </c>
      <c r="K25" s="246">
        <f>H25*I25*J25</f>
        <v>0</v>
      </c>
      <c r="L25" s="223" t="s">
        <v>26</v>
      </c>
    </row>
    <row r="26" spans="1:16" ht="80.25" customHeight="1">
      <c r="A26" s="229" t="s">
        <v>332</v>
      </c>
      <c r="B26" s="235"/>
      <c r="C26" s="238"/>
      <c r="D26" s="239"/>
      <c r="E26" s="241"/>
      <c r="F26" s="246" t="e">
        <f>((B26*C26*D26)/B26)/D26</f>
        <v>#DIV/0!</v>
      </c>
      <c r="G26" s="229" t="s">
        <v>342</v>
      </c>
      <c r="H26" s="227">
        <f t="shared" si="2"/>
        <v>0</v>
      </c>
      <c r="I26" s="246">
        <f t="shared" si="2"/>
        <v>0</v>
      </c>
      <c r="J26" s="252">
        <f t="shared" si="2"/>
        <v>0</v>
      </c>
      <c r="K26" s="246">
        <f>H26*I26*J26</f>
        <v>0</v>
      </c>
      <c r="L26" s="223" t="s">
        <v>350</v>
      </c>
    </row>
    <row r="27" spans="1:16" ht="43.5" customHeight="1">
      <c r="A27" s="229" t="s">
        <v>214</v>
      </c>
      <c r="B27" s="235"/>
      <c r="C27" s="238"/>
      <c r="D27" s="240"/>
      <c r="E27" s="242"/>
      <c r="F27" s="246" t="e">
        <f>((B27*C27*D27)/B27)/D27</f>
        <v>#DIV/0!</v>
      </c>
      <c r="G27" s="229" t="s">
        <v>13</v>
      </c>
      <c r="H27" s="227">
        <f>B27</f>
        <v>0</v>
      </c>
      <c r="I27" s="246">
        <f>C27</f>
        <v>0</v>
      </c>
      <c r="J27" s="240">
        <v>4</v>
      </c>
      <c r="K27" s="246">
        <f>H27*I27*J27</f>
        <v>0</v>
      </c>
      <c r="L27" s="223" t="s">
        <v>149</v>
      </c>
    </row>
    <row r="28" spans="1:16" ht="41.25" customHeight="1">
      <c r="A28" s="229" t="s">
        <v>130</v>
      </c>
      <c r="B28" s="235"/>
      <c r="C28" s="238"/>
      <c r="D28" s="240"/>
      <c r="E28" s="242"/>
      <c r="F28" s="246" t="e">
        <f>(B28*C28)/B28/D28</f>
        <v>#DIV/0!</v>
      </c>
      <c r="G28" s="229" t="s">
        <v>71</v>
      </c>
      <c r="H28" s="227">
        <f>B28</f>
        <v>0</v>
      </c>
      <c r="I28" s="246">
        <f>C28</f>
        <v>0</v>
      </c>
      <c r="J28" s="240">
        <v>4</v>
      </c>
      <c r="K28" s="246">
        <f>H28*I28</f>
        <v>0</v>
      </c>
      <c r="L28" s="223" t="s">
        <v>351</v>
      </c>
      <c r="M28" s="1">
        <v>1</v>
      </c>
      <c r="N28" s="1">
        <v>2</v>
      </c>
      <c r="O28" s="1">
        <v>3</v>
      </c>
      <c r="P28" s="1">
        <v>4</v>
      </c>
    </row>
    <row r="29" spans="1:16" s="1" customFormat="1" ht="72.75" customHeight="1">
      <c r="A29" s="228" t="s">
        <v>326</v>
      </c>
      <c r="B29" s="234" t="s">
        <v>93</v>
      </c>
      <c r="C29" s="234" t="s">
        <v>243</v>
      </c>
      <c r="D29" s="234" t="s">
        <v>218</v>
      </c>
      <c r="E29" s="234" t="s">
        <v>53</v>
      </c>
      <c r="F29" s="234" t="s">
        <v>104</v>
      </c>
      <c r="G29" s="228" t="str">
        <f>A29</f>
        <v>事務職員の賃金改善の内容</v>
      </c>
      <c r="H29" s="234" t="s">
        <v>176</v>
      </c>
      <c r="I29" s="234" t="s">
        <v>343</v>
      </c>
      <c r="J29" s="234" t="s">
        <v>344</v>
      </c>
      <c r="K29" s="234" t="s">
        <v>347</v>
      </c>
      <c r="L29" s="223" t="s">
        <v>223</v>
      </c>
    </row>
    <row r="30" spans="1:16" ht="50.25" customHeight="1">
      <c r="A30" s="229" t="s">
        <v>123</v>
      </c>
      <c r="B30" s="235"/>
      <c r="C30" s="238"/>
      <c r="D30" s="239"/>
      <c r="E30" s="238"/>
      <c r="F30" s="246" t="e">
        <f>((B30*C30*D30)/B30)/D30</f>
        <v>#DIV/0!</v>
      </c>
      <c r="G30" s="229" t="s">
        <v>340</v>
      </c>
      <c r="H30" s="227">
        <f t="shared" ref="H30:J32" si="3">B30</f>
        <v>0</v>
      </c>
      <c r="I30" s="246">
        <f t="shared" si="3"/>
        <v>0</v>
      </c>
      <c r="J30" s="252">
        <f t="shared" si="3"/>
        <v>0</v>
      </c>
      <c r="K30" s="246">
        <f>H30*I30*J30</f>
        <v>0</v>
      </c>
      <c r="L30" s="223" t="s">
        <v>177</v>
      </c>
    </row>
    <row r="31" spans="1:16" ht="57" customHeight="1">
      <c r="A31" s="229" t="s">
        <v>252</v>
      </c>
      <c r="B31" s="235"/>
      <c r="C31" s="238"/>
      <c r="D31" s="239"/>
      <c r="E31" s="238"/>
      <c r="F31" s="246" t="e">
        <f>((B31*C31*D31)/B31)/D31</f>
        <v>#DIV/0!</v>
      </c>
      <c r="G31" s="229" t="s">
        <v>322</v>
      </c>
      <c r="H31" s="227">
        <f t="shared" si="3"/>
        <v>0</v>
      </c>
      <c r="I31" s="246">
        <f t="shared" si="3"/>
        <v>0</v>
      </c>
      <c r="J31" s="252">
        <f t="shared" si="3"/>
        <v>0</v>
      </c>
      <c r="K31" s="246">
        <f>H31*I31*J31</f>
        <v>0</v>
      </c>
      <c r="L31" s="223" t="s">
        <v>26</v>
      </c>
    </row>
    <row r="32" spans="1:16" ht="80.25" customHeight="1">
      <c r="A32" s="229" t="s">
        <v>332</v>
      </c>
      <c r="B32" s="235"/>
      <c r="C32" s="238"/>
      <c r="D32" s="239"/>
      <c r="E32" s="241"/>
      <c r="F32" s="246" t="e">
        <f>((B32*C32*D32)/B32)/D32</f>
        <v>#DIV/0!</v>
      </c>
      <c r="G32" s="229" t="s">
        <v>342</v>
      </c>
      <c r="H32" s="227">
        <f t="shared" si="3"/>
        <v>0</v>
      </c>
      <c r="I32" s="246">
        <f t="shared" si="3"/>
        <v>0</v>
      </c>
      <c r="J32" s="252">
        <f t="shared" si="3"/>
        <v>0</v>
      </c>
      <c r="K32" s="246">
        <f>H32*I32*J32</f>
        <v>0</v>
      </c>
      <c r="L32" s="223" t="s">
        <v>350</v>
      </c>
    </row>
    <row r="33" spans="1:16" ht="43.5" customHeight="1">
      <c r="A33" s="229" t="s">
        <v>214</v>
      </c>
      <c r="B33" s="235"/>
      <c r="C33" s="238"/>
      <c r="D33" s="240"/>
      <c r="E33" s="242"/>
      <c r="F33" s="246" t="e">
        <f>((B33*C33*D33)/B33)/D33</f>
        <v>#DIV/0!</v>
      </c>
      <c r="G33" s="229" t="s">
        <v>13</v>
      </c>
      <c r="H33" s="227">
        <f>B33</f>
        <v>0</v>
      </c>
      <c r="I33" s="246">
        <f>C33</f>
        <v>0</v>
      </c>
      <c r="J33" s="240">
        <v>4</v>
      </c>
      <c r="K33" s="246">
        <f>H33*I33*J33</f>
        <v>0</v>
      </c>
      <c r="L33" s="223" t="s">
        <v>149</v>
      </c>
    </row>
    <row r="34" spans="1:16" ht="41.25" customHeight="1">
      <c r="A34" s="229" t="s">
        <v>130</v>
      </c>
      <c r="B34" s="235"/>
      <c r="C34" s="238"/>
      <c r="D34" s="240"/>
      <c r="E34" s="242"/>
      <c r="F34" s="246" t="e">
        <f>(B34*C34)/B34/D34</f>
        <v>#DIV/0!</v>
      </c>
      <c r="G34" s="229" t="s">
        <v>71</v>
      </c>
      <c r="H34" s="227">
        <f>B34</f>
        <v>0</v>
      </c>
      <c r="I34" s="246">
        <f>C34</f>
        <v>0</v>
      </c>
      <c r="J34" s="240">
        <v>4</v>
      </c>
      <c r="K34" s="246">
        <f>H34*I34</f>
        <v>0</v>
      </c>
      <c r="L34" s="223" t="s">
        <v>351</v>
      </c>
      <c r="M34" s="1">
        <v>1</v>
      </c>
      <c r="N34" s="1">
        <v>2</v>
      </c>
      <c r="O34" s="1">
        <v>3</v>
      </c>
      <c r="P34" s="1">
        <v>4</v>
      </c>
    </row>
    <row r="35" spans="1:16" s="1" customFormat="1" ht="72.75" customHeight="1">
      <c r="A35" s="228" t="s">
        <v>334</v>
      </c>
      <c r="B35" s="234" t="s">
        <v>93</v>
      </c>
      <c r="C35" s="234" t="s">
        <v>243</v>
      </c>
      <c r="D35" s="234" t="s">
        <v>218</v>
      </c>
      <c r="E35" s="234" t="s">
        <v>53</v>
      </c>
      <c r="F35" s="234" t="s">
        <v>104</v>
      </c>
      <c r="G35" s="228" t="str">
        <f>A35</f>
        <v>看護補助者の賃金改善の内容</v>
      </c>
      <c r="H35" s="234" t="s">
        <v>176</v>
      </c>
      <c r="I35" s="234" t="s">
        <v>343</v>
      </c>
      <c r="J35" s="234" t="s">
        <v>344</v>
      </c>
      <c r="K35" s="234" t="s">
        <v>347</v>
      </c>
      <c r="L35" s="223" t="s">
        <v>223</v>
      </c>
    </row>
    <row r="36" spans="1:16" ht="50.25" customHeight="1">
      <c r="A36" s="229" t="s">
        <v>123</v>
      </c>
      <c r="B36" s="235"/>
      <c r="C36" s="238"/>
      <c r="D36" s="239"/>
      <c r="E36" s="238"/>
      <c r="F36" s="246" t="e">
        <f>((B36*C36*D36)/B36)/D36</f>
        <v>#DIV/0!</v>
      </c>
      <c r="G36" s="229" t="s">
        <v>340</v>
      </c>
      <c r="H36" s="227">
        <f t="shared" ref="H36:J38" si="4">B36</f>
        <v>0</v>
      </c>
      <c r="I36" s="246">
        <f t="shared" si="4"/>
        <v>0</v>
      </c>
      <c r="J36" s="252">
        <f t="shared" si="4"/>
        <v>0</v>
      </c>
      <c r="K36" s="246">
        <f>H36*I36*J36</f>
        <v>0</v>
      </c>
      <c r="L36" s="223" t="s">
        <v>177</v>
      </c>
    </row>
    <row r="37" spans="1:16" ht="57" customHeight="1">
      <c r="A37" s="229" t="s">
        <v>252</v>
      </c>
      <c r="B37" s="235"/>
      <c r="C37" s="238"/>
      <c r="D37" s="239"/>
      <c r="E37" s="238"/>
      <c r="F37" s="246" t="e">
        <f>((B37*C37*D37)/B37)/D37</f>
        <v>#DIV/0!</v>
      </c>
      <c r="G37" s="229" t="s">
        <v>322</v>
      </c>
      <c r="H37" s="227">
        <f t="shared" si="4"/>
        <v>0</v>
      </c>
      <c r="I37" s="246">
        <f t="shared" si="4"/>
        <v>0</v>
      </c>
      <c r="J37" s="252">
        <f t="shared" si="4"/>
        <v>0</v>
      </c>
      <c r="K37" s="246">
        <f>H37*I37*J37</f>
        <v>0</v>
      </c>
      <c r="L37" s="223" t="s">
        <v>26</v>
      </c>
    </row>
    <row r="38" spans="1:16" ht="80.25" customHeight="1">
      <c r="A38" s="229" t="s">
        <v>332</v>
      </c>
      <c r="B38" s="235"/>
      <c r="C38" s="238"/>
      <c r="D38" s="239"/>
      <c r="E38" s="241"/>
      <c r="F38" s="246" t="e">
        <f>((B38*C38*D38)/B38)/D38</f>
        <v>#DIV/0!</v>
      </c>
      <c r="G38" s="229" t="s">
        <v>342</v>
      </c>
      <c r="H38" s="227">
        <f t="shared" si="4"/>
        <v>0</v>
      </c>
      <c r="I38" s="246">
        <f t="shared" si="4"/>
        <v>0</v>
      </c>
      <c r="J38" s="252">
        <f t="shared" si="4"/>
        <v>0</v>
      </c>
      <c r="K38" s="246">
        <f>H38*I38*J38</f>
        <v>0</v>
      </c>
      <c r="L38" s="223" t="s">
        <v>350</v>
      </c>
    </row>
    <row r="39" spans="1:16" ht="43.5" customHeight="1">
      <c r="A39" s="229" t="s">
        <v>214</v>
      </c>
      <c r="B39" s="235"/>
      <c r="C39" s="238"/>
      <c r="D39" s="240"/>
      <c r="E39" s="242"/>
      <c r="F39" s="246" t="e">
        <f>((B39*C39*D39)/B39)/D39</f>
        <v>#DIV/0!</v>
      </c>
      <c r="G39" s="229" t="s">
        <v>13</v>
      </c>
      <c r="H39" s="227">
        <f>B39</f>
        <v>0</v>
      </c>
      <c r="I39" s="246">
        <f>C39</f>
        <v>0</v>
      </c>
      <c r="J39" s="240">
        <v>4</v>
      </c>
      <c r="K39" s="246">
        <f>H39*I39*J39</f>
        <v>0</v>
      </c>
      <c r="L39" s="223" t="s">
        <v>149</v>
      </c>
    </row>
    <row r="40" spans="1:16" ht="41.25" customHeight="1">
      <c r="A40" s="229" t="s">
        <v>130</v>
      </c>
      <c r="B40" s="235"/>
      <c r="C40" s="238"/>
      <c r="D40" s="240"/>
      <c r="E40" s="242"/>
      <c r="F40" s="246" t="e">
        <f>(B40*C40)/B40/D40</f>
        <v>#DIV/0!</v>
      </c>
      <c r="G40" s="229" t="s">
        <v>71</v>
      </c>
      <c r="H40" s="227">
        <f>B40</f>
        <v>0</v>
      </c>
      <c r="I40" s="246">
        <f>C40</f>
        <v>0</v>
      </c>
      <c r="J40" s="240">
        <v>4</v>
      </c>
      <c r="K40" s="246">
        <f>H40*I40</f>
        <v>0</v>
      </c>
      <c r="L40" s="223" t="s">
        <v>351</v>
      </c>
      <c r="M40" s="1">
        <v>1</v>
      </c>
      <c r="N40" s="1">
        <v>2</v>
      </c>
      <c r="O40" s="1">
        <v>3</v>
      </c>
      <c r="P40" s="1">
        <v>4</v>
      </c>
    </row>
    <row r="41" spans="1:16" s="1" customFormat="1" ht="72.75" customHeight="1">
      <c r="A41" s="228" t="s">
        <v>275</v>
      </c>
      <c r="B41" s="234" t="s">
        <v>93</v>
      </c>
      <c r="C41" s="234" t="s">
        <v>243</v>
      </c>
      <c r="D41" s="234" t="s">
        <v>218</v>
      </c>
      <c r="E41" s="234" t="s">
        <v>53</v>
      </c>
      <c r="F41" s="234" t="s">
        <v>104</v>
      </c>
      <c r="G41" s="228" t="str">
        <f>A41</f>
        <v>歯科衛生士の賃金改善の内容</v>
      </c>
      <c r="H41" s="234" t="s">
        <v>176</v>
      </c>
      <c r="I41" s="234" t="s">
        <v>343</v>
      </c>
      <c r="J41" s="234" t="s">
        <v>344</v>
      </c>
      <c r="K41" s="234" t="s">
        <v>347</v>
      </c>
      <c r="L41" s="223" t="s">
        <v>223</v>
      </c>
    </row>
    <row r="42" spans="1:16" ht="50.25" customHeight="1">
      <c r="A42" s="229" t="s">
        <v>123</v>
      </c>
      <c r="B42" s="235"/>
      <c r="C42" s="238"/>
      <c r="D42" s="239"/>
      <c r="E42" s="238"/>
      <c r="F42" s="246" t="e">
        <f>((B42*C42*D42)/B42)/D42</f>
        <v>#DIV/0!</v>
      </c>
      <c r="G42" s="229" t="s">
        <v>340</v>
      </c>
      <c r="H42" s="227">
        <f t="shared" ref="H42:J44" si="5">B42</f>
        <v>0</v>
      </c>
      <c r="I42" s="246">
        <f t="shared" si="5"/>
        <v>0</v>
      </c>
      <c r="J42" s="252">
        <f t="shared" si="5"/>
        <v>0</v>
      </c>
      <c r="K42" s="246">
        <f>H42*I42*J42</f>
        <v>0</v>
      </c>
      <c r="L42" s="223" t="s">
        <v>177</v>
      </c>
    </row>
    <row r="43" spans="1:16" ht="57" customHeight="1">
      <c r="A43" s="229" t="s">
        <v>252</v>
      </c>
      <c r="B43" s="235"/>
      <c r="C43" s="238"/>
      <c r="D43" s="239"/>
      <c r="E43" s="238"/>
      <c r="F43" s="246" t="e">
        <f>((B43*C43*D43)/B43)/D43</f>
        <v>#DIV/0!</v>
      </c>
      <c r="G43" s="229" t="s">
        <v>322</v>
      </c>
      <c r="H43" s="227">
        <f t="shared" si="5"/>
        <v>0</v>
      </c>
      <c r="I43" s="246">
        <f t="shared" si="5"/>
        <v>0</v>
      </c>
      <c r="J43" s="252">
        <f t="shared" si="5"/>
        <v>0</v>
      </c>
      <c r="K43" s="246">
        <f>H43*I43*J43</f>
        <v>0</v>
      </c>
      <c r="L43" s="223" t="s">
        <v>26</v>
      </c>
    </row>
    <row r="44" spans="1:16" ht="80.25" customHeight="1">
      <c r="A44" s="229" t="s">
        <v>332</v>
      </c>
      <c r="B44" s="235"/>
      <c r="C44" s="238"/>
      <c r="D44" s="239"/>
      <c r="E44" s="241"/>
      <c r="F44" s="246" t="e">
        <f>((B44*C44*D44)/B44)/D44</f>
        <v>#DIV/0!</v>
      </c>
      <c r="G44" s="229" t="s">
        <v>342</v>
      </c>
      <c r="H44" s="227">
        <f t="shared" si="5"/>
        <v>0</v>
      </c>
      <c r="I44" s="246">
        <f t="shared" si="5"/>
        <v>0</v>
      </c>
      <c r="J44" s="252">
        <f t="shared" si="5"/>
        <v>0</v>
      </c>
      <c r="K44" s="246">
        <f>H44*I44*J44</f>
        <v>0</v>
      </c>
      <c r="L44" s="223" t="s">
        <v>350</v>
      </c>
    </row>
    <row r="45" spans="1:16" ht="43.5" customHeight="1">
      <c r="A45" s="229" t="s">
        <v>214</v>
      </c>
      <c r="B45" s="235"/>
      <c r="C45" s="238"/>
      <c r="D45" s="240"/>
      <c r="E45" s="242"/>
      <c r="F45" s="246" t="e">
        <f>((B45*C45*D45)/B45)/D45</f>
        <v>#DIV/0!</v>
      </c>
      <c r="G45" s="229" t="s">
        <v>13</v>
      </c>
      <c r="H45" s="227">
        <f>B45</f>
        <v>0</v>
      </c>
      <c r="I45" s="246">
        <f>C45</f>
        <v>0</v>
      </c>
      <c r="J45" s="240">
        <v>4</v>
      </c>
      <c r="K45" s="246">
        <f>H45*I45*J45</f>
        <v>0</v>
      </c>
      <c r="L45" s="223" t="s">
        <v>149</v>
      </c>
    </row>
    <row r="46" spans="1:16" ht="41.25" customHeight="1">
      <c r="A46" s="229" t="s">
        <v>130</v>
      </c>
      <c r="B46" s="235"/>
      <c r="C46" s="238"/>
      <c r="D46" s="240"/>
      <c r="E46" s="242"/>
      <c r="F46" s="246" t="e">
        <f>(B46*C46)/B46/D46</f>
        <v>#DIV/0!</v>
      </c>
      <c r="G46" s="229" t="s">
        <v>71</v>
      </c>
      <c r="H46" s="227">
        <f>B46</f>
        <v>0</v>
      </c>
      <c r="I46" s="246">
        <f>C46</f>
        <v>0</v>
      </c>
      <c r="J46" s="240">
        <v>4</v>
      </c>
      <c r="K46" s="246">
        <f>H46*I46</f>
        <v>0</v>
      </c>
      <c r="L46" s="223" t="s">
        <v>351</v>
      </c>
      <c r="M46" s="1">
        <v>1</v>
      </c>
      <c r="N46" s="1">
        <v>2</v>
      </c>
      <c r="O46" s="1">
        <v>3</v>
      </c>
      <c r="P46" s="1">
        <v>4</v>
      </c>
    </row>
    <row r="47" spans="1:16" s="1" customFormat="1" ht="72.75" customHeight="1">
      <c r="A47" s="228" t="s">
        <v>278</v>
      </c>
      <c r="B47" s="234" t="s">
        <v>93</v>
      </c>
      <c r="C47" s="234" t="s">
        <v>243</v>
      </c>
      <c r="D47" s="234" t="s">
        <v>218</v>
      </c>
      <c r="E47" s="234" t="s">
        <v>53</v>
      </c>
      <c r="F47" s="234" t="s">
        <v>104</v>
      </c>
      <c r="G47" s="228" t="str">
        <f>A47</f>
        <v>（常勤（換算しない）10人以上を雇用している場合は必ず記載）
リハビリ職種（理学療法士、作業療法士、言語聴覚士）の賃金改善の内容</v>
      </c>
      <c r="H47" s="234" t="s">
        <v>176</v>
      </c>
      <c r="I47" s="234" t="s">
        <v>343</v>
      </c>
      <c r="J47" s="234" t="s">
        <v>344</v>
      </c>
      <c r="K47" s="234" t="s">
        <v>347</v>
      </c>
      <c r="L47" s="223" t="s">
        <v>223</v>
      </c>
    </row>
    <row r="48" spans="1:16" ht="50.25" customHeight="1">
      <c r="A48" s="229" t="s">
        <v>123</v>
      </c>
      <c r="B48" s="235"/>
      <c r="C48" s="238"/>
      <c r="D48" s="239"/>
      <c r="E48" s="238"/>
      <c r="F48" s="246" t="e">
        <f>((B48*C48*D48)/B48)/D48</f>
        <v>#DIV/0!</v>
      </c>
      <c r="G48" s="229" t="s">
        <v>340</v>
      </c>
      <c r="H48" s="227">
        <f t="shared" ref="H48:J50" si="6">B48</f>
        <v>0</v>
      </c>
      <c r="I48" s="246">
        <f t="shared" si="6"/>
        <v>0</v>
      </c>
      <c r="J48" s="252">
        <f t="shared" si="6"/>
        <v>0</v>
      </c>
      <c r="K48" s="246">
        <f>H48*I48*J48</f>
        <v>0</v>
      </c>
      <c r="L48" s="223" t="s">
        <v>177</v>
      </c>
    </row>
    <row r="49" spans="1:16" ht="57" customHeight="1">
      <c r="A49" s="229" t="s">
        <v>252</v>
      </c>
      <c r="B49" s="235"/>
      <c r="C49" s="238"/>
      <c r="D49" s="239"/>
      <c r="E49" s="238"/>
      <c r="F49" s="246" t="e">
        <f>((B49*C49*D49)/B49)/D49</f>
        <v>#DIV/0!</v>
      </c>
      <c r="G49" s="229" t="s">
        <v>322</v>
      </c>
      <c r="H49" s="227">
        <f t="shared" si="6"/>
        <v>0</v>
      </c>
      <c r="I49" s="246">
        <f t="shared" si="6"/>
        <v>0</v>
      </c>
      <c r="J49" s="252">
        <f t="shared" si="6"/>
        <v>0</v>
      </c>
      <c r="K49" s="246">
        <f>H49*I49*J49</f>
        <v>0</v>
      </c>
      <c r="L49" s="223" t="s">
        <v>26</v>
      </c>
    </row>
    <row r="50" spans="1:16" ht="80.25" customHeight="1">
      <c r="A50" s="229" t="s">
        <v>332</v>
      </c>
      <c r="B50" s="235"/>
      <c r="C50" s="238"/>
      <c r="D50" s="239"/>
      <c r="E50" s="241"/>
      <c r="F50" s="246" t="e">
        <f>((B50*C50*D50)/B50)/D50</f>
        <v>#DIV/0!</v>
      </c>
      <c r="G50" s="229" t="s">
        <v>342</v>
      </c>
      <c r="H50" s="227">
        <f t="shared" si="6"/>
        <v>0</v>
      </c>
      <c r="I50" s="246">
        <f t="shared" si="6"/>
        <v>0</v>
      </c>
      <c r="J50" s="252">
        <f t="shared" si="6"/>
        <v>0</v>
      </c>
      <c r="K50" s="246">
        <f>H50*I50*J50</f>
        <v>0</v>
      </c>
      <c r="L50" s="223" t="s">
        <v>350</v>
      </c>
    </row>
    <row r="51" spans="1:16" ht="43.5" customHeight="1">
      <c r="A51" s="229" t="s">
        <v>214</v>
      </c>
      <c r="B51" s="235"/>
      <c r="C51" s="238"/>
      <c r="D51" s="240"/>
      <c r="E51" s="242"/>
      <c r="F51" s="246" t="e">
        <f>((B51*C51*D51)/B51)/D51</f>
        <v>#DIV/0!</v>
      </c>
      <c r="G51" s="229" t="s">
        <v>13</v>
      </c>
      <c r="H51" s="227">
        <f>B51</f>
        <v>0</v>
      </c>
      <c r="I51" s="246">
        <f>C51</f>
        <v>0</v>
      </c>
      <c r="J51" s="240">
        <v>4</v>
      </c>
      <c r="K51" s="246">
        <f>H51*I51*J51</f>
        <v>0</v>
      </c>
      <c r="L51" s="223" t="s">
        <v>149</v>
      </c>
    </row>
    <row r="52" spans="1:16" ht="41.25" customHeight="1">
      <c r="A52" s="229" t="s">
        <v>130</v>
      </c>
      <c r="B52" s="235"/>
      <c r="C52" s="238"/>
      <c r="D52" s="240"/>
      <c r="E52" s="242"/>
      <c r="F52" s="246" t="e">
        <f>(B52*C52)/B52/D52</f>
        <v>#DIV/0!</v>
      </c>
      <c r="G52" s="229" t="s">
        <v>71</v>
      </c>
      <c r="H52" s="227">
        <f>B52</f>
        <v>0</v>
      </c>
      <c r="I52" s="246">
        <f>C52</f>
        <v>0</v>
      </c>
      <c r="J52" s="240">
        <v>4</v>
      </c>
      <c r="K52" s="246">
        <f>H52*I52</f>
        <v>0</v>
      </c>
      <c r="L52" s="223" t="s">
        <v>351</v>
      </c>
      <c r="M52" s="1">
        <v>1</v>
      </c>
      <c r="N52" s="1">
        <v>2</v>
      </c>
      <c r="O52" s="1">
        <v>3</v>
      </c>
      <c r="P52" s="1">
        <v>4</v>
      </c>
    </row>
    <row r="53" spans="1:16" s="1" customFormat="1" ht="72.75" customHeight="1">
      <c r="A53" s="228" t="s">
        <v>335</v>
      </c>
      <c r="B53" s="234" t="s">
        <v>93</v>
      </c>
      <c r="C53" s="234" t="s">
        <v>243</v>
      </c>
      <c r="D53" s="234" t="s">
        <v>218</v>
      </c>
      <c r="E53" s="234" t="s">
        <v>53</v>
      </c>
      <c r="F53" s="234" t="s">
        <v>104</v>
      </c>
      <c r="G53" s="228" t="str">
        <f>A53</f>
        <v>（理学療法士単独の賃金表がある場合は必ず記載）
理学療法士の賃金改善の内容</v>
      </c>
      <c r="H53" s="234" t="s">
        <v>176</v>
      </c>
      <c r="I53" s="234" t="s">
        <v>343</v>
      </c>
      <c r="J53" s="234" t="s">
        <v>344</v>
      </c>
      <c r="K53" s="234" t="s">
        <v>347</v>
      </c>
      <c r="L53" s="223" t="s">
        <v>223</v>
      </c>
    </row>
    <row r="54" spans="1:16" ht="50.25" customHeight="1">
      <c r="A54" s="229" t="s">
        <v>123</v>
      </c>
      <c r="B54" s="235"/>
      <c r="C54" s="238"/>
      <c r="D54" s="239"/>
      <c r="E54" s="238"/>
      <c r="F54" s="246" t="e">
        <f>((B54*C54*D54)/B54)/D54</f>
        <v>#DIV/0!</v>
      </c>
      <c r="G54" s="229" t="s">
        <v>340</v>
      </c>
      <c r="H54" s="227">
        <f t="shared" ref="H54:J56" si="7">B54</f>
        <v>0</v>
      </c>
      <c r="I54" s="246">
        <f t="shared" si="7"/>
        <v>0</v>
      </c>
      <c r="J54" s="252">
        <f t="shared" si="7"/>
        <v>0</v>
      </c>
      <c r="K54" s="246">
        <f>H54*I54*J54</f>
        <v>0</v>
      </c>
      <c r="L54" s="223" t="s">
        <v>177</v>
      </c>
    </row>
    <row r="55" spans="1:16" ht="57" customHeight="1">
      <c r="A55" s="229" t="s">
        <v>252</v>
      </c>
      <c r="B55" s="235"/>
      <c r="C55" s="238"/>
      <c r="D55" s="239"/>
      <c r="E55" s="238"/>
      <c r="F55" s="246" t="e">
        <f>((B55*C55*D55)/B55)/D55</f>
        <v>#DIV/0!</v>
      </c>
      <c r="G55" s="229" t="s">
        <v>322</v>
      </c>
      <c r="H55" s="227">
        <f t="shared" si="7"/>
        <v>0</v>
      </c>
      <c r="I55" s="246">
        <f t="shared" si="7"/>
        <v>0</v>
      </c>
      <c r="J55" s="252">
        <f t="shared" si="7"/>
        <v>0</v>
      </c>
      <c r="K55" s="246">
        <f>H55*I55*J55</f>
        <v>0</v>
      </c>
      <c r="L55" s="223" t="s">
        <v>26</v>
      </c>
    </row>
    <row r="56" spans="1:16" ht="80.25" customHeight="1">
      <c r="A56" s="229" t="s">
        <v>332</v>
      </c>
      <c r="B56" s="235"/>
      <c r="C56" s="238"/>
      <c r="D56" s="239"/>
      <c r="E56" s="241"/>
      <c r="F56" s="246" t="e">
        <f>((B56*C56*D56)/B56)/D56</f>
        <v>#DIV/0!</v>
      </c>
      <c r="G56" s="229" t="s">
        <v>342</v>
      </c>
      <c r="H56" s="227">
        <f t="shared" si="7"/>
        <v>0</v>
      </c>
      <c r="I56" s="246">
        <f t="shared" si="7"/>
        <v>0</v>
      </c>
      <c r="J56" s="252">
        <f t="shared" si="7"/>
        <v>0</v>
      </c>
      <c r="K56" s="246">
        <f>H56*I56*J56</f>
        <v>0</v>
      </c>
      <c r="L56" s="223" t="s">
        <v>350</v>
      </c>
    </row>
    <row r="57" spans="1:16" ht="43.5" customHeight="1">
      <c r="A57" s="229" t="s">
        <v>214</v>
      </c>
      <c r="B57" s="235"/>
      <c r="C57" s="238"/>
      <c r="D57" s="240"/>
      <c r="E57" s="242"/>
      <c r="F57" s="246" t="e">
        <f>((B57*C57*D57)/B57)/D57</f>
        <v>#DIV/0!</v>
      </c>
      <c r="G57" s="229" t="s">
        <v>13</v>
      </c>
      <c r="H57" s="227">
        <f>B57</f>
        <v>0</v>
      </c>
      <c r="I57" s="246">
        <f>C57</f>
        <v>0</v>
      </c>
      <c r="J57" s="240">
        <v>4</v>
      </c>
      <c r="K57" s="246">
        <f>H57*I57*J57</f>
        <v>0</v>
      </c>
      <c r="L57" s="223" t="s">
        <v>149</v>
      </c>
    </row>
    <row r="58" spans="1:16" ht="41.25" customHeight="1">
      <c r="A58" s="229" t="s">
        <v>130</v>
      </c>
      <c r="B58" s="235"/>
      <c r="C58" s="238"/>
      <c r="D58" s="240"/>
      <c r="E58" s="242"/>
      <c r="F58" s="246" t="e">
        <f>(B58*C58)/B58/D58</f>
        <v>#DIV/0!</v>
      </c>
      <c r="G58" s="229" t="s">
        <v>71</v>
      </c>
      <c r="H58" s="227">
        <f>B58</f>
        <v>0</v>
      </c>
      <c r="I58" s="246">
        <f>C58</f>
        <v>0</v>
      </c>
      <c r="J58" s="240">
        <v>4</v>
      </c>
      <c r="K58" s="246">
        <f>H58*I58</f>
        <v>0</v>
      </c>
      <c r="L58" s="223" t="s">
        <v>351</v>
      </c>
      <c r="M58" s="1">
        <v>1</v>
      </c>
      <c r="N58" s="1">
        <v>2</v>
      </c>
      <c r="O58" s="1">
        <v>3</v>
      </c>
      <c r="P58" s="1">
        <v>4</v>
      </c>
    </row>
    <row r="59" spans="1:16" s="1" customFormat="1" ht="72.75" customHeight="1">
      <c r="A59" s="228" t="s">
        <v>336</v>
      </c>
      <c r="B59" s="234" t="s">
        <v>93</v>
      </c>
      <c r="C59" s="234" t="s">
        <v>243</v>
      </c>
      <c r="D59" s="234" t="s">
        <v>218</v>
      </c>
      <c r="E59" s="234" t="s">
        <v>53</v>
      </c>
      <c r="F59" s="234" t="s">
        <v>104</v>
      </c>
      <c r="G59" s="228" t="str">
        <f>A59</f>
        <v>（作業療法士単独の賃金表がある場合は必ず記載）
作業療法士の賃金改善の内容</v>
      </c>
      <c r="H59" s="234" t="s">
        <v>176</v>
      </c>
      <c r="I59" s="234" t="s">
        <v>343</v>
      </c>
      <c r="J59" s="234" t="s">
        <v>344</v>
      </c>
      <c r="K59" s="234" t="s">
        <v>347</v>
      </c>
      <c r="L59" s="223" t="s">
        <v>223</v>
      </c>
    </row>
    <row r="60" spans="1:16" ht="50.25" customHeight="1">
      <c r="A60" s="229" t="s">
        <v>123</v>
      </c>
      <c r="B60" s="235"/>
      <c r="C60" s="238"/>
      <c r="D60" s="239"/>
      <c r="E60" s="238"/>
      <c r="F60" s="246" t="e">
        <f>((B60*C60*D60)/B60)/D60</f>
        <v>#DIV/0!</v>
      </c>
      <c r="G60" s="229" t="s">
        <v>340</v>
      </c>
      <c r="H60" s="227">
        <f t="shared" ref="H60:J62" si="8">B60</f>
        <v>0</v>
      </c>
      <c r="I60" s="246">
        <f t="shared" si="8"/>
        <v>0</v>
      </c>
      <c r="J60" s="252">
        <f t="shared" si="8"/>
        <v>0</v>
      </c>
      <c r="K60" s="246">
        <f>H60*I60*J60</f>
        <v>0</v>
      </c>
      <c r="L60" s="223" t="s">
        <v>177</v>
      </c>
    </row>
    <row r="61" spans="1:16" ht="57" customHeight="1">
      <c r="A61" s="229" t="s">
        <v>252</v>
      </c>
      <c r="B61" s="235"/>
      <c r="C61" s="238"/>
      <c r="D61" s="239"/>
      <c r="E61" s="238"/>
      <c r="F61" s="246" t="e">
        <f>((B61*C61*D61)/B61)/D61</f>
        <v>#DIV/0!</v>
      </c>
      <c r="G61" s="229" t="s">
        <v>322</v>
      </c>
      <c r="H61" s="227">
        <f t="shared" si="8"/>
        <v>0</v>
      </c>
      <c r="I61" s="246">
        <f t="shared" si="8"/>
        <v>0</v>
      </c>
      <c r="J61" s="252">
        <f t="shared" si="8"/>
        <v>0</v>
      </c>
      <c r="K61" s="246">
        <f>H61*I61*J61</f>
        <v>0</v>
      </c>
      <c r="L61" s="223" t="s">
        <v>26</v>
      </c>
    </row>
    <row r="62" spans="1:16" ht="80.25" customHeight="1">
      <c r="A62" s="229" t="s">
        <v>332</v>
      </c>
      <c r="B62" s="235"/>
      <c r="C62" s="238"/>
      <c r="D62" s="239"/>
      <c r="E62" s="241"/>
      <c r="F62" s="246" t="e">
        <f>((B62*C62*D62)/B62)/D62</f>
        <v>#DIV/0!</v>
      </c>
      <c r="G62" s="229" t="s">
        <v>342</v>
      </c>
      <c r="H62" s="227">
        <f t="shared" si="8"/>
        <v>0</v>
      </c>
      <c r="I62" s="246">
        <f t="shared" si="8"/>
        <v>0</v>
      </c>
      <c r="J62" s="252">
        <f t="shared" si="8"/>
        <v>0</v>
      </c>
      <c r="K62" s="246">
        <f>H62*I62*J62</f>
        <v>0</v>
      </c>
      <c r="L62" s="223" t="s">
        <v>350</v>
      </c>
    </row>
    <row r="63" spans="1:16" ht="43.5" customHeight="1">
      <c r="A63" s="229" t="s">
        <v>214</v>
      </c>
      <c r="B63" s="235"/>
      <c r="C63" s="238"/>
      <c r="D63" s="240"/>
      <c r="E63" s="242"/>
      <c r="F63" s="246" t="e">
        <f>((B63*C63*D63)/B63)/D63</f>
        <v>#DIV/0!</v>
      </c>
      <c r="G63" s="229" t="s">
        <v>13</v>
      </c>
      <c r="H63" s="227">
        <f>B63</f>
        <v>0</v>
      </c>
      <c r="I63" s="246">
        <f>C63</f>
        <v>0</v>
      </c>
      <c r="J63" s="240">
        <v>4</v>
      </c>
      <c r="K63" s="246">
        <f>H63*I63*J63</f>
        <v>0</v>
      </c>
      <c r="L63" s="223" t="s">
        <v>149</v>
      </c>
    </row>
    <row r="64" spans="1:16" ht="41.25" customHeight="1">
      <c r="A64" s="229" t="s">
        <v>130</v>
      </c>
      <c r="B64" s="235"/>
      <c r="C64" s="238"/>
      <c r="D64" s="240"/>
      <c r="E64" s="242"/>
      <c r="F64" s="246" t="e">
        <f>(B64*C64)/B64/D64</f>
        <v>#DIV/0!</v>
      </c>
      <c r="G64" s="229" t="s">
        <v>71</v>
      </c>
      <c r="H64" s="227">
        <f>B64</f>
        <v>0</v>
      </c>
      <c r="I64" s="246">
        <f>C64</f>
        <v>0</v>
      </c>
      <c r="J64" s="240">
        <v>4</v>
      </c>
      <c r="K64" s="246">
        <f>H64*I64</f>
        <v>0</v>
      </c>
      <c r="L64" s="223" t="s">
        <v>351</v>
      </c>
      <c r="M64" s="1">
        <v>1</v>
      </c>
      <c r="N64" s="1">
        <v>2</v>
      </c>
      <c r="O64" s="1">
        <v>3</v>
      </c>
      <c r="P64" s="1">
        <v>4</v>
      </c>
    </row>
    <row r="65" spans="1:16" s="1" customFormat="1" ht="72.75" customHeight="1">
      <c r="A65" s="228" t="s">
        <v>337</v>
      </c>
      <c r="B65" s="234" t="s">
        <v>93</v>
      </c>
      <c r="C65" s="234" t="s">
        <v>243</v>
      </c>
      <c r="D65" s="234" t="s">
        <v>218</v>
      </c>
      <c r="E65" s="234" t="s">
        <v>53</v>
      </c>
      <c r="F65" s="234" t="s">
        <v>104</v>
      </c>
      <c r="G65" s="228" t="str">
        <f>A65</f>
        <v>（言語聴覚士単独の賃金表がある場合は必ず記載）
言語聴覚士の賃金改善の内容</v>
      </c>
      <c r="H65" s="234" t="s">
        <v>176</v>
      </c>
      <c r="I65" s="234" t="s">
        <v>343</v>
      </c>
      <c r="J65" s="234" t="s">
        <v>344</v>
      </c>
      <c r="K65" s="234" t="s">
        <v>347</v>
      </c>
      <c r="L65" s="223" t="s">
        <v>223</v>
      </c>
    </row>
    <row r="66" spans="1:16" ht="50.25" customHeight="1">
      <c r="A66" s="229" t="s">
        <v>123</v>
      </c>
      <c r="B66" s="235"/>
      <c r="C66" s="238"/>
      <c r="D66" s="239"/>
      <c r="E66" s="238"/>
      <c r="F66" s="246" t="e">
        <f>((B66*C66*D66)/B66)/D66</f>
        <v>#DIV/0!</v>
      </c>
      <c r="G66" s="229" t="s">
        <v>340</v>
      </c>
      <c r="H66" s="227">
        <f t="shared" ref="H66:J68" si="9">B66</f>
        <v>0</v>
      </c>
      <c r="I66" s="246">
        <f t="shared" si="9"/>
        <v>0</v>
      </c>
      <c r="J66" s="252">
        <f t="shared" si="9"/>
        <v>0</v>
      </c>
      <c r="K66" s="246">
        <f>H66*I66*J66</f>
        <v>0</v>
      </c>
      <c r="L66" s="223" t="s">
        <v>177</v>
      </c>
    </row>
    <row r="67" spans="1:16" ht="57" customHeight="1">
      <c r="A67" s="229" t="s">
        <v>252</v>
      </c>
      <c r="B67" s="235"/>
      <c r="C67" s="238"/>
      <c r="D67" s="239"/>
      <c r="E67" s="238"/>
      <c r="F67" s="246" t="e">
        <f>((B67*C67*D67)/B67)/D67</f>
        <v>#DIV/0!</v>
      </c>
      <c r="G67" s="229" t="s">
        <v>322</v>
      </c>
      <c r="H67" s="227">
        <f t="shared" si="9"/>
        <v>0</v>
      </c>
      <c r="I67" s="246">
        <f t="shared" si="9"/>
        <v>0</v>
      </c>
      <c r="J67" s="252">
        <f t="shared" si="9"/>
        <v>0</v>
      </c>
      <c r="K67" s="246">
        <f>H67*I67*J67</f>
        <v>0</v>
      </c>
      <c r="L67" s="223" t="s">
        <v>26</v>
      </c>
    </row>
    <row r="68" spans="1:16" ht="80.25" customHeight="1">
      <c r="A68" s="229" t="s">
        <v>332</v>
      </c>
      <c r="B68" s="235"/>
      <c r="C68" s="238"/>
      <c r="D68" s="239"/>
      <c r="E68" s="241"/>
      <c r="F68" s="246" t="e">
        <f>((B68*C68*D68)/B68)/D68</f>
        <v>#DIV/0!</v>
      </c>
      <c r="G68" s="229" t="s">
        <v>342</v>
      </c>
      <c r="H68" s="227">
        <f t="shared" si="9"/>
        <v>0</v>
      </c>
      <c r="I68" s="246">
        <f t="shared" si="9"/>
        <v>0</v>
      </c>
      <c r="J68" s="252">
        <f t="shared" si="9"/>
        <v>0</v>
      </c>
      <c r="K68" s="246">
        <f>H68*I68*J68</f>
        <v>0</v>
      </c>
      <c r="L68" s="223" t="s">
        <v>350</v>
      </c>
    </row>
    <row r="69" spans="1:16" ht="43.5" customHeight="1">
      <c r="A69" s="229" t="s">
        <v>214</v>
      </c>
      <c r="B69" s="235"/>
      <c r="C69" s="238"/>
      <c r="D69" s="240"/>
      <c r="E69" s="242"/>
      <c r="F69" s="246" t="e">
        <f>((B69*C69*D69)/B69)/D69</f>
        <v>#DIV/0!</v>
      </c>
      <c r="G69" s="229" t="s">
        <v>13</v>
      </c>
      <c r="H69" s="227">
        <f>B69</f>
        <v>0</v>
      </c>
      <c r="I69" s="246">
        <f>C69</f>
        <v>0</v>
      </c>
      <c r="J69" s="240">
        <v>4</v>
      </c>
      <c r="K69" s="246">
        <f>H69*I69*J69</f>
        <v>0</v>
      </c>
      <c r="L69" s="223" t="s">
        <v>149</v>
      </c>
    </row>
    <row r="70" spans="1:16" ht="41.25" customHeight="1">
      <c r="A70" s="229" t="s">
        <v>130</v>
      </c>
      <c r="B70" s="235"/>
      <c r="C70" s="238"/>
      <c r="D70" s="240"/>
      <c r="E70" s="242"/>
      <c r="F70" s="246" t="e">
        <f>(B70*C70)/B70/D70</f>
        <v>#DIV/0!</v>
      </c>
      <c r="G70" s="229" t="s">
        <v>71</v>
      </c>
      <c r="H70" s="227">
        <f>B70</f>
        <v>0</v>
      </c>
      <c r="I70" s="246">
        <f>C70</f>
        <v>0</v>
      </c>
      <c r="J70" s="240">
        <v>4</v>
      </c>
      <c r="K70" s="246">
        <f>H70*I70</f>
        <v>0</v>
      </c>
      <c r="L70" s="223" t="s">
        <v>351</v>
      </c>
      <c r="M70" s="1">
        <v>1</v>
      </c>
      <c r="N70" s="1">
        <v>2</v>
      </c>
      <c r="O70" s="1">
        <v>3</v>
      </c>
      <c r="P70" s="1">
        <v>4</v>
      </c>
    </row>
    <row r="71" spans="1:16" s="1" customFormat="1" ht="72.75" customHeight="1">
      <c r="A71" s="228" t="s">
        <v>110</v>
      </c>
      <c r="B71" s="234" t="s">
        <v>93</v>
      </c>
      <c r="C71" s="234" t="s">
        <v>243</v>
      </c>
      <c r="D71" s="234" t="s">
        <v>218</v>
      </c>
      <c r="E71" s="234" t="s">
        <v>53</v>
      </c>
      <c r="F71" s="234" t="s">
        <v>104</v>
      </c>
      <c r="G71" s="228" t="str">
        <f>A71</f>
        <v>（上記職種以外の職員）
その他職員の賃金改善の内容</v>
      </c>
      <c r="H71" s="234" t="s">
        <v>176</v>
      </c>
      <c r="I71" s="234" t="s">
        <v>343</v>
      </c>
      <c r="J71" s="234" t="s">
        <v>344</v>
      </c>
      <c r="K71" s="234" t="s">
        <v>347</v>
      </c>
      <c r="L71" s="223" t="s">
        <v>223</v>
      </c>
    </row>
    <row r="72" spans="1:16" ht="50.25" customHeight="1">
      <c r="A72" s="229" t="s">
        <v>123</v>
      </c>
      <c r="B72" s="235"/>
      <c r="C72" s="238"/>
      <c r="D72" s="239"/>
      <c r="E72" s="238"/>
      <c r="F72" s="246" t="e">
        <f>((B72*C72*D72)/B72)/D72</f>
        <v>#DIV/0!</v>
      </c>
      <c r="G72" s="229" t="s">
        <v>340</v>
      </c>
      <c r="H72" s="227">
        <f t="shared" ref="H72:J74" si="10">B72</f>
        <v>0</v>
      </c>
      <c r="I72" s="246">
        <f t="shared" si="10"/>
        <v>0</v>
      </c>
      <c r="J72" s="252">
        <f t="shared" si="10"/>
        <v>0</v>
      </c>
      <c r="K72" s="246">
        <f>H72*I72*J72</f>
        <v>0</v>
      </c>
      <c r="L72" s="223" t="s">
        <v>177</v>
      </c>
    </row>
    <row r="73" spans="1:16" ht="57" customHeight="1">
      <c r="A73" s="229" t="s">
        <v>252</v>
      </c>
      <c r="B73" s="235"/>
      <c r="C73" s="238"/>
      <c r="D73" s="239"/>
      <c r="E73" s="238"/>
      <c r="F73" s="246" t="e">
        <f>((B73*C73*D73)/B73)/D73</f>
        <v>#DIV/0!</v>
      </c>
      <c r="G73" s="229" t="s">
        <v>322</v>
      </c>
      <c r="H73" s="227">
        <f t="shared" si="10"/>
        <v>0</v>
      </c>
      <c r="I73" s="246">
        <f t="shared" si="10"/>
        <v>0</v>
      </c>
      <c r="J73" s="252">
        <f t="shared" si="10"/>
        <v>0</v>
      </c>
      <c r="K73" s="246">
        <f>H73*I73*J73</f>
        <v>0</v>
      </c>
      <c r="L73" s="223" t="s">
        <v>26</v>
      </c>
    </row>
    <row r="74" spans="1:16" ht="80.25" customHeight="1">
      <c r="A74" s="229" t="s">
        <v>332</v>
      </c>
      <c r="B74" s="235"/>
      <c r="C74" s="238"/>
      <c r="D74" s="239"/>
      <c r="E74" s="241"/>
      <c r="F74" s="246" t="e">
        <f>((B74*C74*D74)/B74)/D74</f>
        <v>#DIV/0!</v>
      </c>
      <c r="G74" s="229" t="s">
        <v>342</v>
      </c>
      <c r="H74" s="227">
        <f t="shared" si="10"/>
        <v>0</v>
      </c>
      <c r="I74" s="246">
        <f t="shared" si="10"/>
        <v>0</v>
      </c>
      <c r="J74" s="252">
        <f t="shared" si="10"/>
        <v>0</v>
      </c>
      <c r="K74" s="246">
        <f>H74*I74*J74</f>
        <v>0</v>
      </c>
      <c r="L74" s="223" t="s">
        <v>350</v>
      </c>
    </row>
    <row r="75" spans="1:16" ht="43.5" customHeight="1">
      <c r="A75" s="229" t="s">
        <v>214</v>
      </c>
      <c r="B75" s="235"/>
      <c r="C75" s="238"/>
      <c r="D75" s="240"/>
      <c r="E75" s="242"/>
      <c r="F75" s="246" t="e">
        <f>((B75*C75*D75)/B75)/D75</f>
        <v>#DIV/0!</v>
      </c>
      <c r="G75" s="229" t="s">
        <v>13</v>
      </c>
      <c r="H75" s="227">
        <f>B75</f>
        <v>0</v>
      </c>
      <c r="I75" s="246">
        <f>C75</f>
        <v>0</v>
      </c>
      <c r="J75" s="240">
        <v>4</v>
      </c>
      <c r="K75" s="246">
        <f>H75*I75*J75</f>
        <v>0</v>
      </c>
      <c r="L75" s="223" t="s">
        <v>149</v>
      </c>
    </row>
    <row r="76" spans="1:16" ht="41.25" customHeight="1">
      <c r="A76" s="229" t="s">
        <v>130</v>
      </c>
      <c r="B76" s="235"/>
      <c r="C76" s="238"/>
      <c r="D76" s="240"/>
      <c r="E76" s="242"/>
      <c r="F76" s="246" t="e">
        <f>(B76*C76)/B76/D76</f>
        <v>#DIV/0!</v>
      </c>
      <c r="G76" s="229" t="s">
        <v>71</v>
      </c>
      <c r="H76" s="227">
        <f>B76</f>
        <v>0</v>
      </c>
      <c r="I76" s="246">
        <f>C76</f>
        <v>0</v>
      </c>
      <c r="J76" s="240">
        <v>4</v>
      </c>
      <c r="K76" s="246">
        <f>H76*I76</f>
        <v>0</v>
      </c>
      <c r="L76" s="223" t="s">
        <v>351</v>
      </c>
      <c r="M76" s="1">
        <v>1</v>
      </c>
      <c r="N76" s="1">
        <v>2</v>
      </c>
      <c r="O76" s="1">
        <v>3</v>
      </c>
      <c r="P76" s="1">
        <v>4</v>
      </c>
    </row>
  </sheetData>
  <mergeCells count="6">
    <mergeCell ref="A2:K2"/>
    <mergeCell ref="A8:F8"/>
    <mergeCell ref="G8:K8"/>
    <mergeCell ref="A15:F15"/>
    <mergeCell ref="G15:J15"/>
    <mergeCell ref="A16:K16"/>
  </mergeCells>
  <phoneticPr fontId="21"/>
  <conditionalFormatting sqref="B42">
    <cfRule type="expression" dxfId="161" priority="1">
      <formula>$F$2="×"</formula>
    </cfRule>
  </conditionalFormatting>
  <conditionalFormatting sqref="C42:E42">
    <cfRule type="expression" dxfId="160" priority="2">
      <formula>$F$2="×"</formula>
    </cfRule>
  </conditionalFormatting>
  <conditionalFormatting sqref="K15">
    <cfRule type="expression" dxfId="159" priority="3">
      <formula>$F$2="×"</formula>
    </cfRule>
  </conditionalFormatting>
  <conditionalFormatting sqref="G15">
    <cfRule type="expression" dxfId="158" priority="4">
      <formula>$F$2="×"</formula>
    </cfRule>
  </conditionalFormatting>
  <conditionalFormatting sqref="H10:H14">
    <cfRule type="expression" dxfId="157" priority="24">
      <formula>$F$2="×"</formula>
    </cfRule>
  </conditionalFormatting>
  <conditionalFormatting sqref="H18:H19">
    <cfRule type="expression" dxfId="156" priority="23">
      <formula>$F$2="×"</formula>
    </cfRule>
  </conditionalFormatting>
  <conditionalFormatting sqref="H21:H22">
    <cfRule type="expression" dxfId="155" priority="16">
      <formula>$F$2="×"</formula>
    </cfRule>
  </conditionalFormatting>
  <conditionalFormatting sqref="H27:H28">
    <cfRule type="expression" dxfId="154" priority="15">
      <formula>$F$2="×"</formula>
    </cfRule>
  </conditionalFormatting>
  <conditionalFormatting sqref="H33:H34">
    <cfRule type="expression" dxfId="153" priority="14">
      <formula>$F$2="×"</formula>
    </cfRule>
  </conditionalFormatting>
  <conditionalFormatting sqref="H39:H40">
    <cfRule type="expression" dxfId="152" priority="13">
      <formula>$F$2="×"</formula>
    </cfRule>
  </conditionalFormatting>
  <conditionalFormatting sqref="H45:H46">
    <cfRule type="expression" dxfId="151" priority="12">
      <formula>$F$2="×"</formula>
    </cfRule>
  </conditionalFormatting>
  <conditionalFormatting sqref="H51:H52">
    <cfRule type="expression" dxfId="150" priority="11">
      <formula>$F$2="×"</formula>
    </cfRule>
  </conditionalFormatting>
  <conditionalFormatting sqref="H57:H58">
    <cfRule type="expression" dxfId="149" priority="10">
      <formula>$F$2="×"</formula>
    </cfRule>
  </conditionalFormatting>
  <conditionalFormatting sqref="H63:H64">
    <cfRule type="expression" dxfId="148" priority="9">
      <formula>$F$2="×"</formula>
    </cfRule>
  </conditionalFormatting>
  <conditionalFormatting sqref="H69:H70">
    <cfRule type="expression" dxfId="147" priority="8">
      <formula>$F$2="×"</formula>
    </cfRule>
  </conditionalFormatting>
  <conditionalFormatting sqref="H75:H76">
    <cfRule type="expression" dxfId="146" priority="7">
      <formula>$F$2="×"</formula>
    </cfRule>
  </conditionalFormatting>
  <conditionalFormatting sqref="H24:H26">
    <cfRule type="expression" dxfId="145" priority="22">
      <formula>$F$2="×"</formula>
    </cfRule>
  </conditionalFormatting>
  <conditionalFormatting sqref="H30:H32">
    <cfRule type="expression" dxfId="144" priority="20">
      <formula>$F$2="×"</formula>
    </cfRule>
  </conditionalFormatting>
  <conditionalFormatting sqref="H36:H38 H42:H44">
    <cfRule type="expression" dxfId="143" priority="21">
      <formula>$F$2="×"</formula>
    </cfRule>
  </conditionalFormatting>
  <conditionalFormatting sqref="H48:H50 H54:H56 H60:H62 H66:H68">
    <cfRule type="expression" dxfId="142" priority="19">
      <formula>$F$2="×"</formula>
    </cfRule>
  </conditionalFormatting>
  <conditionalFormatting sqref="H72:H74">
    <cfRule type="expression" dxfId="141" priority="18">
      <formula>$F$2="×"</formula>
    </cfRule>
  </conditionalFormatting>
  <conditionalFormatting sqref="H20">
    <cfRule type="expression" dxfId="140" priority="17">
      <formula>$F$2="×"</formula>
    </cfRule>
  </conditionalFormatting>
  <conditionalFormatting sqref="B76">
    <cfRule type="expression" dxfId="139" priority="25">
      <formula>$F$2="×"</formula>
    </cfRule>
  </conditionalFormatting>
  <conditionalFormatting sqref="B72:B75">
    <cfRule type="expression" dxfId="138" priority="26">
      <formula>$F$2="×"</formula>
    </cfRule>
  </conditionalFormatting>
  <conditionalFormatting sqref="B66:B70">
    <cfRule type="expression" dxfId="137" priority="27">
      <formula>$F$2="×"</formula>
    </cfRule>
  </conditionalFormatting>
  <conditionalFormatting sqref="B60:B64">
    <cfRule type="expression" dxfId="136" priority="28">
      <formula>$F$2="×"</formula>
    </cfRule>
  </conditionalFormatting>
  <conditionalFormatting sqref="B54:B58">
    <cfRule type="expression" dxfId="135" priority="29">
      <formula>$F$2="×"</formula>
    </cfRule>
  </conditionalFormatting>
  <conditionalFormatting sqref="B48:B52">
    <cfRule type="expression" dxfId="134" priority="30">
      <formula>$F$2="×"</formula>
    </cfRule>
  </conditionalFormatting>
  <conditionalFormatting sqref="B43:B46">
    <cfRule type="expression" dxfId="133" priority="31">
      <formula>$F$2="×"</formula>
    </cfRule>
  </conditionalFormatting>
  <conditionalFormatting sqref="B36:B40">
    <cfRule type="expression" dxfId="132" priority="32">
      <formula>$F$2="×"</formula>
    </cfRule>
  </conditionalFormatting>
  <conditionalFormatting sqref="B30:B34">
    <cfRule type="expression" dxfId="131" priority="33">
      <formula>$F$2="×"</formula>
    </cfRule>
  </conditionalFormatting>
  <conditionalFormatting sqref="B24:B28">
    <cfRule type="expression" dxfId="130" priority="34">
      <formula>$F$2="×"</formula>
    </cfRule>
  </conditionalFormatting>
  <conditionalFormatting sqref="B18:B22">
    <cfRule type="expression" dxfId="129" priority="35">
      <formula>$F$2="×"</formula>
    </cfRule>
  </conditionalFormatting>
  <conditionalFormatting sqref="B10:B14">
    <cfRule type="expression" dxfId="128" priority="36">
      <formula>$F$2="×"</formula>
    </cfRule>
  </conditionalFormatting>
  <conditionalFormatting sqref="C10:E10">
    <cfRule type="expression" dxfId="127" priority="37">
      <formula>$F$2="×"</formula>
    </cfRule>
  </conditionalFormatting>
  <conditionalFormatting sqref="C19:E19">
    <cfRule type="expression" dxfId="126" priority="38">
      <formula>$F$2="×"</formula>
    </cfRule>
  </conditionalFormatting>
  <conditionalFormatting sqref="C22">
    <cfRule type="expression" dxfId="125" priority="39">
      <formula>$F$2="×"</formula>
    </cfRule>
  </conditionalFormatting>
  <conditionalFormatting sqref="C14">
    <cfRule type="expression" dxfId="124" priority="40">
      <formula>$F$2="×"</formula>
    </cfRule>
  </conditionalFormatting>
  <conditionalFormatting sqref="C11:E11">
    <cfRule type="expression" dxfId="123" priority="41">
      <formula>$F$2="×"</formula>
    </cfRule>
  </conditionalFormatting>
  <conditionalFormatting sqref="A7">
    <cfRule type="expression" dxfId="122" priority="42">
      <formula>$G$7="○"</formula>
    </cfRule>
    <cfRule type="expression" dxfId="121" priority="43">
      <formula>$G$7</formula>
    </cfRule>
  </conditionalFormatting>
  <conditionalFormatting sqref="A24:A26">
    <cfRule type="expression" dxfId="120" priority="80">
      <formula>$F$2="×"</formula>
    </cfRule>
  </conditionalFormatting>
  <conditionalFormatting sqref="A30:A32">
    <cfRule type="expression" dxfId="119" priority="78">
      <formula>$F$2="×"</formula>
    </cfRule>
  </conditionalFormatting>
  <conditionalFormatting sqref="A36:A38">
    <cfRule type="expression" dxfId="118" priority="76">
      <formula>$F$2="×"</formula>
    </cfRule>
  </conditionalFormatting>
  <conditionalFormatting sqref="A42:A44">
    <cfRule type="expression" dxfId="117" priority="74">
      <formula>$F$2="×"</formula>
    </cfRule>
  </conditionalFormatting>
  <conditionalFormatting sqref="A48:A50">
    <cfRule type="expression" dxfId="116" priority="72">
      <formula>$F$2="×"</formula>
    </cfRule>
  </conditionalFormatting>
  <conditionalFormatting sqref="A54:A56">
    <cfRule type="expression" dxfId="115" priority="70">
      <formula>$F$2="×"</formula>
    </cfRule>
  </conditionalFormatting>
  <conditionalFormatting sqref="A60:A62">
    <cfRule type="expression" dxfId="114" priority="68">
      <formula>$F$2="×"</formula>
    </cfRule>
  </conditionalFormatting>
  <conditionalFormatting sqref="A66:A68">
    <cfRule type="expression" dxfId="113" priority="66">
      <formula>$F$2="×"</formula>
    </cfRule>
  </conditionalFormatting>
  <conditionalFormatting sqref="A72:A74">
    <cfRule type="expression" dxfId="112" priority="62">
      <formula>$F$2="×"</formula>
    </cfRule>
  </conditionalFormatting>
  <conditionalFormatting sqref="C20:D20 A20">
    <cfRule type="expression" dxfId="111" priority="83">
      <formula>$F$2="×"</formula>
    </cfRule>
  </conditionalFormatting>
  <conditionalFormatting sqref="I10:K11 F10:G11 A10:A11 C12:D12 A12 I12:K12 F12:G12 C13 I13:K14 D13:G14 A13:A14 A15:A16">
    <cfRule type="expression" dxfId="110" priority="166">
      <formula>$F$2="×"</formula>
    </cfRule>
  </conditionalFormatting>
  <conditionalFormatting sqref="C18:E18 I18:K19 F18:G19 A18:A19">
    <cfRule type="expression" dxfId="109" priority="89">
      <formula>$F$2="×"</formula>
    </cfRule>
  </conditionalFormatting>
  <conditionalFormatting sqref="C21 I21:K22 D21:G22 A21:A22">
    <cfRule type="expression" dxfId="108" priority="61">
      <formula>$F$2="×"</formula>
    </cfRule>
  </conditionalFormatting>
  <conditionalFormatting sqref="I27:K28 C27:G28 A27:A28">
    <cfRule type="expression" dxfId="107" priority="60">
      <formula>$F$2="×"</formula>
    </cfRule>
  </conditionalFormatting>
  <conditionalFormatting sqref="I33:K34 C33:G34 A33:A34">
    <cfRule type="expression" dxfId="106" priority="51">
      <formula>$F$2="×"</formula>
    </cfRule>
  </conditionalFormatting>
  <conditionalFormatting sqref="I39:K40 C39:G40 A39:A40">
    <cfRule type="expression" dxfId="105" priority="50">
      <formula>$F$2="×"</formula>
    </cfRule>
  </conditionalFormatting>
  <conditionalFormatting sqref="I45:K46 C45:G46 A45:A46">
    <cfRule type="expression" dxfId="104" priority="49">
      <formula>$F$2="×"</formula>
    </cfRule>
  </conditionalFormatting>
  <conditionalFormatting sqref="I51:K52 C51:G52 A51:A52">
    <cfRule type="expression" dxfId="103" priority="48">
      <formula>$F$2="×"</formula>
    </cfRule>
  </conditionalFormatting>
  <conditionalFormatting sqref="I57:K58 C57:G58 A57:A58">
    <cfRule type="expression" dxfId="102" priority="47">
      <formula>$F$2="×"</formula>
    </cfRule>
  </conditionalFormatting>
  <conditionalFormatting sqref="I63:K64 C63:G64 A63:A64">
    <cfRule type="expression" dxfId="101" priority="46">
      <formula>$F$2="×"</formula>
    </cfRule>
  </conditionalFormatting>
  <conditionalFormatting sqref="I69:K70 C69:G70 A69:A70">
    <cfRule type="expression" dxfId="100" priority="45">
      <formula>$F$2="×"</formula>
    </cfRule>
  </conditionalFormatting>
  <conditionalFormatting sqref="I75:K76 C75:G76 A75:A76">
    <cfRule type="expression" dxfId="99" priority="44">
      <formula>$F$2="×"</formula>
    </cfRule>
  </conditionalFormatting>
  <conditionalFormatting sqref="I24:K25 C24:G25 C26:D26 I26:K26 F26:G26">
    <cfRule type="expression" dxfId="98" priority="88">
      <formula>$F$2="×"</formula>
    </cfRule>
  </conditionalFormatting>
  <conditionalFormatting sqref="I30:K31 C30:G31 C32:D32 I32:K32 F32:G32">
    <cfRule type="expression" dxfId="97" priority="86">
      <formula>$F$2="×"</formula>
    </cfRule>
  </conditionalFormatting>
  <conditionalFormatting sqref="I36:K37 C36:G37 C38:D38 I38:K38 F38:G38 I42:K43 F42:G43 C43:E43 C44:D44 I44:K44 F44:G44">
    <cfRule type="expression" dxfId="96" priority="87">
      <formula>$F$2="×"</formula>
    </cfRule>
  </conditionalFormatting>
  <conditionalFormatting sqref="I48:K49 C48:G49 C50:D50 I50:K50 F50:G50 I54:K55 C54:G55 C56:D56 I56:K56 F56:G56 I60:K61 C60:G61 C62:D62 I62:K62 F62:G62 I66:K67 C66:G67 C68:D68 I68:K68 F68:G68">
    <cfRule type="expression" dxfId="95" priority="85">
      <formula>$F$2="×"</formula>
    </cfRule>
  </conditionalFormatting>
  <conditionalFormatting sqref="I72:K73 C72:G73 C74:D74 I74:K74 F74:G74">
    <cfRule type="expression" dxfId="94" priority="84">
      <formula>$F$2="×"</formula>
    </cfRule>
  </conditionalFormatting>
  <conditionalFormatting sqref="I20:K20 F20:G20">
    <cfRule type="expression" dxfId="93" priority="82">
      <formula>$F$2="×"</formula>
    </cfRule>
  </conditionalFormatting>
  <dataValidations count="2">
    <dataValidation type="list" allowBlank="1" showDropDown="0" showInputMessage="1" showErrorMessage="1" sqref="D13:D14 J13:J14 D21:D22 J21:J22 D27:D28 J27:J28 D69:D70 J69:J70 D33:D34 J33:J34 D39:D40 J39:J40 D45:D46 J45:J46 D51:D52 J51:J52 D57:D58 J57:J58 D63:D64 J63:J64 D75:D76 J75:J76">
      <formula1>$M$14:$R$14</formula1>
    </dataValidation>
    <dataValidation type="list" allowBlank="1" showDropDown="0" showInputMessage="1" showErrorMessage="1" sqref="F6:F7">
      <formula1>"○,×"</formula1>
    </dataValidation>
  </dataValidations>
  <printOptions horizontalCentered="1"/>
  <pageMargins left="0.70866141732283472" right="0.70866141732283472" top="0.74803149606299213" bottom="0.55118110236220474" header="0.31496062992125984" footer="0.31496062992125984"/>
  <pageSetup paperSize="9" scale="53" fitToWidth="1" fitToHeight="0" orientation="landscape" usePrinterDefaults="1" cellComments="asDisplayed" r:id="rId1"/>
  <rowBreaks count="5" manualBreakCount="5">
    <brk id="15" max="10" man="1"/>
    <brk id="28" max="10" man="1"/>
    <brk id="40" max="10" man="1"/>
    <brk id="52" max="10" man="1"/>
    <brk id="64" max="10" man="1"/>
  </rowBreaks>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J9"/>
  <sheetViews>
    <sheetView view="pageBreakPreview" topLeftCell="A16" zoomScale="115" zoomScaleNormal="115" zoomScaleSheetLayoutView="115" workbookViewId="0">
      <selection activeCell="C18" sqref="C18"/>
    </sheetView>
  </sheetViews>
  <sheetFormatPr defaultColWidth="9" defaultRowHeight="13.5"/>
  <cols>
    <col min="1" max="1" width="37.875" style="1" customWidth="1"/>
    <col min="2" max="5" width="15.125" style="222" customWidth="1"/>
    <col min="6" max="6" width="16.5" style="222" customWidth="1"/>
    <col min="7" max="7" width="24.25" style="222" customWidth="1"/>
    <col min="8" max="8" width="19.75" style="222" customWidth="1"/>
    <col min="9" max="9" width="42.125" style="1" customWidth="1"/>
    <col min="10" max="10" width="187.25" style="223" customWidth="1"/>
    <col min="11" max="16" width="14.625" style="1" customWidth="1"/>
    <col min="17" max="17" width="18.875" style="1" customWidth="1"/>
    <col min="18" max="16384" width="9" style="1"/>
  </cols>
  <sheetData>
    <row r="1" spans="1:10" ht="73.5" customHeight="1">
      <c r="A1" s="256" t="s">
        <v>169</v>
      </c>
      <c r="B1" s="259" t="s">
        <v>47</v>
      </c>
      <c r="C1" s="263"/>
      <c r="D1" s="263"/>
      <c r="E1" s="263"/>
      <c r="F1" s="263"/>
      <c r="G1" s="263"/>
      <c r="H1" s="263"/>
      <c r="I1" s="156"/>
    </row>
    <row r="2" spans="1:10" ht="41.25" customHeight="1">
      <c r="A2" s="257" t="s">
        <v>170</v>
      </c>
      <c r="B2" s="260"/>
      <c r="C2" s="260"/>
      <c r="D2" s="260"/>
      <c r="E2" s="260"/>
      <c r="F2" s="260"/>
      <c r="G2" s="260"/>
      <c r="H2" s="260"/>
      <c r="I2" s="266" t="s">
        <v>57</v>
      </c>
    </row>
    <row r="3" spans="1:10" ht="72.75" customHeight="1">
      <c r="A3" s="228" t="s">
        <v>346</v>
      </c>
      <c r="B3" s="234" t="s">
        <v>226</v>
      </c>
      <c r="C3" s="234" t="s">
        <v>227</v>
      </c>
      <c r="D3" s="234" t="s">
        <v>198</v>
      </c>
      <c r="E3" s="234" t="s">
        <v>228</v>
      </c>
      <c r="F3" s="234" t="s">
        <v>229</v>
      </c>
      <c r="G3" s="234" t="s">
        <v>231</v>
      </c>
      <c r="H3" s="234" t="s">
        <v>371</v>
      </c>
      <c r="I3" s="267"/>
      <c r="J3" s="223" t="s">
        <v>223</v>
      </c>
    </row>
    <row r="4" spans="1:10" ht="84.75" customHeight="1">
      <c r="A4" s="229" t="s">
        <v>353</v>
      </c>
      <c r="B4" s="238">
        <v>250000</v>
      </c>
      <c r="C4" s="238">
        <v>10000</v>
      </c>
      <c r="D4" s="265">
        <f>C4/B4</f>
        <v>4.e-002</v>
      </c>
      <c r="E4" s="246">
        <f>(D4-0.02)*B4</f>
        <v>5000</v>
      </c>
      <c r="F4" s="238">
        <v>5000</v>
      </c>
      <c r="G4" s="239">
        <v>6</v>
      </c>
      <c r="H4" s="235">
        <v>5</v>
      </c>
      <c r="I4" s="246">
        <f>F4*G4*H4</f>
        <v>150000</v>
      </c>
    </row>
    <row r="5" spans="1:10" ht="93.75" customHeight="1">
      <c r="A5" s="229" t="s">
        <v>294</v>
      </c>
      <c r="B5" s="238"/>
      <c r="C5" s="238"/>
      <c r="D5" s="265" t="e">
        <f>C5/B5</f>
        <v>#DIV/0!</v>
      </c>
      <c r="E5" s="246" t="e">
        <f>(D5-0.02)*B5</f>
        <v>#DIV/0!</v>
      </c>
      <c r="F5" s="238"/>
      <c r="G5" s="239"/>
      <c r="H5" s="235"/>
      <c r="I5" s="246">
        <f>F5*G5*H5</f>
        <v>0</v>
      </c>
    </row>
    <row r="6" spans="1:10" ht="90" customHeight="1">
      <c r="A6" s="229" t="s">
        <v>354</v>
      </c>
      <c r="B6" s="261"/>
      <c r="C6" s="264"/>
      <c r="D6" s="264"/>
      <c r="E6" s="264"/>
      <c r="F6" s="264"/>
      <c r="G6" s="264"/>
      <c r="H6" s="264"/>
      <c r="I6" s="246">
        <v>0</v>
      </c>
    </row>
    <row r="7" spans="1:10" ht="60.75" customHeight="1">
      <c r="A7" s="258" t="s">
        <v>300</v>
      </c>
      <c r="B7" s="262"/>
      <c r="C7" s="262"/>
      <c r="D7" s="262"/>
      <c r="E7" s="262"/>
      <c r="F7" s="262"/>
      <c r="G7" s="262"/>
      <c r="H7" s="262"/>
      <c r="I7" s="262"/>
    </row>
    <row r="9" spans="1:10">
      <c r="A9" s="223"/>
    </row>
  </sheetData>
  <mergeCells count="5">
    <mergeCell ref="B1:H1"/>
    <mergeCell ref="A2:H2"/>
    <mergeCell ref="B6:H6"/>
    <mergeCell ref="A7:I7"/>
    <mergeCell ref="I2:I3"/>
  </mergeCells>
  <phoneticPr fontId="21"/>
  <conditionalFormatting sqref="H4:H5">
    <cfRule type="expression" dxfId="92" priority="1">
      <formula>#REF!="×"</formula>
    </cfRule>
  </conditionalFormatting>
  <conditionalFormatting sqref="B5:C5">
    <cfRule type="expression" dxfId="91" priority="2">
      <formula>#REF!="×"</formula>
    </cfRule>
  </conditionalFormatting>
  <conditionalFormatting sqref="B4:C4">
    <cfRule type="expression" dxfId="90" priority="3">
      <formula>#REF!="×"</formula>
    </cfRule>
  </conditionalFormatting>
  <conditionalFormatting sqref="D4:G5 A4:A5 I4:I6 A6:B6">
    <cfRule type="expression" dxfId="89" priority="7">
      <formula>#REF!="×"</formula>
    </cfRule>
  </conditionalFormatting>
  <printOptions horizontalCentered="1"/>
  <pageMargins left="0.70866141732283472" right="0.70866141732283472" top="0.74803149606299213" bottom="0.55118110236220474" header="0.31496062992125984" footer="0.31496062992125984"/>
  <pageSetup paperSize="9" scale="66" fitToWidth="1" fitToHeight="0" orientation="landscape" usePrinterDefaults="1" cellComments="asDisplayed"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P28"/>
  <sheetViews>
    <sheetView view="pageBreakPreview" topLeftCell="A19" zoomScale="70" zoomScaleNormal="85" zoomScaleSheetLayoutView="70" workbookViewId="0">
      <selection activeCell="C18" sqref="C18"/>
    </sheetView>
  </sheetViews>
  <sheetFormatPr defaultColWidth="9" defaultRowHeight="13.5"/>
  <cols>
    <col min="1" max="1" width="47.75" style="1" customWidth="1"/>
    <col min="2" max="4" width="15.125" style="222" customWidth="1"/>
    <col min="5" max="5" width="23.25" style="222" customWidth="1"/>
    <col min="6" max="6" width="17.75" style="1" customWidth="1"/>
    <col min="7" max="7" width="47.75" style="1" customWidth="1"/>
    <col min="8" max="10" width="15.125" style="222" customWidth="1"/>
    <col min="11" max="11" width="23.5" style="1" customWidth="1"/>
    <col min="12" max="12" width="167.875" style="223" customWidth="1"/>
    <col min="13" max="18" width="14.625" style="1" customWidth="1"/>
    <col min="19" max="19" width="18.875" style="1" customWidth="1"/>
    <col min="20" max="16384" width="9" style="1"/>
  </cols>
  <sheetData>
    <row r="1" spans="1:16" ht="25.5" customHeight="1">
      <c r="A1" s="224" t="s">
        <v>369</v>
      </c>
      <c r="B1" s="232"/>
      <c r="C1" s="232"/>
      <c r="D1" s="232"/>
      <c r="E1" s="232"/>
      <c r="G1" s="224"/>
      <c r="I1" s="198"/>
      <c r="J1" s="198"/>
      <c r="K1" s="156"/>
    </row>
    <row r="2" spans="1:16" ht="46.5" customHeight="1">
      <c r="A2" s="225" t="s">
        <v>329</v>
      </c>
      <c r="B2" s="225"/>
      <c r="C2" s="232"/>
      <c r="D2" s="232"/>
      <c r="E2" s="232"/>
      <c r="F2" s="232"/>
      <c r="G2" s="232"/>
      <c r="H2" s="225"/>
      <c r="I2" s="232"/>
      <c r="J2" s="232"/>
      <c r="K2" s="232"/>
      <c r="L2" s="223" t="s">
        <v>222</v>
      </c>
    </row>
    <row r="3" spans="1:16" ht="32.25" customHeight="1">
      <c r="A3" s="226" t="s">
        <v>210</v>
      </c>
      <c r="B3" s="233"/>
      <c r="C3" s="233"/>
      <c r="D3" s="233"/>
      <c r="E3" s="233"/>
      <c r="F3" s="243" t="s">
        <v>345</v>
      </c>
      <c r="G3" s="248" t="s">
        <v>238</v>
      </c>
      <c r="H3" s="233"/>
      <c r="I3" s="233"/>
      <c r="J3" s="233"/>
      <c r="K3" s="253">
        <f>SUM($K$10:$K$15)</f>
        <v>480476.4</v>
      </c>
      <c r="L3" s="223" t="s">
        <v>348</v>
      </c>
    </row>
    <row r="4" spans="1:16" ht="26.25" customHeight="1">
      <c r="A4" s="226" t="s">
        <v>367</v>
      </c>
      <c r="B4" s="233"/>
      <c r="C4" s="233"/>
      <c r="D4" s="233"/>
      <c r="E4" s="233"/>
      <c r="F4" s="243" t="s">
        <v>361</v>
      </c>
      <c r="G4" s="249" t="s">
        <v>304</v>
      </c>
      <c r="H4" s="233"/>
      <c r="I4" s="233"/>
      <c r="J4" s="233"/>
      <c r="K4" s="254">
        <v>0</v>
      </c>
      <c r="L4" s="223" t="s">
        <v>349</v>
      </c>
    </row>
    <row r="5" spans="1:16" ht="26.25" customHeight="1">
      <c r="A5" s="226" t="s">
        <v>75</v>
      </c>
      <c r="B5" s="233"/>
      <c r="C5" s="233"/>
      <c r="D5" s="233"/>
      <c r="E5" s="233"/>
      <c r="F5" s="243"/>
      <c r="G5" s="249" t="s">
        <v>339</v>
      </c>
      <c r="H5" s="233"/>
      <c r="I5" s="233"/>
      <c r="J5" s="233"/>
      <c r="K5" s="253">
        <f>ROUNDDOWN(K3-K4,-3)</f>
        <v>480000</v>
      </c>
      <c r="L5" s="223" t="s">
        <v>78</v>
      </c>
    </row>
    <row r="6" spans="1:16" ht="41.25" customHeight="1">
      <c r="A6" s="226"/>
      <c r="B6" s="233"/>
      <c r="C6" s="233"/>
      <c r="D6" s="233"/>
      <c r="E6" s="233"/>
      <c r="F6" s="268"/>
      <c r="G6" s="248" t="s">
        <v>370</v>
      </c>
      <c r="H6" s="233"/>
      <c r="I6" s="233"/>
      <c r="J6" s="233"/>
      <c r="K6" s="254">
        <v>145000</v>
      </c>
      <c r="L6" s="223" t="s">
        <v>29</v>
      </c>
    </row>
    <row r="7" spans="1:16" ht="26.25" customHeight="1">
      <c r="A7" s="226" t="s">
        <v>144</v>
      </c>
      <c r="B7" s="233"/>
      <c r="C7" s="233"/>
      <c r="D7" s="233"/>
      <c r="E7" s="233"/>
      <c r="F7" s="244" t="s">
        <v>120</v>
      </c>
      <c r="G7" s="248" t="s">
        <v>127</v>
      </c>
      <c r="H7" s="233"/>
      <c r="I7" s="233"/>
      <c r="J7" s="233"/>
      <c r="K7" s="253">
        <f>MIN(K5,K6)</f>
        <v>145000</v>
      </c>
    </row>
    <row r="8" spans="1:16" ht="41.25" customHeight="1">
      <c r="A8" s="227" t="s">
        <v>330</v>
      </c>
      <c r="B8" s="227"/>
      <c r="C8" s="227"/>
      <c r="D8" s="227"/>
      <c r="E8" s="227"/>
      <c r="F8" s="227"/>
      <c r="G8" s="227" t="s">
        <v>57</v>
      </c>
      <c r="H8" s="227"/>
      <c r="I8" s="227"/>
      <c r="J8" s="227"/>
      <c r="K8" s="227"/>
    </row>
    <row r="9" spans="1:16" s="1" customFormat="1" ht="66" customHeight="1">
      <c r="A9" s="228" t="s">
        <v>331</v>
      </c>
      <c r="B9" s="234" t="s">
        <v>93</v>
      </c>
      <c r="C9" s="234" t="s">
        <v>338</v>
      </c>
      <c r="D9" s="234" t="s">
        <v>218</v>
      </c>
      <c r="E9" s="234" t="s">
        <v>53</v>
      </c>
      <c r="F9" s="234" t="s">
        <v>104</v>
      </c>
      <c r="G9" s="228" t="str">
        <f>A9</f>
        <v>賃金改善（全体）の内容</v>
      </c>
      <c r="H9" s="234" t="s">
        <v>176</v>
      </c>
      <c r="I9" s="234" t="s">
        <v>343</v>
      </c>
      <c r="J9" s="234" t="s">
        <v>344</v>
      </c>
      <c r="K9" s="234" t="s">
        <v>347</v>
      </c>
      <c r="L9" s="223" t="s">
        <v>223</v>
      </c>
    </row>
    <row r="10" spans="1:16" ht="50.25" customHeight="1">
      <c r="A10" s="229" t="s">
        <v>123</v>
      </c>
      <c r="B10" s="235">
        <v>7.34</v>
      </c>
      <c r="C10" s="238">
        <v>5455</v>
      </c>
      <c r="D10" s="239">
        <v>6</v>
      </c>
      <c r="E10" s="238">
        <v>5455</v>
      </c>
      <c r="F10" s="246">
        <f>((B10*C10*D10)/B10)/D10</f>
        <v>5455</v>
      </c>
      <c r="G10" s="229" t="s">
        <v>340</v>
      </c>
      <c r="H10" s="227">
        <f t="shared" ref="H10:J12" si="0">B10</f>
        <v>7.34</v>
      </c>
      <c r="I10" s="246">
        <f t="shared" si="0"/>
        <v>5455</v>
      </c>
      <c r="J10" s="252">
        <f t="shared" si="0"/>
        <v>6</v>
      </c>
      <c r="K10" s="246">
        <f>H10*I10*J10</f>
        <v>240238.2</v>
      </c>
      <c r="L10" s="223" t="s">
        <v>177</v>
      </c>
    </row>
    <row r="11" spans="1:16" ht="57" customHeight="1">
      <c r="A11" s="229" t="s">
        <v>252</v>
      </c>
      <c r="B11" s="235"/>
      <c r="C11" s="238"/>
      <c r="D11" s="239"/>
      <c r="E11" s="238"/>
      <c r="F11" s="246" t="e">
        <f>((B11*C11*D11)/B11)/D11</f>
        <v>#DIV/0!</v>
      </c>
      <c r="G11" s="229" t="s">
        <v>322</v>
      </c>
      <c r="H11" s="227">
        <f t="shared" si="0"/>
        <v>0</v>
      </c>
      <c r="I11" s="246">
        <f t="shared" si="0"/>
        <v>0</v>
      </c>
      <c r="J11" s="252">
        <f t="shared" si="0"/>
        <v>0</v>
      </c>
      <c r="K11" s="246">
        <f>H11*I11*J11</f>
        <v>0</v>
      </c>
      <c r="L11" s="223" t="s">
        <v>26</v>
      </c>
    </row>
    <row r="12" spans="1:16" ht="80.25" customHeight="1">
      <c r="A12" s="229" t="s">
        <v>332</v>
      </c>
      <c r="B12" s="235"/>
      <c r="C12" s="238"/>
      <c r="D12" s="239"/>
      <c r="E12" s="241"/>
      <c r="F12" s="246" t="e">
        <f>((B12*C12*D12)/B12)/D12</f>
        <v>#DIV/0!</v>
      </c>
      <c r="G12" s="229" t="s">
        <v>341</v>
      </c>
      <c r="H12" s="227">
        <f t="shared" si="0"/>
        <v>0</v>
      </c>
      <c r="I12" s="246">
        <f t="shared" si="0"/>
        <v>0</v>
      </c>
      <c r="J12" s="252">
        <f t="shared" si="0"/>
        <v>0</v>
      </c>
      <c r="K12" s="246">
        <f>H12*I12*J12</f>
        <v>0</v>
      </c>
      <c r="L12" s="223" t="s">
        <v>350</v>
      </c>
    </row>
    <row r="13" spans="1:16" ht="42.75" customHeight="1">
      <c r="A13" s="229" t="s">
        <v>214</v>
      </c>
      <c r="B13" s="235"/>
      <c r="C13" s="238"/>
      <c r="D13" s="240"/>
      <c r="E13" s="242"/>
      <c r="F13" s="246" t="e">
        <f>((B13*C13*D13)/B13)/D13</f>
        <v>#DIV/0!</v>
      </c>
      <c r="G13" s="229" t="s">
        <v>13</v>
      </c>
      <c r="H13" s="227">
        <f>B13</f>
        <v>0</v>
      </c>
      <c r="I13" s="246">
        <f>C13</f>
        <v>0</v>
      </c>
      <c r="J13" s="240">
        <v>4</v>
      </c>
      <c r="K13" s="246">
        <f>H13*I13*J13</f>
        <v>0</v>
      </c>
      <c r="L13" s="223" t="s">
        <v>149</v>
      </c>
    </row>
    <row r="14" spans="1:16" ht="41.25" customHeight="1">
      <c r="A14" s="229" t="s">
        <v>130</v>
      </c>
      <c r="B14" s="235"/>
      <c r="C14" s="238"/>
      <c r="D14" s="240"/>
      <c r="E14" s="242"/>
      <c r="F14" s="246" t="e">
        <f>(B14*C14)/B14/D14</f>
        <v>#DIV/0!</v>
      </c>
      <c r="G14" s="229" t="s">
        <v>71</v>
      </c>
      <c r="H14" s="227">
        <f>B14</f>
        <v>0</v>
      </c>
      <c r="I14" s="246">
        <f>C14</f>
        <v>0</v>
      </c>
      <c r="J14" s="240">
        <v>4</v>
      </c>
      <c r="K14" s="246">
        <f>H14*I14</f>
        <v>0</v>
      </c>
      <c r="L14" s="223" t="s">
        <v>351</v>
      </c>
      <c r="M14" s="1">
        <v>1</v>
      </c>
      <c r="N14" s="1">
        <v>2</v>
      </c>
      <c r="O14" s="1">
        <v>3</v>
      </c>
      <c r="P14" s="1">
        <v>4</v>
      </c>
    </row>
    <row r="15" spans="1:16" ht="73.5" customHeight="1">
      <c r="A15" s="230"/>
      <c r="B15" s="236"/>
      <c r="C15" s="236"/>
      <c r="D15" s="236"/>
      <c r="E15" s="236"/>
      <c r="F15" s="247"/>
      <c r="G15" s="250" t="s">
        <v>23</v>
      </c>
      <c r="H15" s="251"/>
      <c r="I15" s="251"/>
      <c r="J15" s="251"/>
      <c r="K15" s="246">
        <f>'【薬局】別紙（2.0％超部分算定シート）'!I4+'【薬局】別紙（2.0％超部分算定シート）'!I5+'【薬局】別紙（2.0％超部分算定シート）'!I6</f>
        <v>240238.2</v>
      </c>
      <c r="L15" s="223" t="s">
        <v>352</v>
      </c>
    </row>
    <row r="16" spans="1:16" ht="55.5" customHeight="1">
      <c r="A16" s="231" t="s">
        <v>162</v>
      </c>
      <c r="B16" s="237"/>
      <c r="C16" s="237"/>
      <c r="D16" s="237"/>
      <c r="E16" s="237"/>
      <c r="F16" s="237"/>
      <c r="G16" s="237"/>
      <c r="H16" s="237"/>
      <c r="I16" s="237"/>
      <c r="J16" s="237"/>
      <c r="K16" s="255"/>
    </row>
    <row r="17" spans="1:16" s="1" customFormat="1" ht="72.75" customHeight="1">
      <c r="A17" s="228" t="s">
        <v>224</v>
      </c>
      <c r="B17" s="234" t="s">
        <v>93</v>
      </c>
      <c r="C17" s="234" t="s">
        <v>243</v>
      </c>
      <c r="D17" s="234" t="s">
        <v>218</v>
      </c>
      <c r="E17" s="234" t="s">
        <v>53</v>
      </c>
      <c r="F17" s="234" t="s">
        <v>104</v>
      </c>
      <c r="G17" s="228" t="str">
        <f>A17</f>
        <v>薬剤師の賃金改善の内容</v>
      </c>
      <c r="H17" s="234" t="s">
        <v>176</v>
      </c>
      <c r="I17" s="234" t="s">
        <v>343</v>
      </c>
      <c r="J17" s="234" t="s">
        <v>344</v>
      </c>
      <c r="K17" s="234" t="s">
        <v>347</v>
      </c>
      <c r="L17" s="223" t="s">
        <v>223</v>
      </c>
    </row>
    <row r="18" spans="1:16" ht="50.25" customHeight="1">
      <c r="A18" s="229" t="s">
        <v>123</v>
      </c>
      <c r="B18" s="235">
        <v>3</v>
      </c>
      <c r="C18" s="238">
        <v>6000</v>
      </c>
      <c r="D18" s="239">
        <v>6</v>
      </c>
      <c r="E18" s="238">
        <v>6000</v>
      </c>
      <c r="F18" s="246">
        <f>((B18*C18*D18)/B18)/D18</f>
        <v>6000</v>
      </c>
      <c r="G18" s="229" t="s">
        <v>340</v>
      </c>
      <c r="H18" s="227">
        <f t="shared" ref="H18:J20" si="1">B18</f>
        <v>3</v>
      </c>
      <c r="I18" s="246">
        <f t="shared" si="1"/>
        <v>6000</v>
      </c>
      <c r="J18" s="252">
        <f t="shared" si="1"/>
        <v>6</v>
      </c>
      <c r="K18" s="246">
        <f>H18*I18*J18</f>
        <v>108000</v>
      </c>
      <c r="L18" s="223" t="s">
        <v>177</v>
      </c>
    </row>
    <row r="19" spans="1:16" ht="57" customHeight="1">
      <c r="A19" s="229" t="s">
        <v>252</v>
      </c>
      <c r="B19" s="235"/>
      <c r="C19" s="238"/>
      <c r="D19" s="239"/>
      <c r="E19" s="238"/>
      <c r="F19" s="246" t="e">
        <f>((B19*C19*D19)/B19)/D19</f>
        <v>#DIV/0!</v>
      </c>
      <c r="G19" s="229" t="s">
        <v>322</v>
      </c>
      <c r="H19" s="227">
        <f t="shared" si="1"/>
        <v>0</v>
      </c>
      <c r="I19" s="246">
        <f t="shared" si="1"/>
        <v>0</v>
      </c>
      <c r="J19" s="252">
        <f t="shared" si="1"/>
        <v>0</v>
      </c>
      <c r="K19" s="246">
        <f>H19*I19*J19</f>
        <v>0</v>
      </c>
      <c r="L19" s="223" t="s">
        <v>26</v>
      </c>
    </row>
    <row r="20" spans="1:16" ht="80.25" customHeight="1">
      <c r="A20" s="229" t="s">
        <v>332</v>
      </c>
      <c r="B20" s="235"/>
      <c r="C20" s="238"/>
      <c r="D20" s="239"/>
      <c r="E20" s="241"/>
      <c r="F20" s="246" t="e">
        <f>((B20*C20*D20)/B20)/D20</f>
        <v>#DIV/0!</v>
      </c>
      <c r="G20" s="229" t="s">
        <v>341</v>
      </c>
      <c r="H20" s="227">
        <f t="shared" si="1"/>
        <v>0</v>
      </c>
      <c r="I20" s="246">
        <f t="shared" si="1"/>
        <v>0</v>
      </c>
      <c r="J20" s="252">
        <f t="shared" si="1"/>
        <v>0</v>
      </c>
      <c r="K20" s="246">
        <f>H20*I20*J20</f>
        <v>0</v>
      </c>
      <c r="L20" s="223" t="s">
        <v>350</v>
      </c>
    </row>
    <row r="21" spans="1:16" ht="42.75" customHeight="1">
      <c r="A21" s="229" t="s">
        <v>214</v>
      </c>
      <c r="B21" s="235"/>
      <c r="C21" s="238"/>
      <c r="D21" s="240"/>
      <c r="E21" s="242"/>
      <c r="F21" s="246" t="e">
        <f>((B21*C21*D21)/B21)/D21</f>
        <v>#DIV/0!</v>
      </c>
      <c r="G21" s="229" t="s">
        <v>13</v>
      </c>
      <c r="H21" s="227">
        <f>B21</f>
        <v>0</v>
      </c>
      <c r="I21" s="246">
        <f>C21</f>
        <v>0</v>
      </c>
      <c r="J21" s="240">
        <v>4</v>
      </c>
      <c r="K21" s="246">
        <f>H21*I21*J21</f>
        <v>0</v>
      </c>
      <c r="L21" s="223" t="s">
        <v>149</v>
      </c>
    </row>
    <row r="22" spans="1:16" ht="41.25" customHeight="1">
      <c r="A22" s="229" t="s">
        <v>130</v>
      </c>
      <c r="B22" s="235"/>
      <c r="C22" s="238"/>
      <c r="D22" s="240"/>
      <c r="E22" s="242"/>
      <c r="F22" s="246" t="e">
        <f>(B22*C22)/B22/D22</f>
        <v>#DIV/0!</v>
      </c>
      <c r="G22" s="229" t="s">
        <v>71</v>
      </c>
      <c r="H22" s="227">
        <f>B22</f>
        <v>0</v>
      </c>
      <c r="I22" s="246">
        <f>C22</f>
        <v>0</v>
      </c>
      <c r="J22" s="240">
        <v>4</v>
      </c>
      <c r="K22" s="246">
        <f>H22*I22</f>
        <v>0</v>
      </c>
      <c r="L22" s="223" t="s">
        <v>351</v>
      </c>
      <c r="M22" s="1">
        <v>1</v>
      </c>
      <c r="N22" s="1">
        <v>2</v>
      </c>
      <c r="O22" s="1">
        <v>3</v>
      </c>
      <c r="P22" s="1">
        <v>4</v>
      </c>
    </row>
    <row r="23" spans="1:16" s="1" customFormat="1" ht="72.75" customHeight="1">
      <c r="A23" s="228" t="s">
        <v>326</v>
      </c>
      <c r="B23" s="234" t="s">
        <v>93</v>
      </c>
      <c r="C23" s="234" t="s">
        <v>243</v>
      </c>
      <c r="D23" s="234" t="s">
        <v>218</v>
      </c>
      <c r="E23" s="234" t="s">
        <v>53</v>
      </c>
      <c r="F23" s="234" t="s">
        <v>104</v>
      </c>
      <c r="G23" s="228" t="str">
        <f>A23</f>
        <v>事務職員の賃金改善の内容</v>
      </c>
      <c r="H23" s="234" t="s">
        <v>176</v>
      </c>
      <c r="I23" s="234" t="s">
        <v>343</v>
      </c>
      <c r="J23" s="234" t="s">
        <v>344</v>
      </c>
      <c r="K23" s="234" t="s">
        <v>347</v>
      </c>
      <c r="L23" s="223" t="s">
        <v>223</v>
      </c>
    </row>
    <row r="24" spans="1:16" ht="50.25" customHeight="1">
      <c r="A24" s="229" t="s">
        <v>123</v>
      </c>
      <c r="B24" s="235">
        <v>4.34</v>
      </c>
      <c r="C24" s="238">
        <v>5077</v>
      </c>
      <c r="D24" s="239">
        <v>6</v>
      </c>
      <c r="E24" s="238">
        <v>5077</v>
      </c>
      <c r="F24" s="246">
        <f>((B24*C24*D24)/B24)/D24</f>
        <v>5077.0000000000009</v>
      </c>
      <c r="G24" s="229" t="s">
        <v>340</v>
      </c>
      <c r="H24" s="227">
        <f t="shared" ref="H24:J26" si="2">B24</f>
        <v>4.34</v>
      </c>
      <c r="I24" s="246">
        <f t="shared" si="2"/>
        <v>5077</v>
      </c>
      <c r="J24" s="252">
        <f t="shared" si="2"/>
        <v>6</v>
      </c>
      <c r="K24" s="246">
        <f>H24*I24*J24</f>
        <v>132205.08000000002</v>
      </c>
      <c r="L24" s="223" t="s">
        <v>177</v>
      </c>
    </row>
    <row r="25" spans="1:16" ht="57" customHeight="1">
      <c r="A25" s="229" t="s">
        <v>252</v>
      </c>
      <c r="B25" s="235"/>
      <c r="C25" s="238"/>
      <c r="D25" s="239"/>
      <c r="E25" s="238"/>
      <c r="F25" s="246" t="e">
        <f>((B25*C25*D25)/B25)/D25</f>
        <v>#DIV/0!</v>
      </c>
      <c r="G25" s="229" t="s">
        <v>322</v>
      </c>
      <c r="H25" s="227">
        <f t="shared" si="2"/>
        <v>0</v>
      </c>
      <c r="I25" s="246">
        <f t="shared" si="2"/>
        <v>0</v>
      </c>
      <c r="J25" s="252">
        <f t="shared" si="2"/>
        <v>0</v>
      </c>
      <c r="K25" s="246">
        <f>H25*I25*J25</f>
        <v>0</v>
      </c>
      <c r="L25" s="223" t="s">
        <v>26</v>
      </c>
    </row>
    <row r="26" spans="1:16" ht="80.25" customHeight="1">
      <c r="A26" s="229" t="s">
        <v>332</v>
      </c>
      <c r="B26" s="235"/>
      <c r="C26" s="238"/>
      <c r="D26" s="239"/>
      <c r="E26" s="241"/>
      <c r="F26" s="246" t="e">
        <f>((B26*C26*D26)/B26)/D26</f>
        <v>#DIV/0!</v>
      </c>
      <c r="G26" s="229" t="s">
        <v>342</v>
      </c>
      <c r="H26" s="227">
        <f t="shared" si="2"/>
        <v>0</v>
      </c>
      <c r="I26" s="246">
        <f t="shared" si="2"/>
        <v>0</v>
      </c>
      <c r="J26" s="252">
        <f t="shared" si="2"/>
        <v>0</v>
      </c>
      <c r="K26" s="246">
        <f>H26*I26*J26</f>
        <v>0</v>
      </c>
      <c r="L26" s="223" t="s">
        <v>350</v>
      </c>
    </row>
    <row r="27" spans="1:16" ht="43.5" customHeight="1">
      <c r="A27" s="229" t="s">
        <v>214</v>
      </c>
      <c r="B27" s="235"/>
      <c r="C27" s="238"/>
      <c r="D27" s="240"/>
      <c r="E27" s="242"/>
      <c r="F27" s="246" t="e">
        <f>((B27*C27*D27)/B27)/D27</f>
        <v>#DIV/0!</v>
      </c>
      <c r="G27" s="229" t="s">
        <v>13</v>
      </c>
      <c r="H27" s="227">
        <f>B27</f>
        <v>0</v>
      </c>
      <c r="I27" s="246">
        <f>C27</f>
        <v>0</v>
      </c>
      <c r="J27" s="240">
        <v>4</v>
      </c>
      <c r="K27" s="246">
        <f>H27*I27*J27</f>
        <v>0</v>
      </c>
      <c r="L27" s="223" t="s">
        <v>149</v>
      </c>
    </row>
    <row r="28" spans="1:16" ht="41.25" customHeight="1">
      <c r="A28" s="229" t="s">
        <v>130</v>
      </c>
      <c r="B28" s="235"/>
      <c r="C28" s="238"/>
      <c r="D28" s="240"/>
      <c r="E28" s="242"/>
      <c r="F28" s="246" t="e">
        <f>(B28*C28)/B28/D28</f>
        <v>#DIV/0!</v>
      </c>
      <c r="G28" s="229" t="s">
        <v>71</v>
      </c>
      <c r="H28" s="227">
        <f>B28</f>
        <v>0</v>
      </c>
      <c r="I28" s="246">
        <f>C28</f>
        <v>0</v>
      </c>
      <c r="J28" s="240">
        <v>4</v>
      </c>
      <c r="K28" s="246">
        <f>H28*I28</f>
        <v>0</v>
      </c>
      <c r="L28" s="223" t="s">
        <v>351</v>
      </c>
      <c r="M28" s="1">
        <v>1</v>
      </c>
      <c r="N28" s="1">
        <v>2</v>
      </c>
      <c r="O28" s="1">
        <v>3</v>
      </c>
      <c r="P28" s="1">
        <v>4</v>
      </c>
    </row>
  </sheetData>
  <mergeCells count="6">
    <mergeCell ref="A2:K2"/>
    <mergeCell ref="A8:F8"/>
    <mergeCell ref="G8:K8"/>
    <mergeCell ref="A15:F15"/>
    <mergeCell ref="G15:J15"/>
    <mergeCell ref="A16:K16"/>
  </mergeCells>
  <phoneticPr fontId="21"/>
  <conditionalFormatting sqref="B10">
    <cfRule type="expression" dxfId="88" priority="1">
      <formula>$F$2="×"</formula>
    </cfRule>
  </conditionalFormatting>
  <conditionalFormatting sqref="K10">
    <cfRule type="expression" dxfId="87" priority="2">
      <formula>$F$2="×"</formula>
    </cfRule>
  </conditionalFormatting>
  <conditionalFormatting sqref="K24">
    <cfRule type="expression" dxfId="86" priority="3">
      <formula>$F$2="×"</formula>
    </cfRule>
  </conditionalFormatting>
  <conditionalFormatting sqref="B18">
    <cfRule type="expression" dxfId="85" priority="4">
      <formula>$F$2="×"</formula>
    </cfRule>
  </conditionalFormatting>
  <conditionalFormatting sqref="C18:E18">
    <cfRule type="expression" dxfId="84" priority="5">
      <formula>$F$2="×"</formula>
    </cfRule>
  </conditionalFormatting>
  <conditionalFormatting sqref="H10:H14">
    <cfRule type="expression" dxfId="83" priority="11">
      <formula>$F$2="×"</formula>
    </cfRule>
  </conditionalFormatting>
  <conditionalFormatting sqref="H18:H19">
    <cfRule type="expression" dxfId="82" priority="10">
      <formula>$F$2="×"</formula>
    </cfRule>
  </conditionalFormatting>
  <conditionalFormatting sqref="H21:H22">
    <cfRule type="expression" dxfId="81" priority="7">
      <formula>$F$2="×"</formula>
    </cfRule>
  </conditionalFormatting>
  <conditionalFormatting sqref="H27:H28">
    <cfRule type="expression" dxfId="80" priority="6">
      <formula>$F$2="×"</formula>
    </cfRule>
  </conditionalFormatting>
  <conditionalFormatting sqref="H24:H26">
    <cfRule type="expression" dxfId="79" priority="9">
      <formula>$F$2="×"</formula>
    </cfRule>
  </conditionalFormatting>
  <conditionalFormatting sqref="H20">
    <cfRule type="expression" dxfId="78" priority="8">
      <formula>$F$2="×"</formula>
    </cfRule>
  </conditionalFormatting>
  <conditionalFormatting sqref="B24:B28">
    <cfRule type="expression" dxfId="77" priority="12">
      <formula>$F$2="×"</formula>
    </cfRule>
  </conditionalFormatting>
  <conditionalFormatting sqref="B19:B22">
    <cfRule type="expression" dxfId="76" priority="13">
      <formula>$F$2="×"</formula>
    </cfRule>
  </conditionalFormatting>
  <conditionalFormatting sqref="B11:B14">
    <cfRule type="expression" dxfId="75" priority="14">
      <formula>$F$2="×"</formula>
    </cfRule>
  </conditionalFormatting>
  <conditionalFormatting sqref="C19:E19">
    <cfRule type="expression" dxfId="74" priority="15">
      <formula>$F$2="×"</formula>
    </cfRule>
  </conditionalFormatting>
  <conditionalFormatting sqref="C22">
    <cfRule type="expression" dxfId="73" priority="16">
      <formula>$F$2="×"</formula>
    </cfRule>
  </conditionalFormatting>
  <conditionalFormatting sqref="C11:E11">
    <cfRule type="expression" dxfId="72" priority="17">
      <formula>$F$2="×"</formula>
    </cfRule>
  </conditionalFormatting>
  <conditionalFormatting sqref="C14">
    <cfRule type="expression" dxfId="71" priority="20">
      <formula>$F$2="×"</formula>
    </cfRule>
  </conditionalFormatting>
  <conditionalFormatting sqref="C10:E10">
    <cfRule type="expression" dxfId="70" priority="21">
      <formula>$F$2="×"</formula>
    </cfRule>
  </conditionalFormatting>
  <conditionalFormatting sqref="A7">
    <cfRule type="expression" dxfId="69" priority="23">
      <formula>$G$7="○"</formula>
    </cfRule>
    <cfRule type="expression" dxfId="68" priority="24">
      <formula>$G$7</formula>
    </cfRule>
  </conditionalFormatting>
  <conditionalFormatting sqref="A24:A26">
    <cfRule type="expression" dxfId="67" priority="59">
      <formula>$F$2="×"</formula>
    </cfRule>
  </conditionalFormatting>
  <conditionalFormatting sqref="C20:D20 A20">
    <cfRule type="expression" dxfId="66" priority="64">
      <formula>$F$2="×"</formula>
    </cfRule>
  </conditionalFormatting>
  <conditionalFormatting sqref="K11 I10:J11 F10:G11 A10:A11 C12:D12 A12 I12:K12 F12:G12 C13 I13:K14 D13:G14 A13:A14 G15 K15 A15:A16">
    <cfRule type="expression" dxfId="65" priority="147">
      <formula>$F$2="×"</formula>
    </cfRule>
  </conditionalFormatting>
  <conditionalFormatting sqref="I18:K19 F18:G19 A18:A19">
    <cfRule type="expression" dxfId="64" priority="70">
      <formula>$F$2="×"</formula>
    </cfRule>
  </conditionalFormatting>
  <conditionalFormatting sqref="C21 I21:K22 D21:G22 A21:A22">
    <cfRule type="expression" dxfId="63" priority="42">
      <formula>$F$2="×"</formula>
    </cfRule>
  </conditionalFormatting>
  <conditionalFormatting sqref="I27:K28 C27:G28 A27:A28">
    <cfRule type="expression" dxfId="62" priority="32">
      <formula>$F$2="×"</formula>
    </cfRule>
  </conditionalFormatting>
  <conditionalFormatting sqref="K25 I24:J25 C24:G25 C26:D26 I26:K26 F26:G26">
    <cfRule type="expression" dxfId="61" priority="67">
      <formula>$F$2="×"</formula>
    </cfRule>
  </conditionalFormatting>
  <conditionalFormatting sqref="I20:K20 F20:G20">
    <cfRule type="expression" dxfId="60" priority="63">
      <formula>$F$2="×"</formula>
    </cfRule>
  </conditionalFormatting>
  <dataValidations count="2">
    <dataValidation type="list" allowBlank="1" showDropDown="0" showInputMessage="1" showErrorMessage="1" sqref="D13:D14 J13:J14 D21:D22 J21:J22 D27:D28 J27:J28">
      <formula1>$M$14:$R$14</formula1>
    </dataValidation>
    <dataValidation type="list" allowBlank="1" showDropDown="0" showInputMessage="1" showErrorMessage="1" sqref="F7">
      <formula1>"○,×"</formula1>
    </dataValidation>
  </dataValidations>
  <printOptions horizontalCentered="1"/>
  <pageMargins left="0.70866141732283472" right="0.70866141732283472" top="0.74803149606299213" bottom="0.55118110236220474" header="0.31496062992125984" footer="0.31496062992125984"/>
  <pageSetup paperSize="9" scale="53" fitToWidth="1" fitToHeight="0" orientation="landscape" usePrinterDefaults="1" cellComments="asDisplayed" r:id="rId1"/>
  <rowBreaks count="2" manualBreakCount="2">
    <brk id="15" max="10" man="1"/>
    <brk id="22" max="10" man="1"/>
  </rowBreaks>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J9"/>
  <sheetViews>
    <sheetView view="pageBreakPreview" zoomScale="115" zoomScaleNormal="115" zoomScaleSheetLayoutView="115" workbookViewId="0">
      <selection activeCell="C18" sqref="C18"/>
    </sheetView>
  </sheetViews>
  <sheetFormatPr defaultColWidth="9" defaultRowHeight="13.5"/>
  <cols>
    <col min="1" max="1" width="37.875" style="1" customWidth="1"/>
    <col min="2" max="5" width="15.125" style="222" customWidth="1"/>
    <col min="6" max="6" width="16.5" style="222" customWidth="1"/>
    <col min="7" max="7" width="24.25" style="222" customWidth="1"/>
    <col min="8" max="8" width="19.75" style="222" customWidth="1"/>
    <col min="9" max="9" width="42.125" style="1" customWidth="1"/>
    <col min="10" max="10" width="187.25" style="223" customWidth="1"/>
    <col min="11" max="16" width="14.625" style="1" customWidth="1"/>
    <col min="17" max="17" width="18.875" style="1" customWidth="1"/>
    <col min="18" max="16384" width="9" style="1"/>
  </cols>
  <sheetData>
    <row r="1" spans="1:10" ht="73.5" customHeight="1">
      <c r="A1" s="256" t="s">
        <v>368</v>
      </c>
      <c r="B1" s="259" t="s">
        <v>47</v>
      </c>
      <c r="C1" s="263"/>
      <c r="D1" s="263"/>
      <c r="E1" s="263"/>
      <c r="F1" s="263"/>
      <c r="G1" s="263"/>
      <c r="H1" s="263"/>
      <c r="I1" s="156"/>
    </row>
    <row r="2" spans="1:10" ht="41.25" customHeight="1">
      <c r="A2" s="257" t="s">
        <v>170</v>
      </c>
      <c r="B2" s="260"/>
      <c r="C2" s="260"/>
      <c r="D2" s="260"/>
      <c r="E2" s="260"/>
      <c r="F2" s="260"/>
      <c r="G2" s="260"/>
      <c r="H2" s="260"/>
      <c r="I2" s="266" t="s">
        <v>57</v>
      </c>
    </row>
    <row r="3" spans="1:10" ht="72.75" customHeight="1">
      <c r="A3" s="228" t="s">
        <v>346</v>
      </c>
      <c r="B3" s="234" t="s">
        <v>226</v>
      </c>
      <c r="C3" s="234" t="s">
        <v>227</v>
      </c>
      <c r="D3" s="234" t="s">
        <v>198</v>
      </c>
      <c r="E3" s="234" t="s">
        <v>228</v>
      </c>
      <c r="F3" s="234" t="s">
        <v>229</v>
      </c>
      <c r="G3" s="234" t="s">
        <v>231</v>
      </c>
      <c r="H3" s="234" t="s">
        <v>371</v>
      </c>
      <c r="I3" s="267"/>
      <c r="J3" s="223" t="s">
        <v>223</v>
      </c>
    </row>
    <row r="4" spans="1:10" ht="84.75" customHeight="1">
      <c r="A4" s="229" t="s">
        <v>353</v>
      </c>
      <c r="B4" s="238">
        <v>250000</v>
      </c>
      <c r="C4" s="238">
        <v>10455</v>
      </c>
      <c r="D4" s="265">
        <f>C4/B4</f>
        <v>4.1820000000000003e-002</v>
      </c>
      <c r="E4" s="246">
        <f>(D4-0.02)*B4</f>
        <v>5455.0000000000009</v>
      </c>
      <c r="F4" s="238">
        <v>5455</v>
      </c>
      <c r="G4" s="239">
        <v>6</v>
      </c>
      <c r="H4" s="235">
        <v>7.34</v>
      </c>
      <c r="I4" s="246">
        <f>F4*G4*H4</f>
        <v>240238.2</v>
      </c>
    </row>
    <row r="5" spans="1:10" ht="93.75" customHeight="1">
      <c r="A5" s="229" t="s">
        <v>294</v>
      </c>
      <c r="B5" s="238"/>
      <c r="C5" s="238"/>
      <c r="D5" s="265" t="e">
        <f>C5/B5</f>
        <v>#DIV/0!</v>
      </c>
      <c r="E5" s="246" t="e">
        <f>(D5-0.02)*B5</f>
        <v>#DIV/0!</v>
      </c>
      <c r="F5" s="238"/>
      <c r="G5" s="239"/>
      <c r="H5" s="235"/>
      <c r="I5" s="246">
        <f>F5*G5*H5</f>
        <v>0</v>
      </c>
    </row>
    <row r="6" spans="1:10" ht="90" customHeight="1">
      <c r="A6" s="229" t="s">
        <v>354</v>
      </c>
      <c r="B6" s="261"/>
      <c r="C6" s="264"/>
      <c r="D6" s="264"/>
      <c r="E6" s="264"/>
      <c r="F6" s="264"/>
      <c r="G6" s="264"/>
      <c r="H6" s="264"/>
      <c r="I6" s="246">
        <v>0</v>
      </c>
    </row>
    <row r="7" spans="1:10" ht="60.75" customHeight="1">
      <c r="A7" s="258" t="s">
        <v>300</v>
      </c>
      <c r="B7" s="262"/>
      <c r="C7" s="262"/>
      <c r="D7" s="262"/>
      <c r="E7" s="262"/>
      <c r="F7" s="262"/>
      <c r="G7" s="262"/>
      <c r="H7" s="262"/>
      <c r="I7" s="262"/>
    </row>
    <row r="9" spans="1:10">
      <c r="A9" s="223"/>
    </row>
  </sheetData>
  <mergeCells count="5">
    <mergeCell ref="B1:H1"/>
    <mergeCell ref="A2:H2"/>
    <mergeCell ref="B6:H6"/>
    <mergeCell ref="A7:I7"/>
    <mergeCell ref="I2:I3"/>
  </mergeCells>
  <phoneticPr fontId="21"/>
  <conditionalFormatting sqref="H4:H5">
    <cfRule type="expression" dxfId="59" priority="1">
      <formula>#REF!="×"</formula>
    </cfRule>
  </conditionalFormatting>
  <conditionalFormatting sqref="F4:G4">
    <cfRule type="expression" dxfId="58" priority="2">
      <formula>#REF!="×"</formula>
    </cfRule>
  </conditionalFormatting>
  <conditionalFormatting sqref="B4:C4">
    <cfRule type="expression" dxfId="57" priority="3">
      <formula>#REF!="×"</formula>
    </cfRule>
  </conditionalFormatting>
  <conditionalFormatting sqref="F5:G5">
    <cfRule type="expression" dxfId="56" priority="4">
      <formula>#REF!="×"</formula>
    </cfRule>
  </conditionalFormatting>
  <conditionalFormatting sqref="B5:C5">
    <cfRule type="expression" dxfId="55" priority="5">
      <formula>#REF!="×"</formula>
    </cfRule>
  </conditionalFormatting>
  <conditionalFormatting sqref="D4:E5 A4:A5 I4:I6 A6:B6">
    <cfRule type="expression" dxfId="54" priority="11">
      <formula>#REF!="×"</formula>
    </cfRule>
  </conditionalFormatting>
  <printOptions horizontalCentered="1"/>
  <pageMargins left="0.70866141732283472" right="0.70866141732283472" top="0.74803149606299213" bottom="0.55118110236220474" header="0.31496062992125984" footer="0.31496062992125984"/>
  <pageSetup paperSize="9" scale="66" fitToWidth="1" fitToHeight="0" orientation="landscape" usePrinterDefaults="1" cellComments="asDisplayed"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P64"/>
  <sheetViews>
    <sheetView tabSelected="1" view="pageBreakPreview" zoomScale="70" zoomScaleNormal="85" zoomScaleSheetLayoutView="70" workbookViewId="0">
      <selection activeCell="G6" sqref="G6"/>
    </sheetView>
  </sheetViews>
  <sheetFormatPr defaultColWidth="9" defaultRowHeight="13.5"/>
  <cols>
    <col min="1" max="1" width="47.75" style="1" customWidth="1"/>
    <col min="2" max="4" width="15.125" style="222" customWidth="1"/>
    <col min="5" max="5" width="23.25" style="222" customWidth="1"/>
    <col min="6" max="6" width="17.75" style="1" customWidth="1"/>
    <col min="7" max="7" width="47.75" style="1" customWidth="1"/>
    <col min="8" max="10" width="15.125" style="222" customWidth="1"/>
    <col min="11" max="11" width="23.5" style="1" customWidth="1"/>
    <col min="12" max="12" width="167.875" style="223" customWidth="1"/>
    <col min="13" max="18" width="14.625" style="1" customWidth="1"/>
    <col min="19" max="19" width="18.875" style="1" customWidth="1"/>
    <col min="20" max="16384" width="9" style="1"/>
  </cols>
  <sheetData>
    <row r="1" spans="1:16" ht="25.5" customHeight="1">
      <c r="A1" s="224" t="s">
        <v>365</v>
      </c>
      <c r="B1" s="232"/>
      <c r="C1" s="232"/>
      <c r="D1" s="232"/>
      <c r="E1" s="232"/>
      <c r="G1" s="224"/>
      <c r="I1" s="198"/>
      <c r="J1" s="198"/>
      <c r="K1" s="156"/>
    </row>
    <row r="2" spans="1:16" ht="46.5" customHeight="1">
      <c r="A2" s="225" t="s">
        <v>329</v>
      </c>
      <c r="B2" s="225"/>
      <c r="C2" s="232"/>
      <c r="D2" s="232"/>
      <c r="E2" s="232"/>
      <c r="F2" s="232"/>
      <c r="G2" s="232"/>
      <c r="H2" s="225"/>
      <c r="I2" s="232"/>
      <c r="J2" s="232"/>
      <c r="K2" s="232"/>
      <c r="L2" s="223" t="s">
        <v>222</v>
      </c>
    </row>
    <row r="3" spans="1:16" ht="32.25" customHeight="1">
      <c r="A3" s="226" t="s">
        <v>210</v>
      </c>
      <c r="B3" s="233"/>
      <c r="C3" s="233"/>
      <c r="D3" s="233"/>
      <c r="E3" s="233"/>
      <c r="F3" s="243" t="s">
        <v>345</v>
      </c>
      <c r="G3" s="248" t="s">
        <v>238</v>
      </c>
      <c r="H3" s="233"/>
      <c r="I3" s="233"/>
      <c r="J3" s="233"/>
      <c r="K3" s="253">
        <f>SUM($K$10:$K$15)</f>
        <v>330000</v>
      </c>
      <c r="L3" s="223" t="s">
        <v>348</v>
      </c>
    </row>
    <row r="4" spans="1:16" ht="26.25" customHeight="1">
      <c r="A4" s="226" t="s">
        <v>366</v>
      </c>
      <c r="B4" s="233"/>
      <c r="C4" s="233"/>
      <c r="D4" s="233"/>
      <c r="E4" s="233"/>
      <c r="F4" s="243" t="s">
        <v>362</v>
      </c>
      <c r="G4" s="249" t="s">
        <v>304</v>
      </c>
      <c r="H4" s="233"/>
      <c r="I4" s="233"/>
      <c r="J4" s="233"/>
      <c r="K4" s="254">
        <v>100000</v>
      </c>
      <c r="L4" s="223" t="s">
        <v>349</v>
      </c>
    </row>
    <row r="5" spans="1:16" ht="26.25" customHeight="1">
      <c r="A5" s="226" t="s">
        <v>75</v>
      </c>
      <c r="B5" s="233"/>
      <c r="C5" s="233"/>
      <c r="D5" s="233"/>
      <c r="E5" s="233"/>
      <c r="F5" s="243"/>
      <c r="G5" s="249" t="s">
        <v>339</v>
      </c>
      <c r="H5" s="233"/>
      <c r="I5" s="233"/>
      <c r="J5" s="233"/>
      <c r="K5" s="253">
        <f>ROUNDDOWN(K3-K4,-3)</f>
        <v>230000</v>
      </c>
      <c r="L5" s="223" t="s">
        <v>78</v>
      </c>
    </row>
    <row r="6" spans="1:16" ht="41.25" customHeight="1">
      <c r="A6" s="226" t="s">
        <v>212</v>
      </c>
      <c r="B6" s="233"/>
      <c r="C6" s="233"/>
      <c r="D6" s="233"/>
      <c r="E6" s="233"/>
      <c r="F6" s="244" t="s">
        <v>120</v>
      </c>
      <c r="G6" s="248" t="s">
        <v>370</v>
      </c>
      <c r="H6" s="233"/>
      <c r="I6" s="233"/>
      <c r="J6" s="233"/>
      <c r="K6" s="254">
        <v>228000</v>
      </c>
      <c r="L6" s="223" t="s">
        <v>29</v>
      </c>
    </row>
    <row r="7" spans="1:16" ht="26.25" customHeight="1">
      <c r="A7" s="226" t="s">
        <v>144</v>
      </c>
      <c r="B7" s="233"/>
      <c r="C7" s="233"/>
      <c r="D7" s="233"/>
      <c r="E7" s="233"/>
      <c r="F7" s="244" t="s">
        <v>120</v>
      </c>
      <c r="G7" s="248" t="s">
        <v>127</v>
      </c>
      <c r="H7" s="233"/>
      <c r="I7" s="233"/>
      <c r="J7" s="233"/>
      <c r="K7" s="253">
        <f>MIN(K5,K6)</f>
        <v>228000</v>
      </c>
    </row>
    <row r="8" spans="1:16" ht="41.25" customHeight="1">
      <c r="A8" s="227" t="s">
        <v>330</v>
      </c>
      <c r="B8" s="227"/>
      <c r="C8" s="227"/>
      <c r="D8" s="227"/>
      <c r="E8" s="227"/>
      <c r="F8" s="227"/>
      <c r="G8" s="227" t="s">
        <v>57</v>
      </c>
      <c r="H8" s="227"/>
      <c r="I8" s="227"/>
      <c r="J8" s="227"/>
      <c r="K8" s="227"/>
    </row>
    <row r="9" spans="1:16" s="1" customFormat="1" ht="66" customHeight="1">
      <c r="A9" s="228" t="s">
        <v>331</v>
      </c>
      <c r="B9" s="234" t="s">
        <v>93</v>
      </c>
      <c r="C9" s="234" t="s">
        <v>338</v>
      </c>
      <c r="D9" s="234" t="s">
        <v>218</v>
      </c>
      <c r="E9" s="234" t="s">
        <v>53</v>
      </c>
      <c r="F9" s="234" t="s">
        <v>104</v>
      </c>
      <c r="G9" s="228" t="str">
        <f>A9</f>
        <v>賃金改善（全体）の内容</v>
      </c>
      <c r="H9" s="234" t="s">
        <v>176</v>
      </c>
      <c r="I9" s="234" t="s">
        <v>343</v>
      </c>
      <c r="J9" s="234" t="s">
        <v>344</v>
      </c>
      <c r="K9" s="234" t="s">
        <v>347</v>
      </c>
      <c r="L9" s="223" t="s">
        <v>223</v>
      </c>
    </row>
    <row r="10" spans="1:16" ht="50.25" customHeight="1">
      <c r="A10" s="229" t="s">
        <v>123</v>
      </c>
      <c r="B10" s="235">
        <v>10</v>
      </c>
      <c r="C10" s="238">
        <v>4500</v>
      </c>
      <c r="D10" s="239">
        <v>6</v>
      </c>
      <c r="E10" s="238">
        <v>4500</v>
      </c>
      <c r="F10" s="246">
        <f>((B10*C10*D10)/B10)/D10</f>
        <v>4500</v>
      </c>
      <c r="G10" s="229" t="s">
        <v>340</v>
      </c>
      <c r="H10" s="227">
        <f t="shared" ref="H10:J12" si="0">B10</f>
        <v>10</v>
      </c>
      <c r="I10" s="246">
        <f t="shared" si="0"/>
        <v>4500</v>
      </c>
      <c r="J10" s="252">
        <f t="shared" si="0"/>
        <v>6</v>
      </c>
      <c r="K10" s="246">
        <f>H10*I10*J10</f>
        <v>270000</v>
      </c>
      <c r="L10" s="223" t="s">
        <v>177</v>
      </c>
    </row>
    <row r="11" spans="1:16" ht="57" customHeight="1">
      <c r="A11" s="229" t="s">
        <v>252</v>
      </c>
      <c r="B11" s="235">
        <v>10</v>
      </c>
      <c r="C11" s="238">
        <v>1000</v>
      </c>
      <c r="D11" s="239">
        <v>6</v>
      </c>
      <c r="E11" s="238">
        <v>1000</v>
      </c>
      <c r="F11" s="246">
        <f>((B11*C11*D11)/B11)/D11</f>
        <v>1000</v>
      </c>
      <c r="G11" s="229" t="s">
        <v>322</v>
      </c>
      <c r="H11" s="227">
        <f t="shared" si="0"/>
        <v>10</v>
      </c>
      <c r="I11" s="246">
        <f t="shared" si="0"/>
        <v>1000</v>
      </c>
      <c r="J11" s="252">
        <f t="shared" si="0"/>
        <v>6</v>
      </c>
      <c r="K11" s="246">
        <f>H11*I11*J11</f>
        <v>60000</v>
      </c>
      <c r="L11" s="223" t="s">
        <v>26</v>
      </c>
    </row>
    <row r="12" spans="1:16" ht="80.25" customHeight="1">
      <c r="A12" s="229" t="s">
        <v>332</v>
      </c>
      <c r="B12" s="235"/>
      <c r="C12" s="238"/>
      <c r="D12" s="239"/>
      <c r="E12" s="241"/>
      <c r="F12" s="246" t="e">
        <f>((B12*C12*D12)/B12)/D12</f>
        <v>#DIV/0!</v>
      </c>
      <c r="G12" s="229" t="s">
        <v>341</v>
      </c>
      <c r="H12" s="227">
        <f t="shared" si="0"/>
        <v>0</v>
      </c>
      <c r="I12" s="246">
        <f t="shared" si="0"/>
        <v>0</v>
      </c>
      <c r="J12" s="252">
        <f t="shared" si="0"/>
        <v>0</v>
      </c>
      <c r="K12" s="246">
        <f>H12*I12*J12</f>
        <v>0</v>
      </c>
      <c r="L12" s="223" t="s">
        <v>350</v>
      </c>
    </row>
    <row r="13" spans="1:16" ht="42.75" customHeight="1">
      <c r="A13" s="229" t="s">
        <v>214</v>
      </c>
      <c r="B13" s="235"/>
      <c r="C13" s="238"/>
      <c r="D13" s="240"/>
      <c r="E13" s="242"/>
      <c r="F13" s="246" t="e">
        <f>((B13*C13*D13)/B13)/D13</f>
        <v>#DIV/0!</v>
      </c>
      <c r="G13" s="229" t="s">
        <v>13</v>
      </c>
      <c r="H13" s="227">
        <f>B13</f>
        <v>0</v>
      </c>
      <c r="I13" s="246">
        <f>C13</f>
        <v>0</v>
      </c>
      <c r="J13" s="240">
        <v>4</v>
      </c>
      <c r="K13" s="246">
        <f>H13*I13*J13</f>
        <v>0</v>
      </c>
      <c r="L13" s="223" t="s">
        <v>149</v>
      </c>
    </row>
    <row r="14" spans="1:16" ht="41.25" customHeight="1">
      <c r="A14" s="229" t="s">
        <v>130</v>
      </c>
      <c r="B14" s="235"/>
      <c r="C14" s="238"/>
      <c r="D14" s="240"/>
      <c r="E14" s="242"/>
      <c r="F14" s="246" t="e">
        <f>(B14*C14)/B14/D14</f>
        <v>#DIV/0!</v>
      </c>
      <c r="G14" s="229" t="s">
        <v>71</v>
      </c>
      <c r="H14" s="227">
        <f>B14</f>
        <v>0</v>
      </c>
      <c r="I14" s="246">
        <f>C14</f>
        <v>0</v>
      </c>
      <c r="J14" s="240">
        <v>4</v>
      </c>
      <c r="K14" s="246">
        <f>H14*I14</f>
        <v>0</v>
      </c>
      <c r="L14" s="223" t="s">
        <v>351</v>
      </c>
      <c r="M14" s="1">
        <v>1</v>
      </c>
      <c r="N14" s="1">
        <v>2</v>
      </c>
      <c r="O14" s="1">
        <v>3</v>
      </c>
      <c r="P14" s="1">
        <v>4</v>
      </c>
    </row>
    <row r="15" spans="1:16" ht="73.5" customHeight="1">
      <c r="A15" s="230"/>
      <c r="B15" s="236"/>
      <c r="C15" s="236"/>
      <c r="D15" s="236"/>
      <c r="E15" s="236"/>
      <c r="F15" s="247"/>
      <c r="G15" s="250" t="s">
        <v>23</v>
      </c>
      <c r="H15" s="251"/>
      <c r="I15" s="251"/>
      <c r="J15" s="251"/>
      <c r="K15" s="246">
        <v>0</v>
      </c>
      <c r="L15" s="223" t="s">
        <v>352</v>
      </c>
    </row>
    <row r="16" spans="1:16" ht="55.5" customHeight="1">
      <c r="A16" s="231" t="s">
        <v>356</v>
      </c>
      <c r="B16" s="237"/>
      <c r="C16" s="237"/>
      <c r="D16" s="237"/>
      <c r="E16" s="237"/>
      <c r="F16" s="237"/>
      <c r="G16" s="237"/>
      <c r="H16" s="237"/>
      <c r="I16" s="237"/>
      <c r="J16" s="237"/>
      <c r="K16" s="255"/>
    </row>
    <row r="17" spans="1:16" s="1" customFormat="1" ht="72.75" customHeight="1">
      <c r="A17" s="228" t="s">
        <v>67</v>
      </c>
      <c r="B17" s="234" t="s">
        <v>93</v>
      </c>
      <c r="C17" s="234" t="s">
        <v>338</v>
      </c>
      <c r="D17" s="234" t="s">
        <v>218</v>
      </c>
      <c r="E17" s="234" t="s">
        <v>53</v>
      </c>
      <c r="F17" s="234" t="s">
        <v>104</v>
      </c>
      <c r="G17" s="228" t="str">
        <f>A17</f>
        <v>看護職員等（保健師、助産師、看護師及び准看護師）の賃金改善の内容</v>
      </c>
      <c r="H17" s="234" t="s">
        <v>176</v>
      </c>
      <c r="I17" s="234" t="s">
        <v>343</v>
      </c>
      <c r="J17" s="234" t="s">
        <v>344</v>
      </c>
      <c r="K17" s="234" t="s">
        <v>347</v>
      </c>
      <c r="L17" s="223" t="s">
        <v>223</v>
      </c>
    </row>
    <row r="18" spans="1:16" ht="50.25" customHeight="1">
      <c r="A18" s="229" t="s">
        <v>123</v>
      </c>
      <c r="B18" s="235">
        <v>5</v>
      </c>
      <c r="C18" s="238">
        <v>5000</v>
      </c>
      <c r="D18" s="239">
        <v>6</v>
      </c>
      <c r="E18" s="238">
        <v>5000</v>
      </c>
      <c r="F18" s="246">
        <f>((B18*C18*D18)/B18)/D18</f>
        <v>5000</v>
      </c>
      <c r="G18" s="229" t="s">
        <v>340</v>
      </c>
      <c r="H18" s="227">
        <f t="shared" ref="H18:J20" si="1">B18</f>
        <v>5</v>
      </c>
      <c r="I18" s="246">
        <f t="shared" si="1"/>
        <v>5000</v>
      </c>
      <c r="J18" s="252">
        <f t="shared" si="1"/>
        <v>6</v>
      </c>
      <c r="K18" s="246">
        <f>H18*I18*J18</f>
        <v>150000</v>
      </c>
      <c r="L18" s="223" t="s">
        <v>177</v>
      </c>
    </row>
    <row r="19" spans="1:16" ht="57" customHeight="1">
      <c r="A19" s="229" t="s">
        <v>252</v>
      </c>
      <c r="B19" s="235">
        <v>5</v>
      </c>
      <c r="C19" s="238">
        <v>1080</v>
      </c>
      <c r="D19" s="239">
        <v>6</v>
      </c>
      <c r="E19" s="238">
        <v>1080</v>
      </c>
      <c r="F19" s="246">
        <f>((B19*C19*D19)/B19)/D19</f>
        <v>1080</v>
      </c>
      <c r="G19" s="229" t="s">
        <v>322</v>
      </c>
      <c r="H19" s="227">
        <f t="shared" si="1"/>
        <v>5</v>
      </c>
      <c r="I19" s="246">
        <f t="shared" si="1"/>
        <v>1080</v>
      </c>
      <c r="J19" s="252">
        <f t="shared" si="1"/>
        <v>6</v>
      </c>
      <c r="K19" s="246">
        <f>H19*I19*J19</f>
        <v>32400</v>
      </c>
      <c r="L19" s="223" t="s">
        <v>26</v>
      </c>
    </row>
    <row r="20" spans="1:16" ht="80.25" customHeight="1">
      <c r="A20" s="229" t="s">
        <v>332</v>
      </c>
      <c r="B20" s="235"/>
      <c r="C20" s="238"/>
      <c r="D20" s="239"/>
      <c r="E20" s="241"/>
      <c r="F20" s="246" t="e">
        <f>((B20*C20*D20)/B20)/D20</f>
        <v>#DIV/0!</v>
      </c>
      <c r="G20" s="229" t="s">
        <v>341</v>
      </c>
      <c r="H20" s="227">
        <f t="shared" si="1"/>
        <v>0</v>
      </c>
      <c r="I20" s="246">
        <f t="shared" si="1"/>
        <v>0</v>
      </c>
      <c r="J20" s="252">
        <f t="shared" si="1"/>
        <v>0</v>
      </c>
      <c r="K20" s="246">
        <f>H20*I20*J20</f>
        <v>0</v>
      </c>
      <c r="L20" s="223" t="s">
        <v>350</v>
      </c>
    </row>
    <row r="21" spans="1:16" ht="42.75" customHeight="1">
      <c r="A21" s="229" t="s">
        <v>214</v>
      </c>
      <c r="B21" s="235"/>
      <c r="C21" s="238"/>
      <c r="D21" s="240"/>
      <c r="E21" s="242"/>
      <c r="F21" s="246" t="e">
        <f>((B21*C21*D21)/B21)/D21</f>
        <v>#DIV/0!</v>
      </c>
      <c r="G21" s="229" t="s">
        <v>13</v>
      </c>
      <c r="H21" s="227">
        <f>B21</f>
        <v>0</v>
      </c>
      <c r="I21" s="246">
        <f>C21</f>
        <v>0</v>
      </c>
      <c r="J21" s="240">
        <v>4</v>
      </c>
      <c r="K21" s="246">
        <f>H21*I21*J21</f>
        <v>0</v>
      </c>
      <c r="L21" s="223" t="s">
        <v>149</v>
      </c>
    </row>
    <row r="22" spans="1:16" ht="41.25" customHeight="1">
      <c r="A22" s="229" t="s">
        <v>130</v>
      </c>
      <c r="B22" s="235"/>
      <c r="C22" s="238"/>
      <c r="D22" s="240"/>
      <c r="E22" s="242"/>
      <c r="F22" s="246" t="e">
        <f>(B22*C22)/B22/D22</f>
        <v>#DIV/0!</v>
      </c>
      <c r="G22" s="229" t="s">
        <v>71</v>
      </c>
      <c r="H22" s="227">
        <f>B22</f>
        <v>0</v>
      </c>
      <c r="I22" s="246">
        <f>C22</f>
        <v>0</v>
      </c>
      <c r="J22" s="240">
        <v>4</v>
      </c>
      <c r="K22" s="246">
        <f>H22*I22</f>
        <v>0</v>
      </c>
      <c r="L22" s="223" t="s">
        <v>351</v>
      </c>
      <c r="M22" s="1">
        <v>1</v>
      </c>
      <c r="N22" s="1">
        <v>2</v>
      </c>
      <c r="O22" s="1">
        <v>3</v>
      </c>
      <c r="P22" s="1">
        <v>4</v>
      </c>
    </row>
    <row r="23" spans="1:16" s="1" customFormat="1" ht="72.75" customHeight="1">
      <c r="A23" s="228" t="s">
        <v>326</v>
      </c>
      <c r="B23" s="234" t="s">
        <v>93</v>
      </c>
      <c r="C23" s="234" t="s">
        <v>338</v>
      </c>
      <c r="D23" s="234" t="s">
        <v>218</v>
      </c>
      <c r="E23" s="234" t="s">
        <v>53</v>
      </c>
      <c r="F23" s="234" t="s">
        <v>104</v>
      </c>
      <c r="G23" s="228" t="str">
        <f>A23</f>
        <v>事務職員の賃金改善の内容</v>
      </c>
      <c r="H23" s="234" t="s">
        <v>176</v>
      </c>
      <c r="I23" s="234" t="s">
        <v>343</v>
      </c>
      <c r="J23" s="234" t="s">
        <v>344</v>
      </c>
      <c r="K23" s="234" t="s">
        <v>347</v>
      </c>
      <c r="L23" s="223" t="s">
        <v>223</v>
      </c>
    </row>
    <row r="24" spans="1:16" ht="50.25" customHeight="1">
      <c r="A24" s="229" t="s">
        <v>123</v>
      </c>
      <c r="B24" s="235">
        <v>2</v>
      </c>
      <c r="C24" s="238">
        <v>3250</v>
      </c>
      <c r="D24" s="239">
        <v>6</v>
      </c>
      <c r="E24" s="238">
        <v>3250</v>
      </c>
      <c r="F24" s="246">
        <f>((B24*C24*D24)/B24)/D24</f>
        <v>3250</v>
      </c>
      <c r="G24" s="229" t="s">
        <v>340</v>
      </c>
      <c r="H24" s="227">
        <f t="shared" ref="H24:J26" si="2">B24</f>
        <v>2</v>
      </c>
      <c r="I24" s="246">
        <f t="shared" si="2"/>
        <v>3250</v>
      </c>
      <c r="J24" s="252">
        <f t="shared" si="2"/>
        <v>6</v>
      </c>
      <c r="K24" s="246">
        <f>H24*I24*J24</f>
        <v>39000</v>
      </c>
      <c r="L24" s="223" t="s">
        <v>177</v>
      </c>
    </row>
    <row r="25" spans="1:16" ht="57" customHeight="1">
      <c r="A25" s="229" t="s">
        <v>252</v>
      </c>
      <c r="B25" s="235">
        <v>2</v>
      </c>
      <c r="C25" s="238">
        <v>800</v>
      </c>
      <c r="D25" s="239">
        <v>6</v>
      </c>
      <c r="E25" s="238">
        <v>800</v>
      </c>
      <c r="F25" s="246">
        <f>((B25*C25*D25)/B25)/D25</f>
        <v>800</v>
      </c>
      <c r="G25" s="229" t="s">
        <v>322</v>
      </c>
      <c r="H25" s="227">
        <f t="shared" si="2"/>
        <v>2</v>
      </c>
      <c r="I25" s="246">
        <f t="shared" si="2"/>
        <v>800</v>
      </c>
      <c r="J25" s="252">
        <f t="shared" si="2"/>
        <v>6</v>
      </c>
      <c r="K25" s="246">
        <f>H25*I25*J25</f>
        <v>9600</v>
      </c>
      <c r="L25" s="223" t="s">
        <v>26</v>
      </c>
    </row>
    <row r="26" spans="1:16" ht="80.25" customHeight="1">
      <c r="A26" s="229" t="s">
        <v>332</v>
      </c>
      <c r="B26" s="235"/>
      <c r="C26" s="238"/>
      <c r="D26" s="239"/>
      <c r="E26" s="241"/>
      <c r="F26" s="246" t="e">
        <f>((B26*C26*D26)/B26)/D26</f>
        <v>#DIV/0!</v>
      </c>
      <c r="G26" s="229" t="s">
        <v>342</v>
      </c>
      <c r="H26" s="227">
        <f t="shared" si="2"/>
        <v>0</v>
      </c>
      <c r="I26" s="246">
        <f t="shared" si="2"/>
        <v>0</v>
      </c>
      <c r="J26" s="252">
        <f t="shared" si="2"/>
        <v>0</v>
      </c>
      <c r="K26" s="246">
        <f>H26*I26*J26</f>
        <v>0</v>
      </c>
      <c r="L26" s="223" t="s">
        <v>350</v>
      </c>
    </row>
    <row r="27" spans="1:16" ht="43.5" customHeight="1">
      <c r="A27" s="229" t="s">
        <v>214</v>
      </c>
      <c r="B27" s="235"/>
      <c r="C27" s="238"/>
      <c r="D27" s="240"/>
      <c r="E27" s="242"/>
      <c r="F27" s="246" t="e">
        <f>((B27*C27*D27)/B27)/D27</f>
        <v>#DIV/0!</v>
      </c>
      <c r="G27" s="229" t="s">
        <v>13</v>
      </c>
      <c r="H27" s="227">
        <f>B27</f>
        <v>0</v>
      </c>
      <c r="I27" s="246">
        <f>C27</f>
        <v>0</v>
      </c>
      <c r="J27" s="240">
        <v>4</v>
      </c>
      <c r="K27" s="246">
        <f>H27*I27*J27</f>
        <v>0</v>
      </c>
      <c r="L27" s="223" t="s">
        <v>149</v>
      </c>
    </row>
    <row r="28" spans="1:16" ht="41.25" customHeight="1">
      <c r="A28" s="229" t="s">
        <v>130</v>
      </c>
      <c r="B28" s="235"/>
      <c r="C28" s="238"/>
      <c r="D28" s="240"/>
      <c r="E28" s="242"/>
      <c r="F28" s="246" t="e">
        <f>(B28*C28)/B28/D28</f>
        <v>#DIV/0!</v>
      </c>
      <c r="G28" s="229" t="s">
        <v>71</v>
      </c>
      <c r="H28" s="227">
        <f>B28</f>
        <v>0</v>
      </c>
      <c r="I28" s="246">
        <f>C28</f>
        <v>0</v>
      </c>
      <c r="J28" s="240">
        <v>4</v>
      </c>
      <c r="K28" s="246">
        <f>H28*I28</f>
        <v>0</v>
      </c>
      <c r="L28" s="223" t="s">
        <v>351</v>
      </c>
      <c r="M28" s="1">
        <v>1</v>
      </c>
      <c r="N28" s="1">
        <v>2</v>
      </c>
      <c r="O28" s="1">
        <v>3</v>
      </c>
      <c r="P28" s="1">
        <v>4</v>
      </c>
    </row>
    <row r="29" spans="1:16" s="1" customFormat="1" ht="72.75" customHeight="1">
      <c r="A29" s="228" t="s">
        <v>334</v>
      </c>
      <c r="B29" s="234" t="s">
        <v>93</v>
      </c>
      <c r="C29" s="234" t="s">
        <v>338</v>
      </c>
      <c r="D29" s="234" t="s">
        <v>218</v>
      </c>
      <c r="E29" s="234" t="s">
        <v>53</v>
      </c>
      <c r="F29" s="234" t="s">
        <v>104</v>
      </c>
      <c r="G29" s="228" t="str">
        <f>A29</f>
        <v>看護補助者の賃金改善の内容</v>
      </c>
      <c r="H29" s="234" t="s">
        <v>176</v>
      </c>
      <c r="I29" s="234" t="s">
        <v>343</v>
      </c>
      <c r="J29" s="234" t="s">
        <v>344</v>
      </c>
      <c r="K29" s="234" t="s">
        <v>347</v>
      </c>
      <c r="L29" s="223" t="s">
        <v>223</v>
      </c>
    </row>
    <row r="30" spans="1:16" ht="50.25" customHeight="1">
      <c r="A30" s="229" t="s">
        <v>123</v>
      </c>
      <c r="B30" s="235">
        <v>3</v>
      </c>
      <c r="C30" s="238">
        <v>4500</v>
      </c>
      <c r="D30" s="239">
        <v>6</v>
      </c>
      <c r="E30" s="238">
        <v>4500</v>
      </c>
      <c r="F30" s="246">
        <f>((B30*C30*D30)/B30)/D30</f>
        <v>4500</v>
      </c>
      <c r="G30" s="229" t="s">
        <v>340</v>
      </c>
      <c r="H30" s="227">
        <f t="shared" ref="H30:J32" si="3">B30</f>
        <v>3</v>
      </c>
      <c r="I30" s="246">
        <f t="shared" si="3"/>
        <v>4500</v>
      </c>
      <c r="J30" s="252">
        <f t="shared" si="3"/>
        <v>6</v>
      </c>
      <c r="K30" s="246">
        <f>H30*I30*J30</f>
        <v>81000</v>
      </c>
      <c r="L30" s="223" t="s">
        <v>177</v>
      </c>
    </row>
    <row r="31" spans="1:16" ht="57" customHeight="1">
      <c r="A31" s="229" t="s">
        <v>252</v>
      </c>
      <c r="B31" s="235">
        <v>3</v>
      </c>
      <c r="C31" s="238">
        <v>1000</v>
      </c>
      <c r="D31" s="239">
        <v>6</v>
      </c>
      <c r="E31" s="238">
        <v>1000</v>
      </c>
      <c r="F31" s="246">
        <f>((B31*C31*D31)/B31)/D31</f>
        <v>1000</v>
      </c>
      <c r="G31" s="229" t="s">
        <v>322</v>
      </c>
      <c r="H31" s="227">
        <f t="shared" si="3"/>
        <v>3</v>
      </c>
      <c r="I31" s="246">
        <f t="shared" si="3"/>
        <v>1000</v>
      </c>
      <c r="J31" s="252">
        <f t="shared" si="3"/>
        <v>6</v>
      </c>
      <c r="K31" s="246">
        <f>H31*I31*J31</f>
        <v>18000</v>
      </c>
      <c r="L31" s="223" t="s">
        <v>26</v>
      </c>
    </row>
    <row r="32" spans="1:16" ht="80.25" customHeight="1">
      <c r="A32" s="229" t="s">
        <v>332</v>
      </c>
      <c r="B32" s="235"/>
      <c r="C32" s="238"/>
      <c r="D32" s="239"/>
      <c r="E32" s="241"/>
      <c r="F32" s="246" t="e">
        <f>((B32*C32*D32)/B32)/D32</f>
        <v>#DIV/0!</v>
      </c>
      <c r="G32" s="229" t="s">
        <v>342</v>
      </c>
      <c r="H32" s="227">
        <f t="shared" si="3"/>
        <v>0</v>
      </c>
      <c r="I32" s="246">
        <f t="shared" si="3"/>
        <v>0</v>
      </c>
      <c r="J32" s="252">
        <f t="shared" si="3"/>
        <v>0</v>
      </c>
      <c r="K32" s="246">
        <f>H32*I32*J32</f>
        <v>0</v>
      </c>
      <c r="L32" s="223" t="s">
        <v>350</v>
      </c>
    </row>
    <row r="33" spans="1:16" ht="43.5" customHeight="1">
      <c r="A33" s="229" t="s">
        <v>214</v>
      </c>
      <c r="B33" s="235"/>
      <c r="C33" s="238"/>
      <c r="D33" s="240"/>
      <c r="E33" s="242"/>
      <c r="F33" s="246" t="e">
        <f>((B33*C33*D33)/B33)/D33</f>
        <v>#DIV/0!</v>
      </c>
      <c r="G33" s="229" t="s">
        <v>13</v>
      </c>
      <c r="H33" s="227">
        <f>B33</f>
        <v>0</v>
      </c>
      <c r="I33" s="246">
        <f>C33</f>
        <v>0</v>
      </c>
      <c r="J33" s="240">
        <v>4</v>
      </c>
      <c r="K33" s="246">
        <f>H33*I33*J33</f>
        <v>0</v>
      </c>
      <c r="L33" s="223" t="s">
        <v>149</v>
      </c>
    </row>
    <row r="34" spans="1:16" ht="41.25" customHeight="1">
      <c r="A34" s="229" t="s">
        <v>130</v>
      </c>
      <c r="B34" s="235"/>
      <c r="C34" s="238"/>
      <c r="D34" s="240"/>
      <c r="E34" s="242"/>
      <c r="F34" s="246" t="e">
        <f>(B34*C34)/B34/D34</f>
        <v>#DIV/0!</v>
      </c>
      <c r="G34" s="229" t="s">
        <v>71</v>
      </c>
      <c r="H34" s="227">
        <f>B34</f>
        <v>0</v>
      </c>
      <c r="I34" s="246">
        <f>C34</f>
        <v>0</v>
      </c>
      <c r="J34" s="240">
        <v>4</v>
      </c>
      <c r="K34" s="246">
        <f>H34*I34</f>
        <v>0</v>
      </c>
      <c r="L34" s="223" t="s">
        <v>351</v>
      </c>
      <c r="M34" s="1">
        <v>1</v>
      </c>
      <c r="N34" s="1">
        <v>2</v>
      </c>
      <c r="O34" s="1">
        <v>3</v>
      </c>
      <c r="P34" s="1">
        <v>4</v>
      </c>
    </row>
    <row r="35" spans="1:16" s="1" customFormat="1" ht="72.75" customHeight="1">
      <c r="A35" s="228" t="s">
        <v>278</v>
      </c>
      <c r="B35" s="234" t="s">
        <v>93</v>
      </c>
      <c r="C35" s="234" t="s">
        <v>243</v>
      </c>
      <c r="D35" s="234" t="s">
        <v>218</v>
      </c>
      <c r="E35" s="234" t="s">
        <v>53</v>
      </c>
      <c r="F35" s="234" t="s">
        <v>104</v>
      </c>
      <c r="G35" s="228" t="str">
        <f>A35</f>
        <v>（常勤（換算しない）10人以上を雇用している場合は必ず記載）
リハビリ職種（理学療法士、作業療法士、言語聴覚士）の賃金改善の内容</v>
      </c>
      <c r="H35" s="234" t="s">
        <v>176</v>
      </c>
      <c r="I35" s="234" t="s">
        <v>343</v>
      </c>
      <c r="J35" s="234" t="s">
        <v>344</v>
      </c>
      <c r="K35" s="234" t="s">
        <v>347</v>
      </c>
      <c r="L35" s="223" t="s">
        <v>223</v>
      </c>
    </row>
    <row r="36" spans="1:16" ht="50.25" customHeight="1">
      <c r="A36" s="229" t="s">
        <v>123</v>
      </c>
      <c r="B36" s="235"/>
      <c r="C36" s="238"/>
      <c r="D36" s="239"/>
      <c r="E36" s="238"/>
      <c r="F36" s="246" t="e">
        <f>((B36*C36*D36)/B36)/D36</f>
        <v>#DIV/0!</v>
      </c>
      <c r="G36" s="229" t="s">
        <v>340</v>
      </c>
      <c r="H36" s="227">
        <f t="shared" ref="H36:J38" si="4">B36</f>
        <v>0</v>
      </c>
      <c r="I36" s="246">
        <f t="shared" si="4"/>
        <v>0</v>
      </c>
      <c r="J36" s="252">
        <f t="shared" si="4"/>
        <v>0</v>
      </c>
      <c r="K36" s="246">
        <f>H36*I36*J36</f>
        <v>0</v>
      </c>
      <c r="L36" s="223" t="s">
        <v>177</v>
      </c>
    </row>
    <row r="37" spans="1:16" ht="57" customHeight="1">
      <c r="A37" s="229" t="s">
        <v>252</v>
      </c>
      <c r="B37" s="235"/>
      <c r="C37" s="238"/>
      <c r="D37" s="239"/>
      <c r="E37" s="238"/>
      <c r="F37" s="246" t="e">
        <f>((B37*C37*D37)/B37)/D37</f>
        <v>#DIV/0!</v>
      </c>
      <c r="G37" s="229" t="s">
        <v>322</v>
      </c>
      <c r="H37" s="227">
        <f t="shared" si="4"/>
        <v>0</v>
      </c>
      <c r="I37" s="246">
        <f t="shared" si="4"/>
        <v>0</v>
      </c>
      <c r="J37" s="252">
        <f t="shared" si="4"/>
        <v>0</v>
      </c>
      <c r="K37" s="246">
        <f>H37*I37*J37</f>
        <v>0</v>
      </c>
      <c r="L37" s="223" t="s">
        <v>26</v>
      </c>
    </row>
    <row r="38" spans="1:16" ht="80.25" customHeight="1">
      <c r="A38" s="229" t="s">
        <v>332</v>
      </c>
      <c r="B38" s="235"/>
      <c r="C38" s="238"/>
      <c r="D38" s="239"/>
      <c r="E38" s="241"/>
      <c r="F38" s="246" t="e">
        <f>((B38*C38*D38)/B38)/D38</f>
        <v>#DIV/0!</v>
      </c>
      <c r="G38" s="229" t="s">
        <v>342</v>
      </c>
      <c r="H38" s="227">
        <f t="shared" si="4"/>
        <v>0</v>
      </c>
      <c r="I38" s="246">
        <f t="shared" si="4"/>
        <v>0</v>
      </c>
      <c r="J38" s="252">
        <f t="shared" si="4"/>
        <v>0</v>
      </c>
      <c r="K38" s="246">
        <f>H38*I38*J38</f>
        <v>0</v>
      </c>
      <c r="L38" s="223" t="s">
        <v>350</v>
      </c>
    </row>
    <row r="39" spans="1:16" ht="43.5" customHeight="1">
      <c r="A39" s="229" t="s">
        <v>214</v>
      </c>
      <c r="B39" s="235"/>
      <c r="C39" s="238"/>
      <c r="D39" s="240"/>
      <c r="E39" s="242"/>
      <c r="F39" s="246" t="e">
        <f>((B39*C39*D39)/B39)/D39</f>
        <v>#DIV/0!</v>
      </c>
      <c r="G39" s="229" t="s">
        <v>13</v>
      </c>
      <c r="H39" s="227">
        <f>B39</f>
        <v>0</v>
      </c>
      <c r="I39" s="246">
        <f>C39</f>
        <v>0</v>
      </c>
      <c r="J39" s="240">
        <v>4</v>
      </c>
      <c r="K39" s="246">
        <f>H39*I39*J39</f>
        <v>0</v>
      </c>
      <c r="L39" s="223" t="s">
        <v>149</v>
      </c>
    </row>
    <row r="40" spans="1:16" ht="41.25" customHeight="1">
      <c r="A40" s="229" t="s">
        <v>130</v>
      </c>
      <c r="B40" s="235"/>
      <c r="C40" s="238"/>
      <c r="D40" s="240"/>
      <c r="E40" s="242"/>
      <c r="F40" s="246" t="e">
        <f>(B40*C40)/B40/D40</f>
        <v>#DIV/0!</v>
      </c>
      <c r="G40" s="229" t="s">
        <v>71</v>
      </c>
      <c r="H40" s="227">
        <f>B40</f>
        <v>0</v>
      </c>
      <c r="I40" s="246">
        <f>C40</f>
        <v>0</v>
      </c>
      <c r="J40" s="240">
        <v>4</v>
      </c>
      <c r="K40" s="246">
        <f>H40*I40</f>
        <v>0</v>
      </c>
      <c r="L40" s="223" t="s">
        <v>351</v>
      </c>
      <c r="M40" s="1">
        <v>1</v>
      </c>
      <c r="N40" s="1">
        <v>2</v>
      </c>
      <c r="O40" s="1">
        <v>3</v>
      </c>
      <c r="P40" s="1">
        <v>4</v>
      </c>
    </row>
    <row r="41" spans="1:16" s="1" customFormat="1" ht="72.75" customHeight="1">
      <c r="A41" s="228" t="s">
        <v>335</v>
      </c>
      <c r="B41" s="234" t="s">
        <v>93</v>
      </c>
      <c r="C41" s="234" t="s">
        <v>243</v>
      </c>
      <c r="D41" s="234" t="s">
        <v>218</v>
      </c>
      <c r="E41" s="234" t="s">
        <v>53</v>
      </c>
      <c r="F41" s="234" t="s">
        <v>104</v>
      </c>
      <c r="G41" s="228" t="str">
        <f>A41</f>
        <v>（理学療法士単独の賃金表がある場合は必ず記載）
理学療法士の賃金改善の内容</v>
      </c>
      <c r="H41" s="234" t="s">
        <v>176</v>
      </c>
      <c r="I41" s="234" t="s">
        <v>343</v>
      </c>
      <c r="J41" s="234" t="s">
        <v>344</v>
      </c>
      <c r="K41" s="234" t="s">
        <v>347</v>
      </c>
      <c r="L41" s="223" t="s">
        <v>223</v>
      </c>
    </row>
    <row r="42" spans="1:16" ht="50.25" customHeight="1">
      <c r="A42" s="229" t="s">
        <v>123</v>
      </c>
      <c r="B42" s="235"/>
      <c r="C42" s="238"/>
      <c r="D42" s="239"/>
      <c r="E42" s="238"/>
      <c r="F42" s="246" t="e">
        <f>((B42*C42*D42)/B42)/D42</f>
        <v>#DIV/0!</v>
      </c>
      <c r="G42" s="229" t="s">
        <v>340</v>
      </c>
      <c r="H42" s="227">
        <f t="shared" ref="H42:J44" si="5">B42</f>
        <v>0</v>
      </c>
      <c r="I42" s="246">
        <f t="shared" si="5"/>
        <v>0</v>
      </c>
      <c r="J42" s="252">
        <f t="shared" si="5"/>
        <v>0</v>
      </c>
      <c r="K42" s="246">
        <f>H42*I42*J42</f>
        <v>0</v>
      </c>
      <c r="L42" s="223" t="s">
        <v>177</v>
      </c>
    </row>
    <row r="43" spans="1:16" ht="57" customHeight="1">
      <c r="A43" s="229" t="s">
        <v>252</v>
      </c>
      <c r="B43" s="235"/>
      <c r="C43" s="238"/>
      <c r="D43" s="239"/>
      <c r="E43" s="238"/>
      <c r="F43" s="246" t="e">
        <f>((B43*C43*D43)/B43)/D43</f>
        <v>#DIV/0!</v>
      </c>
      <c r="G43" s="229" t="s">
        <v>322</v>
      </c>
      <c r="H43" s="227">
        <f t="shared" si="5"/>
        <v>0</v>
      </c>
      <c r="I43" s="246">
        <f t="shared" si="5"/>
        <v>0</v>
      </c>
      <c r="J43" s="252">
        <f t="shared" si="5"/>
        <v>0</v>
      </c>
      <c r="K43" s="246">
        <f>H43*I43*J43</f>
        <v>0</v>
      </c>
      <c r="L43" s="223" t="s">
        <v>26</v>
      </c>
    </row>
    <row r="44" spans="1:16" ht="80.25" customHeight="1">
      <c r="A44" s="229" t="s">
        <v>332</v>
      </c>
      <c r="B44" s="235"/>
      <c r="C44" s="238"/>
      <c r="D44" s="239"/>
      <c r="E44" s="241"/>
      <c r="F44" s="246" t="e">
        <f>((B44*C44*D44)/B44)/D44</f>
        <v>#DIV/0!</v>
      </c>
      <c r="G44" s="229" t="s">
        <v>342</v>
      </c>
      <c r="H44" s="227">
        <f t="shared" si="5"/>
        <v>0</v>
      </c>
      <c r="I44" s="246">
        <f t="shared" si="5"/>
        <v>0</v>
      </c>
      <c r="J44" s="252">
        <f t="shared" si="5"/>
        <v>0</v>
      </c>
      <c r="K44" s="246">
        <f>H44*I44*J44</f>
        <v>0</v>
      </c>
      <c r="L44" s="223" t="s">
        <v>350</v>
      </c>
    </row>
    <row r="45" spans="1:16" ht="43.5" customHeight="1">
      <c r="A45" s="229" t="s">
        <v>214</v>
      </c>
      <c r="B45" s="235"/>
      <c r="C45" s="238"/>
      <c r="D45" s="240"/>
      <c r="E45" s="242"/>
      <c r="F45" s="246" t="e">
        <f>((B45*C45*D45)/B45)/D45</f>
        <v>#DIV/0!</v>
      </c>
      <c r="G45" s="229" t="s">
        <v>13</v>
      </c>
      <c r="H45" s="227">
        <f>B45</f>
        <v>0</v>
      </c>
      <c r="I45" s="246">
        <f>C45</f>
        <v>0</v>
      </c>
      <c r="J45" s="240">
        <v>4</v>
      </c>
      <c r="K45" s="246">
        <f>H45*I45*J45</f>
        <v>0</v>
      </c>
      <c r="L45" s="223" t="s">
        <v>149</v>
      </c>
    </row>
    <row r="46" spans="1:16" ht="41.25" customHeight="1">
      <c r="A46" s="229" t="s">
        <v>130</v>
      </c>
      <c r="B46" s="235"/>
      <c r="C46" s="238"/>
      <c r="D46" s="240"/>
      <c r="E46" s="242"/>
      <c r="F46" s="246" t="e">
        <f>(B46*C46)/B46/D46</f>
        <v>#DIV/0!</v>
      </c>
      <c r="G46" s="229" t="s">
        <v>71</v>
      </c>
      <c r="H46" s="227">
        <f>B46</f>
        <v>0</v>
      </c>
      <c r="I46" s="246">
        <f>C46</f>
        <v>0</v>
      </c>
      <c r="J46" s="240">
        <v>4</v>
      </c>
      <c r="K46" s="246">
        <f>H46*I46</f>
        <v>0</v>
      </c>
      <c r="L46" s="223" t="s">
        <v>351</v>
      </c>
      <c r="M46" s="1">
        <v>1</v>
      </c>
      <c r="N46" s="1">
        <v>2</v>
      </c>
      <c r="O46" s="1">
        <v>3</v>
      </c>
      <c r="P46" s="1">
        <v>4</v>
      </c>
    </row>
    <row r="47" spans="1:16" s="1" customFormat="1" ht="72.75" customHeight="1">
      <c r="A47" s="228" t="s">
        <v>336</v>
      </c>
      <c r="B47" s="234" t="s">
        <v>93</v>
      </c>
      <c r="C47" s="234" t="s">
        <v>243</v>
      </c>
      <c r="D47" s="234" t="s">
        <v>218</v>
      </c>
      <c r="E47" s="234" t="s">
        <v>53</v>
      </c>
      <c r="F47" s="234" t="s">
        <v>104</v>
      </c>
      <c r="G47" s="228" t="str">
        <f>A47</f>
        <v>（作業療法士単独の賃金表がある場合は必ず記載）
作業療法士の賃金改善の内容</v>
      </c>
      <c r="H47" s="234" t="s">
        <v>176</v>
      </c>
      <c r="I47" s="234" t="s">
        <v>343</v>
      </c>
      <c r="J47" s="234" t="s">
        <v>344</v>
      </c>
      <c r="K47" s="234" t="s">
        <v>347</v>
      </c>
      <c r="L47" s="223" t="s">
        <v>223</v>
      </c>
    </row>
    <row r="48" spans="1:16" ht="50.25" customHeight="1">
      <c r="A48" s="229" t="s">
        <v>123</v>
      </c>
      <c r="B48" s="235"/>
      <c r="C48" s="238"/>
      <c r="D48" s="239"/>
      <c r="E48" s="238"/>
      <c r="F48" s="246" t="e">
        <f>((B48*C48*D48)/B48)/D48</f>
        <v>#DIV/0!</v>
      </c>
      <c r="G48" s="229" t="s">
        <v>340</v>
      </c>
      <c r="H48" s="227">
        <f t="shared" ref="H48:J50" si="6">B48</f>
        <v>0</v>
      </c>
      <c r="I48" s="246">
        <f t="shared" si="6"/>
        <v>0</v>
      </c>
      <c r="J48" s="252">
        <f t="shared" si="6"/>
        <v>0</v>
      </c>
      <c r="K48" s="246">
        <f>H48*I48*J48</f>
        <v>0</v>
      </c>
      <c r="L48" s="223" t="s">
        <v>177</v>
      </c>
    </row>
    <row r="49" spans="1:16" ht="57" customHeight="1">
      <c r="A49" s="229" t="s">
        <v>252</v>
      </c>
      <c r="B49" s="235"/>
      <c r="C49" s="238"/>
      <c r="D49" s="239"/>
      <c r="E49" s="238"/>
      <c r="F49" s="246" t="e">
        <f>((B49*C49*D49)/B49)/D49</f>
        <v>#DIV/0!</v>
      </c>
      <c r="G49" s="229" t="s">
        <v>322</v>
      </c>
      <c r="H49" s="227">
        <f t="shared" si="6"/>
        <v>0</v>
      </c>
      <c r="I49" s="246">
        <f t="shared" si="6"/>
        <v>0</v>
      </c>
      <c r="J49" s="252">
        <f t="shared" si="6"/>
        <v>0</v>
      </c>
      <c r="K49" s="246">
        <f>H49*I49*J49</f>
        <v>0</v>
      </c>
      <c r="L49" s="223" t="s">
        <v>26</v>
      </c>
    </row>
    <row r="50" spans="1:16" ht="80.25" customHeight="1">
      <c r="A50" s="229" t="s">
        <v>332</v>
      </c>
      <c r="B50" s="235"/>
      <c r="C50" s="238"/>
      <c r="D50" s="239"/>
      <c r="E50" s="241"/>
      <c r="F50" s="246" t="e">
        <f>((B50*C50*D50)/B50)/D50</f>
        <v>#DIV/0!</v>
      </c>
      <c r="G50" s="229" t="s">
        <v>342</v>
      </c>
      <c r="H50" s="227">
        <f t="shared" si="6"/>
        <v>0</v>
      </c>
      <c r="I50" s="246">
        <f t="shared" si="6"/>
        <v>0</v>
      </c>
      <c r="J50" s="252">
        <f t="shared" si="6"/>
        <v>0</v>
      </c>
      <c r="K50" s="246">
        <f>H50*I50*J50</f>
        <v>0</v>
      </c>
      <c r="L50" s="223" t="s">
        <v>350</v>
      </c>
    </row>
    <row r="51" spans="1:16" ht="43.5" customHeight="1">
      <c r="A51" s="229" t="s">
        <v>214</v>
      </c>
      <c r="B51" s="235"/>
      <c r="C51" s="238"/>
      <c r="D51" s="240"/>
      <c r="E51" s="242"/>
      <c r="F51" s="246" t="e">
        <f>((B51*C51*D51)/B51)/D51</f>
        <v>#DIV/0!</v>
      </c>
      <c r="G51" s="229" t="s">
        <v>13</v>
      </c>
      <c r="H51" s="227">
        <f>B51</f>
        <v>0</v>
      </c>
      <c r="I51" s="246">
        <f>C51</f>
        <v>0</v>
      </c>
      <c r="J51" s="240">
        <v>4</v>
      </c>
      <c r="K51" s="246">
        <f>H51*I51*J51</f>
        <v>0</v>
      </c>
      <c r="L51" s="223" t="s">
        <v>149</v>
      </c>
    </row>
    <row r="52" spans="1:16" ht="41.25" customHeight="1">
      <c r="A52" s="229" t="s">
        <v>130</v>
      </c>
      <c r="B52" s="235"/>
      <c r="C52" s="238"/>
      <c r="D52" s="240"/>
      <c r="E52" s="242"/>
      <c r="F52" s="246" t="e">
        <f>(B52*C52)/B52/D52</f>
        <v>#DIV/0!</v>
      </c>
      <c r="G52" s="229" t="s">
        <v>71</v>
      </c>
      <c r="H52" s="227">
        <f>B52</f>
        <v>0</v>
      </c>
      <c r="I52" s="246">
        <f>C52</f>
        <v>0</v>
      </c>
      <c r="J52" s="240">
        <v>4</v>
      </c>
      <c r="K52" s="246">
        <f>H52*I52</f>
        <v>0</v>
      </c>
      <c r="L52" s="223" t="s">
        <v>351</v>
      </c>
      <c r="M52" s="1">
        <v>1</v>
      </c>
      <c r="N52" s="1">
        <v>2</v>
      </c>
      <c r="O52" s="1">
        <v>3</v>
      </c>
      <c r="P52" s="1">
        <v>4</v>
      </c>
    </row>
    <row r="53" spans="1:16" s="1" customFormat="1" ht="72.75" customHeight="1">
      <c r="A53" s="228" t="s">
        <v>337</v>
      </c>
      <c r="B53" s="234" t="s">
        <v>93</v>
      </c>
      <c r="C53" s="234" t="s">
        <v>243</v>
      </c>
      <c r="D53" s="234" t="s">
        <v>218</v>
      </c>
      <c r="E53" s="234" t="s">
        <v>53</v>
      </c>
      <c r="F53" s="234" t="s">
        <v>104</v>
      </c>
      <c r="G53" s="228" t="str">
        <f>A53</f>
        <v>（言語聴覚士単独の賃金表がある場合は必ず記載）
言語聴覚士の賃金改善の内容</v>
      </c>
      <c r="H53" s="234" t="s">
        <v>176</v>
      </c>
      <c r="I53" s="234" t="s">
        <v>343</v>
      </c>
      <c r="J53" s="234" t="s">
        <v>344</v>
      </c>
      <c r="K53" s="234" t="s">
        <v>347</v>
      </c>
      <c r="L53" s="223" t="s">
        <v>223</v>
      </c>
    </row>
    <row r="54" spans="1:16" ht="50.25" customHeight="1">
      <c r="A54" s="229" t="s">
        <v>123</v>
      </c>
      <c r="B54" s="235"/>
      <c r="C54" s="238"/>
      <c r="D54" s="239"/>
      <c r="E54" s="238"/>
      <c r="F54" s="246" t="e">
        <f>((B54*C54*D54)/B54)/D54</f>
        <v>#DIV/0!</v>
      </c>
      <c r="G54" s="229" t="s">
        <v>340</v>
      </c>
      <c r="H54" s="227">
        <f t="shared" ref="H54:J56" si="7">B54</f>
        <v>0</v>
      </c>
      <c r="I54" s="246">
        <f t="shared" si="7"/>
        <v>0</v>
      </c>
      <c r="J54" s="252">
        <f t="shared" si="7"/>
        <v>0</v>
      </c>
      <c r="K54" s="246">
        <f>H54*I54*J54</f>
        <v>0</v>
      </c>
      <c r="L54" s="223" t="s">
        <v>177</v>
      </c>
    </row>
    <row r="55" spans="1:16" ht="57" customHeight="1">
      <c r="A55" s="229" t="s">
        <v>252</v>
      </c>
      <c r="B55" s="235"/>
      <c r="C55" s="238"/>
      <c r="D55" s="239"/>
      <c r="E55" s="238"/>
      <c r="F55" s="246" t="e">
        <f>((B55*C55*D55)/B55)/D55</f>
        <v>#DIV/0!</v>
      </c>
      <c r="G55" s="229" t="s">
        <v>322</v>
      </c>
      <c r="H55" s="227">
        <f t="shared" si="7"/>
        <v>0</v>
      </c>
      <c r="I55" s="246">
        <f t="shared" si="7"/>
        <v>0</v>
      </c>
      <c r="J55" s="252">
        <f t="shared" si="7"/>
        <v>0</v>
      </c>
      <c r="K55" s="246">
        <f>H55*I55*J55</f>
        <v>0</v>
      </c>
      <c r="L55" s="223" t="s">
        <v>26</v>
      </c>
    </row>
    <row r="56" spans="1:16" ht="80.25" customHeight="1">
      <c r="A56" s="229" t="s">
        <v>332</v>
      </c>
      <c r="B56" s="235"/>
      <c r="C56" s="238"/>
      <c r="D56" s="239"/>
      <c r="E56" s="241"/>
      <c r="F56" s="246" t="e">
        <f>((B56*C56*D56)/B56)/D56</f>
        <v>#DIV/0!</v>
      </c>
      <c r="G56" s="229" t="s">
        <v>342</v>
      </c>
      <c r="H56" s="227">
        <f t="shared" si="7"/>
        <v>0</v>
      </c>
      <c r="I56" s="246">
        <f t="shared" si="7"/>
        <v>0</v>
      </c>
      <c r="J56" s="252">
        <f t="shared" si="7"/>
        <v>0</v>
      </c>
      <c r="K56" s="246">
        <f>H56*I56*J56</f>
        <v>0</v>
      </c>
      <c r="L56" s="223" t="s">
        <v>350</v>
      </c>
    </row>
    <row r="57" spans="1:16" ht="43.5" customHeight="1">
      <c r="A57" s="229" t="s">
        <v>214</v>
      </c>
      <c r="B57" s="235"/>
      <c r="C57" s="238"/>
      <c r="D57" s="240"/>
      <c r="E57" s="242"/>
      <c r="F57" s="246" t="e">
        <f>((B57*C57*D57)/B57)/D57</f>
        <v>#DIV/0!</v>
      </c>
      <c r="G57" s="229" t="s">
        <v>13</v>
      </c>
      <c r="H57" s="227">
        <f>B57</f>
        <v>0</v>
      </c>
      <c r="I57" s="246">
        <f>C57</f>
        <v>0</v>
      </c>
      <c r="J57" s="240">
        <v>4</v>
      </c>
      <c r="K57" s="246">
        <f>H57*I57*J57</f>
        <v>0</v>
      </c>
      <c r="L57" s="223" t="s">
        <v>149</v>
      </c>
    </row>
    <row r="58" spans="1:16" ht="41.25" customHeight="1">
      <c r="A58" s="229" t="s">
        <v>130</v>
      </c>
      <c r="B58" s="235"/>
      <c r="C58" s="238"/>
      <c r="D58" s="240"/>
      <c r="E58" s="242"/>
      <c r="F58" s="246" t="e">
        <f>(B58*C58)/B58/D58</f>
        <v>#DIV/0!</v>
      </c>
      <c r="G58" s="229" t="s">
        <v>71</v>
      </c>
      <c r="H58" s="227">
        <f>B58</f>
        <v>0</v>
      </c>
      <c r="I58" s="246">
        <f>C58</f>
        <v>0</v>
      </c>
      <c r="J58" s="240">
        <v>4</v>
      </c>
      <c r="K58" s="246">
        <f>H58*I58</f>
        <v>0</v>
      </c>
      <c r="L58" s="223" t="s">
        <v>351</v>
      </c>
      <c r="M58" s="1">
        <v>1</v>
      </c>
      <c r="N58" s="1">
        <v>2</v>
      </c>
      <c r="O58" s="1">
        <v>3</v>
      </c>
      <c r="P58" s="1">
        <v>4</v>
      </c>
    </row>
    <row r="59" spans="1:16" s="1" customFormat="1" ht="72.75" customHeight="1">
      <c r="A59" s="228" t="s">
        <v>110</v>
      </c>
      <c r="B59" s="234" t="s">
        <v>93</v>
      </c>
      <c r="C59" s="234" t="s">
        <v>243</v>
      </c>
      <c r="D59" s="234" t="s">
        <v>218</v>
      </c>
      <c r="E59" s="234" t="s">
        <v>53</v>
      </c>
      <c r="F59" s="234" t="s">
        <v>104</v>
      </c>
      <c r="G59" s="228" t="str">
        <f>A59</f>
        <v>（上記職種以外の職員）
その他職員の賃金改善の内容</v>
      </c>
      <c r="H59" s="234" t="s">
        <v>176</v>
      </c>
      <c r="I59" s="234" t="s">
        <v>343</v>
      </c>
      <c r="J59" s="234" t="s">
        <v>344</v>
      </c>
      <c r="K59" s="234" t="s">
        <v>347</v>
      </c>
      <c r="L59" s="223" t="s">
        <v>223</v>
      </c>
    </row>
    <row r="60" spans="1:16" ht="50.25" customHeight="1">
      <c r="A60" s="229" t="s">
        <v>123</v>
      </c>
      <c r="B60" s="235"/>
      <c r="C60" s="238"/>
      <c r="D60" s="239"/>
      <c r="E60" s="238"/>
      <c r="F60" s="246" t="e">
        <f>((B60*C60*D60)/B60)/D60</f>
        <v>#DIV/0!</v>
      </c>
      <c r="G60" s="229" t="s">
        <v>340</v>
      </c>
      <c r="H60" s="227">
        <f t="shared" ref="H60:J62" si="8">B60</f>
        <v>0</v>
      </c>
      <c r="I60" s="246">
        <f t="shared" si="8"/>
        <v>0</v>
      </c>
      <c r="J60" s="252">
        <f t="shared" si="8"/>
        <v>0</v>
      </c>
      <c r="K60" s="246">
        <f>H60*I60*J60</f>
        <v>0</v>
      </c>
      <c r="L60" s="223" t="s">
        <v>177</v>
      </c>
    </row>
    <row r="61" spans="1:16" ht="57" customHeight="1">
      <c r="A61" s="229" t="s">
        <v>252</v>
      </c>
      <c r="B61" s="235"/>
      <c r="C61" s="238"/>
      <c r="D61" s="239"/>
      <c r="E61" s="238"/>
      <c r="F61" s="246" t="e">
        <f>((B61*C61*D61)/B61)/D61</f>
        <v>#DIV/0!</v>
      </c>
      <c r="G61" s="229" t="s">
        <v>322</v>
      </c>
      <c r="H61" s="227">
        <f t="shared" si="8"/>
        <v>0</v>
      </c>
      <c r="I61" s="246">
        <f t="shared" si="8"/>
        <v>0</v>
      </c>
      <c r="J61" s="252">
        <f t="shared" si="8"/>
        <v>0</v>
      </c>
      <c r="K61" s="246">
        <f>H61*I61*J61</f>
        <v>0</v>
      </c>
      <c r="L61" s="223" t="s">
        <v>26</v>
      </c>
    </row>
    <row r="62" spans="1:16" ht="80.25" customHeight="1">
      <c r="A62" s="229" t="s">
        <v>332</v>
      </c>
      <c r="B62" s="235"/>
      <c r="C62" s="238"/>
      <c r="D62" s="239"/>
      <c r="E62" s="241"/>
      <c r="F62" s="246" t="e">
        <f>((B62*C62*D62)/B62)/D62</f>
        <v>#DIV/0!</v>
      </c>
      <c r="G62" s="229" t="s">
        <v>342</v>
      </c>
      <c r="H62" s="227">
        <f t="shared" si="8"/>
        <v>0</v>
      </c>
      <c r="I62" s="246">
        <f t="shared" si="8"/>
        <v>0</v>
      </c>
      <c r="J62" s="252">
        <f t="shared" si="8"/>
        <v>0</v>
      </c>
      <c r="K62" s="246">
        <f>H62*I62*J62</f>
        <v>0</v>
      </c>
      <c r="L62" s="223" t="s">
        <v>350</v>
      </c>
    </row>
    <row r="63" spans="1:16" ht="43.5" customHeight="1">
      <c r="A63" s="229" t="s">
        <v>214</v>
      </c>
      <c r="B63" s="235"/>
      <c r="C63" s="238"/>
      <c r="D63" s="240"/>
      <c r="E63" s="242"/>
      <c r="F63" s="246" t="e">
        <f>((B63*C63*D63)/B63)/D63</f>
        <v>#DIV/0!</v>
      </c>
      <c r="G63" s="229" t="s">
        <v>13</v>
      </c>
      <c r="H63" s="227">
        <f>B63</f>
        <v>0</v>
      </c>
      <c r="I63" s="246">
        <f>C63</f>
        <v>0</v>
      </c>
      <c r="J63" s="240">
        <v>4</v>
      </c>
      <c r="K63" s="246">
        <f>H63*I63*J63</f>
        <v>0</v>
      </c>
      <c r="L63" s="223" t="s">
        <v>149</v>
      </c>
    </row>
    <row r="64" spans="1:16" ht="41.25" customHeight="1">
      <c r="A64" s="229" t="s">
        <v>130</v>
      </c>
      <c r="B64" s="235"/>
      <c r="C64" s="238"/>
      <c r="D64" s="240"/>
      <c r="E64" s="242"/>
      <c r="F64" s="246" t="e">
        <f>(B64*C64)/B64/D64</f>
        <v>#DIV/0!</v>
      </c>
      <c r="G64" s="229" t="s">
        <v>71</v>
      </c>
      <c r="H64" s="227">
        <f>B64</f>
        <v>0</v>
      </c>
      <c r="I64" s="246">
        <f>C64</f>
        <v>0</v>
      </c>
      <c r="J64" s="240">
        <v>4</v>
      </c>
      <c r="K64" s="246">
        <f>H64*I64</f>
        <v>0</v>
      </c>
      <c r="L64" s="223" t="s">
        <v>351</v>
      </c>
      <c r="M64" s="1">
        <v>1</v>
      </c>
      <c r="N64" s="1">
        <v>2</v>
      </c>
      <c r="O64" s="1">
        <v>3</v>
      </c>
      <c r="P64" s="1">
        <v>4</v>
      </c>
    </row>
  </sheetData>
  <mergeCells count="6">
    <mergeCell ref="A2:K2"/>
    <mergeCell ref="A8:F8"/>
    <mergeCell ref="G8:K8"/>
    <mergeCell ref="A15:F15"/>
    <mergeCell ref="G15:J15"/>
    <mergeCell ref="A16:K16"/>
  </mergeCells>
  <phoneticPr fontId="21"/>
  <conditionalFormatting sqref="D30:D31">
    <cfRule type="expression" dxfId="53" priority="1">
      <formula>$F$2="×"</formula>
    </cfRule>
  </conditionalFormatting>
  <conditionalFormatting sqref="K15">
    <cfRule type="expression" dxfId="52" priority="2">
      <formula>$F$2="×"</formula>
    </cfRule>
  </conditionalFormatting>
  <conditionalFormatting sqref="H10:H14">
    <cfRule type="expression" dxfId="51" priority="17">
      <formula>$F$2="×"</formula>
    </cfRule>
  </conditionalFormatting>
  <conditionalFormatting sqref="H18:H19">
    <cfRule type="expression" dxfId="50" priority="16">
      <formula>$F$2="×"</formula>
    </cfRule>
  </conditionalFormatting>
  <conditionalFormatting sqref="H21:H22">
    <cfRule type="expression" dxfId="49" priority="10">
      <formula>$F$2="×"</formula>
    </cfRule>
  </conditionalFormatting>
  <conditionalFormatting sqref="H27:H28">
    <cfRule type="expression" dxfId="48" priority="9">
      <formula>$F$2="×"</formula>
    </cfRule>
  </conditionalFormatting>
  <conditionalFormatting sqref="H33:H34">
    <cfRule type="expression" dxfId="47" priority="8">
      <formula>$F$2="×"</formula>
    </cfRule>
  </conditionalFormatting>
  <conditionalFormatting sqref="H39:H40">
    <cfRule type="expression" dxfId="46" priority="7">
      <formula>$F$2="×"</formula>
    </cfRule>
  </conditionalFormatting>
  <conditionalFormatting sqref="H45:H46">
    <cfRule type="expression" dxfId="45" priority="6">
      <formula>$F$2="×"</formula>
    </cfRule>
  </conditionalFormatting>
  <conditionalFormatting sqref="H51:H52">
    <cfRule type="expression" dxfId="44" priority="5">
      <formula>$F$2="×"</formula>
    </cfRule>
  </conditionalFormatting>
  <conditionalFormatting sqref="H57:H58">
    <cfRule type="expression" dxfId="43" priority="4">
      <formula>$F$2="×"</formula>
    </cfRule>
  </conditionalFormatting>
  <conditionalFormatting sqref="H63:H64">
    <cfRule type="expression" dxfId="42" priority="3">
      <formula>$F$2="×"</formula>
    </cfRule>
  </conditionalFormatting>
  <conditionalFormatting sqref="H24:H26">
    <cfRule type="expression" dxfId="41" priority="14">
      <formula>$F$2="×"</formula>
    </cfRule>
  </conditionalFormatting>
  <conditionalFormatting sqref="H30:H32">
    <cfRule type="expression" dxfId="40" priority="15">
      <formula>$F$2="×"</formula>
    </cfRule>
  </conditionalFormatting>
  <conditionalFormatting sqref="H36:H38 H42:H44 H48:H50 H54:H56">
    <cfRule type="expression" dxfId="39" priority="13">
      <formula>$F$2="×"</formula>
    </cfRule>
  </conditionalFormatting>
  <conditionalFormatting sqref="H60:H62">
    <cfRule type="expression" dxfId="38" priority="12">
      <formula>$F$2="×"</formula>
    </cfRule>
  </conditionalFormatting>
  <conditionalFormatting sqref="H20">
    <cfRule type="expression" dxfId="37" priority="11">
      <formula>$F$2="×"</formula>
    </cfRule>
  </conditionalFormatting>
  <conditionalFormatting sqref="B60:B64">
    <cfRule type="expression" dxfId="36" priority="18">
      <formula>$F$2="×"</formula>
    </cfRule>
  </conditionalFormatting>
  <conditionalFormatting sqref="B54:B58">
    <cfRule type="expression" dxfId="35" priority="19">
      <formula>$F$2="×"</formula>
    </cfRule>
  </conditionalFormatting>
  <conditionalFormatting sqref="B48:B52">
    <cfRule type="expression" dxfId="34" priority="20">
      <formula>$F$2="×"</formula>
    </cfRule>
  </conditionalFormatting>
  <conditionalFormatting sqref="B42:B46">
    <cfRule type="expression" dxfId="33" priority="21">
      <formula>$F$2="×"</formula>
    </cfRule>
  </conditionalFormatting>
  <conditionalFormatting sqref="B36:B40">
    <cfRule type="expression" dxfId="32" priority="22">
      <formula>$F$2="×"</formula>
    </cfRule>
  </conditionalFormatting>
  <conditionalFormatting sqref="B30:B34">
    <cfRule type="expression" dxfId="31" priority="23">
      <formula>$F$2="×"</formula>
    </cfRule>
  </conditionalFormatting>
  <conditionalFormatting sqref="B24:B28">
    <cfRule type="expression" dxfId="30" priority="24">
      <formula>$F$2="×"</formula>
    </cfRule>
  </conditionalFormatting>
  <conditionalFormatting sqref="B20:B22">
    <cfRule type="expression" dxfId="29" priority="25">
      <formula>$F$2="×"</formula>
    </cfRule>
  </conditionalFormatting>
  <conditionalFormatting sqref="B10:B14">
    <cfRule type="expression" dxfId="28" priority="27">
      <formula>$F$2="×"</formula>
    </cfRule>
  </conditionalFormatting>
  <conditionalFormatting sqref="B18:B19">
    <cfRule type="expression" dxfId="27" priority="26">
      <formula>$F$2="×"</formula>
    </cfRule>
  </conditionalFormatting>
  <conditionalFormatting sqref="A7">
    <cfRule type="expression" dxfId="26" priority="28">
      <formula>$G$7="○"</formula>
    </cfRule>
    <cfRule type="expression" dxfId="25" priority="29">
      <formula>$G$7</formula>
    </cfRule>
  </conditionalFormatting>
  <conditionalFormatting sqref="A24:A26">
    <cfRule type="expression" dxfId="24" priority="64">
      <formula>$F$2="×"</formula>
    </cfRule>
  </conditionalFormatting>
  <conditionalFormatting sqref="A30:A32">
    <cfRule type="expression" dxfId="23" priority="62">
      <formula>$F$2="×"</formula>
    </cfRule>
  </conditionalFormatting>
  <conditionalFormatting sqref="A36:A38">
    <cfRule type="expression" dxfId="22" priority="58">
      <formula>$F$2="×"</formula>
    </cfRule>
  </conditionalFormatting>
  <conditionalFormatting sqref="A42:A44">
    <cfRule type="expression" dxfId="21" priority="56">
      <formula>$F$2="×"</formula>
    </cfRule>
  </conditionalFormatting>
  <conditionalFormatting sqref="A48:A50">
    <cfRule type="expression" dxfId="20" priority="54">
      <formula>$F$2="×"</formula>
    </cfRule>
  </conditionalFormatting>
  <conditionalFormatting sqref="A54:A56">
    <cfRule type="expression" dxfId="19" priority="52">
      <formula>$F$2="×"</formula>
    </cfRule>
  </conditionalFormatting>
  <conditionalFormatting sqref="A60:A62">
    <cfRule type="expression" dxfId="18" priority="48">
      <formula>$F$2="×"</formula>
    </cfRule>
  </conditionalFormatting>
  <conditionalFormatting sqref="C20:D20 A20">
    <cfRule type="expression" dxfId="17" priority="69">
      <formula>$F$2="×"</formula>
    </cfRule>
  </conditionalFormatting>
  <conditionalFormatting sqref="I10:K11 C10:G11 A10:A11 C12:D12 A12 I12:K12 F12:G12 I13:K14 C13:G14 A13:A14 G15 A15:A16">
    <cfRule type="expression" dxfId="16" priority="152">
      <formula>$F$2="×"</formula>
    </cfRule>
  </conditionalFormatting>
  <conditionalFormatting sqref="I18:K19 C18:G19 A18:A19">
    <cfRule type="expression" dxfId="15" priority="75">
      <formula>$F$2="×"</formula>
    </cfRule>
  </conditionalFormatting>
  <conditionalFormatting sqref="I21:K22 C21:G22 A21:A22">
    <cfRule type="expression" dxfId="14" priority="47">
      <formula>$F$2="×"</formula>
    </cfRule>
  </conditionalFormatting>
  <conditionalFormatting sqref="I27:K28 C27:G28 A27:A28">
    <cfRule type="expression" dxfId="13" priority="37">
      <formula>$F$2="×"</formula>
    </cfRule>
  </conditionalFormatting>
  <conditionalFormatting sqref="I33:K34 C33:G34 A33:A34">
    <cfRule type="expression" dxfId="12" priority="36">
      <formula>$F$2="×"</formula>
    </cfRule>
  </conditionalFormatting>
  <conditionalFormatting sqref="I39:K40 C39:G40 A39:A40">
    <cfRule type="expression" dxfId="11" priority="34">
      <formula>$F$2="×"</formula>
    </cfRule>
  </conditionalFormatting>
  <conditionalFormatting sqref="I45:K46 C45:G46 A45:A46">
    <cfRule type="expression" dxfId="10" priority="33">
      <formula>$F$2="×"</formula>
    </cfRule>
  </conditionalFormatting>
  <conditionalFormatting sqref="I51:K52 C51:G52 A51:A52">
    <cfRule type="expression" dxfId="9" priority="32">
      <formula>$F$2="×"</formula>
    </cfRule>
  </conditionalFormatting>
  <conditionalFormatting sqref="I57:K58 C57:G58 A57:A58">
    <cfRule type="expression" dxfId="8" priority="31">
      <formula>$F$2="×"</formula>
    </cfRule>
  </conditionalFormatting>
  <conditionalFormatting sqref="I63:K64 C63:G64 A63:A64">
    <cfRule type="expression" dxfId="7" priority="30">
      <formula>$F$2="×"</formula>
    </cfRule>
  </conditionalFormatting>
  <conditionalFormatting sqref="I24:K25 C24:G25 C26:D26 I26:K26 F26:G26">
    <cfRule type="expression" dxfId="6" priority="72">
      <formula>$F$2="×"</formula>
    </cfRule>
  </conditionalFormatting>
  <conditionalFormatting sqref="I30:K31 E30:G31 C30:C31 C32:D32 I32:K32 F32:G32">
    <cfRule type="expression" dxfId="5" priority="73">
      <formula>$F$2="×"</formula>
    </cfRule>
  </conditionalFormatting>
  <conditionalFormatting sqref="I36:K37 C36:G37 C38:D38 I38:K38 F38:G38 I42:K43 C42:G43 C44:D44 I44:K44 F44:G44 I48:K49 C48:G49 C50:D50 I50:K50 F50:G50 I54:K55 C54:G55 C56:D56 I56:K56 F56:G56">
    <cfRule type="expression" dxfId="4" priority="71">
      <formula>$F$2="×"</formula>
    </cfRule>
  </conditionalFormatting>
  <conditionalFormatting sqref="I60:K61 C60:G61 C62:D62 I62:K62 F62:G62">
    <cfRule type="expression" dxfId="3" priority="70">
      <formula>$F$2="×"</formula>
    </cfRule>
  </conditionalFormatting>
  <conditionalFormatting sqref="I20:K20 F20:G20">
    <cfRule type="expression" dxfId="2" priority="68">
      <formula>$F$2="×"</formula>
    </cfRule>
  </conditionalFormatting>
  <dataValidations count="2">
    <dataValidation type="list" allowBlank="1" showDropDown="0" showInputMessage="1" showErrorMessage="1" sqref="D13:D14 J13:J14 D21:D22 J21:J22 D57:D58 J57:J58 D27:D28 J27:J28 D33:D34 J33:J34 D39:D40 J39:J40 D45:D46 J45:J46 D51:D52 J51:J52 D63:D64 J63:J64">
      <formula1>$M$14:$R$14</formula1>
    </dataValidation>
    <dataValidation type="list" allowBlank="1" showDropDown="0" showInputMessage="1" showErrorMessage="1" sqref="F6:F7">
      <formula1>"○,×"</formula1>
    </dataValidation>
  </dataValidations>
  <printOptions horizontalCentered="1"/>
  <pageMargins left="0.70866141732283472" right="0.70866141732283472" top="0.74803149606299213" bottom="0.55118110236220474" header="0.31496062992125984" footer="0.31496062992125984"/>
  <pageSetup paperSize="9" scale="53" fitToWidth="1" fitToHeight="0" orientation="landscape" usePrinterDefaults="1" cellComments="asDisplayed" r:id="rId1"/>
  <rowBreaks count="5" manualBreakCount="5">
    <brk id="15" max="10" man="1"/>
    <brk id="22" max="10" man="1"/>
    <brk id="34" max="10" man="1"/>
    <brk id="40" max="10" man="1"/>
    <brk id="52" max="10" man="1"/>
  </rowBreaks>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J9"/>
  <sheetViews>
    <sheetView view="pageBreakPreview" zoomScale="115" zoomScaleNormal="115" zoomScaleSheetLayoutView="115" workbookViewId="0">
      <selection activeCell="C18" sqref="C18"/>
    </sheetView>
  </sheetViews>
  <sheetFormatPr defaultColWidth="9" defaultRowHeight="13.5"/>
  <cols>
    <col min="1" max="1" width="37.875" style="1" customWidth="1"/>
    <col min="2" max="5" width="15.125" style="222" customWidth="1"/>
    <col min="6" max="6" width="16.5" style="222" customWidth="1"/>
    <col min="7" max="7" width="24.25" style="222" customWidth="1"/>
    <col min="8" max="8" width="19.75" style="222" customWidth="1"/>
    <col min="9" max="9" width="42.125" style="1" customWidth="1"/>
    <col min="10" max="10" width="187.25" style="223" customWidth="1"/>
    <col min="11" max="16" width="14.625" style="1" customWidth="1"/>
    <col min="17" max="17" width="18.875" style="1" customWidth="1"/>
    <col min="18" max="16384" width="9" style="1"/>
  </cols>
  <sheetData>
    <row r="1" spans="1:10" ht="73.5" customHeight="1">
      <c r="A1" s="256" t="s">
        <v>254</v>
      </c>
      <c r="B1" s="259" t="s">
        <v>47</v>
      </c>
      <c r="C1" s="263"/>
      <c r="D1" s="263"/>
      <c r="E1" s="263"/>
      <c r="F1" s="263"/>
      <c r="G1" s="263"/>
      <c r="H1" s="263"/>
      <c r="I1" s="156"/>
    </row>
    <row r="2" spans="1:10" ht="41.25" customHeight="1">
      <c r="A2" s="257" t="s">
        <v>170</v>
      </c>
      <c r="B2" s="260"/>
      <c r="C2" s="260"/>
      <c r="D2" s="260"/>
      <c r="E2" s="260"/>
      <c r="F2" s="260"/>
      <c r="G2" s="260"/>
      <c r="H2" s="260"/>
      <c r="I2" s="266" t="s">
        <v>57</v>
      </c>
    </row>
    <row r="3" spans="1:10" ht="72.75" customHeight="1">
      <c r="A3" s="228" t="s">
        <v>346</v>
      </c>
      <c r="B3" s="234" t="s">
        <v>226</v>
      </c>
      <c r="C3" s="234" t="s">
        <v>227</v>
      </c>
      <c r="D3" s="234" t="s">
        <v>198</v>
      </c>
      <c r="E3" s="234" t="s">
        <v>228</v>
      </c>
      <c r="F3" s="234" t="s">
        <v>229</v>
      </c>
      <c r="G3" s="234" t="s">
        <v>231</v>
      </c>
      <c r="H3" s="234" t="s">
        <v>371</v>
      </c>
      <c r="I3" s="267"/>
      <c r="J3" s="223" t="s">
        <v>223</v>
      </c>
    </row>
    <row r="4" spans="1:10" ht="84.75" customHeight="1">
      <c r="A4" s="229" t="s">
        <v>353</v>
      </c>
      <c r="B4" s="238">
        <v>250000</v>
      </c>
      <c r="C4" s="238">
        <v>9500</v>
      </c>
      <c r="D4" s="265">
        <f>C4/B4</f>
        <v>3.7999999999999999e-002</v>
      </c>
      <c r="E4" s="246">
        <f>(D4-0.02)*B4</f>
        <v>4500</v>
      </c>
      <c r="F4" s="238">
        <v>4500</v>
      </c>
      <c r="G4" s="239">
        <v>6</v>
      </c>
      <c r="H4" s="235">
        <v>10</v>
      </c>
      <c r="I4" s="246">
        <f>F4*G4*H4</f>
        <v>270000</v>
      </c>
    </row>
    <row r="5" spans="1:10" ht="93.75" customHeight="1">
      <c r="A5" s="229" t="s">
        <v>294</v>
      </c>
      <c r="B5" s="238">
        <v>3000</v>
      </c>
      <c r="C5" s="238">
        <v>1060</v>
      </c>
      <c r="D5" s="265">
        <f>C5/B5</f>
        <v>0.35333333333333333</v>
      </c>
      <c r="E5" s="246">
        <f>(D5-0.02)*B5</f>
        <v>1000</v>
      </c>
      <c r="F5" s="238">
        <v>1000</v>
      </c>
      <c r="G5" s="239">
        <v>6</v>
      </c>
      <c r="H5" s="235">
        <v>10</v>
      </c>
      <c r="I5" s="246">
        <f>F5*G5*H5</f>
        <v>60000</v>
      </c>
    </row>
    <row r="6" spans="1:10" ht="90" customHeight="1">
      <c r="A6" s="229" t="s">
        <v>354</v>
      </c>
      <c r="B6" s="261"/>
      <c r="C6" s="264"/>
      <c r="D6" s="264"/>
      <c r="E6" s="264"/>
      <c r="F6" s="264"/>
      <c r="G6" s="264"/>
      <c r="H6" s="264"/>
      <c r="I6" s="246">
        <v>0</v>
      </c>
    </row>
    <row r="7" spans="1:10" ht="60.75" customHeight="1">
      <c r="A7" s="258" t="s">
        <v>300</v>
      </c>
      <c r="B7" s="262"/>
      <c r="C7" s="262"/>
      <c r="D7" s="262"/>
      <c r="E7" s="262"/>
      <c r="F7" s="262"/>
      <c r="G7" s="262"/>
      <c r="H7" s="262"/>
      <c r="I7" s="262"/>
    </row>
    <row r="9" spans="1:10">
      <c r="A9" s="223"/>
    </row>
  </sheetData>
  <mergeCells count="5">
    <mergeCell ref="B1:H1"/>
    <mergeCell ref="A2:H2"/>
    <mergeCell ref="B6:H6"/>
    <mergeCell ref="A7:I7"/>
    <mergeCell ref="I2:I3"/>
  </mergeCells>
  <phoneticPr fontId="21"/>
  <conditionalFormatting sqref="H4:H5">
    <cfRule type="expression" dxfId="1" priority="1">
      <formula>#REF!="×"</formula>
    </cfRule>
  </conditionalFormatting>
  <conditionalFormatting sqref="A4:G5 I4:I6 A6:B6">
    <cfRule type="expression" dxfId="0" priority="5">
      <formula>#REF!="×"</formula>
    </cfRule>
  </conditionalFormatting>
  <printOptions horizontalCentered="1"/>
  <pageMargins left="0.70866141732283472" right="0.70866141732283472" top="0.74803149606299213" bottom="0.55118110236220474" header="0.31496062992125984" footer="0.31496062992125984"/>
  <pageSetup paperSize="9" scale="66" fitToWidth="1" fitToHeight="0" orientation="landscape" usePrinterDefaults="1" cellComments="asDisplayed"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sheetPr codeName="Sheet12">
    <tabColor rgb="FFFF0000"/>
    <pageSetUpPr fitToPage="1"/>
  </sheetPr>
  <dimension ref="A1:K29"/>
  <sheetViews>
    <sheetView showZeros="0" view="pageBreakPreview" zoomScale="70" zoomScaleSheetLayoutView="70" workbookViewId="0">
      <selection activeCell="B16" sqref="B16"/>
    </sheetView>
  </sheetViews>
  <sheetFormatPr defaultColWidth="2.25" defaultRowHeight="14.25"/>
  <cols>
    <col min="1" max="1" width="3.125" style="134" customWidth="1"/>
    <col min="2" max="3" width="34.5546875" style="134" customWidth="1"/>
    <col min="4" max="4" width="15.88671875" style="134" customWidth="1"/>
    <col min="5" max="5" width="14.5546875" style="134" customWidth="1"/>
    <col min="6" max="10" width="18.625" style="134" customWidth="1"/>
    <col min="11" max="17" width="2.25" style="134" bestFit="1" customWidth="0"/>
    <col min="18" max="19" width="17.875" style="134" customWidth="1"/>
    <col min="20" max="16382" width="2.25" style="134" bestFit="1" customWidth="0"/>
    <col min="16383" max="16384" width="2.25" style="134"/>
  </cols>
  <sheetData>
    <row r="1" spans="1:10" ht="21.75" customHeight="1">
      <c r="A1" s="134" t="s">
        <v>290</v>
      </c>
      <c r="B1" s="145"/>
      <c r="C1" s="145"/>
      <c r="D1" s="145"/>
      <c r="E1" s="145"/>
      <c r="F1" s="145"/>
      <c r="G1" s="145"/>
      <c r="H1" s="145"/>
      <c r="I1" s="145"/>
      <c r="J1" s="145"/>
    </row>
    <row r="2" spans="1:10" s="135" customFormat="1" ht="23.25" customHeight="1">
      <c r="B2" s="135" t="s">
        <v>152</v>
      </c>
    </row>
    <row r="3" spans="1:10" s="135" customFormat="1" ht="26.25" customHeight="1">
      <c r="G3" s="156" t="s">
        <v>191</v>
      </c>
      <c r="H3" s="160" t="s">
        <v>215</v>
      </c>
      <c r="I3" s="160"/>
      <c r="J3" s="160"/>
    </row>
    <row r="4" spans="1:10" s="135" customFormat="1" ht="23.25" customHeight="1">
      <c r="G4" s="156" t="s">
        <v>193</v>
      </c>
      <c r="H4" s="160" t="s">
        <v>256</v>
      </c>
      <c r="I4" s="160"/>
      <c r="J4" s="160"/>
    </row>
    <row r="5" spans="1:10" ht="10.199999999999999" customHeight="1">
      <c r="A5" s="137"/>
      <c r="B5" s="137"/>
      <c r="C5" s="137"/>
      <c r="D5" s="137"/>
      <c r="E5" s="137"/>
      <c r="F5" s="137"/>
      <c r="G5" s="137"/>
      <c r="H5" s="137"/>
      <c r="I5" s="137"/>
      <c r="J5" s="137"/>
    </row>
    <row r="6" spans="1:10" ht="21.75" customHeight="1">
      <c r="A6" s="136" t="s">
        <v>199</v>
      </c>
      <c r="B6" s="136"/>
      <c r="C6" s="136"/>
      <c r="D6" s="136"/>
      <c r="E6" s="136"/>
      <c r="F6" s="136"/>
      <c r="G6" s="136"/>
      <c r="H6" s="136"/>
      <c r="I6" s="136"/>
      <c r="J6" s="136"/>
    </row>
    <row r="7" spans="1:10" ht="10.199999999999999" customHeight="1">
      <c r="A7" s="137"/>
      <c r="B7" s="137"/>
      <c r="C7" s="137"/>
      <c r="D7" s="137"/>
      <c r="E7" s="137"/>
      <c r="F7" s="137"/>
      <c r="G7" s="137"/>
      <c r="H7" s="137"/>
      <c r="I7" s="137"/>
      <c r="J7" s="137"/>
    </row>
    <row r="8" spans="1:10" s="135" customFormat="1" ht="23.25" customHeight="1">
      <c r="B8" s="146" t="s">
        <v>0</v>
      </c>
      <c r="C8" s="146"/>
      <c r="D8" s="146"/>
      <c r="E8" s="146"/>
    </row>
    <row r="9" spans="1:10" ht="10.199999999999999" customHeight="1">
      <c r="A9" s="138"/>
      <c r="B9" s="147"/>
      <c r="C9" s="147"/>
      <c r="D9" s="147"/>
      <c r="E9" s="147"/>
      <c r="F9" s="147"/>
      <c r="G9" s="147"/>
      <c r="H9" s="147"/>
      <c r="I9" s="147"/>
      <c r="J9" s="147"/>
    </row>
    <row r="10" spans="1:10" ht="30" customHeight="1">
      <c r="A10" s="139" t="s">
        <v>147</v>
      </c>
      <c r="B10" s="148" t="s">
        <v>196</v>
      </c>
      <c r="C10" s="148" t="s">
        <v>49</v>
      </c>
      <c r="D10" s="148" t="s">
        <v>150</v>
      </c>
      <c r="E10" s="270" t="s">
        <v>202</v>
      </c>
      <c r="F10" s="165" t="s">
        <v>113</v>
      </c>
      <c r="G10" s="165"/>
      <c r="H10" s="165"/>
      <c r="I10" s="165"/>
      <c r="J10" s="281"/>
    </row>
    <row r="11" spans="1:10" ht="42.75">
      <c r="A11" s="140"/>
      <c r="B11" s="149"/>
      <c r="C11" s="149"/>
      <c r="D11" s="149" t="s">
        <v>201</v>
      </c>
      <c r="E11" s="270" t="s">
        <v>195</v>
      </c>
      <c r="F11" s="274" t="s">
        <v>21</v>
      </c>
      <c r="G11" s="165" t="s">
        <v>112</v>
      </c>
      <c r="H11" s="165" t="s">
        <v>209</v>
      </c>
      <c r="I11" s="277" t="s">
        <v>192</v>
      </c>
      <c r="J11" s="282" t="s">
        <v>203</v>
      </c>
    </row>
    <row r="12" spans="1:10" ht="40" customHeight="1">
      <c r="A12" s="141">
        <v>1</v>
      </c>
      <c r="B12" s="150" t="s">
        <v>237</v>
      </c>
      <c r="C12" s="150" t="s">
        <v>249</v>
      </c>
      <c r="D12" s="269" t="s">
        <v>295</v>
      </c>
      <c r="E12" s="271"/>
      <c r="F12" s="275">
        <v>5</v>
      </c>
      <c r="G12" s="166">
        <v>1</v>
      </c>
      <c r="H12" s="166">
        <f>F12-G12</f>
        <v>4</v>
      </c>
      <c r="I12" s="278">
        <v>170000</v>
      </c>
      <c r="J12" s="283">
        <v>170000</v>
      </c>
    </row>
    <row r="13" spans="1:10" ht="40" customHeight="1">
      <c r="A13" s="141">
        <v>2</v>
      </c>
      <c r="B13" s="150" t="s">
        <v>245</v>
      </c>
      <c r="C13" s="150" t="s">
        <v>293</v>
      </c>
      <c r="D13" s="269" t="s">
        <v>295</v>
      </c>
      <c r="E13" s="271"/>
      <c r="F13" s="275">
        <v>0</v>
      </c>
      <c r="G13" s="166"/>
      <c r="H13" s="166"/>
      <c r="I13" s="278">
        <v>170000</v>
      </c>
      <c r="J13" s="283">
        <v>170000</v>
      </c>
    </row>
    <row r="14" spans="1:10" ht="40" customHeight="1">
      <c r="A14" s="141">
        <v>3</v>
      </c>
      <c r="B14" s="150"/>
      <c r="C14" s="150"/>
      <c r="D14" s="269"/>
      <c r="E14" s="271"/>
      <c r="F14" s="275"/>
      <c r="G14" s="166"/>
      <c r="H14" s="166"/>
      <c r="I14" s="278"/>
      <c r="J14" s="283">
        <f>I14*F14</f>
        <v>0</v>
      </c>
    </row>
    <row r="15" spans="1:10" ht="40" customHeight="1">
      <c r="A15" s="141">
        <v>4</v>
      </c>
      <c r="B15" s="150" t="s">
        <v>372</v>
      </c>
      <c r="C15" s="150" t="s">
        <v>249</v>
      </c>
      <c r="D15" s="269" t="s">
        <v>296</v>
      </c>
      <c r="E15" s="271" t="s">
        <v>297</v>
      </c>
      <c r="F15" s="275"/>
      <c r="G15" s="166"/>
      <c r="H15" s="166"/>
      <c r="I15" s="278">
        <v>85000</v>
      </c>
      <c r="J15" s="283">
        <v>85000</v>
      </c>
    </row>
    <row r="16" spans="1:10" ht="40" customHeight="1">
      <c r="A16" s="141">
        <v>5</v>
      </c>
      <c r="B16" s="150" t="s">
        <v>373</v>
      </c>
      <c r="C16" s="150" t="s">
        <v>293</v>
      </c>
      <c r="D16" s="269" t="s">
        <v>296</v>
      </c>
      <c r="E16" s="271" t="s">
        <v>297</v>
      </c>
      <c r="F16" s="275"/>
      <c r="G16" s="166"/>
      <c r="H16" s="166"/>
      <c r="I16" s="278">
        <v>85000</v>
      </c>
      <c r="J16" s="283">
        <v>85000</v>
      </c>
    </row>
    <row r="17" spans="1:11" ht="40" customHeight="1">
      <c r="A17" s="141">
        <v>6</v>
      </c>
      <c r="B17" s="150"/>
      <c r="C17" s="150"/>
      <c r="D17" s="269"/>
      <c r="E17" s="271"/>
      <c r="F17" s="275"/>
      <c r="G17" s="166"/>
      <c r="H17" s="166"/>
      <c r="I17" s="278"/>
      <c r="J17" s="283">
        <f>I17*F17</f>
        <v>0</v>
      </c>
    </row>
    <row r="18" spans="1:11" ht="40" customHeight="1">
      <c r="A18" s="141">
        <v>7</v>
      </c>
      <c r="B18" s="150"/>
      <c r="C18" s="150"/>
      <c r="D18" s="269"/>
      <c r="E18" s="271"/>
      <c r="F18" s="275"/>
      <c r="G18" s="166"/>
      <c r="H18" s="166"/>
      <c r="I18" s="278"/>
      <c r="J18" s="283">
        <f>I18*F18</f>
        <v>0</v>
      </c>
    </row>
    <row r="19" spans="1:11" ht="40" customHeight="1">
      <c r="A19" s="141">
        <v>8</v>
      </c>
      <c r="B19" s="150"/>
      <c r="C19" s="150"/>
      <c r="D19" s="269"/>
      <c r="E19" s="271"/>
      <c r="F19" s="275"/>
      <c r="G19" s="166"/>
      <c r="H19" s="166"/>
      <c r="I19" s="278"/>
      <c r="J19" s="283">
        <f>I19*F19</f>
        <v>0</v>
      </c>
    </row>
    <row r="20" spans="1:11" ht="40" customHeight="1">
      <c r="A20" s="141">
        <v>9</v>
      </c>
      <c r="B20" s="151"/>
      <c r="C20" s="151"/>
      <c r="D20" s="269"/>
      <c r="E20" s="272"/>
      <c r="F20" s="276"/>
      <c r="G20" s="166"/>
      <c r="H20" s="166"/>
      <c r="I20" s="279"/>
      <c r="J20" s="283">
        <f>I20*F20</f>
        <v>0</v>
      </c>
    </row>
    <row r="21" spans="1:11" ht="40" customHeight="1">
      <c r="A21" s="142">
        <v>10</v>
      </c>
      <c r="B21" s="151"/>
      <c r="C21" s="151"/>
      <c r="D21" s="269"/>
      <c r="E21" s="272"/>
      <c r="F21" s="276"/>
      <c r="G21" s="166"/>
      <c r="H21" s="166"/>
      <c r="I21" s="279"/>
      <c r="J21" s="284">
        <f>I21*F21</f>
        <v>0</v>
      </c>
    </row>
    <row r="22" spans="1:11" ht="40" customHeight="1">
      <c r="A22" s="143"/>
      <c r="B22" s="152"/>
      <c r="C22" s="152"/>
      <c r="D22" s="152"/>
      <c r="E22" s="273"/>
      <c r="F22" s="163"/>
      <c r="G22" s="163"/>
      <c r="H22" s="163"/>
      <c r="I22" s="280" t="s">
        <v>204</v>
      </c>
      <c r="J22" s="285">
        <f>SUM(J12:J21)</f>
        <v>510000</v>
      </c>
    </row>
    <row r="23" spans="1:11" s="134" customFormat="1" ht="19" customHeight="1">
      <c r="A23" s="134" t="s">
        <v>148</v>
      </c>
    </row>
    <row r="24" spans="1:11" s="134" customFormat="1" ht="19" customHeight="1">
      <c r="A24" s="144">
        <v>1</v>
      </c>
      <c r="B24" s="134" t="s">
        <v>31</v>
      </c>
    </row>
    <row r="25" spans="1:11" s="134" customFormat="1" ht="19" customHeight="1">
      <c r="A25" s="144">
        <v>2</v>
      </c>
      <c r="B25" s="134" t="s">
        <v>140</v>
      </c>
    </row>
    <row r="26" spans="1:11" s="134" customFormat="1" ht="19" customHeight="1">
      <c r="A26" s="144">
        <v>3</v>
      </c>
      <c r="B26" s="134" t="s">
        <v>205</v>
      </c>
    </row>
    <row r="27" spans="1:11" s="134" customFormat="1" ht="19" customHeight="1">
      <c r="A27" s="144">
        <v>4</v>
      </c>
      <c r="B27" s="153" t="s">
        <v>206</v>
      </c>
      <c r="C27" s="153"/>
      <c r="D27" s="153"/>
      <c r="E27" s="153"/>
      <c r="F27" s="153"/>
      <c r="G27" s="153"/>
      <c r="H27" s="153"/>
      <c r="I27" s="153"/>
      <c r="J27" s="153"/>
      <c r="K27" s="154"/>
    </row>
    <row r="28" spans="1:11" ht="19" customHeight="1">
      <c r="A28" s="144">
        <v>5</v>
      </c>
      <c r="B28" s="153" t="s">
        <v>207</v>
      </c>
      <c r="C28" s="153"/>
      <c r="D28" s="153"/>
      <c r="E28" s="153"/>
      <c r="F28" s="153"/>
      <c r="G28" s="153"/>
      <c r="H28" s="153"/>
      <c r="I28" s="153"/>
      <c r="J28" s="153"/>
      <c r="K28" s="155"/>
    </row>
    <row r="29" spans="1:11" s="134" customFormat="1" ht="19" customHeight="1">
      <c r="A29" s="144">
        <v>6</v>
      </c>
      <c r="B29" s="154" t="s">
        <v>88</v>
      </c>
      <c r="C29" s="154"/>
      <c r="D29" s="154"/>
      <c r="E29" s="155"/>
      <c r="F29" s="155"/>
      <c r="G29" s="155"/>
      <c r="H29" s="155"/>
      <c r="I29" s="155"/>
      <c r="J29" s="155"/>
      <c r="K29" s="155"/>
    </row>
    <row r="30" spans="1:11" ht="22.5" customHeight="1"/>
    <row r="31" spans="1:11" ht="22.5" customHeight="1"/>
    <row r="32" spans="1:11" ht="22.5" customHeight="1"/>
    <row r="33" ht="22.5" customHeight="1"/>
    <row r="34" ht="22.5" customHeight="1"/>
    <row r="35" ht="22.5" customHeight="1"/>
    <row r="36" ht="22.5" customHeight="1"/>
    <row r="37" ht="22.5" customHeight="1"/>
  </sheetData>
  <mergeCells count="10">
    <mergeCell ref="H3:I3"/>
    <mergeCell ref="H4:J4"/>
    <mergeCell ref="A6:J6"/>
    <mergeCell ref="B8:E8"/>
    <mergeCell ref="F10:J10"/>
    <mergeCell ref="B27:J27"/>
    <mergeCell ref="B28:J28"/>
    <mergeCell ref="A10:A11"/>
    <mergeCell ref="B10:B11"/>
    <mergeCell ref="C10:C11"/>
  </mergeCells>
  <phoneticPr fontId="21"/>
  <dataValidations count="1">
    <dataValidation type="list" allowBlank="1" showDropDown="0" showInputMessage="1" showErrorMessage="1" sqref="D12:D21">
      <formula1>"診療所,保険薬局"</formula1>
    </dataValidation>
  </dataValidations>
  <printOptions horizontalCentered="1"/>
  <pageMargins left="0.70866141732283472" right="0.70866141732283472" top="0.74803149606299213" bottom="0.55118110236220474" header="0.31496062992125984" footer="0.31496062992125984"/>
  <pageSetup paperSize="9" scale="68" fitToWidth="1" fitToHeight="0" orientation="landscape" usePrinterDefaults="1"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5"/>
  <dimension ref="A1:AK65"/>
  <sheetViews>
    <sheetView showGridLines="0" showZeros="0" view="pageBreakPreview" topLeftCell="A4" zoomScaleNormal="120" zoomScaleSheetLayoutView="100" workbookViewId="0">
      <selection activeCell="A4" sqref="A4"/>
    </sheetView>
  </sheetViews>
  <sheetFormatPr defaultColWidth="2.25" defaultRowHeight="14.25"/>
  <cols>
    <col min="1" max="37" width="2.625" style="2" customWidth="1"/>
    <col min="38" max="48" width="2.25" style="2"/>
    <col min="49" max="16382" width="2.25" style="2" bestFit="1" customWidth="0"/>
    <col min="16383" max="16384" width="2.25" style="2"/>
  </cols>
  <sheetData>
    <row r="1" spans="1:37" ht="20" customHeight="1">
      <c r="A1" s="3" t="s">
        <v>153</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8"/>
    </row>
    <row r="2" spans="1:37" ht="13.8"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row>
    <row r="3" spans="1:37" s="2" customFormat="1" ht="20" customHeight="1">
      <c r="A3" s="5" t="s">
        <v>180</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109"/>
    </row>
    <row r="4" spans="1:37" s="2" customFormat="1" ht="20" customHeight="1">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row>
    <row r="5" spans="1:37" ht="20" customHeight="1">
      <c r="A5" s="3"/>
      <c r="B5" s="3"/>
      <c r="C5" s="14"/>
      <c r="D5" s="14"/>
      <c r="E5" s="3"/>
      <c r="F5" s="3"/>
      <c r="G5" s="3"/>
      <c r="H5" s="3"/>
      <c r="I5" s="3"/>
      <c r="J5" s="3"/>
      <c r="K5" s="3"/>
      <c r="L5" s="3"/>
      <c r="M5" s="3"/>
      <c r="N5" s="3"/>
      <c r="O5" s="3"/>
      <c r="P5" s="3"/>
      <c r="Q5" s="3"/>
      <c r="R5" s="3"/>
      <c r="S5" s="3"/>
      <c r="T5" s="3"/>
      <c r="U5" s="3"/>
      <c r="V5" s="3"/>
      <c r="W5" s="3"/>
      <c r="X5" s="3"/>
      <c r="Y5" s="3"/>
      <c r="Z5" s="49"/>
      <c r="AA5" s="93" t="s">
        <v>166</v>
      </c>
      <c r="AB5" s="95">
        <v>8</v>
      </c>
      <c r="AC5" s="95"/>
      <c r="AD5" s="97" t="s">
        <v>3</v>
      </c>
      <c r="AE5" s="95">
        <v>6</v>
      </c>
      <c r="AF5" s="95"/>
      <c r="AG5" s="97" t="s">
        <v>154</v>
      </c>
      <c r="AH5" s="95">
        <v>25</v>
      </c>
      <c r="AI5" s="95"/>
      <c r="AJ5" s="97" t="s">
        <v>6</v>
      </c>
      <c r="AK5" s="4"/>
    </row>
    <row r="6" spans="1:37" ht="10" customHeight="1">
      <c r="A6" s="3"/>
      <c r="B6" s="3"/>
      <c r="C6" s="14"/>
      <c r="D6" s="14"/>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row>
    <row r="7" spans="1:37" ht="20" customHeight="1">
      <c r="A7" s="7"/>
      <c r="B7" s="7"/>
      <c r="C7" s="7" t="s">
        <v>155</v>
      </c>
      <c r="D7" s="7"/>
      <c r="E7" s="7"/>
      <c r="F7" s="7"/>
      <c r="G7" s="7"/>
      <c r="H7" s="7"/>
      <c r="I7" s="7"/>
      <c r="J7" s="7"/>
      <c r="K7" s="7"/>
      <c r="L7" s="3"/>
      <c r="N7" s="3"/>
      <c r="O7" s="3"/>
      <c r="P7" s="3"/>
      <c r="Q7" s="3"/>
      <c r="R7" s="3"/>
      <c r="S7" s="3"/>
      <c r="T7" s="3"/>
      <c r="U7" s="3"/>
      <c r="V7" s="3"/>
      <c r="W7" s="3"/>
      <c r="X7" s="3"/>
      <c r="Y7" s="3"/>
      <c r="Z7" s="3"/>
      <c r="AA7" s="3"/>
      <c r="AB7" s="3"/>
      <c r="AC7" s="3"/>
      <c r="AD7" s="3"/>
      <c r="AE7" s="3"/>
      <c r="AF7" s="3"/>
      <c r="AG7" s="3"/>
      <c r="AH7" s="3"/>
      <c r="AI7" s="3"/>
      <c r="AJ7" s="3"/>
      <c r="AK7" s="3"/>
    </row>
    <row r="8" spans="1:37" ht="10" customHeight="1">
      <c r="A8" s="3"/>
      <c r="B8" s="3"/>
      <c r="C8" s="14"/>
      <c r="D8" s="14"/>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row>
    <row r="9" spans="1:37" ht="20" customHeight="1">
      <c r="A9" s="8"/>
      <c r="B9" s="8"/>
      <c r="C9" s="8"/>
      <c r="D9" s="8"/>
      <c r="E9" s="8"/>
      <c r="F9" s="8"/>
      <c r="G9" s="8"/>
      <c r="H9" s="3"/>
      <c r="I9" s="3"/>
      <c r="J9" s="3"/>
      <c r="L9" s="41" t="s">
        <v>158</v>
      </c>
      <c r="M9" s="41"/>
      <c r="N9" s="41"/>
      <c r="O9" s="41"/>
      <c r="P9" s="41"/>
      <c r="Q9" s="41"/>
      <c r="R9" s="41"/>
      <c r="S9" s="41"/>
      <c r="T9" s="41"/>
      <c r="U9" s="67" t="s">
        <v>7</v>
      </c>
      <c r="V9" s="73" t="s">
        <v>240</v>
      </c>
      <c r="W9" s="73"/>
      <c r="X9" s="73"/>
      <c r="Y9" s="73"/>
      <c r="Z9" s="73"/>
      <c r="AA9" s="73"/>
      <c r="AB9" s="73"/>
      <c r="AC9" s="73"/>
      <c r="AD9" s="73"/>
      <c r="AE9" s="73"/>
      <c r="AF9" s="73"/>
      <c r="AG9" s="73"/>
      <c r="AH9" s="73"/>
      <c r="AI9" s="73"/>
      <c r="AJ9" s="3"/>
      <c r="AK9" s="3"/>
    </row>
    <row r="10" spans="1:37" ht="20" customHeight="1">
      <c r="A10" s="8"/>
      <c r="B10" s="8"/>
      <c r="C10" s="8"/>
      <c r="D10" s="8"/>
      <c r="E10" s="8"/>
      <c r="F10" s="8"/>
      <c r="G10" s="8"/>
      <c r="H10" s="3"/>
      <c r="I10" s="3"/>
      <c r="J10" s="3"/>
      <c r="K10" s="3"/>
      <c r="L10" s="41"/>
      <c r="M10" s="41"/>
      <c r="N10" s="41"/>
      <c r="O10" s="41"/>
      <c r="P10" s="41"/>
      <c r="Q10" s="41"/>
      <c r="R10" s="41"/>
      <c r="S10" s="41"/>
      <c r="T10" s="41"/>
      <c r="U10" s="68" t="s">
        <v>215</v>
      </c>
      <c r="V10" s="68"/>
      <c r="W10" s="68"/>
      <c r="X10" s="68"/>
      <c r="Y10" s="68"/>
      <c r="Z10" s="68"/>
      <c r="AA10" s="68"/>
      <c r="AB10" s="68"/>
      <c r="AC10" s="68"/>
      <c r="AD10" s="68"/>
      <c r="AE10" s="68"/>
      <c r="AF10" s="68"/>
      <c r="AG10" s="68"/>
      <c r="AH10" s="68"/>
      <c r="AI10" s="68"/>
      <c r="AJ10" s="3"/>
      <c r="AK10" s="3"/>
    </row>
    <row r="11" spans="1:37" ht="20" customHeight="1">
      <c r="A11" s="8"/>
      <c r="B11" s="8"/>
      <c r="C11" s="8"/>
      <c r="D11" s="8"/>
      <c r="E11" s="8"/>
      <c r="F11" s="8"/>
      <c r="G11" s="8"/>
      <c r="H11" s="3"/>
      <c r="I11" s="3"/>
      <c r="J11" s="3"/>
      <c r="K11" s="3"/>
      <c r="L11" s="41" t="s">
        <v>36</v>
      </c>
      <c r="M11" s="41"/>
      <c r="N11" s="41"/>
      <c r="O11" s="41"/>
      <c r="P11" s="41"/>
      <c r="Q11" s="41"/>
      <c r="R11" s="41"/>
      <c r="S11" s="41"/>
      <c r="T11" s="41"/>
      <c r="U11" s="68" t="s">
        <v>235</v>
      </c>
      <c r="V11" s="68"/>
      <c r="W11" s="68"/>
      <c r="X11" s="68"/>
      <c r="Y11" s="68"/>
      <c r="Z11" s="68"/>
      <c r="AA11" s="68"/>
      <c r="AB11" s="68"/>
      <c r="AC11" s="68"/>
      <c r="AD11" s="68"/>
      <c r="AE11" s="68"/>
      <c r="AF11" s="68"/>
      <c r="AG11" s="68"/>
      <c r="AH11" s="68"/>
      <c r="AI11" s="68"/>
      <c r="AJ11" s="3"/>
      <c r="AK11" s="3"/>
    </row>
    <row r="12" spans="1:37" ht="20" customHeight="1">
      <c r="A12" s="8"/>
      <c r="B12" s="8"/>
      <c r="C12" s="8"/>
      <c r="D12" s="8"/>
      <c r="E12" s="8"/>
      <c r="F12" s="8"/>
      <c r="G12" s="8"/>
      <c r="H12" s="3"/>
      <c r="I12" s="3"/>
      <c r="J12" s="3"/>
      <c r="K12" s="3"/>
      <c r="L12" s="41" t="s">
        <v>159</v>
      </c>
      <c r="M12" s="41"/>
      <c r="N12" s="41"/>
      <c r="O12" s="41"/>
      <c r="P12" s="41"/>
      <c r="Q12" s="41"/>
      <c r="R12" s="41"/>
      <c r="S12" s="41"/>
      <c r="T12" s="41"/>
      <c r="U12" s="68" t="s">
        <v>236</v>
      </c>
      <c r="V12" s="68"/>
      <c r="W12" s="68"/>
      <c r="X12" s="68"/>
      <c r="Y12" s="68"/>
      <c r="Z12" s="68"/>
      <c r="AA12" s="68"/>
      <c r="AB12" s="68"/>
      <c r="AC12" s="68"/>
      <c r="AD12" s="68"/>
      <c r="AE12" s="68"/>
      <c r="AF12" s="68"/>
      <c r="AG12" s="68"/>
      <c r="AH12" s="68"/>
      <c r="AI12" s="68"/>
      <c r="AJ12" s="8"/>
      <c r="AK12" s="3"/>
    </row>
    <row r="13" spans="1:37" ht="20" customHeight="1">
      <c r="A13" s="8"/>
      <c r="B13" s="8"/>
      <c r="C13" s="8"/>
      <c r="D13" s="8"/>
      <c r="E13" s="8"/>
      <c r="F13" s="8"/>
      <c r="G13" s="8"/>
      <c r="H13" s="3"/>
      <c r="I13" s="3"/>
      <c r="J13" s="3"/>
      <c r="K13" s="3"/>
      <c r="L13" s="41" t="s">
        <v>125</v>
      </c>
      <c r="M13" s="41"/>
      <c r="N13" s="41"/>
      <c r="O13" s="41"/>
      <c r="P13" s="41"/>
      <c r="Q13" s="41"/>
      <c r="R13" s="41"/>
      <c r="S13" s="41"/>
      <c r="T13" s="41"/>
      <c r="U13" s="68" t="s">
        <v>239</v>
      </c>
      <c r="V13" s="68"/>
      <c r="W13" s="68"/>
      <c r="X13" s="68"/>
      <c r="Y13" s="68"/>
      <c r="Z13" s="68"/>
      <c r="AA13" s="68"/>
      <c r="AB13" s="68"/>
      <c r="AC13" s="68"/>
      <c r="AD13" s="68"/>
      <c r="AE13" s="68"/>
      <c r="AF13" s="68"/>
      <c r="AG13" s="68"/>
      <c r="AH13" s="68"/>
      <c r="AI13" s="68"/>
      <c r="AJ13" s="93"/>
      <c r="AK13" s="3"/>
    </row>
    <row r="14" spans="1:37" ht="20" customHeight="1">
      <c r="A14" s="8"/>
      <c r="B14" s="8"/>
      <c r="C14" s="8"/>
      <c r="D14" s="8"/>
      <c r="E14" s="8"/>
      <c r="F14" s="8"/>
      <c r="G14" s="8"/>
      <c r="H14" s="3"/>
      <c r="I14" s="3"/>
      <c r="J14" s="3"/>
      <c r="K14" s="3"/>
      <c r="L14" s="3"/>
      <c r="M14" s="3"/>
      <c r="N14" s="3"/>
      <c r="O14" s="3"/>
      <c r="P14" s="3"/>
      <c r="Q14" s="16"/>
      <c r="R14" s="16"/>
      <c r="S14" s="16"/>
      <c r="T14" s="63"/>
      <c r="U14" s="69"/>
      <c r="V14" s="69"/>
      <c r="W14" s="69"/>
      <c r="X14" s="69"/>
      <c r="Y14" s="69"/>
      <c r="Z14" s="69"/>
      <c r="AA14" s="69"/>
      <c r="AB14" s="69"/>
      <c r="AC14" s="69"/>
      <c r="AD14" s="69"/>
      <c r="AE14" s="69"/>
      <c r="AF14" s="69"/>
      <c r="AG14" s="69"/>
      <c r="AH14" s="69"/>
      <c r="AI14" s="105"/>
      <c r="AJ14" s="93"/>
      <c r="AK14" s="3"/>
    </row>
    <row r="15" spans="1:37" ht="64.8" customHeight="1">
      <c r="A15" s="3"/>
      <c r="B15" s="9" t="s">
        <v>299</v>
      </c>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3"/>
    </row>
    <row r="16" spans="1:37" ht="20" customHeight="1">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row>
    <row r="17" spans="1:37" ht="20" customHeight="1">
      <c r="A17" s="3"/>
      <c r="B17" s="10" t="s">
        <v>298</v>
      </c>
      <c r="C17" s="10"/>
      <c r="D17" s="10"/>
      <c r="E17" s="10"/>
      <c r="F17" s="10"/>
      <c r="G17" s="10"/>
      <c r="H17" s="10"/>
      <c r="L17" s="42" t="s">
        <v>11</v>
      </c>
      <c r="M17" s="48">
        <f>SUM(X19:AE20)</f>
        <v>1380000</v>
      </c>
      <c r="N17" s="48"/>
      <c r="O17" s="48"/>
      <c r="P17" s="48"/>
      <c r="Q17" s="48"/>
      <c r="R17" s="48"/>
      <c r="S17" s="48"/>
      <c r="T17" s="48"/>
      <c r="U17" s="10" t="s">
        <v>99</v>
      </c>
      <c r="V17" s="3"/>
      <c r="AG17" s="101"/>
      <c r="AH17" s="101"/>
      <c r="AI17" s="3"/>
      <c r="AJ17" s="3"/>
      <c r="AK17" s="3"/>
    </row>
    <row r="18" spans="1:37" ht="20" customHeight="1">
      <c r="A18" s="3"/>
      <c r="C18" s="3"/>
      <c r="D18" s="3" t="s">
        <v>167</v>
      </c>
      <c r="E18" s="3"/>
      <c r="F18" s="3"/>
      <c r="G18" s="3"/>
      <c r="H18" s="3"/>
      <c r="I18" s="3"/>
      <c r="J18" s="3"/>
      <c r="K18" s="3"/>
      <c r="L18" s="3"/>
      <c r="M18" s="3"/>
      <c r="N18" s="3"/>
      <c r="O18" s="3"/>
      <c r="P18" s="3"/>
      <c r="Q18" s="3"/>
      <c r="R18" s="10"/>
      <c r="S18" s="3"/>
      <c r="T18" s="3"/>
      <c r="U18" s="3"/>
      <c r="V18" s="3"/>
      <c r="W18" s="3"/>
      <c r="X18" s="3"/>
      <c r="Y18" s="3"/>
      <c r="Z18" s="3"/>
      <c r="AA18" s="3"/>
      <c r="AB18" s="3"/>
      <c r="AC18" s="96"/>
      <c r="AD18" s="96"/>
      <c r="AE18" s="96"/>
      <c r="AF18" s="96"/>
      <c r="AG18" s="96"/>
      <c r="AH18" s="96"/>
      <c r="AI18" s="3"/>
      <c r="AJ18" s="3"/>
      <c r="AK18" s="3"/>
    </row>
    <row r="19" spans="1:37" ht="20" customHeight="1">
      <c r="A19" s="3"/>
      <c r="B19" s="3"/>
      <c r="C19" s="3"/>
      <c r="D19" s="3"/>
      <c r="E19" s="30" t="s">
        <v>128</v>
      </c>
      <c r="F19" s="32"/>
      <c r="G19" s="32"/>
      <c r="H19" s="32"/>
      <c r="I19" s="32"/>
      <c r="J19" s="32"/>
      <c r="K19" s="32"/>
      <c r="L19" s="32"/>
      <c r="M19" s="32"/>
      <c r="N19" s="32"/>
      <c r="O19" s="32"/>
      <c r="P19" s="32"/>
      <c r="Q19" s="32"/>
      <c r="R19" s="32"/>
      <c r="S19" s="32"/>
      <c r="T19" s="32"/>
      <c r="U19" s="32"/>
      <c r="V19" s="32"/>
      <c r="W19" s="30"/>
      <c r="X19" s="80">
        <f>'賃上げ支援事業（一覧）記載例'!G22</f>
        <v>870000</v>
      </c>
      <c r="Y19" s="86"/>
      <c r="Z19" s="86"/>
      <c r="AA19" s="86"/>
      <c r="AB19" s="86"/>
      <c r="AC19" s="86"/>
      <c r="AD19" s="86"/>
      <c r="AE19" s="86"/>
      <c r="AF19" s="98" t="s">
        <v>99</v>
      </c>
      <c r="AG19" s="102"/>
      <c r="AH19" s="3"/>
      <c r="AI19" s="3"/>
      <c r="AJ19" s="3"/>
      <c r="AK19" s="3"/>
    </row>
    <row r="20" spans="1:37" ht="20" customHeight="1">
      <c r="A20" s="3"/>
      <c r="B20" s="10"/>
      <c r="C20" s="3"/>
      <c r="D20" s="3"/>
      <c r="E20" s="31" t="s">
        <v>168</v>
      </c>
      <c r="F20" s="33"/>
      <c r="G20" s="33"/>
      <c r="H20" s="33"/>
      <c r="I20" s="33"/>
      <c r="J20" s="33"/>
      <c r="K20" s="33"/>
      <c r="L20" s="33"/>
      <c r="M20" s="33"/>
      <c r="N20" s="33"/>
      <c r="O20" s="33"/>
      <c r="P20" s="33"/>
      <c r="Q20" s="33"/>
      <c r="R20" s="33"/>
      <c r="S20" s="33"/>
      <c r="T20" s="33"/>
      <c r="U20" s="33"/>
      <c r="V20" s="33"/>
      <c r="W20" s="31"/>
      <c r="X20" s="81">
        <f>'物価支援事業（申請書）記載例'!J22</f>
        <v>510000</v>
      </c>
      <c r="Y20" s="87"/>
      <c r="Z20" s="87"/>
      <c r="AA20" s="87"/>
      <c r="AB20" s="87"/>
      <c r="AC20" s="87"/>
      <c r="AD20" s="87"/>
      <c r="AE20" s="87"/>
      <c r="AF20" s="99" t="s">
        <v>99</v>
      </c>
      <c r="AG20" s="103"/>
      <c r="AH20" s="3"/>
      <c r="AI20" s="3"/>
      <c r="AJ20" s="3"/>
      <c r="AK20" s="3"/>
    </row>
    <row r="21" spans="1:37" ht="13.5" customHeight="1">
      <c r="A21" s="3"/>
      <c r="B21" s="10"/>
      <c r="C21" s="16"/>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row>
    <row r="22" spans="1:37" ht="20" customHeight="1">
      <c r="A22" s="3"/>
      <c r="B22" s="3" t="s">
        <v>181</v>
      </c>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row>
    <row r="23" spans="1:37" s="2" customFormat="1" ht="20" customHeight="1">
      <c r="A23" s="3"/>
      <c r="B23" s="11" t="s">
        <v>230</v>
      </c>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row>
    <row r="24" spans="1:37" s="2" customFormat="1" ht="20" customHeight="1">
      <c r="A24" s="3"/>
      <c r="B24" s="11" t="s">
        <v>291</v>
      </c>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row>
    <row r="25" spans="1:37" s="2" customFormat="1" ht="20" customHeight="1">
      <c r="A25" s="3"/>
      <c r="B25" s="11" t="s">
        <v>241</v>
      </c>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row>
    <row r="26" spans="1:37" s="2" customFormat="1" ht="20" customHeight="1">
      <c r="A26" s="3"/>
      <c r="B26" s="3" t="s">
        <v>233</v>
      </c>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row>
    <row r="27" spans="1:37" s="2" customFormat="1" ht="20" customHeight="1">
      <c r="A27" s="3"/>
      <c r="B27" s="3" t="s">
        <v>135</v>
      </c>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row>
    <row r="28" spans="1:37" ht="20" customHeight="1">
      <c r="A28" s="3"/>
      <c r="B28" s="3"/>
      <c r="C28" s="16" t="s">
        <v>182</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row>
    <row r="29" spans="1:37" ht="13.5" customHeight="1">
      <c r="A29" s="3"/>
      <c r="B29" s="10"/>
      <c r="C29" s="16"/>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row>
    <row r="30" spans="1:37" ht="20" customHeight="1">
      <c r="A30" s="3"/>
      <c r="B30" s="10" t="s">
        <v>133</v>
      </c>
      <c r="C30" s="15"/>
      <c r="D30" s="15"/>
      <c r="E30" s="15"/>
      <c r="F30" s="15"/>
      <c r="G30" s="15"/>
      <c r="H30" s="15"/>
      <c r="I30" s="15"/>
      <c r="J30" s="15"/>
      <c r="K30" s="15"/>
      <c r="L30" s="15"/>
      <c r="M30" s="15"/>
      <c r="N30" s="3"/>
      <c r="O30" s="3"/>
      <c r="P30" s="3"/>
      <c r="Q30" s="3"/>
      <c r="R30" s="3"/>
      <c r="S30" s="3"/>
      <c r="T30" s="3"/>
      <c r="U30" s="3"/>
      <c r="V30" s="3"/>
      <c r="W30" s="3"/>
      <c r="X30" s="3"/>
      <c r="Y30" s="3"/>
      <c r="Z30" s="3"/>
      <c r="AA30" s="3"/>
      <c r="AB30" s="3"/>
      <c r="AC30" s="3"/>
      <c r="AD30" s="3"/>
      <c r="AE30" s="3"/>
      <c r="AF30" s="3"/>
      <c r="AG30" s="3"/>
      <c r="AH30" s="3"/>
      <c r="AI30" s="3"/>
      <c r="AJ30" s="3"/>
      <c r="AK30" s="3"/>
    </row>
    <row r="31" spans="1:37" ht="30" customHeight="1">
      <c r="A31" s="3"/>
      <c r="B31" s="3"/>
      <c r="C31" s="17" t="s">
        <v>48</v>
      </c>
      <c r="D31" s="25"/>
      <c r="E31" s="25"/>
      <c r="F31" s="25"/>
      <c r="G31" s="25"/>
      <c r="H31" s="25"/>
      <c r="I31" s="25"/>
      <c r="J31" s="34"/>
      <c r="K31" s="37" t="s">
        <v>12</v>
      </c>
      <c r="L31" s="43"/>
      <c r="M31" s="43"/>
      <c r="N31" s="43"/>
      <c r="O31" s="43"/>
      <c r="P31" s="43"/>
      <c r="Q31" s="43"/>
      <c r="R31" s="43"/>
      <c r="S31" s="60"/>
      <c r="T31" s="64" t="s">
        <v>145</v>
      </c>
      <c r="U31" s="70"/>
      <c r="V31" s="70"/>
      <c r="W31" s="70"/>
      <c r="X31" s="70"/>
      <c r="Y31" s="88"/>
      <c r="Z31" s="92" t="s">
        <v>34</v>
      </c>
      <c r="AA31" s="92"/>
      <c r="AB31" s="92"/>
      <c r="AC31" s="92"/>
      <c r="AD31" s="92"/>
      <c r="AE31" s="92"/>
      <c r="AF31" s="100" t="s">
        <v>91</v>
      </c>
      <c r="AG31" s="104"/>
      <c r="AH31" s="104"/>
      <c r="AI31" s="104"/>
      <c r="AJ31" s="106"/>
      <c r="AK31" s="3"/>
    </row>
    <row r="32" spans="1:37" ht="30" customHeight="1">
      <c r="A32" s="3"/>
      <c r="B32" s="3"/>
      <c r="C32" s="17" t="s">
        <v>37</v>
      </c>
      <c r="D32" s="25"/>
      <c r="E32" s="25"/>
      <c r="F32" s="25"/>
      <c r="G32" s="25"/>
      <c r="H32" s="25"/>
      <c r="I32" s="25"/>
      <c r="J32" s="34"/>
      <c r="K32" s="37" t="s">
        <v>242</v>
      </c>
      <c r="L32" s="43"/>
      <c r="M32" s="43"/>
      <c r="N32" s="43"/>
      <c r="O32" s="43"/>
      <c r="P32" s="43"/>
      <c r="Q32" s="43"/>
      <c r="R32" s="43"/>
      <c r="S32" s="60"/>
      <c r="T32" s="65" t="s">
        <v>246</v>
      </c>
      <c r="U32" s="71"/>
      <c r="V32" s="71"/>
      <c r="W32" s="71"/>
      <c r="X32" s="71"/>
      <c r="Y32" s="71"/>
      <c r="Z32" s="92" t="s">
        <v>51</v>
      </c>
      <c r="AA32" s="92"/>
      <c r="AB32" s="92"/>
      <c r="AC32" s="92"/>
      <c r="AD32" s="92"/>
      <c r="AE32" s="92"/>
      <c r="AF32" s="100" t="s">
        <v>247</v>
      </c>
      <c r="AG32" s="104"/>
      <c r="AH32" s="104"/>
      <c r="AI32" s="104"/>
      <c r="AJ32" s="106"/>
      <c r="AK32" s="3"/>
    </row>
    <row r="33" spans="1:37" ht="30" customHeight="1">
      <c r="A33" s="3"/>
      <c r="B33" s="3"/>
      <c r="C33" s="17" t="s">
        <v>9</v>
      </c>
      <c r="D33" s="25"/>
      <c r="E33" s="25"/>
      <c r="F33" s="25"/>
      <c r="G33" s="25"/>
      <c r="H33" s="25"/>
      <c r="I33" s="25"/>
      <c r="J33" s="34"/>
      <c r="K33" s="38" t="s">
        <v>160</v>
      </c>
      <c r="L33" s="44"/>
      <c r="M33" s="44"/>
      <c r="N33" s="44"/>
      <c r="O33" s="44"/>
      <c r="P33" s="44"/>
      <c r="Q33" s="44"/>
      <c r="R33" s="44"/>
      <c r="S33" s="44"/>
      <c r="T33" s="44"/>
      <c r="U33" s="44"/>
      <c r="V33" s="44"/>
      <c r="W33" s="44"/>
      <c r="X33" s="44"/>
      <c r="Y33" s="89"/>
      <c r="Z33" s="92" t="s">
        <v>56</v>
      </c>
      <c r="AA33" s="92"/>
      <c r="AB33" s="92"/>
      <c r="AC33" s="92"/>
      <c r="AD33" s="92"/>
      <c r="AE33" s="92"/>
      <c r="AF33" s="38" t="s">
        <v>248</v>
      </c>
      <c r="AG33" s="44"/>
      <c r="AH33" s="44"/>
      <c r="AI33" s="44"/>
      <c r="AJ33" s="89"/>
      <c r="AK33" s="3"/>
    </row>
    <row r="34" spans="1:37" ht="30" customHeight="1">
      <c r="A34" s="3"/>
      <c r="B34" s="3"/>
      <c r="C34" s="18" t="s">
        <v>305</v>
      </c>
      <c r="D34" s="26"/>
      <c r="E34" s="26"/>
      <c r="F34" s="26"/>
      <c r="G34" s="26"/>
      <c r="H34" s="26"/>
      <c r="I34" s="26"/>
      <c r="J34" s="35"/>
      <c r="K34" s="39" t="s">
        <v>244</v>
      </c>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
    </row>
    <row r="35" spans="1:37" ht="30" customHeight="1">
      <c r="A35" s="3"/>
      <c r="B35" s="3"/>
      <c r="C35" s="19" t="s">
        <v>178</v>
      </c>
      <c r="D35" s="27"/>
      <c r="E35" s="27"/>
      <c r="F35" s="27"/>
      <c r="G35" s="27"/>
      <c r="H35" s="27"/>
      <c r="I35" s="27"/>
      <c r="J35" s="36"/>
      <c r="K35" s="40" t="s">
        <v>220</v>
      </c>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3"/>
    </row>
    <row r="36" spans="1:37" ht="20" customHeight="1">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row>
    <row r="37" spans="1:37" ht="20" customHeight="1">
      <c r="A37" s="3"/>
      <c r="B37" s="3"/>
      <c r="M37" s="3"/>
      <c r="N37" s="3"/>
      <c r="O37" s="10" t="s">
        <v>19</v>
      </c>
      <c r="P37" s="49"/>
      <c r="Q37" s="49"/>
      <c r="R37" s="49"/>
      <c r="S37" s="49"/>
      <c r="T37" s="49"/>
      <c r="U37" s="49"/>
      <c r="V37" s="49"/>
      <c r="W37" s="49"/>
      <c r="X37" s="49"/>
      <c r="Y37" s="49"/>
      <c r="Z37" s="3"/>
      <c r="AA37" s="3"/>
      <c r="AB37" s="3"/>
      <c r="AC37" s="3"/>
      <c r="AD37" s="3"/>
      <c r="AE37" s="3"/>
      <c r="AF37" s="3"/>
      <c r="AG37" s="3"/>
      <c r="AK37" s="3"/>
    </row>
    <row r="38" spans="1:37" ht="15" customHeight="1">
      <c r="A38" s="3"/>
      <c r="B38" s="3"/>
      <c r="M38" s="3"/>
      <c r="N38" s="3"/>
      <c r="O38" s="3"/>
      <c r="P38" s="50" t="s">
        <v>141</v>
      </c>
      <c r="Q38" s="55"/>
      <c r="R38" s="55"/>
      <c r="S38" s="55"/>
      <c r="T38" s="55"/>
      <c r="U38" s="55"/>
      <c r="V38" s="55"/>
      <c r="W38" s="74"/>
      <c r="X38" s="82" t="s">
        <v>7</v>
      </c>
      <c r="Y38" s="90" t="s">
        <v>255</v>
      </c>
      <c r="Z38" s="90"/>
      <c r="AA38" s="90"/>
      <c r="AB38" s="90"/>
      <c r="AC38" s="90"/>
      <c r="AD38" s="90"/>
      <c r="AE38" s="90"/>
      <c r="AF38" s="90"/>
      <c r="AG38" s="90"/>
      <c r="AH38" s="90"/>
      <c r="AI38" s="90"/>
      <c r="AJ38" s="107"/>
      <c r="AK38" s="3"/>
    </row>
    <row r="39" spans="1:37" ht="25" customHeight="1">
      <c r="A39" s="3"/>
      <c r="B39" s="3"/>
      <c r="C39" s="20"/>
      <c r="D39" s="20"/>
      <c r="E39" s="20"/>
      <c r="F39" s="20"/>
      <c r="G39" s="20"/>
      <c r="H39" s="20"/>
      <c r="I39" s="20"/>
      <c r="J39" s="20"/>
      <c r="K39" s="20"/>
      <c r="L39" s="20"/>
      <c r="M39" s="3"/>
      <c r="N39" s="3"/>
      <c r="O39" s="3"/>
      <c r="P39" s="51"/>
      <c r="Q39" s="56"/>
      <c r="R39" s="56"/>
      <c r="S39" s="56"/>
      <c r="T39" s="56"/>
      <c r="U39" s="56"/>
      <c r="V39" s="56"/>
      <c r="W39" s="75"/>
      <c r="X39" s="83" t="s">
        <v>249</v>
      </c>
      <c r="Y39" s="91"/>
      <c r="Z39" s="91"/>
      <c r="AA39" s="91"/>
      <c r="AB39" s="91"/>
      <c r="AC39" s="91"/>
      <c r="AD39" s="91"/>
      <c r="AE39" s="91"/>
      <c r="AF39" s="91"/>
      <c r="AG39" s="91"/>
      <c r="AH39" s="91"/>
      <c r="AI39" s="91"/>
      <c r="AJ39" s="108"/>
      <c r="AK39" s="3"/>
    </row>
    <row r="40" spans="1:37" ht="30" customHeight="1">
      <c r="A40" s="3"/>
      <c r="B40" s="3"/>
      <c r="C40" s="21" t="s">
        <v>157</v>
      </c>
      <c r="D40" s="21"/>
      <c r="E40" s="21"/>
      <c r="F40" s="21"/>
      <c r="G40" s="21"/>
      <c r="H40" s="21"/>
      <c r="I40" s="21"/>
      <c r="J40" s="21"/>
      <c r="K40" s="21"/>
      <c r="L40" s="21"/>
      <c r="M40" s="3"/>
      <c r="N40" s="3"/>
      <c r="O40" s="3"/>
      <c r="P40" s="17" t="s">
        <v>142</v>
      </c>
      <c r="Q40" s="25"/>
      <c r="R40" s="25"/>
      <c r="S40" s="25"/>
      <c r="T40" s="25"/>
      <c r="U40" s="25"/>
      <c r="V40" s="25"/>
      <c r="W40" s="76"/>
      <c r="X40" s="84" t="s">
        <v>188</v>
      </c>
      <c r="Y40" s="84"/>
      <c r="Z40" s="84"/>
      <c r="AA40" s="84"/>
      <c r="AB40" s="84"/>
      <c r="AC40" s="84"/>
      <c r="AD40" s="84"/>
      <c r="AE40" s="84"/>
      <c r="AF40" s="84"/>
      <c r="AG40" s="84"/>
      <c r="AH40" s="84"/>
      <c r="AI40" s="84"/>
      <c r="AJ40" s="84"/>
      <c r="AK40" s="3"/>
    </row>
    <row r="41" spans="1:37" ht="30" customHeight="1">
      <c r="A41" s="3"/>
      <c r="B41" s="3"/>
      <c r="C41" s="22"/>
      <c r="D41" s="28"/>
      <c r="E41" s="28"/>
      <c r="F41" s="28"/>
      <c r="G41" s="28"/>
      <c r="H41" s="28"/>
      <c r="I41" s="28"/>
      <c r="J41" s="28"/>
      <c r="K41" s="28"/>
      <c r="L41" s="45"/>
      <c r="M41" s="3"/>
      <c r="N41" s="3"/>
      <c r="O41" s="3"/>
      <c r="P41" s="52" t="s">
        <v>161</v>
      </c>
      <c r="Q41" s="57"/>
      <c r="R41" s="57"/>
      <c r="S41" s="57"/>
      <c r="T41" s="57"/>
      <c r="U41" s="57"/>
      <c r="V41" s="57"/>
      <c r="W41" s="77"/>
      <c r="X41" s="84" t="s">
        <v>251</v>
      </c>
      <c r="Y41" s="84"/>
      <c r="Z41" s="84"/>
      <c r="AA41" s="84"/>
      <c r="AB41" s="84"/>
      <c r="AC41" s="84"/>
      <c r="AD41" s="84"/>
      <c r="AE41" s="84"/>
      <c r="AF41" s="84"/>
      <c r="AG41" s="84"/>
      <c r="AH41" s="84"/>
      <c r="AI41" s="84"/>
      <c r="AJ41" s="84"/>
      <c r="AK41" s="3"/>
    </row>
    <row r="42" spans="1:37" ht="30" customHeight="1">
      <c r="A42" s="3"/>
      <c r="B42" s="3"/>
      <c r="C42" s="23"/>
      <c r="D42" s="14"/>
      <c r="E42" s="14"/>
      <c r="F42" s="14"/>
      <c r="G42" s="14"/>
      <c r="H42" s="14"/>
      <c r="I42" s="14"/>
      <c r="J42" s="14"/>
      <c r="K42" s="14"/>
      <c r="L42" s="46"/>
      <c r="M42" s="3"/>
      <c r="N42" s="3"/>
      <c r="O42" s="3"/>
      <c r="P42" s="52" t="s">
        <v>163</v>
      </c>
      <c r="Q42" s="57"/>
      <c r="R42" s="57"/>
      <c r="S42" s="57"/>
      <c r="T42" s="57"/>
      <c r="U42" s="57"/>
      <c r="V42" s="57"/>
      <c r="W42" s="77"/>
      <c r="X42" s="84" t="s">
        <v>253</v>
      </c>
      <c r="Y42" s="84"/>
      <c r="Z42" s="84"/>
      <c r="AA42" s="84"/>
      <c r="AB42" s="84"/>
      <c r="AC42" s="84"/>
      <c r="AD42" s="84"/>
      <c r="AE42" s="84"/>
      <c r="AF42" s="84"/>
      <c r="AG42" s="84"/>
      <c r="AH42" s="84"/>
      <c r="AI42" s="84"/>
      <c r="AJ42" s="84"/>
      <c r="AK42" s="3"/>
    </row>
    <row r="43" spans="1:37" ht="30" customHeight="1">
      <c r="A43" s="3"/>
      <c r="B43" s="3"/>
      <c r="C43" s="23"/>
      <c r="D43" s="14"/>
      <c r="E43" s="14"/>
      <c r="F43" s="14"/>
      <c r="G43" s="14"/>
      <c r="H43" s="14"/>
      <c r="I43" s="14"/>
      <c r="J43" s="14"/>
      <c r="K43" s="14"/>
      <c r="L43" s="46"/>
      <c r="M43" s="3"/>
      <c r="N43" s="3"/>
      <c r="O43" s="3"/>
      <c r="P43" s="53" t="s">
        <v>165</v>
      </c>
      <c r="Q43" s="58"/>
      <c r="R43" s="58"/>
      <c r="S43" s="61"/>
      <c r="T43" s="66" t="s">
        <v>18</v>
      </c>
      <c r="U43" s="72"/>
      <c r="V43" s="72"/>
      <c r="W43" s="78"/>
      <c r="X43" s="84" t="s">
        <v>131</v>
      </c>
      <c r="Y43" s="84"/>
      <c r="Z43" s="84"/>
      <c r="AA43" s="84"/>
      <c r="AB43" s="84"/>
      <c r="AC43" s="84"/>
      <c r="AD43" s="84"/>
      <c r="AE43" s="84"/>
      <c r="AF43" s="84"/>
      <c r="AG43" s="84"/>
      <c r="AH43" s="84"/>
      <c r="AI43" s="84"/>
      <c r="AJ43" s="84"/>
      <c r="AK43" s="3"/>
    </row>
    <row r="44" spans="1:37" ht="30" customHeight="1">
      <c r="A44" s="3"/>
      <c r="B44" s="3"/>
      <c r="C44" s="24"/>
      <c r="D44" s="29"/>
      <c r="E44" s="29"/>
      <c r="F44" s="29"/>
      <c r="G44" s="29"/>
      <c r="H44" s="29"/>
      <c r="I44" s="29"/>
      <c r="J44" s="29"/>
      <c r="K44" s="29"/>
      <c r="L44" s="47"/>
      <c r="M44" s="3"/>
      <c r="N44" s="3"/>
      <c r="O44" s="3"/>
      <c r="P44" s="54"/>
      <c r="Q44" s="59"/>
      <c r="R44" s="59"/>
      <c r="S44" s="62"/>
      <c r="T44" s="66" t="s">
        <v>40</v>
      </c>
      <c r="U44" s="72"/>
      <c r="V44" s="72"/>
      <c r="W44" s="78"/>
      <c r="X44" s="84" t="s">
        <v>35</v>
      </c>
      <c r="Y44" s="84"/>
      <c r="Z44" s="84"/>
      <c r="AA44" s="84"/>
      <c r="AB44" s="84"/>
      <c r="AC44" s="84"/>
      <c r="AD44" s="84"/>
      <c r="AE44" s="84"/>
      <c r="AF44" s="84"/>
      <c r="AG44" s="84"/>
      <c r="AH44" s="84"/>
      <c r="AI44" s="84"/>
      <c r="AJ44" s="84"/>
      <c r="AK44" s="3"/>
    </row>
    <row r="45" spans="1:37" ht="7.8" customHeight="1">
      <c r="A45" s="3"/>
      <c r="B45" s="3"/>
      <c r="C45" s="16"/>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row>
    <row r="46" spans="1:37" ht="40.200000000000003" customHeight="1">
      <c r="A46" s="3"/>
      <c r="B46" s="12" t="s">
        <v>136</v>
      </c>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3"/>
    </row>
    <row r="47" spans="1:37" ht="18.75" customHeight="1">
      <c r="A47" s="3"/>
      <c r="B47" s="3"/>
      <c r="C47" s="3"/>
      <c r="D47" s="3"/>
      <c r="E47" s="3"/>
      <c r="F47" s="3"/>
      <c r="G47" s="3"/>
      <c r="H47" s="3"/>
      <c r="I47" s="3"/>
      <c r="J47" s="3"/>
      <c r="K47" s="3"/>
      <c r="L47" s="3"/>
      <c r="M47" s="3"/>
      <c r="N47" s="3"/>
      <c r="O47" s="3"/>
      <c r="P47" s="3"/>
      <c r="Q47" s="3"/>
      <c r="X47" s="85" t="s">
        <v>55</v>
      </c>
      <c r="Y47" s="85"/>
      <c r="Z47" s="85"/>
      <c r="AA47" s="85"/>
      <c r="AB47" s="85"/>
      <c r="AC47" s="85"/>
      <c r="AD47" s="85"/>
      <c r="AE47" s="85"/>
      <c r="AF47" s="85"/>
      <c r="AG47" s="85"/>
      <c r="AH47" s="85"/>
      <c r="AI47" s="85"/>
      <c r="AJ47" s="85"/>
      <c r="AK47" s="3"/>
    </row>
    <row r="48" spans="1:37" ht="18.75" customHeight="1">
      <c r="A48" s="3"/>
      <c r="B48" s="3"/>
      <c r="C48" s="3"/>
      <c r="D48" s="3"/>
      <c r="E48" s="3"/>
      <c r="F48" s="3"/>
      <c r="G48" s="3"/>
      <c r="H48" s="3"/>
      <c r="I48" s="3"/>
      <c r="J48" s="3"/>
      <c r="K48" s="3"/>
      <c r="L48" s="3"/>
      <c r="M48" s="3"/>
      <c r="N48" s="3"/>
      <c r="O48" s="3"/>
      <c r="P48" s="3"/>
      <c r="Q48" s="3"/>
      <c r="AK48" s="3"/>
    </row>
    <row r="49" spans="1:37" ht="18.75" customHeight="1">
      <c r="A49" s="3"/>
      <c r="B49" s="3"/>
      <c r="C49" s="3"/>
      <c r="D49" s="3"/>
      <c r="E49" s="3"/>
      <c r="F49" s="3"/>
      <c r="G49" s="3"/>
      <c r="H49" s="3"/>
      <c r="I49" s="3"/>
      <c r="J49" s="3"/>
      <c r="K49" s="3"/>
      <c r="L49" s="3"/>
      <c r="M49" s="3"/>
      <c r="N49" s="3"/>
      <c r="O49" s="3"/>
      <c r="P49" s="3"/>
      <c r="Q49" s="3"/>
      <c r="AK49" s="3"/>
    </row>
    <row r="50" spans="1:37" ht="18.75" customHeight="1">
      <c r="A50" s="3"/>
      <c r="B50" s="3"/>
      <c r="C50" s="3"/>
      <c r="D50" s="3"/>
      <c r="E50" s="3"/>
      <c r="F50" s="3"/>
      <c r="G50" s="3"/>
      <c r="H50" s="3"/>
      <c r="I50" s="3"/>
      <c r="J50" s="3"/>
      <c r="K50" s="3"/>
      <c r="L50" s="3"/>
      <c r="M50" s="3"/>
      <c r="N50" s="3"/>
      <c r="O50" s="3"/>
      <c r="P50" s="3"/>
      <c r="Q50" s="3"/>
      <c r="AK50" s="3"/>
    </row>
    <row r="51" spans="1:37" ht="18.75" customHeight="1">
      <c r="A51" s="3"/>
      <c r="B51" s="3"/>
      <c r="C51" s="3"/>
      <c r="D51" s="3"/>
      <c r="E51" s="3"/>
      <c r="F51" s="3"/>
      <c r="G51" s="3"/>
      <c r="H51" s="3"/>
      <c r="I51" s="3"/>
      <c r="J51" s="3"/>
      <c r="K51" s="3"/>
      <c r="L51" s="3"/>
      <c r="M51" s="3"/>
      <c r="N51" s="3"/>
      <c r="O51" s="3"/>
      <c r="P51" s="3"/>
      <c r="Q51" s="3"/>
      <c r="AK51" s="3"/>
    </row>
    <row r="52" spans="1:37">
      <c r="A52" s="3"/>
      <c r="B52" s="13"/>
      <c r="C52" s="13"/>
      <c r="D52" s="13"/>
      <c r="E52" s="13"/>
      <c r="F52" s="13"/>
      <c r="G52" s="13"/>
      <c r="H52" s="13"/>
      <c r="I52" s="13"/>
      <c r="J52" s="13"/>
      <c r="K52" s="13"/>
      <c r="L52" s="13"/>
      <c r="M52" s="13"/>
      <c r="N52" s="20"/>
      <c r="O52" s="20"/>
      <c r="P52" s="20"/>
      <c r="Q52" s="20"/>
      <c r="R52" s="13"/>
      <c r="S52" s="7"/>
      <c r="T52" s="7"/>
      <c r="U52" s="7"/>
      <c r="W52" s="79"/>
      <c r="X52" s="79"/>
      <c r="Y52" s="79"/>
      <c r="Z52" s="79"/>
      <c r="AA52" s="94"/>
      <c r="AB52" s="94"/>
      <c r="AC52" s="94"/>
      <c r="AD52" s="94"/>
      <c r="AE52" s="94"/>
      <c r="AF52" s="94"/>
      <c r="AG52" s="94"/>
      <c r="AH52" s="94"/>
      <c r="AI52" s="94"/>
      <c r="AJ52" s="3"/>
      <c r="AK52" s="3"/>
    </row>
    <row r="53" spans="1:37" ht="6" customHeight="1">
      <c r="A53" s="3"/>
      <c r="B53" s="3"/>
      <c r="C53" s="3"/>
      <c r="D53" s="3"/>
      <c r="E53" s="3"/>
      <c r="F53" s="3"/>
      <c r="G53" s="3"/>
      <c r="H53" s="3"/>
      <c r="I53" s="3"/>
      <c r="J53" s="3"/>
      <c r="K53" s="3"/>
      <c r="L53" s="3"/>
      <c r="M53" s="3"/>
      <c r="N53" s="3"/>
      <c r="O53" s="3"/>
      <c r="P53" s="3"/>
      <c r="Q53" s="3"/>
      <c r="S53" s="15"/>
      <c r="T53" s="15"/>
      <c r="U53" s="15"/>
      <c r="V53" s="15"/>
      <c r="W53" s="15"/>
      <c r="X53" s="15"/>
      <c r="Y53" s="15"/>
      <c r="Z53" s="15"/>
      <c r="AA53" s="15"/>
      <c r="AB53" s="15"/>
      <c r="AC53" s="15"/>
      <c r="AD53" s="3"/>
      <c r="AE53" s="3"/>
      <c r="AF53" s="3"/>
      <c r="AG53" s="3"/>
      <c r="AH53" s="3"/>
      <c r="AI53" s="3"/>
      <c r="AJ53" s="3"/>
      <c r="AK53" s="3"/>
    </row>
    <row r="54" spans="1:37">
      <c r="A54" s="3"/>
      <c r="B54" s="3"/>
      <c r="P54" s="3"/>
      <c r="Q54" s="3"/>
      <c r="R54" s="10"/>
    </row>
    <row r="55" spans="1:37" ht="18.75" customHeight="1">
      <c r="A55" s="3"/>
      <c r="B55" s="3"/>
      <c r="P55" s="3"/>
      <c r="Q55" s="3"/>
      <c r="R55" s="3"/>
    </row>
    <row r="56" spans="1:37" ht="18.75" customHeight="1">
      <c r="A56" s="3"/>
      <c r="B56" s="3"/>
      <c r="P56" s="3"/>
      <c r="Q56" s="3"/>
      <c r="R56" s="3"/>
    </row>
    <row r="57" spans="1:37" ht="18.75" customHeight="1">
      <c r="A57" s="3"/>
      <c r="B57" s="3"/>
      <c r="P57" s="3"/>
      <c r="Q57" s="3"/>
      <c r="R57" s="3"/>
    </row>
    <row r="58" spans="1:37" ht="39" customHeight="1">
      <c r="A58" s="3"/>
      <c r="B58" s="3"/>
      <c r="P58" s="3"/>
      <c r="Q58" s="3"/>
      <c r="R58" s="3"/>
    </row>
    <row r="59" spans="1:37" ht="18.75" customHeight="1">
      <c r="A59" s="3"/>
      <c r="B59" s="3"/>
      <c r="P59" s="3"/>
      <c r="Q59" s="3"/>
      <c r="R59" s="3"/>
    </row>
    <row r="60" spans="1:37" ht="18.75" customHeight="1">
      <c r="A60" s="3"/>
      <c r="B60" s="3"/>
      <c r="P60" s="3"/>
      <c r="Q60" s="3"/>
      <c r="R60" s="3"/>
    </row>
    <row r="61" spans="1:37" ht="18.75" customHeight="1">
      <c r="A61" s="3"/>
      <c r="B61" s="3"/>
      <c r="P61" s="3"/>
      <c r="Q61" s="3"/>
      <c r="R61" s="3"/>
    </row>
    <row r="62" spans="1:37" ht="18.75" customHeight="1">
      <c r="A62" s="3"/>
      <c r="B62" s="3"/>
      <c r="P62" s="3"/>
      <c r="Q62" s="3"/>
      <c r="R62" s="3"/>
    </row>
    <row r="63" spans="1:37" ht="18.75" customHeight="1">
      <c r="A63" s="3"/>
      <c r="B63" s="3"/>
      <c r="P63" s="3"/>
      <c r="Q63" s="3"/>
      <c r="R63" s="3"/>
    </row>
    <row r="64" spans="1:37">
      <c r="A64" s="3"/>
      <c r="B64" s="3"/>
      <c r="C64" s="3"/>
      <c r="D64" s="3"/>
      <c r="E64" s="3"/>
      <c r="F64" s="3"/>
      <c r="G64" s="3"/>
      <c r="H64" s="3"/>
      <c r="I64" s="3"/>
      <c r="J64" s="3"/>
      <c r="K64" s="3"/>
      <c r="L64" s="3"/>
      <c r="M64" s="3"/>
      <c r="N64" s="3"/>
      <c r="O64" s="3"/>
      <c r="P64" s="3"/>
      <c r="Q64" s="3"/>
      <c r="R64" s="3"/>
    </row>
    <row r="65" spans="1:37">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row>
  </sheetData>
  <mergeCells count="54">
    <mergeCell ref="A3:AJ3"/>
    <mergeCell ref="AB5:AC5"/>
    <mergeCell ref="AE5:AF5"/>
    <mergeCell ref="AH5:AI5"/>
    <mergeCell ref="V9:AI9"/>
    <mergeCell ref="U10:AI10"/>
    <mergeCell ref="L11:T11"/>
    <mergeCell ref="U11:AI11"/>
    <mergeCell ref="L12:T12"/>
    <mergeCell ref="U12:AI12"/>
    <mergeCell ref="L13:T13"/>
    <mergeCell ref="U13:AI13"/>
    <mergeCell ref="B15:AJ15"/>
    <mergeCell ref="M17:T17"/>
    <mergeCell ref="AD18:AH18"/>
    <mergeCell ref="X19:AE19"/>
    <mergeCell ref="X20:AE20"/>
    <mergeCell ref="C31:J31"/>
    <mergeCell ref="K31:S31"/>
    <mergeCell ref="T31:Y31"/>
    <mergeCell ref="Z31:AE31"/>
    <mergeCell ref="AF31:AJ31"/>
    <mergeCell ref="C32:J32"/>
    <mergeCell ref="K32:S32"/>
    <mergeCell ref="T32:Y32"/>
    <mergeCell ref="Z32:AE32"/>
    <mergeCell ref="AF32:AJ32"/>
    <mergeCell ref="C33:J33"/>
    <mergeCell ref="K33:Y33"/>
    <mergeCell ref="Z33:AE33"/>
    <mergeCell ref="AF33:AJ33"/>
    <mergeCell ref="C34:J34"/>
    <mergeCell ref="K34:AJ34"/>
    <mergeCell ref="C35:J35"/>
    <mergeCell ref="K35:AJ35"/>
    <mergeCell ref="Y38:AJ38"/>
    <mergeCell ref="X39:AJ39"/>
    <mergeCell ref="C40:L40"/>
    <mergeCell ref="P40:V40"/>
    <mergeCell ref="X40:AJ40"/>
    <mergeCell ref="P41:W41"/>
    <mergeCell ref="X41:AJ41"/>
    <mergeCell ref="P42:W42"/>
    <mergeCell ref="X42:AJ42"/>
    <mergeCell ref="T43:W43"/>
    <mergeCell ref="X43:AJ43"/>
    <mergeCell ref="T44:W44"/>
    <mergeCell ref="X44:AJ44"/>
    <mergeCell ref="B46:AJ46"/>
    <mergeCell ref="X47:AJ47"/>
    <mergeCell ref="L9:T10"/>
    <mergeCell ref="P38:W39"/>
    <mergeCell ref="C41:L44"/>
    <mergeCell ref="P43:S44"/>
  </mergeCells>
  <phoneticPr fontId="21"/>
  <printOptions horizontalCentered="1"/>
  <pageMargins left="0.70866141732283472" right="0.70866141732283472" top="0.74803149606299213" bottom="0.55118110236220474" header="0.31496062992125984" footer="0.31496062992125984"/>
  <pageSetup paperSize="9" scale="79" fitToWidth="1" fitToHeight="0" orientation="portrait" usePrinterDefaults="1"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AL39"/>
  <sheetViews>
    <sheetView view="pageBreakPreview" zoomScaleSheetLayoutView="100" workbookViewId="0">
      <selection activeCell="C18" sqref="C18"/>
    </sheetView>
  </sheetViews>
  <sheetFormatPr defaultColWidth="2.25" defaultRowHeight="12"/>
  <cols>
    <col min="1" max="28" width="3.125" style="110" customWidth="1"/>
    <col min="29" max="16384" width="2.25" style="110"/>
  </cols>
  <sheetData>
    <row r="1" spans="1:38" s="111" customFormat="1">
      <c r="A1" s="113" t="s">
        <v>172</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0"/>
      <c r="AD1" s="110"/>
      <c r="AE1" s="110"/>
      <c r="AF1" s="110"/>
      <c r="AG1" s="110"/>
      <c r="AH1" s="110"/>
      <c r="AI1" s="110"/>
      <c r="AJ1" s="110"/>
      <c r="AK1" s="110"/>
      <c r="AL1" s="110"/>
    </row>
    <row r="2" spans="1:38" s="111" customFormat="1">
      <c r="A2" s="114"/>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0"/>
      <c r="AD2" s="110"/>
      <c r="AE2" s="110"/>
      <c r="AF2" s="110"/>
      <c r="AG2" s="110"/>
      <c r="AH2" s="110"/>
      <c r="AI2" s="110"/>
      <c r="AJ2" s="110"/>
      <c r="AK2" s="110"/>
      <c r="AL2" s="110"/>
    </row>
    <row r="3" spans="1:38" s="112" customFormat="1" ht="48" customHeight="1">
      <c r="A3" s="115" t="s">
        <v>156</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32"/>
      <c r="AD3" s="132"/>
      <c r="AE3" s="132" t="s">
        <v>120</v>
      </c>
      <c r="AF3" s="132"/>
      <c r="AG3" s="132"/>
      <c r="AH3" s="132"/>
      <c r="AI3" s="132"/>
      <c r="AJ3" s="132"/>
      <c r="AK3" s="132"/>
      <c r="AL3" s="132"/>
    </row>
    <row r="4" spans="1:38" s="112" customFormat="1" ht="30" customHeight="1">
      <c r="A4" s="116" t="s">
        <v>46</v>
      </c>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32"/>
      <c r="AD4" s="132"/>
      <c r="AE4" s="132"/>
      <c r="AF4" s="132"/>
      <c r="AG4" s="132"/>
      <c r="AH4" s="132"/>
      <c r="AI4" s="132"/>
      <c r="AJ4" s="132"/>
      <c r="AK4" s="132"/>
      <c r="AL4" s="132"/>
    </row>
    <row r="5" spans="1:38" s="112" customFormat="1" ht="36" customHeight="1">
      <c r="A5" s="117" t="s">
        <v>120</v>
      </c>
      <c r="B5" s="118"/>
      <c r="C5" s="119" t="s">
        <v>121</v>
      </c>
      <c r="D5" s="123"/>
      <c r="E5" s="123"/>
      <c r="F5" s="123"/>
      <c r="G5" s="123"/>
      <c r="H5" s="123"/>
      <c r="I5" s="123"/>
      <c r="J5" s="123"/>
      <c r="K5" s="123"/>
      <c r="L5" s="123"/>
      <c r="M5" s="123"/>
      <c r="N5" s="123"/>
      <c r="O5" s="123"/>
      <c r="P5" s="123"/>
      <c r="Q5" s="123"/>
      <c r="R5" s="123"/>
      <c r="S5" s="123"/>
      <c r="T5" s="123"/>
      <c r="U5" s="123"/>
      <c r="V5" s="123"/>
      <c r="W5" s="123"/>
      <c r="X5" s="123"/>
      <c r="Y5" s="123"/>
      <c r="Z5" s="123"/>
      <c r="AA5" s="123"/>
      <c r="AB5" s="131"/>
      <c r="AC5" s="132"/>
      <c r="AD5" s="132"/>
      <c r="AE5" s="132"/>
      <c r="AF5" s="132"/>
      <c r="AG5" s="132"/>
      <c r="AH5" s="132"/>
      <c r="AI5" s="132"/>
      <c r="AJ5" s="132"/>
      <c r="AK5" s="132"/>
      <c r="AL5" s="132"/>
    </row>
    <row r="6" spans="1:38" s="112" customFormat="1" ht="36" customHeight="1">
      <c r="A6" s="117" t="s">
        <v>120</v>
      </c>
      <c r="B6" s="118"/>
      <c r="C6" s="119" t="s">
        <v>173</v>
      </c>
      <c r="D6" s="123"/>
      <c r="E6" s="123"/>
      <c r="F6" s="123"/>
      <c r="G6" s="123"/>
      <c r="H6" s="123"/>
      <c r="I6" s="123"/>
      <c r="J6" s="123"/>
      <c r="K6" s="123"/>
      <c r="L6" s="123"/>
      <c r="M6" s="123"/>
      <c r="N6" s="123"/>
      <c r="O6" s="123"/>
      <c r="P6" s="123"/>
      <c r="Q6" s="123"/>
      <c r="R6" s="123"/>
      <c r="S6" s="123"/>
      <c r="T6" s="123"/>
      <c r="U6" s="123"/>
      <c r="V6" s="123"/>
      <c r="W6" s="123"/>
      <c r="X6" s="123"/>
      <c r="Y6" s="123"/>
      <c r="Z6" s="123"/>
      <c r="AA6" s="123"/>
      <c r="AB6" s="131"/>
      <c r="AC6" s="132"/>
      <c r="AD6" s="132"/>
      <c r="AE6" s="132"/>
      <c r="AF6" s="132"/>
      <c r="AG6" s="132"/>
      <c r="AH6" s="132"/>
      <c r="AI6" s="132"/>
      <c r="AJ6" s="132"/>
      <c r="AK6" s="132"/>
      <c r="AL6" s="132"/>
    </row>
    <row r="7" spans="1:38" s="112" customFormat="1" ht="36" customHeight="1">
      <c r="A7" s="117" t="s">
        <v>120</v>
      </c>
      <c r="B7" s="118"/>
      <c r="C7" s="119" t="s">
        <v>175</v>
      </c>
      <c r="D7" s="123"/>
      <c r="E7" s="123"/>
      <c r="F7" s="123"/>
      <c r="G7" s="123"/>
      <c r="H7" s="123"/>
      <c r="I7" s="123"/>
      <c r="J7" s="123"/>
      <c r="K7" s="123"/>
      <c r="L7" s="123"/>
      <c r="M7" s="123"/>
      <c r="N7" s="123"/>
      <c r="O7" s="123"/>
      <c r="P7" s="123"/>
      <c r="Q7" s="123"/>
      <c r="R7" s="123"/>
      <c r="S7" s="123"/>
      <c r="T7" s="123"/>
      <c r="U7" s="123"/>
      <c r="V7" s="123"/>
      <c r="W7" s="123"/>
      <c r="X7" s="123"/>
      <c r="Y7" s="123"/>
      <c r="Z7" s="123"/>
      <c r="AA7" s="123"/>
      <c r="AB7" s="131"/>
      <c r="AC7" s="132"/>
      <c r="AD7" s="132"/>
      <c r="AE7" s="132"/>
      <c r="AF7" s="132"/>
      <c r="AG7" s="132"/>
      <c r="AH7" s="132"/>
      <c r="AI7" s="132"/>
      <c r="AJ7" s="132"/>
      <c r="AK7" s="132"/>
      <c r="AL7" s="132"/>
    </row>
    <row r="8" spans="1:38" s="112" customFormat="1" ht="36" customHeight="1">
      <c r="A8" s="117" t="s">
        <v>120</v>
      </c>
      <c r="B8" s="118"/>
      <c r="C8" s="119" t="s">
        <v>179</v>
      </c>
      <c r="D8" s="123"/>
      <c r="E8" s="123"/>
      <c r="F8" s="123"/>
      <c r="G8" s="123"/>
      <c r="H8" s="123"/>
      <c r="I8" s="123"/>
      <c r="J8" s="123"/>
      <c r="K8" s="123"/>
      <c r="L8" s="123"/>
      <c r="M8" s="123"/>
      <c r="N8" s="123"/>
      <c r="O8" s="123"/>
      <c r="P8" s="123"/>
      <c r="Q8" s="123"/>
      <c r="R8" s="123"/>
      <c r="S8" s="123"/>
      <c r="T8" s="123"/>
      <c r="U8" s="123"/>
      <c r="V8" s="123"/>
      <c r="W8" s="123"/>
      <c r="X8" s="123"/>
      <c r="Y8" s="123"/>
      <c r="Z8" s="123"/>
      <c r="AA8" s="123"/>
      <c r="AB8" s="131"/>
      <c r="AC8" s="132"/>
      <c r="AD8" s="132"/>
      <c r="AE8" s="132"/>
      <c r="AF8" s="132"/>
      <c r="AG8" s="132"/>
      <c r="AH8" s="132"/>
      <c r="AI8" s="132"/>
      <c r="AJ8" s="132"/>
      <c r="AK8" s="132"/>
      <c r="AL8" s="132"/>
    </row>
    <row r="9" spans="1:38" s="112" customFormat="1" ht="36" customHeight="1">
      <c r="A9" s="117" t="s">
        <v>120</v>
      </c>
      <c r="B9" s="118"/>
      <c r="C9" s="119" t="s">
        <v>307</v>
      </c>
      <c r="D9" s="123"/>
      <c r="E9" s="123"/>
      <c r="F9" s="123"/>
      <c r="G9" s="123"/>
      <c r="H9" s="123"/>
      <c r="I9" s="123"/>
      <c r="J9" s="123"/>
      <c r="K9" s="123"/>
      <c r="L9" s="123"/>
      <c r="M9" s="123"/>
      <c r="N9" s="123"/>
      <c r="O9" s="123"/>
      <c r="P9" s="123"/>
      <c r="Q9" s="123"/>
      <c r="R9" s="123"/>
      <c r="S9" s="123"/>
      <c r="T9" s="123"/>
      <c r="U9" s="123"/>
      <c r="V9" s="123"/>
      <c r="W9" s="123"/>
      <c r="X9" s="123"/>
      <c r="Y9" s="123"/>
      <c r="Z9" s="123"/>
      <c r="AA9" s="123"/>
      <c r="AB9" s="131"/>
      <c r="AC9" s="132"/>
      <c r="AD9" s="132"/>
      <c r="AE9" s="132"/>
      <c r="AF9" s="132"/>
      <c r="AG9" s="132"/>
      <c r="AH9" s="132"/>
      <c r="AI9" s="132"/>
      <c r="AJ9" s="132"/>
      <c r="AK9" s="132"/>
      <c r="AL9" s="132"/>
    </row>
    <row r="10" spans="1:38" s="112" customFormat="1" ht="36" customHeight="1">
      <c r="A10" s="117" t="s">
        <v>120</v>
      </c>
      <c r="B10" s="118"/>
      <c r="C10" s="119" t="s">
        <v>301</v>
      </c>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31"/>
      <c r="AC10" s="132"/>
      <c r="AD10" s="132"/>
      <c r="AE10" s="132"/>
      <c r="AF10" s="132"/>
      <c r="AG10" s="132"/>
      <c r="AH10" s="132"/>
      <c r="AI10" s="132"/>
      <c r="AJ10" s="132"/>
      <c r="AK10" s="132"/>
      <c r="AL10" s="132"/>
    </row>
    <row r="11" spans="1:38" s="112" customFormat="1" ht="36" customHeight="1">
      <c r="A11" s="117" t="s">
        <v>120</v>
      </c>
      <c r="B11" s="118"/>
      <c r="C11" s="119" t="s">
        <v>302</v>
      </c>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31"/>
      <c r="AC11" s="132"/>
      <c r="AD11" s="132"/>
      <c r="AE11" s="132"/>
      <c r="AF11" s="132"/>
      <c r="AG11" s="132"/>
      <c r="AH11" s="132"/>
      <c r="AI11" s="132"/>
      <c r="AJ11" s="132"/>
      <c r="AK11" s="132"/>
      <c r="AL11" s="132"/>
    </row>
    <row r="12" spans="1:38" s="112" customFormat="1" ht="60" customHeight="1">
      <c r="A12" s="117" t="s">
        <v>120</v>
      </c>
      <c r="B12" s="118"/>
      <c r="C12" s="119" t="s">
        <v>143</v>
      </c>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31"/>
      <c r="AC12" s="132"/>
      <c r="AD12" s="132"/>
      <c r="AE12" s="132"/>
      <c r="AF12" s="132"/>
      <c r="AG12" s="132"/>
      <c r="AH12" s="132"/>
      <c r="AI12" s="132"/>
      <c r="AJ12" s="132"/>
      <c r="AK12" s="132"/>
      <c r="AL12" s="132"/>
    </row>
    <row r="13" spans="1:38" s="112" customFormat="1" ht="36" customHeight="1">
      <c r="A13" s="117" t="s">
        <v>120</v>
      </c>
      <c r="B13" s="118"/>
      <c r="C13" s="119" t="s">
        <v>134</v>
      </c>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31"/>
      <c r="AC13" s="132"/>
      <c r="AD13" s="132"/>
      <c r="AE13" s="132"/>
      <c r="AF13" s="132"/>
      <c r="AG13" s="132"/>
      <c r="AH13" s="132"/>
      <c r="AI13" s="132"/>
      <c r="AJ13" s="132"/>
      <c r="AK13" s="132"/>
      <c r="AL13" s="132"/>
    </row>
    <row r="14" spans="1:38" s="112" customFormat="1" ht="30" customHeight="1">
      <c r="A14" s="116" t="s">
        <v>185</v>
      </c>
      <c r="B14" s="116"/>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32"/>
      <c r="AD14" s="132"/>
      <c r="AE14" s="132"/>
      <c r="AF14" s="132"/>
      <c r="AG14" s="132"/>
      <c r="AH14" s="132"/>
      <c r="AI14" s="132"/>
      <c r="AJ14" s="132"/>
      <c r="AK14" s="132"/>
      <c r="AL14" s="132"/>
    </row>
    <row r="15" spans="1:38" s="112" customFormat="1" ht="36" customHeight="1">
      <c r="A15" s="117" t="s">
        <v>120</v>
      </c>
      <c r="B15" s="118"/>
      <c r="C15" s="119" t="s">
        <v>303</v>
      </c>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31"/>
      <c r="AC15" s="132"/>
      <c r="AD15" s="132"/>
      <c r="AE15" s="132"/>
      <c r="AF15" s="132"/>
      <c r="AG15" s="132"/>
      <c r="AH15" s="132"/>
      <c r="AI15" s="132"/>
      <c r="AJ15" s="132"/>
      <c r="AK15" s="132"/>
      <c r="AL15" s="132"/>
    </row>
    <row r="26" spans="3:36">
      <c r="C26" s="120"/>
      <c r="D26" s="124"/>
      <c r="E26" s="124"/>
      <c r="F26" s="124"/>
      <c r="G26" s="124"/>
      <c r="H26" s="124"/>
      <c r="I26" s="124"/>
      <c r="J26" s="124"/>
      <c r="K26" s="120"/>
      <c r="L26" s="124"/>
      <c r="M26" s="124"/>
      <c r="N26" s="124"/>
      <c r="O26" s="124"/>
      <c r="P26" s="124"/>
      <c r="Q26" s="124"/>
      <c r="R26" s="124"/>
      <c r="S26" s="127"/>
      <c r="T26" s="120"/>
      <c r="U26" s="124"/>
      <c r="V26" s="124"/>
      <c r="W26" s="124"/>
      <c r="X26" s="124"/>
      <c r="Y26" s="127"/>
      <c r="Z26" s="120"/>
      <c r="AA26" s="124"/>
      <c r="AB26" s="124"/>
      <c r="AC26" s="124"/>
      <c r="AD26" s="124"/>
      <c r="AE26" s="127"/>
      <c r="AF26" s="120"/>
      <c r="AG26" s="124"/>
      <c r="AH26" s="124"/>
      <c r="AI26" s="124"/>
      <c r="AJ26" s="127"/>
    </row>
    <row r="27" spans="3:36">
      <c r="C27" s="120"/>
      <c r="D27" s="124"/>
      <c r="E27" s="124"/>
      <c r="F27" s="124"/>
      <c r="G27" s="124"/>
      <c r="H27" s="124"/>
      <c r="I27" s="124"/>
      <c r="J27" s="124"/>
      <c r="K27" s="120"/>
      <c r="L27" s="124"/>
      <c r="M27" s="124"/>
      <c r="N27" s="124"/>
      <c r="O27" s="124"/>
      <c r="P27" s="124"/>
      <c r="Q27" s="124"/>
      <c r="R27" s="124"/>
      <c r="S27" s="127"/>
      <c r="T27" s="120"/>
      <c r="U27" s="124"/>
      <c r="V27" s="124"/>
      <c r="W27" s="124"/>
      <c r="X27" s="124"/>
      <c r="Y27" s="127"/>
      <c r="Z27" s="120"/>
      <c r="AA27" s="124"/>
      <c r="AB27" s="124"/>
      <c r="AC27" s="124"/>
      <c r="AD27" s="124"/>
      <c r="AE27" s="127"/>
      <c r="AF27" s="120"/>
      <c r="AG27" s="124"/>
      <c r="AH27" s="124"/>
      <c r="AI27" s="124"/>
      <c r="AJ27" s="127"/>
    </row>
    <row r="28" spans="3:36">
      <c r="C28" s="120"/>
      <c r="D28" s="124"/>
      <c r="E28" s="124"/>
      <c r="F28" s="124"/>
      <c r="G28" s="124"/>
      <c r="H28" s="124"/>
      <c r="I28" s="124"/>
      <c r="J28" s="127"/>
      <c r="K28" s="120"/>
      <c r="L28" s="124"/>
      <c r="M28" s="124"/>
      <c r="N28" s="124"/>
      <c r="O28" s="124"/>
      <c r="P28" s="124"/>
      <c r="Q28" s="124"/>
      <c r="R28" s="124"/>
      <c r="S28" s="124"/>
      <c r="T28" s="124"/>
      <c r="U28" s="124"/>
      <c r="V28" s="124"/>
      <c r="W28" s="124"/>
      <c r="X28" s="124"/>
      <c r="Y28" s="127"/>
      <c r="Z28" s="120"/>
      <c r="AA28" s="124"/>
      <c r="AB28" s="124"/>
      <c r="AC28" s="124"/>
      <c r="AD28" s="124"/>
      <c r="AE28" s="127"/>
      <c r="AF28" s="120"/>
      <c r="AG28" s="124"/>
      <c r="AH28" s="124"/>
      <c r="AI28" s="124"/>
      <c r="AJ28" s="127"/>
    </row>
    <row r="29" spans="3:36">
      <c r="C29" s="121"/>
      <c r="D29" s="125"/>
      <c r="E29" s="125"/>
      <c r="F29" s="125"/>
      <c r="G29" s="125"/>
      <c r="H29" s="125"/>
      <c r="I29" s="125"/>
      <c r="J29" s="128"/>
      <c r="K29" s="121"/>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8"/>
    </row>
    <row r="30" spans="3:36">
      <c r="C30" s="122"/>
      <c r="D30" s="126"/>
      <c r="E30" s="126"/>
      <c r="F30" s="126"/>
      <c r="G30" s="126"/>
      <c r="H30" s="126"/>
      <c r="I30" s="126"/>
      <c r="J30" s="129"/>
      <c r="K30" s="122"/>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9"/>
    </row>
    <row r="33" spans="16:36">
      <c r="P33" s="121"/>
      <c r="Q33" s="125"/>
      <c r="R33" s="125"/>
      <c r="S33" s="125"/>
      <c r="T33" s="125"/>
      <c r="U33" s="125"/>
      <c r="V33" s="125"/>
      <c r="W33" s="128"/>
      <c r="X33" s="121"/>
      <c r="Y33" s="125"/>
      <c r="Z33" s="125"/>
      <c r="AA33" s="125"/>
      <c r="AB33" s="125"/>
      <c r="AC33" s="125"/>
      <c r="AD33" s="125"/>
      <c r="AE33" s="125"/>
      <c r="AF33" s="125"/>
      <c r="AG33" s="125"/>
      <c r="AH33" s="125"/>
      <c r="AI33" s="125"/>
      <c r="AJ33" s="128"/>
    </row>
    <row r="34" spans="16:36">
      <c r="P34" s="122"/>
      <c r="Q34" s="126"/>
      <c r="R34" s="126"/>
      <c r="S34" s="126"/>
      <c r="T34" s="126"/>
      <c r="U34" s="126"/>
      <c r="V34" s="126"/>
      <c r="W34" s="129"/>
      <c r="X34" s="130"/>
      <c r="AJ34" s="133"/>
    </row>
    <row r="35" spans="16:36">
      <c r="P35" s="120"/>
      <c r="Q35" s="124"/>
      <c r="R35" s="124"/>
      <c r="S35" s="124"/>
      <c r="T35" s="124"/>
      <c r="U35" s="124"/>
      <c r="V35" s="124"/>
      <c r="W35" s="127"/>
      <c r="X35" s="120"/>
      <c r="Y35" s="124"/>
      <c r="Z35" s="124"/>
      <c r="AA35" s="124"/>
      <c r="AB35" s="124"/>
      <c r="AC35" s="124"/>
      <c r="AD35" s="124"/>
      <c r="AE35" s="124"/>
      <c r="AF35" s="124"/>
      <c r="AG35" s="124"/>
      <c r="AH35" s="124"/>
      <c r="AI35" s="124"/>
      <c r="AJ35" s="127"/>
    </row>
    <row r="36" spans="16:36">
      <c r="P36" s="120"/>
      <c r="Q36" s="124"/>
      <c r="R36" s="124"/>
      <c r="S36" s="124"/>
      <c r="T36" s="124"/>
      <c r="U36" s="124"/>
      <c r="V36" s="124"/>
      <c r="W36" s="127"/>
      <c r="X36" s="120"/>
      <c r="Y36" s="124"/>
      <c r="Z36" s="124"/>
      <c r="AA36" s="124"/>
      <c r="AB36" s="124"/>
      <c r="AC36" s="124"/>
      <c r="AD36" s="124"/>
      <c r="AE36" s="124"/>
      <c r="AF36" s="124"/>
      <c r="AG36" s="124"/>
      <c r="AH36" s="124"/>
      <c r="AI36" s="124"/>
      <c r="AJ36" s="127"/>
    </row>
    <row r="37" spans="16:36">
      <c r="P37" s="120"/>
      <c r="Q37" s="124"/>
      <c r="R37" s="124"/>
      <c r="S37" s="124"/>
      <c r="T37" s="124"/>
      <c r="U37" s="124"/>
      <c r="V37" s="124"/>
      <c r="W37" s="127"/>
      <c r="X37" s="120"/>
      <c r="Y37" s="124"/>
      <c r="Z37" s="124"/>
      <c r="AA37" s="124"/>
      <c r="AB37" s="124"/>
      <c r="AC37" s="124"/>
      <c r="AD37" s="124"/>
      <c r="AE37" s="124"/>
      <c r="AF37" s="124"/>
      <c r="AG37" s="124"/>
      <c r="AH37" s="124"/>
      <c r="AI37" s="124"/>
      <c r="AJ37" s="127"/>
    </row>
    <row r="38" spans="16:36">
      <c r="P38" s="121"/>
      <c r="Q38" s="125"/>
      <c r="R38" s="125"/>
      <c r="S38" s="128"/>
      <c r="T38" s="120"/>
      <c r="U38" s="124"/>
      <c r="V38" s="124"/>
      <c r="W38" s="127"/>
      <c r="X38" s="120"/>
      <c r="Y38" s="124"/>
      <c r="Z38" s="124"/>
      <c r="AA38" s="124"/>
      <c r="AB38" s="124"/>
      <c r="AC38" s="124"/>
      <c r="AD38" s="124"/>
      <c r="AE38" s="124"/>
      <c r="AF38" s="124"/>
      <c r="AG38" s="124"/>
      <c r="AH38" s="124"/>
      <c r="AI38" s="124"/>
      <c r="AJ38" s="127"/>
    </row>
    <row r="39" spans="16:36">
      <c r="P39" s="122"/>
      <c r="Q39" s="126"/>
      <c r="R39" s="126"/>
      <c r="S39" s="129"/>
      <c r="T39" s="120"/>
      <c r="U39" s="124"/>
      <c r="V39" s="124"/>
      <c r="W39" s="127"/>
      <c r="X39" s="120"/>
      <c r="Y39" s="124"/>
      <c r="Z39" s="124"/>
      <c r="AA39" s="124"/>
      <c r="AB39" s="124"/>
      <c r="AC39" s="124"/>
      <c r="AD39" s="124"/>
      <c r="AE39" s="124"/>
      <c r="AF39" s="124"/>
      <c r="AG39" s="124"/>
      <c r="AH39" s="124"/>
      <c r="AI39" s="124"/>
      <c r="AJ39" s="127"/>
    </row>
  </sheetData>
  <mergeCells count="24">
    <mergeCell ref="A3:AB3"/>
    <mergeCell ref="A4:AB4"/>
    <mergeCell ref="A5:B5"/>
    <mergeCell ref="C5:AB5"/>
    <mergeCell ref="A6:B6"/>
    <mergeCell ref="C6:AB6"/>
    <mergeCell ref="A7:B7"/>
    <mergeCell ref="C7:AB7"/>
    <mergeCell ref="A8:B8"/>
    <mergeCell ref="C8:AB8"/>
    <mergeCell ref="A9:B9"/>
    <mergeCell ref="C9:AB9"/>
    <mergeCell ref="A10:B10"/>
    <mergeCell ref="C10:AB10"/>
    <mergeCell ref="A11:B11"/>
    <mergeCell ref="C11:AB11"/>
    <mergeCell ref="A12:B12"/>
    <mergeCell ref="C12:AB12"/>
    <mergeCell ref="A13:B13"/>
    <mergeCell ref="C13:AB13"/>
    <mergeCell ref="A14:AB14"/>
    <mergeCell ref="A15:B15"/>
    <mergeCell ref="C15:AB15"/>
    <mergeCell ref="A1:AB2"/>
  </mergeCells>
  <phoneticPr fontId="21"/>
  <dataValidations count="1">
    <dataValidation type="list" allowBlank="1" showDropDown="0" showInputMessage="1" showErrorMessage="1" sqref="A15:B15 A5:B13">
      <formula1>$AE$3</formula1>
    </dataValidation>
  </dataValidations>
  <printOptions horizontalCentered="1"/>
  <pageMargins left="0.70866141732283472" right="0.70866141732283472" top="0.74803149606299213" bottom="0.55118110236220474" header="0.31496062992125984" footer="0.31496062992125984"/>
  <pageSetup paperSize="9" fitToWidth="1" fitToHeight="0" orientation="portrait" usePrinterDefaults="1" cellComments="asDisplayed" r:id="rId1"/>
  <rowBreaks count="1" manualBreakCount="1">
    <brk id="0" max="27"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14">
    <tabColor rgb="FFFFFF00"/>
  </sheetPr>
  <dimension ref="A1:H30"/>
  <sheetViews>
    <sheetView showZeros="0" view="pageBreakPreview" zoomScale="70" zoomScaleSheetLayoutView="70" workbookViewId="0">
      <selection activeCell="C18" sqref="C18"/>
    </sheetView>
  </sheetViews>
  <sheetFormatPr defaultColWidth="2.25" defaultRowHeight="14.25"/>
  <cols>
    <col min="1" max="1" width="3.125" style="134" customWidth="1"/>
    <col min="2" max="2" width="36.33203125" style="134" customWidth="1"/>
    <col min="3" max="3" width="34.5546875" style="134" customWidth="1"/>
    <col min="4" max="4" width="24.77734375" style="134" customWidth="1"/>
    <col min="5" max="7" width="18.625" style="134" customWidth="1"/>
    <col min="8" max="14" width="2.25" style="134" bestFit="1" customWidth="0"/>
    <col min="15" max="16" width="17.875" style="134" customWidth="1"/>
    <col min="17" max="16379" width="2.25" style="134" bestFit="1" customWidth="0"/>
    <col min="16380" max="16384" width="2.25" style="134"/>
  </cols>
  <sheetData>
    <row r="1" spans="1:7" s="134" customFormat="1" ht="21.75" customHeight="1">
      <c r="A1" s="134" t="s">
        <v>63</v>
      </c>
      <c r="B1" s="145"/>
      <c r="C1" s="145"/>
      <c r="D1" s="145"/>
      <c r="E1" s="145"/>
    </row>
    <row r="2" spans="1:7" s="135" customFormat="1" ht="23.25" customHeight="1">
      <c r="B2" s="135" t="s">
        <v>152</v>
      </c>
    </row>
    <row r="3" spans="1:7" s="135" customFormat="1" ht="26.25" customHeight="1">
      <c r="D3" s="156" t="s">
        <v>276</v>
      </c>
      <c r="E3" s="160" t="str">
        <f>'(様式第１号)申請書（表面）記載例'!U10</f>
        <v>静岡県静岡市葵区追手町○○-○○</v>
      </c>
      <c r="F3" s="160"/>
      <c r="G3" s="160"/>
    </row>
    <row r="4" spans="1:7" s="135" customFormat="1" ht="23.25" customHeight="1">
      <c r="D4" s="156" t="s">
        <v>277</v>
      </c>
      <c r="E4" s="160" t="s">
        <v>256</v>
      </c>
      <c r="F4" s="160"/>
      <c r="G4" s="160"/>
    </row>
    <row r="5" spans="1:7" s="134" customFormat="1" ht="10.199999999999999" customHeight="1">
      <c r="A5" s="137"/>
      <c r="B5" s="137"/>
      <c r="C5" s="137"/>
      <c r="D5" s="137"/>
      <c r="E5" s="137"/>
    </row>
    <row r="6" spans="1:7" s="134" customFormat="1" ht="21.75" customHeight="1">
      <c r="A6" s="136" t="s">
        <v>279</v>
      </c>
      <c r="B6" s="136"/>
      <c r="C6" s="136"/>
      <c r="D6" s="136"/>
      <c r="E6" s="136"/>
      <c r="F6" s="136"/>
      <c r="G6" s="136"/>
    </row>
    <row r="7" spans="1:7" s="134" customFormat="1" ht="10.199999999999999" customHeight="1">
      <c r="A7" s="137"/>
      <c r="B7" s="137"/>
      <c r="C7" s="137"/>
      <c r="D7" s="137"/>
      <c r="E7" s="137"/>
    </row>
    <row r="8" spans="1:7" s="135" customFormat="1" ht="23.25" customHeight="1">
      <c r="B8" s="146" t="s">
        <v>280</v>
      </c>
      <c r="C8" s="146"/>
      <c r="D8" s="146"/>
    </row>
    <row r="9" spans="1:7">
      <c r="A9" s="138"/>
      <c r="B9" s="147"/>
      <c r="C9" s="147"/>
      <c r="D9" s="147"/>
      <c r="E9" s="147"/>
      <c r="F9" s="147"/>
      <c r="G9" s="147"/>
    </row>
    <row r="10" spans="1:7" ht="30" customHeight="1">
      <c r="A10" s="139" t="s">
        <v>147</v>
      </c>
      <c r="B10" s="148" t="s">
        <v>196</v>
      </c>
      <c r="C10" s="148" t="s">
        <v>284</v>
      </c>
      <c r="D10" s="157" t="s">
        <v>150</v>
      </c>
      <c r="E10" s="161" t="s">
        <v>288</v>
      </c>
      <c r="F10" s="161" t="s">
        <v>289</v>
      </c>
      <c r="G10" s="165" t="s">
        <v>283</v>
      </c>
    </row>
    <row r="11" spans="1:7" ht="30" customHeight="1">
      <c r="A11" s="140"/>
      <c r="B11" s="149"/>
      <c r="C11" s="149"/>
      <c r="D11" s="158" t="s">
        <v>266</v>
      </c>
      <c r="E11" s="161"/>
      <c r="F11" s="161"/>
      <c r="G11" s="165"/>
    </row>
    <row r="12" spans="1:7" ht="40" customHeight="1">
      <c r="A12" s="141">
        <v>1</v>
      </c>
      <c r="B12" s="150" t="s">
        <v>237</v>
      </c>
      <c r="C12" s="150" t="s">
        <v>249</v>
      </c>
      <c r="D12" s="159" t="s">
        <v>42</v>
      </c>
      <c r="E12" s="162">
        <v>720000</v>
      </c>
      <c r="F12" s="162">
        <v>750000</v>
      </c>
      <c r="G12" s="166">
        <v>720000</v>
      </c>
    </row>
    <row r="13" spans="1:7" ht="40" customHeight="1">
      <c r="A13" s="141">
        <v>2</v>
      </c>
      <c r="B13" s="150" t="s">
        <v>245</v>
      </c>
      <c r="C13" s="150" t="s">
        <v>293</v>
      </c>
      <c r="D13" s="159" t="s">
        <v>292</v>
      </c>
      <c r="E13" s="162">
        <v>150000</v>
      </c>
      <c r="F13" s="162">
        <v>150000</v>
      </c>
      <c r="G13" s="166">
        <v>150000</v>
      </c>
    </row>
    <row r="14" spans="1:7" ht="40" customHeight="1">
      <c r="A14" s="141">
        <v>3</v>
      </c>
      <c r="B14" s="150"/>
      <c r="C14" s="150"/>
      <c r="D14" s="159"/>
      <c r="E14" s="162"/>
      <c r="F14" s="162"/>
      <c r="G14" s="166"/>
    </row>
    <row r="15" spans="1:7" ht="40" customHeight="1">
      <c r="A15" s="141">
        <v>4</v>
      </c>
      <c r="B15" s="150"/>
      <c r="C15" s="150"/>
      <c r="D15" s="159"/>
      <c r="E15" s="162"/>
      <c r="F15" s="162"/>
      <c r="G15" s="166"/>
    </row>
    <row r="16" spans="1:7" ht="40" customHeight="1">
      <c r="A16" s="141">
        <v>5</v>
      </c>
      <c r="B16" s="150"/>
      <c r="C16" s="150"/>
      <c r="D16" s="159"/>
      <c r="E16" s="162"/>
      <c r="F16" s="162"/>
      <c r="G16" s="166"/>
    </row>
    <row r="17" spans="1:8" ht="40" customHeight="1">
      <c r="A17" s="141">
        <v>6</v>
      </c>
      <c r="B17" s="150"/>
      <c r="C17" s="150"/>
      <c r="D17" s="159"/>
      <c r="E17" s="162"/>
      <c r="F17" s="162"/>
      <c r="G17" s="166"/>
    </row>
    <row r="18" spans="1:8" ht="40" customHeight="1">
      <c r="A18" s="141">
        <v>7</v>
      </c>
      <c r="B18" s="150"/>
      <c r="C18" s="150"/>
      <c r="D18" s="159"/>
      <c r="E18" s="162"/>
      <c r="F18" s="162"/>
      <c r="G18" s="166"/>
    </row>
    <row r="19" spans="1:8" ht="40" customHeight="1">
      <c r="A19" s="141">
        <v>8</v>
      </c>
      <c r="B19" s="150"/>
      <c r="C19" s="150"/>
      <c r="D19" s="159"/>
      <c r="E19" s="162"/>
      <c r="F19" s="162"/>
      <c r="G19" s="166"/>
    </row>
    <row r="20" spans="1:8" ht="40" customHeight="1">
      <c r="A20" s="141">
        <v>9</v>
      </c>
      <c r="B20" s="151"/>
      <c r="C20" s="151"/>
      <c r="D20" s="159"/>
      <c r="E20" s="162"/>
      <c r="F20" s="162"/>
      <c r="G20" s="166"/>
    </row>
    <row r="21" spans="1:8" ht="40" customHeight="1">
      <c r="A21" s="142">
        <v>10</v>
      </c>
      <c r="B21" s="151"/>
      <c r="C21" s="151"/>
      <c r="D21" s="159"/>
      <c r="E21" s="162"/>
      <c r="F21" s="162"/>
      <c r="G21" s="166"/>
    </row>
    <row r="22" spans="1:8" ht="40" customHeight="1">
      <c r="A22" s="143"/>
      <c r="B22" s="152"/>
      <c r="C22" s="152"/>
      <c r="D22" s="152"/>
      <c r="E22" s="163"/>
      <c r="F22" s="164" t="s">
        <v>309</v>
      </c>
      <c r="G22" s="166">
        <f>SUM(G12:G21)</f>
        <v>870000</v>
      </c>
    </row>
    <row r="23" spans="1:8" s="134" customFormat="1">
      <c r="A23" s="134" t="s">
        <v>148</v>
      </c>
    </row>
    <row r="24" spans="1:8" s="134" customFormat="1" ht="18.600000000000001" customHeight="1">
      <c r="A24" s="144">
        <v>1</v>
      </c>
      <c r="B24" s="134" t="s">
        <v>31</v>
      </c>
    </row>
    <row r="25" spans="1:8" s="134" customFormat="1" ht="18.600000000000001" customHeight="1">
      <c r="A25" s="144">
        <v>2</v>
      </c>
      <c r="B25" s="134" t="s">
        <v>140</v>
      </c>
    </row>
    <row r="26" spans="1:8" s="134" customFormat="1" ht="48.6" customHeight="1">
      <c r="A26" s="144">
        <v>3</v>
      </c>
      <c r="B26" s="153" t="s">
        <v>268</v>
      </c>
      <c r="C26" s="153"/>
      <c r="D26" s="153"/>
      <c r="E26" s="153"/>
      <c r="F26" s="153"/>
      <c r="G26" s="153"/>
    </row>
    <row r="27" spans="1:8" s="134" customFormat="1" ht="18.600000000000001" customHeight="1">
      <c r="A27" s="144">
        <v>4</v>
      </c>
      <c r="B27" s="154" t="s">
        <v>211</v>
      </c>
      <c r="D27" s="154"/>
      <c r="E27" s="155"/>
      <c r="F27" s="155"/>
      <c r="G27" s="155"/>
      <c r="H27" s="155"/>
    </row>
    <row r="28" spans="1:8" ht="18.600000000000001" customHeight="1">
      <c r="A28" s="144">
        <v>5</v>
      </c>
      <c r="B28" s="155" t="s">
        <v>308</v>
      </c>
      <c r="C28" s="155"/>
      <c r="D28" s="155"/>
      <c r="E28" s="155"/>
      <c r="F28" s="155"/>
      <c r="G28" s="155"/>
      <c r="H28" s="155"/>
    </row>
    <row r="29" spans="1:8" ht="22.5" customHeight="1">
      <c r="G29" s="155"/>
    </row>
    <row r="30" spans="1:8" ht="22.5" customHeight="1">
      <c r="G30" s="167"/>
    </row>
    <row r="31" spans="1:8" ht="22.5" customHeight="1"/>
    <row r="32" spans="1:8" ht="22.5" customHeight="1"/>
    <row r="33" ht="22.5" customHeight="1"/>
    <row r="34" ht="22.5" customHeight="1"/>
    <row r="35" ht="22.5" customHeight="1"/>
    <row r="36" ht="22.5" customHeight="1"/>
  </sheetData>
  <mergeCells count="12">
    <mergeCell ref="E3:F3"/>
    <mergeCell ref="E4:G4"/>
    <mergeCell ref="A6:G6"/>
    <mergeCell ref="B8:D8"/>
    <mergeCell ref="B26:G26"/>
    <mergeCell ref="B28:H28"/>
    <mergeCell ref="A10:A11"/>
    <mergeCell ref="B10:B11"/>
    <mergeCell ref="C10:C11"/>
    <mergeCell ref="E10:E11"/>
    <mergeCell ref="F10:F11"/>
    <mergeCell ref="G10:G11"/>
  </mergeCells>
  <phoneticPr fontId="21"/>
  <dataValidations count="1">
    <dataValidation type="list" allowBlank="1" showDropDown="0" showInputMessage="1" showErrorMessage="1" sqref="D12:D21">
      <formula1>"有床診療所（３床以上）,有床診療所（１床～２床）,無床診療所,保険薬局（１店舗以上５店舗以下）,保険薬局（６店舗以上19店舗以下）,保険薬局（20店舗以上）,訪問看護ステーション"</formula1>
    </dataValidation>
  </dataValidations>
  <printOptions horizontalCentered="1"/>
  <pageMargins left="0.70866141732283472" right="0.70866141732283472" top="0.74803149606299213" bottom="0.55118110236220474" header="0.31496062992125984" footer="0.31496062992125984"/>
  <pageSetup paperSize="9" scale="68" fitToWidth="1" fitToHeight="0" orientation="landscape" usePrinterDefaults="1"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B1:AP56"/>
  <sheetViews>
    <sheetView showGridLines="0" view="pageBreakPreview" topLeftCell="A31" zoomScale="70" zoomScaleNormal="114" zoomScaleSheetLayoutView="70" workbookViewId="0">
      <selection activeCell="C18" sqref="C18"/>
    </sheetView>
  </sheetViews>
  <sheetFormatPr defaultRowHeight="14.25"/>
  <cols>
    <col min="1" max="1" width="2.75" style="135" customWidth="1"/>
    <col min="2" max="2" width="9.75" style="135" customWidth="1"/>
    <col min="3" max="3" width="5.44140625" style="135" customWidth="1"/>
    <col min="4" max="7" width="30.77734375" style="135" customWidth="1"/>
    <col min="8" max="8" width="2.5546875" style="135" customWidth="1"/>
    <col min="9" max="11" width="9" style="135" customWidth="1"/>
    <col min="12" max="12" width="49.75" style="135" customWidth="1"/>
    <col min="13" max="16384" width="9" style="135" customWidth="1"/>
  </cols>
  <sheetData>
    <row r="1" spans="2:10">
      <c r="B1" s="146" t="s">
        <v>285</v>
      </c>
      <c r="C1" s="146"/>
      <c r="D1" s="146"/>
      <c r="E1" s="146"/>
      <c r="F1" s="203" t="s">
        <v>2</v>
      </c>
      <c r="G1" s="210" t="e">
        <f>#REF!</f>
        <v>#REF!</v>
      </c>
    </row>
    <row r="2" spans="2:10" s="135" customFormat="1" ht="23.25" customHeight="1">
      <c r="B2" s="135" t="s">
        <v>151</v>
      </c>
      <c r="F2" s="198"/>
      <c r="G2" s="156"/>
    </row>
    <row r="3" spans="2:10" s="135" customFormat="1">
      <c r="F3" s="198"/>
      <c r="G3" s="156"/>
    </row>
    <row r="4" spans="2:10" ht="26.25" customHeight="1">
      <c r="E4" s="198" t="s">
        <v>191</v>
      </c>
      <c r="F4" s="160" t="s">
        <v>188</v>
      </c>
      <c r="G4" s="160"/>
    </row>
    <row r="5" spans="2:10" ht="23.25" customHeight="1">
      <c r="E5" s="198" t="s">
        <v>193</v>
      </c>
      <c r="F5" s="160" t="s">
        <v>256</v>
      </c>
      <c r="G5" s="160"/>
    </row>
    <row r="6" spans="2:10" s="135" customFormat="1">
      <c r="F6" s="198"/>
      <c r="G6" s="156"/>
    </row>
    <row r="7" spans="2:10" ht="24.75" customHeight="1">
      <c r="B7" s="169" t="s">
        <v>114</v>
      </c>
      <c r="C7" s="169"/>
      <c r="D7" s="169"/>
      <c r="E7" s="169"/>
      <c r="F7" s="169"/>
      <c r="G7" s="169"/>
      <c r="H7" s="169"/>
    </row>
    <row r="9" spans="2:10">
      <c r="B9" s="170" t="s">
        <v>137</v>
      </c>
      <c r="C9" s="170"/>
      <c r="D9" s="170"/>
      <c r="E9" s="170"/>
      <c r="F9" s="170"/>
      <c r="G9" s="170"/>
      <c r="H9" s="170"/>
    </row>
    <row r="11" spans="2:10" ht="18" customHeight="1">
      <c r="B11" s="171" t="s">
        <v>189</v>
      </c>
    </row>
    <row r="12" spans="2:10" ht="22.2" customHeight="1">
      <c r="B12" s="172" t="s">
        <v>120</v>
      </c>
      <c r="C12" s="177" t="s">
        <v>146</v>
      </c>
      <c r="D12" s="177"/>
      <c r="E12" s="177"/>
      <c r="F12" s="177"/>
      <c r="G12" s="177"/>
      <c r="H12" s="213"/>
      <c r="J12" s="175" t="s">
        <v>120</v>
      </c>
    </row>
    <row r="13" spans="2:10" ht="6" customHeight="1">
      <c r="B13" s="173"/>
      <c r="H13" s="214"/>
      <c r="J13" s="175"/>
    </row>
    <row r="14" spans="2:10">
      <c r="B14" s="173"/>
      <c r="C14" s="178" t="s">
        <v>61</v>
      </c>
      <c r="D14" s="185"/>
      <c r="H14" s="214"/>
    </row>
    <row r="15" spans="2:10" ht="16" customHeight="1">
      <c r="B15" s="173"/>
      <c r="D15" s="186" t="s">
        <v>117</v>
      </c>
      <c r="E15" s="186"/>
      <c r="F15" s="186" t="s">
        <v>118</v>
      </c>
      <c r="H15" s="214"/>
    </row>
    <row r="16" spans="2:10" ht="16" customHeight="1">
      <c r="B16" s="173"/>
      <c r="D16" s="187" t="s">
        <v>183</v>
      </c>
      <c r="E16" s="187"/>
      <c r="F16" s="204" t="s">
        <v>120</v>
      </c>
      <c r="H16" s="214"/>
    </row>
    <row r="17" spans="2:42" ht="16" customHeight="1">
      <c r="B17" s="173"/>
      <c r="D17" s="187" t="s">
        <v>50</v>
      </c>
      <c r="E17" s="187"/>
      <c r="F17" s="204"/>
      <c r="H17" s="214"/>
    </row>
    <row r="18" spans="2:42" ht="16" customHeight="1">
      <c r="B18" s="173"/>
      <c r="D18" s="187" t="s">
        <v>139</v>
      </c>
      <c r="E18" s="187"/>
      <c r="F18" s="204"/>
      <c r="H18" s="214"/>
    </row>
    <row r="19" spans="2:42" ht="16" customHeight="1">
      <c r="B19" s="173"/>
      <c r="D19" s="187" t="s">
        <v>132</v>
      </c>
      <c r="E19" s="187"/>
      <c r="F19" s="204"/>
      <c r="H19" s="214"/>
    </row>
    <row r="20" spans="2:42" ht="16" customHeight="1">
      <c r="B20" s="173"/>
      <c r="D20" s="187" t="s">
        <v>184</v>
      </c>
      <c r="E20" s="187"/>
      <c r="F20" s="204"/>
      <c r="H20" s="214"/>
    </row>
    <row r="21" spans="2:42" ht="16" customHeight="1">
      <c r="B21" s="173"/>
      <c r="D21" s="187" t="s">
        <v>94</v>
      </c>
      <c r="E21" s="187"/>
      <c r="F21" s="204"/>
      <c r="H21" s="214"/>
    </row>
    <row r="22" spans="2:42">
      <c r="B22" s="174"/>
      <c r="D22" s="185"/>
      <c r="E22" s="185"/>
      <c r="H22" s="214"/>
    </row>
    <row r="23" spans="2:42" ht="22.2" customHeight="1">
      <c r="B23" s="172" t="s">
        <v>120</v>
      </c>
      <c r="C23" s="177" t="s">
        <v>62</v>
      </c>
      <c r="D23" s="177"/>
      <c r="E23" s="177"/>
      <c r="F23" s="177"/>
      <c r="G23" s="177"/>
      <c r="H23" s="213"/>
    </row>
    <row r="24" spans="2:42" ht="15.6" customHeight="1">
      <c r="B24" s="173"/>
      <c r="C24" s="135" t="s">
        <v>129</v>
      </c>
      <c r="D24" s="168"/>
      <c r="H24" s="214"/>
    </row>
    <row r="25" spans="2:42" ht="7.8" customHeight="1">
      <c r="B25" s="173"/>
      <c r="H25" s="214"/>
      <c r="L25" s="217"/>
    </row>
    <row r="26" spans="2:42" ht="21.75" customHeight="1">
      <c r="B26" s="173"/>
      <c r="C26" s="178" t="s">
        <v>186</v>
      </c>
      <c r="H26" s="214"/>
      <c r="L26" s="217"/>
    </row>
    <row r="27" spans="2:42" ht="16" customHeight="1">
      <c r="B27" s="173"/>
      <c r="C27" s="170"/>
      <c r="D27" s="188" t="s">
        <v>17</v>
      </c>
      <c r="E27" s="188" t="s">
        <v>122</v>
      </c>
      <c r="F27" s="188" t="s">
        <v>124</v>
      </c>
      <c r="H27" s="214"/>
    </row>
    <row r="28" spans="2:42" ht="90" customHeight="1">
      <c r="B28" s="173"/>
      <c r="D28" s="189" t="s">
        <v>357</v>
      </c>
      <c r="E28" s="189" t="s">
        <v>45</v>
      </c>
      <c r="F28" s="189" t="s">
        <v>5</v>
      </c>
      <c r="H28" s="214"/>
      <c r="J28" s="1" t="s">
        <v>357</v>
      </c>
      <c r="K28" s="1" t="s">
        <v>119</v>
      </c>
      <c r="L28" s="1" t="s">
        <v>310</v>
      </c>
      <c r="M28" s="1" t="s">
        <v>194</v>
      </c>
      <c r="N28" s="1" t="s">
        <v>45</v>
      </c>
      <c r="O28" s="1" t="s">
        <v>311</v>
      </c>
      <c r="P28" s="1" t="s">
        <v>312</v>
      </c>
      <c r="Q28" s="1" t="s">
        <v>313</v>
      </c>
      <c r="R28" s="1" t="s">
        <v>314</v>
      </c>
      <c r="S28" s="1" t="s">
        <v>316</v>
      </c>
      <c r="T28" s="1" t="s">
        <v>59</v>
      </c>
      <c r="U28" s="1" t="s">
        <v>317</v>
      </c>
      <c r="V28" s="1" t="s">
        <v>271</v>
      </c>
      <c r="W28" s="1" t="s">
        <v>219</v>
      </c>
      <c r="X28" s="1" t="s">
        <v>213</v>
      </c>
      <c r="Y28" s="1" t="s">
        <v>217</v>
      </c>
      <c r="Z28" s="1" t="s">
        <v>250</v>
      </c>
      <c r="AA28" s="1" t="s">
        <v>318</v>
      </c>
      <c r="AB28" s="1" t="s">
        <v>225</v>
      </c>
      <c r="AC28" s="1" t="s">
        <v>319</v>
      </c>
      <c r="AD28" s="1" t="s">
        <v>320</v>
      </c>
      <c r="AE28" s="1" t="s">
        <v>321</v>
      </c>
      <c r="AF28" s="1" t="s">
        <v>323</v>
      </c>
      <c r="AG28" s="1" t="s">
        <v>324</v>
      </c>
      <c r="AH28" s="1" t="s">
        <v>44</v>
      </c>
      <c r="AI28" s="1" t="s">
        <v>325</v>
      </c>
      <c r="AJ28" s="1" t="s">
        <v>8</v>
      </c>
      <c r="AK28" s="1" t="s">
        <v>327</v>
      </c>
      <c r="AL28" s="1" t="s">
        <v>328</v>
      </c>
      <c r="AM28" s="1" t="s">
        <v>315</v>
      </c>
      <c r="AN28" s="1" t="s">
        <v>108</v>
      </c>
      <c r="AO28" s="1" t="s">
        <v>187</v>
      </c>
      <c r="AP28" s="1" t="s">
        <v>5</v>
      </c>
    </row>
    <row r="29" spans="2:42" ht="16.2" customHeight="1">
      <c r="B29" s="174"/>
      <c r="C29" s="179"/>
      <c r="D29" s="179"/>
      <c r="E29" s="179"/>
      <c r="F29" s="179"/>
      <c r="G29" s="179"/>
      <c r="H29" s="215"/>
    </row>
    <row r="30" spans="2:42" s="135" customFormat="1"/>
    <row r="31" spans="2:42" ht="18" customHeight="1">
      <c r="B31" s="171" t="s">
        <v>190</v>
      </c>
    </row>
    <row r="32" spans="2:42" ht="22.2" customHeight="1">
      <c r="B32" s="172" t="s">
        <v>120</v>
      </c>
      <c r="C32" s="177" t="s">
        <v>257</v>
      </c>
      <c r="D32" s="177"/>
      <c r="E32" s="177"/>
      <c r="F32" s="177"/>
      <c r="G32" s="177"/>
      <c r="H32" s="213"/>
    </row>
    <row r="33" spans="2:12" ht="21.75" customHeight="1">
      <c r="B33" s="173"/>
      <c r="C33" s="178" t="s">
        <v>68</v>
      </c>
      <c r="D33" s="182"/>
      <c r="H33" s="214"/>
      <c r="L33" s="217"/>
    </row>
    <row r="34" spans="2:12" ht="16" customHeight="1">
      <c r="B34" s="173"/>
      <c r="D34" s="190" t="s">
        <v>117</v>
      </c>
      <c r="E34" s="199"/>
      <c r="F34" s="205"/>
      <c r="G34" s="186" t="s">
        <v>118</v>
      </c>
      <c r="H34" s="214"/>
    </row>
    <row r="35" spans="2:12" ht="60" customHeight="1">
      <c r="B35" s="173"/>
      <c r="D35" s="191" t="s">
        <v>258</v>
      </c>
      <c r="E35" s="200"/>
      <c r="F35" s="206"/>
      <c r="G35" s="204" t="s">
        <v>120</v>
      </c>
      <c r="H35" s="214"/>
    </row>
    <row r="36" spans="2:12" ht="60" customHeight="1">
      <c r="B36" s="173"/>
      <c r="D36" s="191" t="s">
        <v>197</v>
      </c>
      <c r="E36" s="201"/>
      <c r="F36" s="207"/>
      <c r="G36" s="204" t="s">
        <v>120</v>
      </c>
      <c r="H36" s="214"/>
    </row>
    <row r="37" spans="2:12" ht="60" customHeight="1">
      <c r="B37" s="173"/>
      <c r="D37" s="191" t="s">
        <v>259</v>
      </c>
      <c r="E37" s="201"/>
      <c r="F37" s="207"/>
      <c r="G37" s="204" t="s">
        <v>120</v>
      </c>
      <c r="H37" s="214"/>
    </row>
    <row r="38" spans="2:12">
      <c r="B38" s="174"/>
      <c r="C38" s="179"/>
      <c r="D38" s="179"/>
      <c r="E38" s="179"/>
      <c r="F38" s="179"/>
      <c r="G38" s="179"/>
      <c r="H38" s="215"/>
    </row>
    <row r="39" spans="2:12" ht="22.2" customHeight="1">
      <c r="B39" s="172" t="s">
        <v>120</v>
      </c>
      <c r="C39" s="180" t="s">
        <v>82</v>
      </c>
      <c r="D39" s="177"/>
      <c r="E39" s="177"/>
      <c r="F39" s="177"/>
      <c r="G39" s="177"/>
      <c r="H39" s="213"/>
    </row>
    <row r="40" spans="2:12" ht="24.6" customHeight="1">
      <c r="B40" s="174"/>
      <c r="C40" s="181" t="s">
        <v>126</v>
      </c>
      <c r="D40" s="192"/>
      <c r="E40" s="192"/>
      <c r="F40" s="192"/>
      <c r="G40" s="192"/>
      <c r="H40" s="215"/>
    </row>
    <row r="41" spans="2:12" ht="22.2" customHeight="1">
      <c r="B41" s="172" t="s">
        <v>120</v>
      </c>
      <c r="C41" s="182" t="s">
        <v>116</v>
      </c>
      <c r="D41" s="177"/>
      <c r="E41" s="177"/>
      <c r="F41" s="177"/>
      <c r="G41" s="177"/>
      <c r="H41" s="213"/>
    </row>
    <row r="42" spans="2:12" s="168" customFormat="1" ht="24" customHeight="1">
      <c r="B42" s="174"/>
      <c r="C42" s="183"/>
      <c r="D42" s="183"/>
      <c r="E42" s="183"/>
      <c r="F42" s="183"/>
      <c r="G42" s="183"/>
      <c r="H42" s="216"/>
    </row>
    <row r="43" spans="2:12" ht="22.2" customHeight="1">
      <c r="B43" s="172" t="s">
        <v>120</v>
      </c>
      <c r="C43" s="182" t="s">
        <v>102</v>
      </c>
      <c r="H43" s="214"/>
    </row>
    <row r="44" spans="2:12" ht="25.8" customHeight="1">
      <c r="B44" s="174"/>
      <c r="C44" s="183" t="s">
        <v>260</v>
      </c>
      <c r="D44" s="179"/>
      <c r="E44" s="179"/>
      <c r="F44" s="179"/>
      <c r="G44" s="179"/>
      <c r="H44" s="215"/>
    </row>
    <row r="45" spans="2:12" ht="22.2" customHeight="1">
      <c r="B45" s="172" t="s">
        <v>120</v>
      </c>
      <c r="C45" s="182" t="s">
        <v>232</v>
      </c>
      <c r="H45" s="214"/>
    </row>
    <row r="46" spans="2:12" ht="25.8" customHeight="1">
      <c r="B46" s="174"/>
      <c r="C46" s="183"/>
      <c r="D46" s="179"/>
      <c r="E46" s="179"/>
      <c r="F46" s="179"/>
      <c r="G46" s="179"/>
      <c r="H46" s="215"/>
    </row>
    <row r="47" spans="2:12" s="1" customFormat="1" ht="17.399999999999999" customHeight="1">
      <c r="B47" s="175"/>
      <c r="C47" s="168"/>
    </row>
    <row r="48" spans="2:12">
      <c r="B48" s="171" t="s">
        <v>171</v>
      </c>
    </row>
    <row r="49" spans="2:8" ht="33.6" customHeight="1">
      <c r="C49" s="184" t="s">
        <v>265</v>
      </c>
      <c r="D49" s="193" t="s">
        <v>261</v>
      </c>
      <c r="F49" s="193" t="s">
        <v>281</v>
      </c>
      <c r="G49" s="188" t="s">
        <v>216</v>
      </c>
      <c r="H49" s="171"/>
    </row>
    <row r="50" spans="2:8" ht="33.6" customHeight="1">
      <c r="D50" s="194">
        <f>D53-D56</f>
        <v>10</v>
      </c>
      <c r="E50" s="175" t="s">
        <v>221</v>
      </c>
      <c r="F50" s="208">
        <v>72000</v>
      </c>
      <c r="G50" s="211">
        <f>IF(AND(D50&gt;=3,D50&lt;=19),D50*F50,0)</f>
        <v>720000</v>
      </c>
      <c r="H50" s="171"/>
    </row>
    <row r="51" spans="2:8" ht="33.6" customHeight="1">
      <c r="D51" s="195"/>
      <c r="E51" s="175"/>
      <c r="F51" s="202"/>
      <c r="G51" s="212"/>
      <c r="H51" s="171"/>
    </row>
    <row r="52" spans="2:8" ht="33.6" customHeight="1">
      <c r="C52" s="135" t="s">
        <v>15</v>
      </c>
      <c r="D52" s="193" t="s">
        <v>24</v>
      </c>
      <c r="F52" s="193" t="s">
        <v>282</v>
      </c>
      <c r="G52" s="188" t="s">
        <v>216</v>
      </c>
      <c r="H52" s="171"/>
    </row>
    <row r="53" spans="2:8" ht="33.6" customHeight="1">
      <c r="D53" s="196">
        <v>12</v>
      </c>
      <c r="F53" s="208">
        <v>150000</v>
      </c>
      <c r="G53" s="211">
        <f>IF(AND(D50&lt;=2,1&lt;=D50),150000,0)</f>
        <v>0</v>
      </c>
      <c r="H53" s="171"/>
    </row>
    <row r="54" spans="2:8" ht="33.6" customHeight="1">
      <c r="D54" s="195"/>
      <c r="E54" s="202"/>
      <c r="F54" s="175"/>
      <c r="G54" s="212"/>
      <c r="H54" s="171"/>
    </row>
    <row r="55" spans="2:8" ht="33.6" customHeight="1">
      <c r="C55" s="135" t="s">
        <v>70</v>
      </c>
      <c r="D55" s="197" t="s">
        <v>264</v>
      </c>
      <c r="E55" s="202"/>
      <c r="F55" s="209"/>
      <c r="G55" s="209"/>
      <c r="H55" s="171"/>
    </row>
    <row r="56" spans="2:8" ht="33.6" customHeight="1">
      <c r="B56" s="176"/>
      <c r="D56" s="196">
        <v>2</v>
      </c>
      <c r="E56" s="176"/>
      <c r="F56" s="176"/>
      <c r="G56" s="212"/>
      <c r="H56" s="171"/>
    </row>
  </sheetData>
  <mergeCells count="18">
    <mergeCell ref="B1:E1"/>
    <mergeCell ref="F4:G4"/>
    <mergeCell ref="F5:G5"/>
    <mergeCell ref="B7:H7"/>
    <mergeCell ref="B9:H9"/>
    <mergeCell ref="D15:E15"/>
    <mergeCell ref="D34:F34"/>
    <mergeCell ref="D35:F35"/>
    <mergeCell ref="D36:F36"/>
    <mergeCell ref="D37:F37"/>
    <mergeCell ref="C40:G40"/>
    <mergeCell ref="B39:B40"/>
    <mergeCell ref="B41:B42"/>
    <mergeCell ref="B43:B44"/>
    <mergeCell ref="B45:B46"/>
    <mergeCell ref="B12:B22"/>
    <mergeCell ref="B23:B29"/>
    <mergeCell ref="B32:B38"/>
  </mergeCells>
  <phoneticPr fontId="21"/>
  <dataValidations count="2">
    <dataValidation type="list" allowBlank="1" showDropDown="0" showInputMessage="1" showErrorMessage="1" sqref="B41 B43 B45 B23 F16:F21 B12 B39 G35:G37 B32">
      <formula1>$J$12</formula1>
    </dataValidation>
    <dataValidation type="list" allowBlank="1" showDropDown="0" showInputMessage="1" showErrorMessage="1" sqref="D28:F28">
      <formula1>$J$28:$AP$28</formula1>
    </dataValidation>
  </dataValidations>
  <printOptions horizontalCentered="1"/>
  <pageMargins left="0.70866141732283472" right="0.70866141732283472" top="0.74803149606299213" bottom="0.55118110236220474" header="0.31496062992125984" footer="0.31496062992125984"/>
  <pageSetup paperSize="9" scale="62" fitToWidth="1" fitToHeight="0" orientation="portrait" usePrinterDefaults="1"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B1:AP56"/>
  <sheetViews>
    <sheetView showGridLines="0" view="pageBreakPreview" topLeftCell="A26" zoomScale="70" zoomScaleNormal="114" zoomScaleSheetLayoutView="70" workbookViewId="0">
      <selection activeCell="C18" sqref="C18"/>
    </sheetView>
  </sheetViews>
  <sheetFormatPr defaultRowHeight="14.25"/>
  <cols>
    <col min="1" max="1" width="2.75" style="135" customWidth="1"/>
    <col min="2" max="2" width="9.75" style="135" customWidth="1"/>
    <col min="3" max="3" width="5.44140625" style="135" customWidth="1"/>
    <col min="4" max="7" width="30.77734375" style="135" customWidth="1"/>
    <col min="8" max="8" width="2.5546875" style="135" customWidth="1"/>
    <col min="9" max="11" width="9" style="135" customWidth="1"/>
    <col min="12" max="12" width="49.75" style="135" customWidth="1"/>
    <col min="13" max="16384" width="9" style="135" customWidth="1"/>
  </cols>
  <sheetData>
    <row r="1" spans="2:10">
      <c r="B1" s="146" t="s">
        <v>138</v>
      </c>
      <c r="C1" s="146"/>
      <c r="D1" s="146"/>
      <c r="E1" s="146"/>
      <c r="F1" s="203" t="s">
        <v>2</v>
      </c>
      <c r="G1" s="210" t="e">
        <f>#REF!</f>
        <v>#REF!</v>
      </c>
    </row>
    <row r="2" spans="2:10" s="135" customFormat="1" ht="23.25" customHeight="1">
      <c r="B2" s="135" t="s">
        <v>151</v>
      </c>
      <c r="F2" s="198"/>
      <c r="G2" s="156"/>
    </row>
    <row r="3" spans="2:10" s="135" customFormat="1">
      <c r="F3" s="198"/>
      <c r="G3" s="156"/>
    </row>
    <row r="4" spans="2:10" ht="26.25" customHeight="1">
      <c r="E4" s="198" t="s">
        <v>191</v>
      </c>
      <c r="F4" s="160" t="s">
        <v>200</v>
      </c>
      <c r="G4" s="160"/>
    </row>
    <row r="5" spans="2:10" ht="23.25" customHeight="1">
      <c r="E5" s="198" t="s">
        <v>193</v>
      </c>
      <c r="F5" s="160" t="s">
        <v>256</v>
      </c>
      <c r="G5" s="160"/>
    </row>
    <row r="6" spans="2:10" s="135" customFormat="1">
      <c r="F6" s="198"/>
      <c r="G6" s="156"/>
    </row>
    <row r="7" spans="2:10" ht="24.75" customHeight="1">
      <c r="B7" s="169" t="s">
        <v>114</v>
      </c>
      <c r="C7" s="169"/>
      <c r="D7" s="169"/>
      <c r="E7" s="169"/>
      <c r="F7" s="169"/>
      <c r="G7" s="169"/>
      <c r="H7" s="169"/>
    </row>
    <row r="9" spans="2:10">
      <c r="B9" s="170" t="s">
        <v>137</v>
      </c>
      <c r="C9" s="170"/>
      <c r="D9" s="170"/>
      <c r="E9" s="170"/>
      <c r="F9" s="170"/>
      <c r="G9" s="170"/>
      <c r="H9" s="170"/>
    </row>
    <row r="11" spans="2:10" ht="18" customHeight="1">
      <c r="B11" s="171" t="s">
        <v>189</v>
      </c>
    </row>
    <row r="12" spans="2:10" ht="22.2" customHeight="1">
      <c r="B12" s="172" t="s">
        <v>120</v>
      </c>
      <c r="C12" s="177" t="s">
        <v>146</v>
      </c>
      <c r="D12" s="177"/>
      <c r="E12" s="177"/>
      <c r="F12" s="177"/>
      <c r="G12" s="177"/>
      <c r="H12" s="213"/>
      <c r="J12" s="175" t="s">
        <v>120</v>
      </c>
    </row>
    <row r="13" spans="2:10" ht="6" customHeight="1">
      <c r="B13" s="173"/>
      <c r="H13" s="214"/>
      <c r="J13" s="175"/>
    </row>
    <row r="14" spans="2:10">
      <c r="B14" s="173"/>
      <c r="C14" s="178" t="s">
        <v>61</v>
      </c>
      <c r="D14" s="185"/>
      <c r="H14" s="214"/>
    </row>
    <row r="15" spans="2:10" ht="16" customHeight="1">
      <c r="B15" s="173"/>
      <c r="D15" s="186" t="s">
        <v>117</v>
      </c>
      <c r="E15" s="186"/>
      <c r="F15" s="186" t="s">
        <v>118</v>
      </c>
      <c r="H15" s="214"/>
    </row>
    <row r="16" spans="2:10" ht="16" customHeight="1">
      <c r="B16" s="173"/>
      <c r="D16" s="187" t="s">
        <v>183</v>
      </c>
      <c r="E16" s="187"/>
      <c r="F16" s="204" t="s">
        <v>120</v>
      </c>
      <c r="H16" s="214"/>
    </row>
    <row r="17" spans="2:42" ht="16" customHeight="1">
      <c r="B17" s="173"/>
      <c r="D17" s="187" t="s">
        <v>50</v>
      </c>
      <c r="E17" s="187"/>
      <c r="F17" s="204"/>
      <c r="H17" s="214"/>
    </row>
    <row r="18" spans="2:42" ht="16" customHeight="1">
      <c r="B18" s="173"/>
      <c r="D18" s="187" t="s">
        <v>139</v>
      </c>
      <c r="E18" s="187"/>
      <c r="F18" s="204"/>
      <c r="H18" s="214"/>
    </row>
    <row r="19" spans="2:42" ht="16" customHeight="1">
      <c r="B19" s="173"/>
      <c r="D19" s="187" t="s">
        <v>132</v>
      </c>
      <c r="E19" s="187"/>
      <c r="F19" s="204"/>
      <c r="H19" s="214"/>
    </row>
    <row r="20" spans="2:42" ht="16" customHeight="1">
      <c r="B20" s="173"/>
      <c r="D20" s="187" t="s">
        <v>184</v>
      </c>
      <c r="E20" s="187"/>
      <c r="F20" s="204"/>
      <c r="H20" s="214"/>
    </row>
    <row r="21" spans="2:42" ht="16" customHeight="1">
      <c r="B21" s="173"/>
      <c r="D21" s="187" t="s">
        <v>94</v>
      </c>
      <c r="E21" s="187"/>
      <c r="F21" s="204"/>
      <c r="H21" s="214"/>
    </row>
    <row r="22" spans="2:42">
      <c r="B22" s="174"/>
      <c r="D22" s="185"/>
      <c r="E22" s="185"/>
      <c r="H22" s="214"/>
    </row>
    <row r="23" spans="2:42" ht="22.2" customHeight="1">
      <c r="B23" s="172" t="s">
        <v>120</v>
      </c>
      <c r="C23" s="177" t="s">
        <v>62</v>
      </c>
      <c r="D23" s="177"/>
      <c r="E23" s="177"/>
      <c r="F23" s="177"/>
      <c r="G23" s="177"/>
      <c r="H23" s="213"/>
    </row>
    <row r="24" spans="2:42" ht="15.6" customHeight="1">
      <c r="B24" s="173"/>
      <c r="C24" s="135" t="s">
        <v>129</v>
      </c>
      <c r="D24" s="168"/>
      <c r="H24" s="214"/>
    </row>
    <row r="25" spans="2:42" ht="7.8" customHeight="1">
      <c r="B25" s="173"/>
      <c r="H25" s="214"/>
      <c r="L25" s="217"/>
    </row>
    <row r="26" spans="2:42" ht="21.75" customHeight="1">
      <c r="B26" s="173"/>
      <c r="C26" s="178" t="s">
        <v>186</v>
      </c>
      <c r="H26" s="214"/>
      <c r="L26" s="217"/>
    </row>
    <row r="27" spans="2:42" ht="16" customHeight="1">
      <c r="B27" s="173"/>
      <c r="C27" s="170"/>
      <c r="D27" s="188" t="s">
        <v>17</v>
      </c>
      <c r="E27" s="188" t="s">
        <v>122</v>
      </c>
      <c r="F27" s="188" t="s">
        <v>124</v>
      </c>
      <c r="H27" s="214"/>
    </row>
    <row r="28" spans="2:42" ht="90" customHeight="1">
      <c r="B28" s="173"/>
      <c r="D28" s="189" t="s">
        <v>357</v>
      </c>
      <c r="E28" s="189" t="s">
        <v>45</v>
      </c>
      <c r="F28" s="189" t="s">
        <v>5</v>
      </c>
      <c r="H28" s="214"/>
      <c r="J28" s="1" t="s">
        <v>357</v>
      </c>
      <c r="K28" s="1" t="s">
        <v>119</v>
      </c>
      <c r="L28" s="1" t="s">
        <v>310</v>
      </c>
      <c r="M28" s="1" t="s">
        <v>194</v>
      </c>
      <c r="N28" s="1" t="s">
        <v>45</v>
      </c>
      <c r="O28" s="1" t="s">
        <v>311</v>
      </c>
      <c r="P28" s="1" t="s">
        <v>312</v>
      </c>
      <c r="Q28" s="1" t="s">
        <v>313</v>
      </c>
      <c r="R28" s="1" t="s">
        <v>314</v>
      </c>
      <c r="S28" s="1" t="s">
        <v>316</v>
      </c>
      <c r="T28" s="1" t="s">
        <v>59</v>
      </c>
      <c r="U28" s="1" t="s">
        <v>317</v>
      </c>
      <c r="V28" s="1" t="s">
        <v>271</v>
      </c>
      <c r="W28" s="1" t="s">
        <v>219</v>
      </c>
      <c r="X28" s="1" t="s">
        <v>213</v>
      </c>
      <c r="Y28" s="1" t="s">
        <v>217</v>
      </c>
      <c r="Z28" s="1" t="s">
        <v>250</v>
      </c>
      <c r="AA28" s="1" t="s">
        <v>318</v>
      </c>
      <c r="AB28" s="1" t="s">
        <v>225</v>
      </c>
      <c r="AC28" s="1" t="s">
        <v>319</v>
      </c>
      <c r="AD28" s="1" t="s">
        <v>320</v>
      </c>
      <c r="AE28" s="1" t="s">
        <v>321</v>
      </c>
      <c r="AF28" s="1" t="s">
        <v>323</v>
      </c>
      <c r="AG28" s="1" t="s">
        <v>324</v>
      </c>
      <c r="AH28" s="1" t="s">
        <v>44</v>
      </c>
      <c r="AI28" s="1" t="s">
        <v>325</v>
      </c>
      <c r="AJ28" s="1" t="s">
        <v>8</v>
      </c>
      <c r="AK28" s="1" t="s">
        <v>327</v>
      </c>
      <c r="AL28" s="1" t="s">
        <v>328</v>
      </c>
      <c r="AM28" s="1" t="s">
        <v>315</v>
      </c>
      <c r="AN28" s="1" t="s">
        <v>108</v>
      </c>
      <c r="AO28" s="1" t="s">
        <v>187</v>
      </c>
      <c r="AP28" s="1" t="s">
        <v>5</v>
      </c>
    </row>
    <row r="29" spans="2:42" ht="16.2" customHeight="1">
      <c r="B29" s="174"/>
      <c r="C29" s="179"/>
      <c r="D29" s="179"/>
      <c r="E29" s="179"/>
      <c r="F29" s="179"/>
      <c r="G29" s="179"/>
      <c r="H29" s="215"/>
    </row>
    <row r="30" spans="2:42" s="135" customFormat="1"/>
    <row r="31" spans="2:42" ht="18" customHeight="1">
      <c r="B31" s="171" t="s">
        <v>190</v>
      </c>
    </row>
    <row r="32" spans="2:42" ht="22.2" customHeight="1">
      <c r="B32" s="172" t="s">
        <v>120</v>
      </c>
      <c r="C32" s="177" t="s">
        <v>257</v>
      </c>
      <c r="D32" s="177"/>
      <c r="E32" s="177"/>
      <c r="F32" s="177"/>
      <c r="G32" s="177"/>
      <c r="H32" s="213"/>
    </row>
    <row r="33" spans="2:12" ht="21.75" customHeight="1">
      <c r="B33" s="173"/>
      <c r="C33" s="178" t="s">
        <v>68</v>
      </c>
      <c r="D33" s="182"/>
      <c r="H33" s="214"/>
      <c r="L33" s="217"/>
    </row>
    <row r="34" spans="2:12" ht="16" customHeight="1">
      <c r="B34" s="173"/>
      <c r="D34" s="190" t="s">
        <v>117</v>
      </c>
      <c r="E34" s="199"/>
      <c r="F34" s="205"/>
      <c r="G34" s="186" t="s">
        <v>118</v>
      </c>
      <c r="H34" s="214"/>
    </row>
    <row r="35" spans="2:12" ht="60" customHeight="1">
      <c r="B35" s="173"/>
      <c r="D35" s="191" t="s">
        <v>258</v>
      </c>
      <c r="E35" s="200"/>
      <c r="F35" s="206"/>
      <c r="G35" s="204" t="s">
        <v>120</v>
      </c>
      <c r="H35" s="214"/>
    </row>
    <row r="36" spans="2:12" ht="60" customHeight="1">
      <c r="B36" s="173"/>
      <c r="D36" s="191" t="s">
        <v>197</v>
      </c>
      <c r="E36" s="201"/>
      <c r="F36" s="207"/>
      <c r="G36" s="204" t="s">
        <v>120</v>
      </c>
      <c r="H36" s="214"/>
    </row>
    <row r="37" spans="2:12" ht="60" customHeight="1">
      <c r="B37" s="173"/>
      <c r="D37" s="191" t="s">
        <v>259</v>
      </c>
      <c r="E37" s="201"/>
      <c r="F37" s="207"/>
      <c r="G37" s="204" t="s">
        <v>120</v>
      </c>
      <c r="H37" s="214"/>
    </row>
    <row r="38" spans="2:12">
      <c r="B38" s="174"/>
      <c r="C38" s="179"/>
      <c r="D38" s="179"/>
      <c r="E38" s="179"/>
      <c r="F38" s="179"/>
      <c r="G38" s="179"/>
      <c r="H38" s="215"/>
    </row>
    <row r="39" spans="2:12" ht="22.2" customHeight="1">
      <c r="B39" s="172" t="s">
        <v>120</v>
      </c>
      <c r="C39" s="180" t="s">
        <v>82</v>
      </c>
      <c r="D39" s="177"/>
      <c r="E39" s="177"/>
      <c r="F39" s="177"/>
      <c r="G39" s="177"/>
      <c r="H39" s="213"/>
    </row>
    <row r="40" spans="2:12" ht="24.6" customHeight="1">
      <c r="B40" s="174"/>
      <c r="C40" s="181" t="s">
        <v>126</v>
      </c>
      <c r="D40" s="192"/>
      <c r="E40" s="192"/>
      <c r="F40" s="192"/>
      <c r="G40" s="192"/>
      <c r="H40" s="215"/>
    </row>
    <row r="41" spans="2:12" ht="22.2" customHeight="1">
      <c r="B41" s="172" t="s">
        <v>120</v>
      </c>
      <c r="C41" s="182" t="s">
        <v>116</v>
      </c>
      <c r="D41" s="177"/>
      <c r="E41" s="177"/>
      <c r="F41" s="177"/>
      <c r="G41" s="177"/>
      <c r="H41" s="213"/>
    </row>
    <row r="42" spans="2:12" s="168" customFormat="1" ht="24" customHeight="1">
      <c r="B42" s="174"/>
      <c r="C42" s="183"/>
      <c r="D42" s="183"/>
      <c r="E42" s="183"/>
      <c r="F42" s="183"/>
      <c r="G42" s="183"/>
      <c r="H42" s="216"/>
    </row>
    <row r="43" spans="2:12" ht="22.2" customHeight="1">
      <c r="B43" s="172" t="s">
        <v>120</v>
      </c>
      <c r="C43" s="182" t="s">
        <v>102</v>
      </c>
      <c r="H43" s="214"/>
    </row>
    <row r="44" spans="2:12" ht="25.8" customHeight="1">
      <c r="B44" s="174"/>
      <c r="C44" s="183" t="s">
        <v>260</v>
      </c>
      <c r="D44" s="179"/>
      <c r="E44" s="179"/>
      <c r="F44" s="179"/>
      <c r="G44" s="179"/>
      <c r="H44" s="215"/>
    </row>
    <row r="45" spans="2:12" ht="22.2" customHeight="1">
      <c r="B45" s="172" t="s">
        <v>120</v>
      </c>
      <c r="C45" s="182" t="s">
        <v>232</v>
      </c>
      <c r="H45" s="214"/>
    </row>
    <row r="46" spans="2:12" ht="25.8" customHeight="1">
      <c r="B46" s="174"/>
      <c r="C46" s="183"/>
      <c r="D46" s="179"/>
      <c r="E46" s="179"/>
      <c r="F46" s="179"/>
      <c r="G46" s="179"/>
      <c r="H46" s="215"/>
    </row>
    <row r="47" spans="2:12" s="1" customFormat="1" ht="17.399999999999999" customHeight="1">
      <c r="B47" s="175"/>
      <c r="C47" s="168"/>
    </row>
    <row r="48" spans="2:12">
      <c r="B48" s="171" t="s">
        <v>171</v>
      </c>
    </row>
    <row r="49" spans="2:4" ht="33.6" customHeight="1">
      <c r="C49" s="218">
        <v>150000</v>
      </c>
      <c r="D49" s="219"/>
    </row>
    <row r="50" spans="2:4" ht="33.6" customHeight="1"/>
    <row r="51" spans="2:4" ht="33.6" customHeight="1"/>
    <row r="52" spans="2:4" ht="33.6" customHeight="1"/>
    <row r="53" spans="2:4" ht="33.6" customHeight="1"/>
    <row r="54" spans="2:4" ht="33.6" customHeight="1"/>
    <row r="55" spans="2:4" ht="33.6" customHeight="1">
      <c r="B55" s="209"/>
      <c r="C55" s="171"/>
    </row>
    <row r="56" spans="2:4" ht="33.6" customHeight="1">
      <c r="B56" s="212"/>
      <c r="C56" s="171"/>
    </row>
  </sheetData>
  <mergeCells count="19">
    <mergeCell ref="B1:E1"/>
    <mergeCell ref="F4:G4"/>
    <mergeCell ref="F5:G5"/>
    <mergeCell ref="B7:H7"/>
    <mergeCell ref="B9:H9"/>
    <mergeCell ref="D15:E15"/>
    <mergeCell ref="D34:F34"/>
    <mergeCell ref="D35:F35"/>
    <mergeCell ref="D36:F36"/>
    <mergeCell ref="D37:F37"/>
    <mergeCell ref="C40:G40"/>
    <mergeCell ref="C49:D49"/>
    <mergeCell ref="B39:B40"/>
    <mergeCell ref="B41:B42"/>
    <mergeCell ref="B43:B44"/>
    <mergeCell ref="B45:B46"/>
    <mergeCell ref="B12:B22"/>
    <mergeCell ref="B23:B29"/>
    <mergeCell ref="B32:B38"/>
  </mergeCells>
  <phoneticPr fontId="21"/>
  <dataValidations count="2">
    <dataValidation type="list" allowBlank="1" showDropDown="0" showInputMessage="1" showErrorMessage="1" sqref="B41 B43 B45 B23 F16:F21 B12 B39 G35:G37 B32">
      <formula1>$J$12</formula1>
    </dataValidation>
    <dataValidation type="list" allowBlank="1" showDropDown="0" showInputMessage="1" showErrorMessage="1" sqref="D28:F28">
      <formula1>$J$28:$AP$28</formula1>
    </dataValidation>
  </dataValidations>
  <printOptions horizontalCentered="1"/>
  <pageMargins left="0.70866141732283472" right="0.70866141732283472" top="0.74803149606299213" bottom="0.55118110236220474" header="0.31496062992125984" footer="0.31496062992125984"/>
  <pageSetup paperSize="9" scale="62" fitToWidth="1" fitToHeight="0" orientation="portrait" usePrinterDefaults="1" cellComments="asDisplayed"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B1:AP59"/>
  <sheetViews>
    <sheetView showGridLines="0" view="pageBreakPreview" topLeftCell="B31" zoomScale="70" zoomScaleNormal="114" zoomScaleSheetLayoutView="70" workbookViewId="0">
      <selection activeCell="C18" sqref="C18"/>
    </sheetView>
  </sheetViews>
  <sheetFormatPr defaultRowHeight="14.25"/>
  <cols>
    <col min="1" max="1" width="2.75" style="135" customWidth="1"/>
    <col min="2" max="2" width="9.75" style="135" customWidth="1"/>
    <col min="3" max="3" width="5.44140625" style="135" customWidth="1"/>
    <col min="4" max="7" width="30.77734375" style="135" customWidth="1"/>
    <col min="8" max="8" width="2.5546875" style="135" customWidth="1"/>
    <col min="9" max="11" width="9" style="135" customWidth="1"/>
    <col min="12" max="12" width="49.75" style="135" customWidth="1"/>
    <col min="13" max="16384" width="9" style="135" customWidth="1"/>
  </cols>
  <sheetData>
    <row r="1" spans="2:10">
      <c r="B1" s="146" t="s">
        <v>287</v>
      </c>
      <c r="C1" s="146"/>
      <c r="D1" s="146"/>
      <c r="E1" s="146"/>
      <c r="F1" s="203" t="s">
        <v>2</v>
      </c>
      <c r="G1" s="210" t="e">
        <f>#REF!</f>
        <v>#REF!</v>
      </c>
    </row>
    <row r="2" spans="2:10" s="135" customFormat="1" ht="23.25" customHeight="1">
      <c r="B2" s="135" t="s">
        <v>151</v>
      </c>
      <c r="F2" s="198"/>
      <c r="G2" s="156"/>
    </row>
    <row r="3" spans="2:10" s="135" customFormat="1">
      <c r="F3" s="198"/>
      <c r="G3" s="156"/>
    </row>
    <row r="4" spans="2:10" ht="26.25" customHeight="1">
      <c r="E4" s="198" t="s">
        <v>191</v>
      </c>
      <c r="F4" s="160" t="s">
        <v>164</v>
      </c>
      <c r="G4" s="160"/>
    </row>
    <row r="5" spans="2:10" ht="23.25" customHeight="1">
      <c r="E5" s="198" t="s">
        <v>193</v>
      </c>
      <c r="F5" s="160" t="s">
        <v>256</v>
      </c>
      <c r="G5" s="160"/>
    </row>
    <row r="6" spans="2:10" s="135" customFormat="1">
      <c r="F6" s="198"/>
      <c r="G6" s="156"/>
    </row>
    <row r="7" spans="2:10" ht="24.75" customHeight="1">
      <c r="B7" s="169" t="s">
        <v>114</v>
      </c>
      <c r="C7" s="169"/>
      <c r="D7" s="169"/>
      <c r="E7" s="169"/>
      <c r="F7" s="169"/>
      <c r="G7" s="169"/>
      <c r="H7" s="169"/>
    </row>
    <row r="9" spans="2:10">
      <c r="B9" s="170" t="s">
        <v>137</v>
      </c>
      <c r="C9" s="170"/>
      <c r="D9" s="170"/>
      <c r="E9" s="170"/>
      <c r="F9" s="170"/>
      <c r="G9" s="170"/>
      <c r="H9" s="170"/>
    </row>
    <row r="11" spans="2:10" ht="18" customHeight="1">
      <c r="B11" s="171" t="s">
        <v>189</v>
      </c>
    </row>
    <row r="12" spans="2:10" ht="22.2" customHeight="1">
      <c r="B12" s="172"/>
      <c r="C12" s="177" t="s">
        <v>146</v>
      </c>
      <c r="D12" s="177"/>
      <c r="E12" s="177"/>
      <c r="F12" s="177"/>
      <c r="G12" s="177"/>
      <c r="H12" s="213"/>
      <c r="J12" s="175" t="s">
        <v>120</v>
      </c>
    </row>
    <row r="13" spans="2:10" ht="6" customHeight="1">
      <c r="B13" s="173"/>
      <c r="H13" s="214"/>
      <c r="J13" s="175"/>
    </row>
    <row r="14" spans="2:10">
      <c r="B14" s="173"/>
      <c r="C14" s="178" t="s">
        <v>61</v>
      </c>
      <c r="D14" s="185"/>
      <c r="H14" s="214"/>
    </row>
    <row r="15" spans="2:10" ht="16" customHeight="1">
      <c r="B15" s="173"/>
      <c r="D15" s="186" t="s">
        <v>117</v>
      </c>
      <c r="E15" s="186"/>
      <c r="F15" s="186" t="s">
        <v>118</v>
      </c>
      <c r="H15" s="214"/>
    </row>
    <row r="16" spans="2:10" ht="16" customHeight="1">
      <c r="B16" s="173"/>
      <c r="D16" s="187" t="s">
        <v>183</v>
      </c>
      <c r="E16" s="187"/>
      <c r="F16" s="204"/>
      <c r="H16" s="214"/>
    </row>
    <row r="17" spans="2:42" ht="16" customHeight="1">
      <c r="B17" s="173"/>
      <c r="D17" s="187" t="s">
        <v>50</v>
      </c>
      <c r="E17" s="187"/>
      <c r="F17" s="204"/>
      <c r="H17" s="214"/>
    </row>
    <row r="18" spans="2:42" ht="16" customHeight="1">
      <c r="B18" s="173"/>
      <c r="D18" s="187" t="s">
        <v>139</v>
      </c>
      <c r="E18" s="187"/>
      <c r="F18" s="204"/>
      <c r="H18" s="214"/>
    </row>
    <row r="19" spans="2:42" ht="16" customHeight="1">
      <c r="B19" s="173"/>
      <c r="D19" s="187" t="s">
        <v>132</v>
      </c>
      <c r="E19" s="187"/>
      <c r="F19" s="204"/>
      <c r="H19" s="214"/>
    </row>
    <row r="20" spans="2:42" ht="16" customHeight="1">
      <c r="B20" s="173"/>
      <c r="D20" s="187" t="s">
        <v>184</v>
      </c>
      <c r="E20" s="187"/>
      <c r="F20" s="204"/>
      <c r="H20" s="214"/>
    </row>
    <row r="21" spans="2:42" ht="16" customHeight="1">
      <c r="B21" s="173"/>
      <c r="D21" s="187" t="s">
        <v>94</v>
      </c>
      <c r="E21" s="187"/>
      <c r="F21" s="204"/>
      <c r="H21" s="214"/>
    </row>
    <row r="22" spans="2:42">
      <c r="B22" s="174"/>
      <c r="D22" s="185"/>
      <c r="E22" s="185"/>
      <c r="H22" s="214"/>
    </row>
    <row r="23" spans="2:42" ht="22.2" customHeight="1">
      <c r="B23" s="172" t="s">
        <v>120</v>
      </c>
      <c r="C23" s="177" t="s">
        <v>208</v>
      </c>
      <c r="D23" s="177"/>
      <c r="E23" s="177"/>
      <c r="F23" s="177"/>
      <c r="G23" s="177"/>
      <c r="H23" s="213"/>
    </row>
    <row r="24" spans="2:42" ht="15.6" customHeight="1">
      <c r="B24" s="173"/>
      <c r="D24" s="168"/>
      <c r="H24" s="214"/>
    </row>
    <row r="25" spans="2:42" ht="7.8" customHeight="1">
      <c r="B25" s="173"/>
      <c r="H25" s="214"/>
      <c r="L25" s="217"/>
    </row>
    <row r="26" spans="2:42" ht="21.75" customHeight="1">
      <c r="B26" s="173"/>
      <c r="C26" s="178" t="s">
        <v>186</v>
      </c>
      <c r="H26" s="214"/>
      <c r="L26" s="217"/>
    </row>
    <row r="27" spans="2:42" ht="16" customHeight="1">
      <c r="B27" s="173"/>
      <c r="C27" s="170"/>
      <c r="D27" s="188" t="s">
        <v>17</v>
      </c>
      <c r="E27" s="188" t="s">
        <v>122</v>
      </c>
      <c r="F27" s="188" t="s">
        <v>124</v>
      </c>
      <c r="H27" s="214"/>
    </row>
    <row r="28" spans="2:42" ht="90" customHeight="1">
      <c r="B28" s="173"/>
      <c r="D28" s="189" t="s">
        <v>119</v>
      </c>
      <c r="E28" s="189" t="s">
        <v>5</v>
      </c>
      <c r="F28" s="189"/>
      <c r="H28" s="214"/>
      <c r="J28" s="1" t="s">
        <v>357</v>
      </c>
      <c r="K28" s="1" t="s">
        <v>119</v>
      </c>
      <c r="L28" s="1" t="s">
        <v>310</v>
      </c>
      <c r="M28" s="1" t="s">
        <v>194</v>
      </c>
      <c r="N28" s="1" t="s">
        <v>45</v>
      </c>
      <c r="O28" s="1" t="s">
        <v>311</v>
      </c>
      <c r="P28" s="1" t="s">
        <v>312</v>
      </c>
      <c r="Q28" s="1" t="s">
        <v>313</v>
      </c>
      <c r="R28" s="1" t="s">
        <v>314</v>
      </c>
      <c r="S28" s="1" t="s">
        <v>316</v>
      </c>
      <c r="T28" s="1" t="s">
        <v>59</v>
      </c>
      <c r="U28" s="1" t="s">
        <v>317</v>
      </c>
      <c r="V28" s="1" t="s">
        <v>271</v>
      </c>
      <c r="W28" s="1" t="s">
        <v>219</v>
      </c>
      <c r="X28" s="1" t="s">
        <v>213</v>
      </c>
      <c r="Y28" s="1" t="s">
        <v>217</v>
      </c>
      <c r="Z28" s="1" t="s">
        <v>250</v>
      </c>
      <c r="AA28" s="1" t="s">
        <v>318</v>
      </c>
      <c r="AB28" s="1" t="s">
        <v>225</v>
      </c>
      <c r="AC28" s="1" t="s">
        <v>319</v>
      </c>
      <c r="AD28" s="1" t="s">
        <v>320</v>
      </c>
      <c r="AE28" s="1" t="s">
        <v>321</v>
      </c>
      <c r="AF28" s="1" t="s">
        <v>323</v>
      </c>
      <c r="AG28" s="1" t="s">
        <v>324</v>
      </c>
      <c r="AH28" s="1" t="s">
        <v>44</v>
      </c>
      <c r="AI28" s="1" t="s">
        <v>325</v>
      </c>
      <c r="AJ28" s="1" t="s">
        <v>8</v>
      </c>
      <c r="AK28" s="1" t="s">
        <v>327</v>
      </c>
      <c r="AL28" s="1" t="s">
        <v>328</v>
      </c>
      <c r="AM28" s="1" t="s">
        <v>315</v>
      </c>
      <c r="AN28" s="1" t="s">
        <v>108</v>
      </c>
      <c r="AO28" s="1" t="s">
        <v>187</v>
      </c>
      <c r="AP28" s="1" t="s">
        <v>5</v>
      </c>
    </row>
    <row r="29" spans="2:42" ht="16.2" customHeight="1">
      <c r="B29" s="174"/>
      <c r="C29" s="179"/>
      <c r="D29" s="179"/>
      <c r="E29" s="179"/>
      <c r="F29" s="179"/>
      <c r="G29" s="179"/>
      <c r="H29" s="215"/>
    </row>
    <row r="30" spans="2:42" s="135" customFormat="1"/>
    <row r="31" spans="2:42" ht="18" customHeight="1">
      <c r="B31" s="171" t="s">
        <v>190</v>
      </c>
    </row>
    <row r="32" spans="2:42" ht="22.2" customHeight="1">
      <c r="B32" s="172" t="s">
        <v>120</v>
      </c>
      <c r="C32" s="177" t="s">
        <v>257</v>
      </c>
      <c r="D32" s="177"/>
      <c r="E32" s="177"/>
      <c r="F32" s="177"/>
      <c r="G32" s="177"/>
      <c r="H32" s="213"/>
    </row>
    <row r="33" spans="2:12" ht="21.75" customHeight="1">
      <c r="B33" s="173"/>
      <c r="C33" s="178" t="s">
        <v>68</v>
      </c>
      <c r="D33" s="182"/>
      <c r="H33" s="214"/>
      <c r="L33" s="217"/>
    </row>
    <row r="34" spans="2:12" ht="16" customHeight="1">
      <c r="B34" s="173"/>
      <c r="D34" s="190" t="s">
        <v>117</v>
      </c>
      <c r="E34" s="199"/>
      <c r="F34" s="205"/>
      <c r="G34" s="186" t="s">
        <v>118</v>
      </c>
      <c r="H34" s="214"/>
    </row>
    <row r="35" spans="2:12" ht="60" customHeight="1">
      <c r="B35" s="173"/>
      <c r="D35" s="191" t="s">
        <v>258</v>
      </c>
      <c r="E35" s="200"/>
      <c r="F35" s="206"/>
      <c r="G35" s="204" t="s">
        <v>120</v>
      </c>
      <c r="H35" s="214"/>
    </row>
    <row r="36" spans="2:12" ht="60" customHeight="1">
      <c r="B36" s="173"/>
      <c r="D36" s="191" t="s">
        <v>197</v>
      </c>
      <c r="E36" s="201"/>
      <c r="F36" s="207"/>
      <c r="G36" s="204" t="s">
        <v>120</v>
      </c>
      <c r="H36" s="214"/>
    </row>
    <row r="37" spans="2:12" ht="60" customHeight="1">
      <c r="B37" s="173"/>
      <c r="D37" s="191" t="s">
        <v>259</v>
      </c>
      <c r="E37" s="201"/>
      <c r="F37" s="207"/>
      <c r="G37" s="204" t="s">
        <v>120</v>
      </c>
      <c r="H37" s="214"/>
    </row>
    <row r="38" spans="2:12">
      <c r="B38" s="174"/>
      <c r="C38" s="179"/>
      <c r="D38" s="179"/>
      <c r="E38" s="179"/>
      <c r="F38" s="179"/>
      <c r="G38" s="179"/>
      <c r="H38" s="215"/>
    </row>
    <row r="39" spans="2:12" ht="22.2" customHeight="1">
      <c r="B39" s="172" t="s">
        <v>120</v>
      </c>
      <c r="C39" s="180" t="s">
        <v>82</v>
      </c>
      <c r="D39" s="177"/>
      <c r="E39" s="177"/>
      <c r="F39" s="177"/>
      <c r="G39" s="177"/>
      <c r="H39" s="213"/>
    </row>
    <row r="40" spans="2:12" ht="24.6" customHeight="1">
      <c r="B40" s="174"/>
      <c r="C40" s="181" t="s">
        <v>126</v>
      </c>
      <c r="D40" s="192"/>
      <c r="E40" s="192"/>
      <c r="F40" s="192"/>
      <c r="G40" s="192"/>
      <c r="H40" s="215"/>
    </row>
    <row r="41" spans="2:12" ht="22.2" customHeight="1">
      <c r="B41" s="172" t="s">
        <v>120</v>
      </c>
      <c r="C41" s="182" t="s">
        <v>116</v>
      </c>
      <c r="D41" s="177"/>
      <c r="E41" s="177"/>
      <c r="F41" s="177"/>
      <c r="G41" s="177"/>
      <c r="H41" s="213"/>
    </row>
    <row r="42" spans="2:12" s="168" customFormat="1" ht="24" customHeight="1">
      <c r="B42" s="174"/>
      <c r="C42" s="183"/>
      <c r="D42" s="183"/>
      <c r="E42" s="183"/>
      <c r="F42" s="183"/>
      <c r="G42" s="183"/>
      <c r="H42" s="216"/>
    </row>
    <row r="43" spans="2:12" ht="22.2" customHeight="1">
      <c r="B43" s="172" t="s">
        <v>120</v>
      </c>
      <c r="C43" s="182" t="s">
        <v>102</v>
      </c>
      <c r="H43" s="214"/>
    </row>
    <row r="44" spans="2:12" ht="25.8" customHeight="1">
      <c r="B44" s="174"/>
      <c r="C44" s="183" t="s">
        <v>260</v>
      </c>
      <c r="D44" s="179"/>
      <c r="E44" s="179"/>
      <c r="F44" s="179"/>
      <c r="G44" s="179"/>
      <c r="H44" s="215"/>
    </row>
    <row r="45" spans="2:12" ht="22.2" customHeight="1">
      <c r="B45" s="172" t="s">
        <v>120</v>
      </c>
      <c r="C45" s="182" t="s">
        <v>232</v>
      </c>
      <c r="H45" s="214"/>
    </row>
    <row r="46" spans="2:12" ht="25.8" customHeight="1">
      <c r="B46" s="174"/>
      <c r="C46" s="183"/>
      <c r="D46" s="179"/>
      <c r="E46" s="179"/>
      <c r="F46" s="179"/>
      <c r="G46" s="179"/>
      <c r="H46" s="215"/>
    </row>
    <row r="47" spans="2:12" s="1" customFormat="1" ht="17.399999999999999" customHeight="1">
      <c r="B47" s="175"/>
      <c r="C47" s="168"/>
    </row>
    <row r="48" spans="2:12">
      <c r="B48" s="171" t="s">
        <v>171</v>
      </c>
    </row>
    <row r="49" spans="2:6">
      <c r="B49" s="171" t="s">
        <v>234</v>
      </c>
    </row>
    <row r="50" spans="2:6">
      <c r="B50" s="171" t="s">
        <v>270</v>
      </c>
    </row>
    <row r="51" spans="2:6">
      <c r="B51" s="171"/>
    </row>
    <row r="52" spans="2:6" ht="25" customHeight="1">
      <c r="D52" s="193" t="s">
        <v>269</v>
      </c>
      <c r="F52" s="188" t="s">
        <v>216</v>
      </c>
    </row>
    <row r="53" spans="2:6" ht="25" customHeight="1">
      <c r="D53" s="220" t="s">
        <v>120</v>
      </c>
      <c r="E53" s="175" t="s">
        <v>115</v>
      </c>
      <c r="F53" s="221">
        <f>IF(D53="○",145000,0)</f>
        <v>145000</v>
      </c>
    </row>
    <row r="54" spans="2:6" ht="25" customHeight="1">
      <c r="D54" s="195"/>
      <c r="F54" s="212"/>
    </row>
    <row r="55" spans="2:6" ht="25" customHeight="1">
      <c r="D55" s="193" t="s">
        <v>273</v>
      </c>
      <c r="F55" s="188" t="s">
        <v>216</v>
      </c>
    </row>
    <row r="56" spans="2:6" ht="25" customHeight="1">
      <c r="D56" s="220"/>
      <c r="E56" s="175" t="s">
        <v>115</v>
      </c>
      <c r="F56" s="221">
        <f>IF(D56="○",105000,0)</f>
        <v>0</v>
      </c>
    </row>
    <row r="57" spans="2:6" ht="25" customHeight="1">
      <c r="D57" s="195"/>
      <c r="F57" s="212"/>
    </row>
    <row r="58" spans="2:6" ht="25" customHeight="1">
      <c r="D58" s="193" t="s">
        <v>274</v>
      </c>
      <c r="F58" s="188" t="s">
        <v>216</v>
      </c>
    </row>
    <row r="59" spans="2:6" ht="25" customHeight="1">
      <c r="D59" s="220"/>
      <c r="E59" s="175" t="s">
        <v>115</v>
      </c>
      <c r="F59" s="221">
        <f>IF(D59="○",70000,0)</f>
        <v>0</v>
      </c>
    </row>
  </sheetData>
  <mergeCells count="18">
    <mergeCell ref="B1:E1"/>
    <mergeCell ref="F4:G4"/>
    <mergeCell ref="F5:G5"/>
    <mergeCell ref="B7:H7"/>
    <mergeCell ref="B9:H9"/>
    <mergeCell ref="D15:E15"/>
    <mergeCell ref="D34:F34"/>
    <mergeCell ref="D35:F35"/>
    <mergeCell ref="D36:F36"/>
    <mergeCell ref="D37:F37"/>
    <mergeCell ref="C40:G40"/>
    <mergeCell ref="B39:B40"/>
    <mergeCell ref="B41:B42"/>
    <mergeCell ref="B43:B44"/>
    <mergeCell ref="B45:B46"/>
    <mergeCell ref="B12:B22"/>
    <mergeCell ref="B23:B29"/>
    <mergeCell ref="B32:B38"/>
  </mergeCells>
  <phoneticPr fontId="21"/>
  <dataValidations count="2">
    <dataValidation type="list" allowBlank="1" showDropDown="0" showInputMessage="1" showErrorMessage="1" sqref="B41 B43 B45 B23 F16:F21 B12 B39 G35:G37 B32">
      <formula1>$J$12</formula1>
    </dataValidation>
    <dataValidation type="list" allowBlank="1" showDropDown="0" showInputMessage="1" showErrorMessage="1" sqref="D28:F28">
      <formula1>$J$28:$AP$28</formula1>
    </dataValidation>
  </dataValidations>
  <printOptions horizontalCentered="1"/>
  <pageMargins left="0.70866141732283472" right="0.70866141732283472" top="0.74803149606299213" bottom="0.55118110236220474" header="0.31496062992125984" footer="0.31496062992125984"/>
  <pageSetup paperSize="9" scale="62" fitToWidth="1" fitToHeight="0" orientation="portrait" usePrinterDefaults="1" cellComments="asDisplayed"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B1:AP56"/>
  <sheetViews>
    <sheetView showGridLines="0" view="pageBreakPreview" topLeftCell="A4" zoomScale="70" zoomScaleNormal="114" zoomScaleSheetLayoutView="70" workbookViewId="0">
      <selection activeCell="C18" sqref="C18"/>
    </sheetView>
  </sheetViews>
  <sheetFormatPr defaultRowHeight="14.25"/>
  <cols>
    <col min="1" max="1" width="2.75" style="135" customWidth="1"/>
    <col min="2" max="2" width="9.75" style="135" customWidth="1"/>
    <col min="3" max="3" width="5.44140625" style="135" customWidth="1"/>
    <col min="4" max="7" width="30.77734375" style="135" customWidth="1"/>
    <col min="8" max="8" width="2.5546875" style="135" customWidth="1"/>
    <col min="9" max="11" width="9" style="135" customWidth="1"/>
    <col min="12" max="12" width="49.75" style="135" customWidth="1"/>
    <col min="13" max="16384" width="9" style="135" customWidth="1"/>
  </cols>
  <sheetData>
    <row r="1" spans="2:10">
      <c r="B1" s="146" t="s">
        <v>286</v>
      </c>
      <c r="C1" s="146"/>
      <c r="D1" s="146"/>
      <c r="E1" s="146"/>
      <c r="F1" s="203" t="s">
        <v>2</v>
      </c>
      <c r="G1" s="210" t="e">
        <f>#REF!</f>
        <v>#REF!</v>
      </c>
    </row>
    <row r="2" spans="2:10" s="135" customFormat="1" ht="23.25" customHeight="1">
      <c r="B2" s="135" t="s">
        <v>151</v>
      </c>
      <c r="F2" s="198"/>
      <c r="G2" s="156"/>
    </row>
    <row r="3" spans="2:10" s="135" customFormat="1">
      <c r="F3" s="198"/>
      <c r="G3" s="156"/>
    </row>
    <row r="4" spans="2:10" ht="26.25" customHeight="1">
      <c r="E4" s="198" t="s">
        <v>191</v>
      </c>
      <c r="F4" s="160" t="s">
        <v>267</v>
      </c>
      <c r="G4" s="160"/>
    </row>
    <row r="5" spans="2:10" ht="23.25" customHeight="1">
      <c r="E5" s="198" t="s">
        <v>193</v>
      </c>
      <c r="F5" s="160" t="s">
        <v>256</v>
      </c>
      <c r="G5" s="160"/>
    </row>
    <row r="6" spans="2:10" s="135" customFormat="1">
      <c r="F6" s="198"/>
      <c r="G6" s="156"/>
    </row>
    <row r="7" spans="2:10" ht="24.75" customHeight="1">
      <c r="B7" s="169" t="s">
        <v>114</v>
      </c>
      <c r="C7" s="169"/>
      <c r="D7" s="169"/>
      <c r="E7" s="169"/>
      <c r="F7" s="169"/>
      <c r="G7" s="169"/>
      <c r="H7" s="169"/>
    </row>
    <row r="9" spans="2:10">
      <c r="B9" s="170" t="s">
        <v>137</v>
      </c>
      <c r="C9" s="170"/>
      <c r="D9" s="170"/>
      <c r="E9" s="170"/>
      <c r="F9" s="170"/>
      <c r="G9" s="170"/>
      <c r="H9" s="170"/>
    </row>
    <row r="11" spans="2:10" ht="18" customHeight="1">
      <c r="B11" s="171" t="s">
        <v>189</v>
      </c>
    </row>
    <row r="12" spans="2:10" ht="22.2" customHeight="1">
      <c r="B12" s="172" t="s">
        <v>120</v>
      </c>
      <c r="C12" s="177" t="s">
        <v>146</v>
      </c>
      <c r="D12" s="177"/>
      <c r="E12" s="177"/>
      <c r="F12" s="177"/>
      <c r="G12" s="177"/>
      <c r="H12" s="213"/>
      <c r="J12" s="175" t="s">
        <v>120</v>
      </c>
    </row>
    <row r="13" spans="2:10" ht="6" customHeight="1">
      <c r="B13" s="173"/>
      <c r="H13" s="214"/>
      <c r="J13" s="175"/>
    </row>
    <row r="14" spans="2:10">
      <c r="B14" s="173"/>
      <c r="C14" s="178" t="s">
        <v>61</v>
      </c>
      <c r="D14" s="185"/>
      <c r="H14" s="214"/>
    </row>
    <row r="15" spans="2:10" ht="16" customHeight="1">
      <c r="B15" s="173"/>
      <c r="D15" s="186" t="s">
        <v>117</v>
      </c>
      <c r="E15" s="186"/>
      <c r="F15" s="186" t="s">
        <v>118</v>
      </c>
      <c r="H15" s="214"/>
    </row>
    <row r="16" spans="2:10" ht="16" customHeight="1">
      <c r="B16" s="173"/>
      <c r="D16" s="187" t="s">
        <v>183</v>
      </c>
      <c r="E16" s="187"/>
      <c r="F16" s="204"/>
      <c r="H16" s="214"/>
    </row>
    <row r="17" spans="2:42" ht="16" customHeight="1">
      <c r="B17" s="173"/>
      <c r="D17" s="187" t="s">
        <v>50</v>
      </c>
      <c r="E17" s="187"/>
      <c r="F17" s="204"/>
      <c r="H17" s="214"/>
    </row>
    <row r="18" spans="2:42" ht="16" customHeight="1">
      <c r="B18" s="173"/>
      <c r="D18" s="187" t="s">
        <v>139</v>
      </c>
      <c r="E18" s="187"/>
      <c r="F18" s="204"/>
      <c r="H18" s="214"/>
    </row>
    <row r="19" spans="2:42" ht="16" customHeight="1">
      <c r="B19" s="173"/>
      <c r="D19" s="187" t="s">
        <v>132</v>
      </c>
      <c r="E19" s="187"/>
      <c r="F19" s="204"/>
      <c r="H19" s="214"/>
    </row>
    <row r="20" spans="2:42" ht="16" customHeight="1">
      <c r="B20" s="173"/>
      <c r="D20" s="187" t="s">
        <v>184</v>
      </c>
      <c r="E20" s="187"/>
      <c r="F20" s="204" t="s">
        <v>120</v>
      </c>
      <c r="H20" s="214"/>
    </row>
    <row r="21" spans="2:42" ht="16" customHeight="1">
      <c r="B21" s="173"/>
      <c r="D21" s="187" t="s">
        <v>94</v>
      </c>
      <c r="E21" s="187"/>
      <c r="F21" s="204"/>
      <c r="H21" s="214"/>
    </row>
    <row r="22" spans="2:42">
      <c r="B22" s="174"/>
      <c r="D22" s="185"/>
      <c r="E22" s="185"/>
      <c r="H22" s="214"/>
    </row>
    <row r="23" spans="2:42" ht="22.2" customHeight="1">
      <c r="B23" s="172" t="s">
        <v>120</v>
      </c>
      <c r="C23" s="177" t="s">
        <v>62</v>
      </c>
      <c r="D23" s="177"/>
      <c r="E23" s="177"/>
      <c r="F23" s="177"/>
      <c r="G23" s="177"/>
      <c r="H23" s="213"/>
    </row>
    <row r="24" spans="2:42" ht="15.6" customHeight="1">
      <c r="B24" s="173"/>
      <c r="C24" s="135" t="s">
        <v>129</v>
      </c>
      <c r="D24" s="168"/>
      <c r="H24" s="214"/>
    </row>
    <row r="25" spans="2:42" ht="7.8" customHeight="1">
      <c r="B25" s="173"/>
      <c r="H25" s="214"/>
      <c r="L25" s="217"/>
    </row>
    <row r="26" spans="2:42" ht="21.75" customHeight="1">
      <c r="B26" s="173"/>
      <c r="C26" s="178" t="s">
        <v>186</v>
      </c>
      <c r="H26" s="214"/>
      <c r="L26" s="217"/>
    </row>
    <row r="27" spans="2:42" ht="16" customHeight="1">
      <c r="B27" s="173"/>
      <c r="C27" s="170"/>
      <c r="D27" s="188" t="s">
        <v>17</v>
      </c>
      <c r="E27" s="188" t="s">
        <v>122</v>
      </c>
      <c r="F27" s="188" t="s">
        <v>124</v>
      </c>
      <c r="H27" s="214"/>
    </row>
    <row r="28" spans="2:42" ht="90" customHeight="1">
      <c r="B28" s="173"/>
      <c r="D28" s="189" t="s">
        <v>357</v>
      </c>
      <c r="E28" s="189" t="s">
        <v>45</v>
      </c>
      <c r="F28" s="189" t="s">
        <v>5</v>
      </c>
      <c r="H28" s="214"/>
      <c r="J28" s="1" t="s">
        <v>357</v>
      </c>
      <c r="K28" s="1" t="s">
        <v>119</v>
      </c>
      <c r="L28" s="1" t="s">
        <v>310</v>
      </c>
      <c r="M28" s="1" t="s">
        <v>194</v>
      </c>
      <c r="N28" s="1" t="s">
        <v>45</v>
      </c>
      <c r="O28" s="1" t="s">
        <v>311</v>
      </c>
      <c r="P28" s="1" t="s">
        <v>312</v>
      </c>
      <c r="Q28" s="1" t="s">
        <v>313</v>
      </c>
      <c r="R28" s="1" t="s">
        <v>314</v>
      </c>
      <c r="S28" s="1" t="s">
        <v>316</v>
      </c>
      <c r="T28" s="1" t="s">
        <v>59</v>
      </c>
      <c r="U28" s="1" t="s">
        <v>317</v>
      </c>
      <c r="V28" s="1" t="s">
        <v>271</v>
      </c>
      <c r="W28" s="1" t="s">
        <v>219</v>
      </c>
      <c r="X28" s="1" t="s">
        <v>213</v>
      </c>
      <c r="Y28" s="1" t="s">
        <v>217</v>
      </c>
      <c r="Z28" s="1" t="s">
        <v>250</v>
      </c>
      <c r="AA28" s="1" t="s">
        <v>318</v>
      </c>
      <c r="AB28" s="1" t="s">
        <v>225</v>
      </c>
      <c r="AC28" s="1" t="s">
        <v>319</v>
      </c>
      <c r="AD28" s="1" t="s">
        <v>320</v>
      </c>
      <c r="AE28" s="1" t="s">
        <v>321</v>
      </c>
      <c r="AF28" s="1" t="s">
        <v>323</v>
      </c>
      <c r="AG28" s="1" t="s">
        <v>324</v>
      </c>
      <c r="AH28" s="1" t="s">
        <v>44</v>
      </c>
      <c r="AI28" s="1" t="s">
        <v>325</v>
      </c>
      <c r="AJ28" s="1" t="s">
        <v>8</v>
      </c>
      <c r="AK28" s="1" t="s">
        <v>327</v>
      </c>
      <c r="AL28" s="1" t="s">
        <v>328</v>
      </c>
      <c r="AM28" s="1" t="s">
        <v>315</v>
      </c>
      <c r="AN28" s="1" t="s">
        <v>108</v>
      </c>
      <c r="AO28" s="1" t="s">
        <v>187</v>
      </c>
      <c r="AP28" s="1" t="s">
        <v>5</v>
      </c>
    </row>
    <row r="29" spans="2:42" ht="16.2" customHeight="1">
      <c r="B29" s="174"/>
      <c r="C29" s="179"/>
      <c r="D29" s="179"/>
      <c r="E29" s="179"/>
      <c r="F29" s="179"/>
      <c r="G29" s="179"/>
      <c r="H29" s="215"/>
    </row>
    <row r="30" spans="2:42" s="135" customFormat="1"/>
    <row r="31" spans="2:42" ht="18" customHeight="1">
      <c r="B31" s="171" t="s">
        <v>190</v>
      </c>
    </row>
    <row r="32" spans="2:42" ht="22.2" customHeight="1">
      <c r="B32" s="172" t="s">
        <v>120</v>
      </c>
      <c r="C32" s="177" t="s">
        <v>257</v>
      </c>
      <c r="D32" s="177"/>
      <c r="E32" s="177"/>
      <c r="F32" s="177"/>
      <c r="G32" s="177"/>
      <c r="H32" s="213"/>
    </row>
    <row r="33" spans="2:12" ht="21.75" customHeight="1">
      <c r="B33" s="173"/>
      <c r="C33" s="178" t="s">
        <v>68</v>
      </c>
      <c r="D33" s="182"/>
      <c r="H33" s="214"/>
      <c r="L33" s="217"/>
    </row>
    <row r="34" spans="2:12" ht="16" customHeight="1">
      <c r="B34" s="173"/>
      <c r="D34" s="190" t="s">
        <v>117</v>
      </c>
      <c r="E34" s="199"/>
      <c r="F34" s="205"/>
      <c r="G34" s="186" t="s">
        <v>118</v>
      </c>
      <c r="H34" s="214"/>
    </row>
    <row r="35" spans="2:12" ht="60" customHeight="1">
      <c r="B35" s="173"/>
      <c r="D35" s="191" t="s">
        <v>258</v>
      </c>
      <c r="E35" s="200"/>
      <c r="F35" s="206"/>
      <c r="G35" s="204" t="s">
        <v>120</v>
      </c>
      <c r="H35" s="214"/>
    </row>
    <row r="36" spans="2:12" ht="60" customHeight="1">
      <c r="B36" s="173"/>
      <c r="D36" s="191" t="s">
        <v>197</v>
      </c>
      <c r="E36" s="201"/>
      <c r="F36" s="207"/>
      <c r="G36" s="204" t="s">
        <v>120</v>
      </c>
      <c r="H36" s="214"/>
    </row>
    <row r="37" spans="2:12" ht="60" customHeight="1">
      <c r="B37" s="173"/>
      <c r="D37" s="191" t="s">
        <v>259</v>
      </c>
      <c r="E37" s="201"/>
      <c r="F37" s="207"/>
      <c r="G37" s="204" t="s">
        <v>120</v>
      </c>
      <c r="H37" s="214"/>
    </row>
    <row r="38" spans="2:12">
      <c r="B38" s="174"/>
      <c r="C38" s="179"/>
      <c r="D38" s="179"/>
      <c r="E38" s="179"/>
      <c r="F38" s="179"/>
      <c r="G38" s="179"/>
      <c r="H38" s="215"/>
    </row>
    <row r="39" spans="2:12" ht="22.2" customHeight="1">
      <c r="B39" s="172" t="s">
        <v>120</v>
      </c>
      <c r="C39" s="180" t="s">
        <v>82</v>
      </c>
      <c r="D39" s="177"/>
      <c r="E39" s="177"/>
      <c r="F39" s="177"/>
      <c r="G39" s="177"/>
      <c r="H39" s="213"/>
    </row>
    <row r="40" spans="2:12" ht="24.6" customHeight="1">
      <c r="B40" s="174"/>
      <c r="C40" s="181" t="s">
        <v>126</v>
      </c>
      <c r="D40" s="192"/>
      <c r="E40" s="192"/>
      <c r="F40" s="192"/>
      <c r="G40" s="192"/>
      <c r="H40" s="215"/>
    </row>
    <row r="41" spans="2:12" ht="22.2" customHeight="1">
      <c r="B41" s="172" t="s">
        <v>120</v>
      </c>
      <c r="C41" s="182" t="s">
        <v>116</v>
      </c>
      <c r="D41" s="177"/>
      <c r="E41" s="177"/>
      <c r="F41" s="177"/>
      <c r="G41" s="177"/>
      <c r="H41" s="213"/>
    </row>
    <row r="42" spans="2:12" s="168" customFormat="1" ht="24" customHeight="1">
      <c r="B42" s="174"/>
      <c r="C42" s="183"/>
      <c r="D42" s="183"/>
      <c r="E42" s="183"/>
      <c r="F42" s="183"/>
      <c r="G42" s="183"/>
      <c r="H42" s="216"/>
    </row>
    <row r="43" spans="2:12" ht="22.2" customHeight="1">
      <c r="B43" s="172" t="s">
        <v>120</v>
      </c>
      <c r="C43" s="182" t="s">
        <v>102</v>
      </c>
      <c r="H43" s="214"/>
    </row>
    <row r="44" spans="2:12" ht="25.8" customHeight="1">
      <c r="B44" s="174"/>
      <c r="C44" s="183" t="s">
        <v>260</v>
      </c>
      <c r="D44" s="179"/>
      <c r="E44" s="179"/>
      <c r="F44" s="179"/>
      <c r="G44" s="179"/>
      <c r="H44" s="215"/>
    </row>
    <row r="45" spans="2:12" ht="22.2" customHeight="1">
      <c r="B45" s="172" t="s">
        <v>120</v>
      </c>
      <c r="C45" s="182" t="s">
        <v>232</v>
      </c>
      <c r="H45" s="214"/>
    </row>
    <row r="46" spans="2:12" ht="25.8" customHeight="1">
      <c r="B46" s="174"/>
      <c r="C46" s="183"/>
      <c r="D46" s="179"/>
      <c r="E46" s="179"/>
      <c r="F46" s="179"/>
      <c r="G46" s="179"/>
      <c r="H46" s="215"/>
    </row>
    <row r="47" spans="2:12" s="1" customFormat="1" ht="17.399999999999999" customHeight="1">
      <c r="B47" s="175"/>
      <c r="C47" s="168"/>
    </row>
    <row r="48" spans="2:12">
      <c r="B48" s="171" t="s">
        <v>171</v>
      </c>
    </row>
    <row r="49" spans="2:4" ht="33.6" customHeight="1">
      <c r="C49" s="218">
        <v>228000</v>
      </c>
      <c r="D49" s="219"/>
    </row>
    <row r="50" spans="2:4" ht="33.6" customHeight="1"/>
    <row r="51" spans="2:4" ht="33.6" customHeight="1"/>
    <row r="52" spans="2:4" ht="33.6" customHeight="1"/>
    <row r="53" spans="2:4" ht="33.6" customHeight="1"/>
    <row r="54" spans="2:4" ht="33.6" customHeight="1"/>
    <row r="55" spans="2:4" ht="33.6" customHeight="1">
      <c r="B55" s="209"/>
      <c r="C55" s="171"/>
    </row>
    <row r="56" spans="2:4" ht="33.6" customHeight="1">
      <c r="B56" s="212"/>
      <c r="C56" s="171"/>
    </row>
  </sheetData>
  <mergeCells count="19">
    <mergeCell ref="B1:E1"/>
    <mergeCell ref="F4:G4"/>
    <mergeCell ref="F5:G5"/>
    <mergeCell ref="B7:H7"/>
    <mergeCell ref="B9:H9"/>
    <mergeCell ref="D15:E15"/>
    <mergeCell ref="D34:F34"/>
    <mergeCell ref="D35:F35"/>
    <mergeCell ref="D36:F36"/>
    <mergeCell ref="D37:F37"/>
    <mergeCell ref="C40:G40"/>
    <mergeCell ref="C49:D49"/>
    <mergeCell ref="B39:B40"/>
    <mergeCell ref="B41:B42"/>
    <mergeCell ref="B43:B44"/>
    <mergeCell ref="B45:B46"/>
    <mergeCell ref="B12:B22"/>
    <mergeCell ref="B23:B29"/>
    <mergeCell ref="B32:B38"/>
  </mergeCells>
  <phoneticPr fontId="21"/>
  <dataValidations count="2">
    <dataValidation type="list" allowBlank="1" showDropDown="0" showInputMessage="1" showErrorMessage="1" sqref="B41 B43 B45 B23 F16:F21 B12 B39 G35:G37 B32">
      <formula1>$J$12</formula1>
    </dataValidation>
    <dataValidation type="list" allowBlank="1" showDropDown="0" showInputMessage="1" showErrorMessage="1" sqref="D28:F28">
      <formula1>$J$28:$AP$28</formula1>
    </dataValidation>
  </dataValidations>
  <printOptions horizontalCentered="1"/>
  <pageMargins left="0.70866141732283472" right="0.70866141732283472" top="0.74803149606299213" bottom="0.55118110236220474" header="0.31496062992125984" footer="0.31496062992125984"/>
  <pageSetup paperSize="9" scale="62" fitToWidth="1" fitToHeight="0" orientation="portrait" usePrinterDefaults="1" cellComments="asDisplayed"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P76"/>
  <sheetViews>
    <sheetView view="pageBreakPreview" zoomScale="70" zoomScaleNormal="85" zoomScaleSheetLayoutView="70" workbookViewId="0">
      <selection activeCell="G9" sqref="G9"/>
    </sheetView>
  </sheetViews>
  <sheetFormatPr defaultColWidth="9" defaultRowHeight="13.5"/>
  <cols>
    <col min="1" max="1" width="47.75" style="1" customWidth="1"/>
    <col min="2" max="2" width="15.875" style="222" customWidth="1"/>
    <col min="3" max="4" width="15.125" style="222" customWidth="1"/>
    <col min="5" max="5" width="23.25" style="222" customWidth="1"/>
    <col min="6" max="6" width="17.75" style="1" customWidth="1"/>
    <col min="7" max="7" width="47.75" style="1" customWidth="1"/>
    <col min="8" max="8" width="16.125" style="222" customWidth="1"/>
    <col min="9" max="10" width="15.125" style="222" customWidth="1"/>
    <col min="11" max="11" width="23.5" style="1" customWidth="1"/>
    <col min="12" max="12" width="167.875" style="223" customWidth="1"/>
    <col min="13" max="18" width="14.625" style="1" customWidth="1"/>
    <col min="19" max="19" width="18.875" style="1" customWidth="1"/>
    <col min="20" max="16384" width="9" style="1"/>
  </cols>
  <sheetData>
    <row r="1" spans="1:16" ht="25.5" customHeight="1">
      <c r="A1" s="224" t="s">
        <v>33</v>
      </c>
      <c r="B1" s="232"/>
      <c r="C1" s="232"/>
      <c r="D1" s="232"/>
      <c r="E1" s="232"/>
      <c r="G1" s="224"/>
      <c r="I1" s="198"/>
      <c r="J1" s="198"/>
      <c r="K1" s="156"/>
    </row>
    <row r="2" spans="1:16" ht="46.5" customHeight="1">
      <c r="A2" s="225" t="s">
        <v>329</v>
      </c>
      <c r="B2" s="225"/>
      <c r="C2" s="232"/>
      <c r="D2" s="232"/>
      <c r="E2" s="232"/>
      <c r="F2" s="232"/>
      <c r="G2" s="232"/>
      <c r="H2" s="225"/>
      <c r="I2" s="232"/>
      <c r="J2" s="232"/>
      <c r="K2" s="232"/>
      <c r="L2" s="223" t="s">
        <v>222</v>
      </c>
    </row>
    <row r="3" spans="1:16" ht="32.25" customHeight="1">
      <c r="A3" s="226" t="s">
        <v>210</v>
      </c>
      <c r="B3" s="233"/>
      <c r="C3" s="233"/>
      <c r="D3" s="233"/>
      <c r="E3" s="233"/>
      <c r="F3" s="243" t="s">
        <v>345</v>
      </c>
      <c r="G3" s="248" t="s">
        <v>238</v>
      </c>
      <c r="H3" s="233"/>
      <c r="I3" s="233"/>
      <c r="J3" s="233"/>
      <c r="K3" s="253">
        <f>SUM($K$10:$K$15)</f>
        <v>750000</v>
      </c>
      <c r="L3" s="223" t="s">
        <v>348</v>
      </c>
    </row>
    <row r="4" spans="1:16" ht="26.25" customHeight="1">
      <c r="A4" s="226" t="s">
        <v>174</v>
      </c>
      <c r="B4" s="233"/>
      <c r="C4" s="233"/>
      <c r="D4" s="233"/>
      <c r="E4" s="233"/>
      <c r="F4" s="243" t="s">
        <v>358</v>
      </c>
      <c r="G4" s="249" t="s">
        <v>304</v>
      </c>
      <c r="H4" s="233"/>
      <c r="I4" s="233"/>
      <c r="J4" s="233"/>
      <c r="K4" s="254">
        <v>0</v>
      </c>
      <c r="L4" s="223" t="s">
        <v>349</v>
      </c>
    </row>
    <row r="5" spans="1:16" ht="26.25" customHeight="1">
      <c r="A5" s="226" t="s">
        <v>75</v>
      </c>
      <c r="B5" s="233"/>
      <c r="C5" s="233"/>
      <c r="D5" s="233"/>
      <c r="E5" s="233"/>
      <c r="F5" s="243"/>
      <c r="G5" s="249" t="s">
        <v>339</v>
      </c>
      <c r="H5" s="233"/>
      <c r="I5" s="233"/>
      <c r="J5" s="233"/>
      <c r="K5" s="253">
        <f>ROUNDDOWN(K3-K4,-3)</f>
        <v>750000</v>
      </c>
      <c r="L5" s="223" t="s">
        <v>78</v>
      </c>
    </row>
    <row r="6" spans="1:16" ht="41.25" customHeight="1">
      <c r="A6" s="226" t="s">
        <v>212</v>
      </c>
      <c r="B6" s="233"/>
      <c r="C6" s="233"/>
      <c r="D6" s="233"/>
      <c r="E6" s="233"/>
      <c r="F6" s="244" t="s">
        <v>120</v>
      </c>
      <c r="G6" s="248" t="s">
        <v>370</v>
      </c>
      <c r="H6" s="233"/>
      <c r="I6" s="233"/>
      <c r="J6" s="233"/>
      <c r="K6" s="254">
        <v>720000</v>
      </c>
      <c r="L6" s="223" t="s">
        <v>29</v>
      </c>
    </row>
    <row r="7" spans="1:16" ht="26.25" customHeight="1">
      <c r="A7" s="226" t="s">
        <v>144</v>
      </c>
      <c r="B7" s="233"/>
      <c r="C7" s="233"/>
      <c r="D7" s="233"/>
      <c r="E7" s="233"/>
      <c r="F7" s="245" t="s">
        <v>120</v>
      </c>
      <c r="G7" s="248" t="s">
        <v>127</v>
      </c>
      <c r="H7" s="233"/>
      <c r="I7" s="233"/>
      <c r="J7" s="233"/>
      <c r="K7" s="253">
        <f>MIN(K5,K6)</f>
        <v>720000</v>
      </c>
    </row>
    <row r="8" spans="1:16" ht="41.25" customHeight="1">
      <c r="A8" s="227" t="s">
        <v>330</v>
      </c>
      <c r="B8" s="227"/>
      <c r="C8" s="227"/>
      <c r="D8" s="227"/>
      <c r="E8" s="227"/>
      <c r="F8" s="227"/>
      <c r="G8" s="227" t="s">
        <v>57</v>
      </c>
      <c r="H8" s="227"/>
      <c r="I8" s="227"/>
      <c r="J8" s="227"/>
      <c r="K8" s="227"/>
    </row>
    <row r="9" spans="1:16" s="1" customFormat="1" ht="66" customHeight="1">
      <c r="A9" s="228" t="s">
        <v>331</v>
      </c>
      <c r="B9" s="234" t="s">
        <v>93</v>
      </c>
      <c r="C9" s="234" t="s">
        <v>338</v>
      </c>
      <c r="D9" s="234" t="s">
        <v>218</v>
      </c>
      <c r="E9" s="234" t="s">
        <v>53</v>
      </c>
      <c r="F9" s="234" t="s">
        <v>104</v>
      </c>
      <c r="G9" s="228" t="str">
        <f>A9</f>
        <v>賃金改善（全体）の内容</v>
      </c>
      <c r="H9" s="234" t="s">
        <v>176</v>
      </c>
      <c r="I9" s="234" t="s">
        <v>343</v>
      </c>
      <c r="J9" s="234" t="s">
        <v>344</v>
      </c>
      <c r="K9" s="234" t="s">
        <v>347</v>
      </c>
      <c r="L9" s="223" t="s">
        <v>223</v>
      </c>
    </row>
    <row r="10" spans="1:16" ht="50.25" customHeight="1">
      <c r="A10" s="229" t="s">
        <v>123</v>
      </c>
      <c r="B10" s="235"/>
      <c r="C10" s="238"/>
      <c r="D10" s="239"/>
      <c r="E10" s="238"/>
      <c r="F10" s="246" t="e">
        <f>((B10*C10*D10)/B10)/D10</f>
        <v>#DIV/0!</v>
      </c>
      <c r="G10" s="229" t="s">
        <v>340</v>
      </c>
      <c r="H10" s="227">
        <f t="shared" ref="H10:J12" si="0">B10</f>
        <v>0</v>
      </c>
      <c r="I10" s="246">
        <f t="shared" si="0"/>
        <v>0</v>
      </c>
      <c r="J10" s="252">
        <f t="shared" si="0"/>
        <v>0</v>
      </c>
      <c r="K10" s="246">
        <f>H10*I10*J10</f>
        <v>0</v>
      </c>
      <c r="L10" s="223" t="s">
        <v>177</v>
      </c>
    </row>
    <row r="11" spans="1:16" ht="57" customHeight="1">
      <c r="A11" s="229" t="s">
        <v>252</v>
      </c>
      <c r="B11" s="235">
        <v>10</v>
      </c>
      <c r="C11" s="238">
        <v>5000</v>
      </c>
      <c r="D11" s="239">
        <v>2</v>
      </c>
      <c r="E11" s="238">
        <v>5000</v>
      </c>
      <c r="F11" s="246">
        <f>((B11*C11*D11)/B11)/D11</f>
        <v>5000</v>
      </c>
      <c r="G11" s="229" t="s">
        <v>322</v>
      </c>
      <c r="H11" s="227">
        <f t="shared" si="0"/>
        <v>10</v>
      </c>
      <c r="I11" s="246">
        <f t="shared" si="0"/>
        <v>5000</v>
      </c>
      <c r="J11" s="252">
        <f t="shared" si="0"/>
        <v>2</v>
      </c>
      <c r="K11" s="246">
        <f>H11*I11*J11</f>
        <v>100000</v>
      </c>
      <c r="L11" s="223" t="s">
        <v>26</v>
      </c>
    </row>
    <row r="12" spans="1:16" ht="80.25" customHeight="1">
      <c r="A12" s="229" t="s">
        <v>332</v>
      </c>
      <c r="B12" s="235"/>
      <c r="C12" s="238"/>
      <c r="D12" s="239"/>
      <c r="E12" s="241"/>
      <c r="F12" s="246" t="e">
        <f>((B12*C12*D12)/B12)/D12</f>
        <v>#DIV/0!</v>
      </c>
      <c r="G12" s="229" t="s">
        <v>341</v>
      </c>
      <c r="H12" s="227">
        <f t="shared" si="0"/>
        <v>0</v>
      </c>
      <c r="I12" s="246">
        <f t="shared" si="0"/>
        <v>0</v>
      </c>
      <c r="J12" s="252">
        <f t="shared" si="0"/>
        <v>0</v>
      </c>
      <c r="K12" s="246">
        <f>H12*I12*J12</f>
        <v>0</v>
      </c>
      <c r="L12" s="223" t="s">
        <v>350</v>
      </c>
    </row>
    <row r="13" spans="1:16" ht="42.75" customHeight="1">
      <c r="A13" s="229" t="s">
        <v>214</v>
      </c>
      <c r="B13" s="235"/>
      <c r="C13" s="238"/>
      <c r="D13" s="240"/>
      <c r="E13" s="242"/>
      <c r="F13" s="246" t="e">
        <f>((B13*C13*D13)/B13)/D13</f>
        <v>#DIV/0!</v>
      </c>
      <c r="G13" s="229" t="s">
        <v>13</v>
      </c>
      <c r="H13" s="227">
        <f>B13</f>
        <v>0</v>
      </c>
      <c r="I13" s="246">
        <f>C13</f>
        <v>0</v>
      </c>
      <c r="J13" s="240">
        <v>4</v>
      </c>
      <c r="K13" s="246">
        <f>H13*I13*J13</f>
        <v>0</v>
      </c>
      <c r="L13" s="223" t="s">
        <v>149</v>
      </c>
    </row>
    <row r="14" spans="1:16" ht="41.25" customHeight="1">
      <c r="A14" s="229" t="s">
        <v>130</v>
      </c>
      <c r="B14" s="235">
        <v>10</v>
      </c>
      <c r="C14" s="238">
        <v>65000</v>
      </c>
      <c r="D14" s="240">
        <v>4</v>
      </c>
      <c r="E14" s="242"/>
      <c r="F14" s="246">
        <f>(B14*C14)/B14/D14</f>
        <v>16250</v>
      </c>
      <c r="G14" s="229" t="s">
        <v>71</v>
      </c>
      <c r="H14" s="227">
        <f>B14</f>
        <v>10</v>
      </c>
      <c r="I14" s="246">
        <f>C14</f>
        <v>65000</v>
      </c>
      <c r="J14" s="240">
        <v>4</v>
      </c>
      <c r="K14" s="246">
        <f>H14*I14</f>
        <v>650000</v>
      </c>
      <c r="L14" s="223" t="s">
        <v>351</v>
      </c>
      <c r="M14" s="1">
        <v>1</v>
      </c>
      <c r="N14" s="1">
        <v>2</v>
      </c>
      <c r="O14" s="1">
        <v>3</v>
      </c>
      <c r="P14" s="1">
        <v>4</v>
      </c>
    </row>
    <row r="15" spans="1:16" ht="73.5" customHeight="1">
      <c r="A15" s="230"/>
      <c r="B15" s="236"/>
      <c r="C15" s="236"/>
      <c r="D15" s="236"/>
      <c r="E15" s="236"/>
      <c r="F15" s="247"/>
      <c r="G15" s="250" t="s">
        <v>23</v>
      </c>
      <c r="H15" s="251"/>
      <c r="I15" s="251"/>
      <c r="J15" s="251"/>
      <c r="K15" s="246">
        <v>0</v>
      </c>
      <c r="L15" s="223" t="s">
        <v>352</v>
      </c>
    </row>
    <row r="16" spans="1:16" ht="55.5" customHeight="1">
      <c r="A16" s="231" t="s">
        <v>86</v>
      </c>
      <c r="B16" s="237"/>
      <c r="C16" s="237"/>
      <c r="D16" s="237"/>
      <c r="E16" s="237"/>
      <c r="F16" s="237"/>
      <c r="G16" s="237"/>
      <c r="H16" s="237"/>
      <c r="I16" s="237"/>
      <c r="J16" s="237"/>
      <c r="K16" s="255"/>
    </row>
    <row r="17" spans="1:16" s="1" customFormat="1" ht="72.75" customHeight="1">
      <c r="A17" s="228" t="s">
        <v>67</v>
      </c>
      <c r="B17" s="234" t="s">
        <v>93</v>
      </c>
      <c r="C17" s="234" t="s">
        <v>338</v>
      </c>
      <c r="D17" s="234" t="s">
        <v>218</v>
      </c>
      <c r="E17" s="234" t="s">
        <v>53</v>
      </c>
      <c r="F17" s="234" t="s">
        <v>104</v>
      </c>
      <c r="G17" s="228" t="str">
        <f>A17</f>
        <v>看護職員等（保健師、助産師、看護師及び准看護師）の賃金改善の内容</v>
      </c>
      <c r="H17" s="234" t="s">
        <v>176</v>
      </c>
      <c r="I17" s="234" t="s">
        <v>343</v>
      </c>
      <c r="J17" s="234" t="s">
        <v>344</v>
      </c>
      <c r="K17" s="234" t="s">
        <v>347</v>
      </c>
      <c r="L17" s="223" t="s">
        <v>223</v>
      </c>
    </row>
    <row r="18" spans="1:16" ht="50.25" customHeight="1">
      <c r="A18" s="229" t="s">
        <v>123</v>
      </c>
      <c r="B18" s="235"/>
      <c r="C18" s="238"/>
      <c r="D18" s="239"/>
      <c r="E18" s="238"/>
      <c r="F18" s="246" t="e">
        <f>((B18*C18*D18)/B18)/D18</f>
        <v>#DIV/0!</v>
      </c>
      <c r="G18" s="229" t="s">
        <v>340</v>
      </c>
      <c r="H18" s="227">
        <f t="shared" ref="H18:J20" si="1">B18</f>
        <v>0</v>
      </c>
      <c r="I18" s="246">
        <f t="shared" si="1"/>
        <v>0</v>
      </c>
      <c r="J18" s="252">
        <f t="shared" si="1"/>
        <v>0</v>
      </c>
      <c r="K18" s="246">
        <f>H18*I18*J18</f>
        <v>0</v>
      </c>
      <c r="L18" s="223" t="s">
        <v>177</v>
      </c>
    </row>
    <row r="19" spans="1:16" ht="57" customHeight="1">
      <c r="A19" s="229" t="s">
        <v>252</v>
      </c>
      <c r="B19" s="235">
        <v>7</v>
      </c>
      <c r="C19" s="238">
        <v>5000</v>
      </c>
      <c r="D19" s="239">
        <v>2</v>
      </c>
      <c r="E19" s="238">
        <v>5000</v>
      </c>
      <c r="F19" s="246">
        <f>((B19*C19*D19)/B19)/D19</f>
        <v>5000</v>
      </c>
      <c r="G19" s="229" t="s">
        <v>322</v>
      </c>
      <c r="H19" s="227">
        <f t="shared" si="1"/>
        <v>7</v>
      </c>
      <c r="I19" s="246">
        <f t="shared" si="1"/>
        <v>5000</v>
      </c>
      <c r="J19" s="252">
        <f t="shared" si="1"/>
        <v>2</v>
      </c>
      <c r="K19" s="246">
        <f>H19*I19*J19</f>
        <v>70000</v>
      </c>
      <c r="L19" s="223" t="s">
        <v>26</v>
      </c>
    </row>
    <row r="20" spans="1:16" ht="80.25" customHeight="1">
      <c r="A20" s="229" t="s">
        <v>332</v>
      </c>
      <c r="B20" s="235"/>
      <c r="C20" s="238"/>
      <c r="D20" s="239"/>
      <c r="E20" s="241"/>
      <c r="F20" s="246" t="e">
        <f>((B20*C20*D20)/B20)/D20</f>
        <v>#DIV/0!</v>
      </c>
      <c r="G20" s="229" t="s">
        <v>341</v>
      </c>
      <c r="H20" s="227">
        <f t="shared" si="1"/>
        <v>0</v>
      </c>
      <c r="I20" s="246">
        <f t="shared" si="1"/>
        <v>0</v>
      </c>
      <c r="J20" s="252">
        <f t="shared" si="1"/>
        <v>0</v>
      </c>
      <c r="K20" s="246">
        <f>H20*I20*J20</f>
        <v>0</v>
      </c>
      <c r="L20" s="223" t="s">
        <v>350</v>
      </c>
    </row>
    <row r="21" spans="1:16" ht="42.75" customHeight="1">
      <c r="A21" s="229" t="s">
        <v>214</v>
      </c>
      <c r="B21" s="235"/>
      <c r="C21" s="238"/>
      <c r="D21" s="240"/>
      <c r="E21" s="242"/>
      <c r="F21" s="246" t="e">
        <f>((B21*C21*D21)/B21)/D21</f>
        <v>#DIV/0!</v>
      </c>
      <c r="G21" s="229" t="s">
        <v>13</v>
      </c>
      <c r="H21" s="227">
        <f>B21</f>
        <v>0</v>
      </c>
      <c r="I21" s="246">
        <f>C21</f>
        <v>0</v>
      </c>
      <c r="J21" s="240">
        <v>4</v>
      </c>
      <c r="K21" s="246">
        <f>H21*I21*J21</f>
        <v>0</v>
      </c>
      <c r="L21" s="223" t="s">
        <v>149</v>
      </c>
    </row>
    <row r="22" spans="1:16" ht="41.25" customHeight="1">
      <c r="A22" s="229" t="s">
        <v>130</v>
      </c>
      <c r="B22" s="235">
        <v>7</v>
      </c>
      <c r="C22" s="238">
        <v>65000</v>
      </c>
      <c r="D22" s="240">
        <v>4</v>
      </c>
      <c r="E22" s="242"/>
      <c r="F22" s="246">
        <f>(B22*C22)/B22/D22</f>
        <v>16250</v>
      </c>
      <c r="G22" s="229" t="s">
        <v>71</v>
      </c>
      <c r="H22" s="227">
        <f>B22</f>
        <v>7</v>
      </c>
      <c r="I22" s="246">
        <f>C22</f>
        <v>65000</v>
      </c>
      <c r="J22" s="240">
        <v>4</v>
      </c>
      <c r="K22" s="246">
        <f>H22*I22</f>
        <v>455000</v>
      </c>
      <c r="L22" s="223" t="s">
        <v>351</v>
      </c>
      <c r="M22" s="1">
        <v>1</v>
      </c>
      <c r="N22" s="1">
        <v>2</v>
      </c>
      <c r="O22" s="1">
        <v>3</v>
      </c>
      <c r="P22" s="1">
        <v>4</v>
      </c>
    </row>
    <row r="23" spans="1:16" s="1" customFormat="1" ht="72.75" customHeight="1">
      <c r="A23" s="228" t="s">
        <v>333</v>
      </c>
      <c r="B23" s="234" t="s">
        <v>93</v>
      </c>
      <c r="C23" s="234" t="s">
        <v>338</v>
      </c>
      <c r="D23" s="234" t="s">
        <v>218</v>
      </c>
      <c r="E23" s="234" t="s">
        <v>53</v>
      </c>
      <c r="F23" s="234" t="s">
        <v>104</v>
      </c>
      <c r="G23" s="228" t="str">
        <f>A23</f>
        <v>40歳未満の勤務医師、勤務歯科医師の賃金改善の内容</v>
      </c>
      <c r="H23" s="234" t="s">
        <v>176</v>
      </c>
      <c r="I23" s="234" t="s">
        <v>343</v>
      </c>
      <c r="J23" s="234" t="s">
        <v>344</v>
      </c>
      <c r="K23" s="234" t="s">
        <v>347</v>
      </c>
      <c r="L23" s="223" t="s">
        <v>223</v>
      </c>
    </row>
    <row r="24" spans="1:16" ht="50.25" customHeight="1">
      <c r="A24" s="229" t="s">
        <v>123</v>
      </c>
      <c r="B24" s="235"/>
      <c r="C24" s="238"/>
      <c r="D24" s="239"/>
      <c r="E24" s="238"/>
      <c r="F24" s="246" t="e">
        <f>((B24*C24*D24)/B24)/D24</f>
        <v>#DIV/0!</v>
      </c>
      <c r="G24" s="229" t="s">
        <v>340</v>
      </c>
      <c r="H24" s="227">
        <f t="shared" ref="H24:J26" si="2">B24</f>
        <v>0</v>
      </c>
      <c r="I24" s="246">
        <f t="shared" si="2"/>
        <v>0</v>
      </c>
      <c r="J24" s="252">
        <f t="shared" si="2"/>
        <v>0</v>
      </c>
      <c r="K24" s="246">
        <f>H24*I24*J24</f>
        <v>0</v>
      </c>
      <c r="L24" s="223" t="s">
        <v>177</v>
      </c>
    </row>
    <row r="25" spans="1:16" ht="57" customHeight="1">
      <c r="A25" s="229" t="s">
        <v>252</v>
      </c>
      <c r="B25" s="235">
        <v>1</v>
      </c>
      <c r="C25" s="238">
        <v>6000</v>
      </c>
      <c r="D25" s="239">
        <v>2</v>
      </c>
      <c r="E25" s="238">
        <v>6000</v>
      </c>
      <c r="F25" s="246">
        <f>((B25*C25*D25)/B25)/D25</f>
        <v>6000</v>
      </c>
      <c r="G25" s="229" t="s">
        <v>322</v>
      </c>
      <c r="H25" s="227">
        <f t="shared" si="2"/>
        <v>1</v>
      </c>
      <c r="I25" s="246">
        <f t="shared" si="2"/>
        <v>6000</v>
      </c>
      <c r="J25" s="252">
        <f t="shared" si="2"/>
        <v>2</v>
      </c>
      <c r="K25" s="246">
        <f>H25*I25*J25</f>
        <v>12000</v>
      </c>
      <c r="L25" s="223" t="s">
        <v>26</v>
      </c>
    </row>
    <row r="26" spans="1:16" ht="80.25" customHeight="1">
      <c r="A26" s="229" t="s">
        <v>332</v>
      </c>
      <c r="B26" s="235"/>
      <c r="C26" s="238"/>
      <c r="D26" s="239"/>
      <c r="E26" s="241"/>
      <c r="F26" s="246" t="e">
        <f>((B26*C26*D26)/B26)/D26</f>
        <v>#DIV/0!</v>
      </c>
      <c r="G26" s="229" t="s">
        <v>342</v>
      </c>
      <c r="H26" s="227">
        <f t="shared" si="2"/>
        <v>0</v>
      </c>
      <c r="I26" s="246">
        <f t="shared" si="2"/>
        <v>0</v>
      </c>
      <c r="J26" s="252">
        <f t="shared" si="2"/>
        <v>0</v>
      </c>
      <c r="K26" s="246">
        <f>H26*I26*J26</f>
        <v>0</v>
      </c>
      <c r="L26" s="223" t="s">
        <v>350</v>
      </c>
    </row>
    <row r="27" spans="1:16" ht="43.5" customHeight="1">
      <c r="A27" s="229" t="s">
        <v>214</v>
      </c>
      <c r="B27" s="235"/>
      <c r="C27" s="238"/>
      <c r="D27" s="240"/>
      <c r="E27" s="242"/>
      <c r="F27" s="246" t="e">
        <f>((B27*C27*D27)/B27)/D27</f>
        <v>#DIV/0!</v>
      </c>
      <c r="G27" s="229" t="s">
        <v>13</v>
      </c>
      <c r="H27" s="227">
        <f>B27</f>
        <v>0</v>
      </c>
      <c r="I27" s="246">
        <f>C27</f>
        <v>0</v>
      </c>
      <c r="J27" s="240">
        <v>4</v>
      </c>
      <c r="K27" s="246">
        <f>H27*I27*J27</f>
        <v>0</v>
      </c>
      <c r="L27" s="223" t="s">
        <v>149</v>
      </c>
    </row>
    <row r="28" spans="1:16" ht="41.25" customHeight="1">
      <c r="A28" s="229" t="s">
        <v>130</v>
      </c>
      <c r="B28" s="235">
        <v>1</v>
      </c>
      <c r="C28" s="238">
        <v>65000</v>
      </c>
      <c r="D28" s="240"/>
      <c r="E28" s="242"/>
      <c r="F28" s="246" t="e">
        <f>(B28*C28)/B28/D28</f>
        <v>#DIV/0!</v>
      </c>
      <c r="G28" s="229" t="s">
        <v>71</v>
      </c>
      <c r="H28" s="227">
        <f>B28</f>
        <v>1</v>
      </c>
      <c r="I28" s="246">
        <f>C28</f>
        <v>65000</v>
      </c>
      <c r="J28" s="240">
        <v>4</v>
      </c>
      <c r="K28" s="246">
        <f>H28*I28</f>
        <v>65000</v>
      </c>
      <c r="L28" s="223" t="s">
        <v>351</v>
      </c>
      <c r="M28" s="1">
        <v>1</v>
      </c>
      <c r="N28" s="1">
        <v>2</v>
      </c>
      <c r="O28" s="1">
        <v>3</v>
      </c>
      <c r="P28" s="1">
        <v>4</v>
      </c>
    </row>
    <row r="29" spans="1:16" s="1" customFormat="1" ht="72.75" customHeight="1">
      <c r="A29" s="228" t="s">
        <v>326</v>
      </c>
      <c r="B29" s="234" t="s">
        <v>93</v>
      </c>
      <c r="C29" s="234" t="s">
        <v>243</v>
      </c>
      <c r="D29" s="234" t="s">
        <v>218</v>
      </c>
      <c r="E29" s="234" t="s">
        <v>53</v>
      </c>
      <c r="F29" s="234" t="s">
        <v>104</v>
      </c>
      <c r="G29" s="228" t="str">
        <f>A29</f>
        <v>事務職員の賃金改善の内容</v>
      </c>
      <c r="H29" s="234" t="s">
        <v>176</v>
      </c>
      <c r="I29" s="234" t="s">
        <v>343</v>
      </c>
      <c r="J29" s="234" t="s">
        <v>344</v>
      </c>
      <c r="K29" s="234" t="s">
        <v>347</v>
      </c>
      <c r="L29" s="223" t="s">
        <v>223</v>
      </c>
    </row>
    <row r="30" spans="1:16" ht="50.25" customHeight="1">
      <c r="A30" s="229" t="s">
        <v>123</v>
      </c>
      <c r="B30" s="235"/>
      <c r="C30" s="238"/>
      <c r="D30" s="239"/>
      <c r="E30" s="238"/>
      <c r="F30" s="246" t="e">
        <f>((B30*C30*D30)/B30)/D30</f>
        <v>#DIV/0!</v>
      </c>
      <c r="G30" s="229" t="s">
        <v>340</v>
      </c>
      <c r="H30" s="227">
        <f t="shared" ref="H30:J32" si="3">B30</f>
        <v>0</v>
      </c>
      <c r="I30" s="246">
        <f t="shared" si="3"/>
        <v>0</v>
      </c>
      <c r="J30" s="252">
        <f t="shared" si="3"/>
        <v>0</v>
      </c>
      <c r="K30" s="246">
        <f>H30*I30*J30</f>
        <v>0</v>
      </c>
      <c r="L30" s="223" t="s">
        <v>177</v>
      </c>
    </row>
    <row r="31" spans="1:16" ht="57" customHeight="1">
      <c r="A31" s="229" t="s">
        <v>252</v>
      </c>
      <c r="B31" s="235">
        <v>2</v>
      </c>
      <c r="C31" s="238">
        <v>4500</v>
      </c>
      <c r="D31" s="239">
        <v>2</v>
      </c>
      <c r="E31" s="238">
        <v>4500</v>
      </c>
      <c r="F31" s="246">
        <f>((B31*C31*D31)/B31)/D31</f>
        <v>4500</v>
      </c>
      <c r="G31" s="229" t="s">
        <v>322</v>
      </c>
      <c r="H31" s="227">
        <f t="shared" si="3"/>
        <v>2</v>
      </c>
      <c r="I31" s="246">
        <f t="shared" si="3"/>
        <v>4500</v>
      </c>
      <c r="J31" s="252">
        <f t="shared" si="3"/>
        <v>2</v>
      </c>
      <c r="K31" s="246">
        <f>H31*I31*J31</f>
        <v>18000</v>
      </c>
      <c r="L31" s="223" t="s">
        <v>26</v>
      </c>
    </row>
    <row r="32" spans="1:16" ht="80.25" customHeight="1">
      <c r="A32" s="229" t="s">
        <v>332</v>
      </c>
      <c r="B32" s="235"/>
      <c r="C32" s="238"/>
      <c r="D32" s="239"/>
      <c r="E32" s="241"/>
      <c r="F32" s="246" t="e">
        <f>((B32*C32*D32)/B32)/D32</f>
        <v>#DIV/0!</v>
      </c>
      <c r="G32" s="229" t="s">
        <v>342</v>
      </c>
      <c r="H32" s="227">
        <f t="shared" si="3"/>
        <v>0</v>
      </c>
      <c r="I32" s="246">
        <f t="shared" si="3"/>
        <v>0</v>
      </c>
      <c r="J32" s="252">
        <f t="shared" si="3"/>
        <v>0</v>
      </c>
      <c r="K32" s="246">
        <f>H32*I32*J32</f>
        <v>0</v>
      </c>
      <c r="L32" s="223" t="s">
        <v>350</v>
      </c>
    </row>
    <row r="33" spans="1:16" ht="43.5" customHeight="1">
      <c r="A33" s="229" t="s">
        <v>214</v>
      </c>
      <c r="B33" s="235"/>
      <c r="C33" s="238"/>
      <c r="D33" s="240"/>
      <c r="E33" s="242"/>
      <c r="F33" s="246" t="e">
        <f>((B33*C33*D33)/B33)/D33</f>
        <v>#DIV/0!</v>
      </c>
      <c r="G33" s="229" t="s">
        <v>13</v>
      </c>
      <c r="H33" s="227">
        <f>B33</f>
        <v>0</v>
      </c>
      <c r="I33" s="246">
        <f>C33</f>
        <v>0</v>
      </c>
      <c r="J33" s="240">
        <v>4</v>
      </c>
      <c r="K33" s="246">
        <f>H33*I33*J33</f>
        <v>0</v>
      </c>
      <c r="L33" s="223" t="s">
        <v>149</v>
      </c>
    </row>
    <row r="34" spans="1:16" ht="41.25" customHeight="1">
      <c r="A34" s="229" t="s">
        <v>130</v>
      </c>
      <c r="B34" s="235">
        <v>2</v>
      </c>
      <c r="C34" s="238">
        <v>65000</v>
      </c>
      <c r="D34" s="240"/>
      <c r="E34" s="242"/>
      <c r="F34" s="246" t="e">
        <f>(B34*C34)/B34/D34</f>
        <v>#DIV/0!</v>
      </c>
      <c r="G34" s="229" t="s">
        <v>71</v>
      </c>
      <c r="H34" s="227">
        <f>B34</f>
        <v>2</v>
      </c>
      <c r="I34" s="246">
        <f>C34</f>
        <v>65000</v>
      </c>
      <c r="J34" s="240">
        <v>4</v>
      </c>
      <c r="K34" s="246">
        <f>H34*I34</f>
        <v>130000</v>
      </c>
      <c r="L34" s="223" t="s">
        <v>351</v>
      </c>
      <c r="M34" s="1">
        <v>1</v>
      </c>
      <c r="N34" s="1">
        <v>2</v>
      </c>
      <c r="O34" s="1">
        <v>3</v>
      </c>
      <c r="P34" s="1">
        <v>4</v>
      </c>
    </row>
    <row r="35" spans="1:16" s="1" customFormat="1" ht="72.75" customHeight="1">
      <c r="A35" s="228" t="s">
        <v>334</v>
      </c>
      <c r="B35" s="234" t="s">
        <v>93</v>
      </c>
      <c r="C35" s="234" t="s">
        <v>243</v>
      </c>
      <c r="D35" s="234" t="s">
        <v>218</v>
      </c>
      <c r="E35" s="234" t="s">
        <v>53</v>
      </c>
      <c r="F35" s="234" t="s">
        <v>104</v>
      </c>
      <c r="G35" s="228" t="str">
        <f>A35</f>
        <v>看護補助者の賃金改善の内容</v>
      </c>
      <c r="H35" s="234" t="s">
        <v>176</v>
      </c>
      <c r="I35" s="234" t="s">
        <v>343</v>
      </c>
      <c r="J35" s="234" t="s">
        <v>344</v>
      </c>
      <c r="K35" s="234" t="s">
        <v>347</v>
      </c>
      <c r="L35" s="223" t="s">
        <v>223</v>
      </c>
    </row>
    <row r="36" spans="1:16" ht="50.25" customHeight="1">
      <c r="A36" s="229" t="s">
        <v>123</v>
      </c>
      <c r="B36" s="235"/>
      <c r="C36" s="238"/>
      <c r="D36" s="239"/>
      <c r="E36" s="238"/>
      <c r="F36" s="246" t="e">
        <f>((B36*C36*D36)/B36)/D36</f>
        <v>#DIV/0!</v>
      </c>
      <c r="G36" s="229" t="s">
        <v>340</v>
      </c>
      <c r="H36" s="227">
        <f t="shared" ref="H36:J38" si="4">B36</f>
        <v>0</v>
      </c>
      <c r="I36" s="246">
        <f t="shared" si="4"/>
        <v>0</v>
      </c>
      <c r="J36" s="252">
        <f t="shared" si="4"/>
        <v>0</v>
      </c>
      <c r="K36" s="246">
        <f>H36*I36*J36</f>
        <v>0</v>
      </c>
      <c r="L36" s="223" t="s">
        <v>177</v>
      </c>
    </row>
    <row r="37" spans="1:16" ht="57" customHeight="1">
      <c r="A37" s="229" t="s">
        <v>252</v>
      </c>
      <c r="B37" s="235"/>
      <c r="C37" s="238"/>
      <c r="D37" s="239"/>
      <c r="E37" s="238"/>
      <c r="F37" s="246" t="e">
        <f>((B37*C37*D37)/B37)/D37</f>
        <v>#DIV/0!</v>
      </c>
      <c r="G37" s="229" t="s">
        <v>322</v>
      </c>
      <c r="H37" s="227">
        <f t="shared" si="4"/>
        <v>0</v>
      </c>
      <c r="I37" s="246">
        <f t="shared" si="4"/>
        <v>0</v>
      </c>
      <c r="J37" s="252">
        <f t="shared" si="4"/>
        <v>0</v>
      </c>
      <c r="K37" s="246">
        <f>H37*I37*J37</f>
        <v>0</v>
      </c>
      <c r="L37" s="223" t="s">
        <v>26</v>
      </c>
    </row>
    <row r="38" spans="1:16" ht="80.25" customHeight="1">
      <c r="A38" s="229" t="s">
        <v>332</v>
      </c>
      <c r="B38" s="235"/>
      <c r="C38" s="238"/>
      <c r="D38" s="239"/>
      <c r="E38" s="241"/>
      <c r="F38" s="246" t="e">
        <f>((B38*C38*D38)/B38)/D38</f>
        <v>#DIV/0!</v>
      </c>
      <c r="G38" s="229" t="s">
        <v>342</v>
      </c>
      <c r="H38" s="227">
        <f t="shared" si="4"/>
        <v>0</v>
      </c>
      <c r="I38" s="246">
        <f t="shared" si="4"/>
        <v>0</v>
      </c>
      <c r="J38" s="252">
        <f t="shared" si="4"/>
        <v>0</v>
      </c>
      <c r="K38" s="246">
        <f>H38*I38*J38</f>
        <v>0</v>
      </c>
      <c r="L38" s="223" t="s">
        <v>350</v>
      </c>
    </row>
    <row r="39" spans="1:16" ht="43.5" customHeight="1">
      <c r="A39" s="229" t="s">
        <v>214</v>
      </c>
      <c r="B39" s="235"/>
      <c r="C39" s="238"/>
      <c r="D39" s="240"/>
      <c r="E39" s="242"/>
      <c r="F39" s="246" t="e">
        <f>((B39*C39*D39)/B39)/D39</f>
        <v>#DIV/0!</v>
      </c>
      <c r="G39" s="229" t="s">
        <v>13</v>
      </c>
      <c r="H39" s="227">
        <f>B39</f>
        <v>0</v>
      </c>
      <c r="I39" s="246">
        <f>C39</f>
        <v>0</v>
      </c>
      <c r="J39" s="240">
        <v>4</v>
      </c>
      <c r="K39" s="246">
        <f>H39*I39*J39</f>
        <v>0</v>
      </c>
      <c r="L39" s="223" t="s">
        <v>149</v>
      </c>
    </row>
    <row r="40" spans="1:16" ht="41.25" customHeight="1">
      <c r="A40" s="229" t="s">
        <v>130</v>
      </c>
      <c r="B40" s="235"/>
      <c r="C40" s="238"/>
      <c r="D40" s="240"/>
      <c r="E40" s="242"/>
      <c r="F40" s="246" t="e">
        <f>(B40*C40)/B40/D40</f>
        <v>#DIV/0!</v>
      </c>
      <c r="G40" s="229" t="s">
        <v>71</v>
      </c>
      <c r="H40" s="227">
        <f>B40</f>
        <v>0</v>
      </c>
      <c r="I40" s="246">
        <f>C40</f>
        <v>0</v>
      </c>
      <c r="J40" s="240">
        <v>4</v>
      </c>
      <c r="K40" s="246">
        <f>H40*I40</f>
        <v>0</v>
      </c>
      <c r="L40" s="223" t="s">
        <v>351</v>
      </c>
      <c r="M40" s="1">
        <v>1</v>
      </c>
      <c r="N40" s="1">
        <v>2</v>
      </c>
      <c r="O40" s="1">
        <v>3</v>
      </c>
      <c r="P40" s="1">
        <v>4</v>
      </c>
    </row>
    <row r="41" spans="1:16" s="1" customFormat="1" ht="72.75" customHeight="1">
      <c r="A41" s="228" t="s">
        <v>224</v>
      </c>
      <c r="B41" s="234" t="s">
        <v>93</v>
      </c>
      <c r="C41" s="234" t="s">
        <v>243</v>
      </c>
      <c r="D41" s="234" t="s">
        <v>218</v>
      </c>
      <c r="E41" s="234" t="s">
        <v>53</v>
      </c>
      <c r="F41" s="234" t="s">
        <v>104</v>
      </c>
      <c r="G41" s="228" t="str">
        <f>A41</f>
        <v>薬剤師の賃金改善の内容</v>
      </c>
      <c r="H41" s="234" t="s">
        <v>176</v>
      </c>
      <c r="I41" s="234" t="s">
        <v>343</v>
      </c>
      <c r="J41" s="234" t="s">
        <v>344</v>
      </c>
      <c r="K41" s="234" t="s">
        <v>347</v>
      </c>
      <c r="L41" s="223" t="s">
        <v>223</v>
      </c>
    </row>
    <row r="42" spans="1:16" ht="50.25" customHeight="1">
      <c r="A42" s="229" t="s">
        <v>123</v>
      </c>
      <c r="B42" s="235"/>
      <c r="C42" s="238"/>
      <c r="D42" s="239"/>
      <c r="E42" s="238"/>
      <c r="F42" s="246" t="e">
        <f>((B42*C42*D42)/B42)/D42</f>
        <v>#DIV/0!</v>
      </c>
      <c r="G42" s="229" t="s">
        <v>340</v>
      </c>
      <c r="H42" s="227">
        <f t="shared" ref="H42:J44" si="5">B42</f>
        <v>0</v>
      </c>
      <c r="I42" s="246">
        <f t="shared" si="5"/>
        <v>0</v>
      </c>
      <c r="J42" s="252">
        <f t="shared" si="5"/>
        <v>0</v>
      </c>
      <c r="K42" s="246">
        <f>H42*I42*J42</f>
        <v>0</v>
      </c>
      <c r="L42" s="223" t="s">
        <v>177</v>
      </c>
    </row>
    <row r="43" spans="1:16" ht="57" customHeight="1">
      <c r="A43" s="229" t="s">
        <v>252</v>
      </c>
      <c r="B43" s="235"/>
      <c r="C43" s="238"/>
      <c r="D43" s="239"/>
      <c r="E43" s="238"/>
      <c r="F43" s="246" t="e">
        <f>((B43*C43*D43)/B43)/D43</f>
        <v>#DIV/0!</v>
      </c>
      <c r="G43" s="229" t="s">
        <v>322</v>
      </c>
      <c r="H43" s="227">
        <f t="shared" si="5"/>
        <v>0</v>
      </c>
      <c r="I43" s="246">
        <f t="shared" si="5"/>
        <v>0</v>
      </c>
      <c r="J43" s="252">
        <f t="shared" si="5"/>
        <v>0</v>
      </c>
      <c r="K43" s="246">
        <f>H43*I43*J43</f>
        <v>0</v>
      </c>
      <c r="L43" s="223" t="s">
        <v>26</v>
      </c>
    </row>
    <row r="44" spans="1:16" ht="80.25" customHeight="1">
      <c r="A44" s="229" t="s">
        <v>332</v>
      </c>
      <c r="B44" s="235"/>
      <c r="C44" s="238"/>
      <c r="D44" s="239"/>
      <c r="E44" s="241"/>
      <c r="F44" s="246" t="e">
        <f>((B44*C44*D44)/B44)/D44</f>
        <v>#DIV/0!</v>
      </c>
      <c r="G44" s="229" t="s">
        <v>342</v>
      </c>
      <c r="H44" s="227">
        <f t="shared" si="5"/>
        <v>0</v>
      </c>
      <c r="I44" s="246">
        <f t="shared" si="5"/>
        <v>0</v>
      </c>
      <c r="J44" s="252">
        <f t="shared" si="5"/>
        <v>0</v>
      </c>
      <c r="K44" s="246">
        <f>H44*I44*J44</f>
        <v>0</v>
      </c>
      <c r="L44" s="223" t="s">
        <v>350</v>
      </c>
    </row>
    <row r="45" spans="1:16" ht="43.5" customHeight="1">
      <c r="A45" s="229" t="s">
        <v>214</v>
      </c>
      <c r="B45" s="235"/>
      <c r="C45" s="238"/>
      <c r="D45" s="240"/>
      <c r="E45" s="242"/>
      <c r="F45" s="246" t="e">
        <f>((B45*C45*D45)/B45)/D45</f>
        <v>#DIV/0!</v>
      </c>
      <c r="G45" s="229" t="s">
        <v>13</v>
      </c>
      <c r="H45" s="227">
        <f>B45</f>
        <v>0</v>
      </c>
      <c r="I45" s="246">
        <f>C45</f>
        <v>0</v>
      </c>
      <c r="J45" s="240">
        <v>4</v>
      </c>
      <c r="K45" s="246">
        <f>H45*I45*J45</f>
        <v>0</v>
      </c>
      <c r="L45" s="223" t="s">
        <v>149</v>
      </c>
    </row>
    <row r="46" spans="1:16" ht="41.25" customHeight="1">
      <c r="A46" s="229" t="s">
        <v>130</v>
      </c>
      <c r="B46" s="235"/>
      <c r="C46" s="238"/>
      <c r="D46" s="240"/>
      <c r="E46" s="242"/>
      <c r="F46" s="246" t="e">
        <f>(B46*C46)/B46/D46</f>
        <v>#DIV/0!</v>
      </c>
      <c r="G46" s="229" t="s">
        <v>71</v>
      </c>
      <c r="H46" s="227">
        <f>B46</f>
        <v>0</v>
      </c>
      <c r="I46" s="246">
        <f>C46</f>
        <v>0</v>
      </c>
      <c r="J46" s="240">
        <v>4</v>
      </c>
      <c r="K46" s="246">
        <f>H46*I46</f>
        <v>0</v>
      </c>
      <c r="L46" s="223" t="s">
        <v>351</v>
      </c>
      <c r="M46" s="1">
        <v>1</v>
      </c>
      <c r="N46" s="1">
        <v>2</v>
      </c>
      <c r="O46" s="1">
        <v>3</v>
      </c>
      <c r="P46" s="1">
        <v>4</v>
      </c>
    </row>
    <row r="47" spans="1:16" s="1" customFormat="1" ht="72.75" customHeight="1">
      <c r="A47" s="228" t="s">
        <v>278</v>
      </c>
      <c r="B47" s="234" t="s">
        <v>93</v>
      </c>
      <c r="C47" s="234" t="s">
        <v>243</v>
      </c>
      <c r="D47" s="234" t="s">
        <v>218</v>
      </c>
      <c r="E47" s="234" t="s">
        <v>53</v>
      </c>
      <c r="F47" s="234" t="s">
        <v>104</v>
      </c>
      <c r="G47" s="228" t="str">
        <f>A47</f>
        <v>（常勤（換算しない）10人以上を雇用している場合は必ず記載）
リハビリ職種（理学療法士、作業療法士、言語聴覚士）の賃金改善の内容</v>
      </c>
      <c r="H47" s="234" t="s">
        <v>176</v>
      </c>
      <c r="I47" s="234" t="s">
        <v>343</v>
      </c>
      <c r="J47" s="234" t="s">
        <v>344</v>
      </c>
      <c r="K47" s="234" t="s">
        <v>347</v>
      </c>
      <c r="L47" s="223" t="s">
        <v>223</v>
      </c>
    </row>
    <row r="48" spans="1:16" ht="50.25" customHeight="1">
      <c r="A48" s="229" t="s">
        <v>123</v>
      </c>
      <c r="B48" s="235"/>
      <c r="C48" s="238"/>
      <c r="D48" s="239"/>
      <c r="E48" s="238"/>
      <c r="F48" s="246" t="e">
        <f>((B48*C48*D48)/B48)/D48</f>
        <v>#DIV/0!</v>
      </c>
      <c r="G48" s="229" t="s">
        <v>340</v>
      </c>
      <c r="H48" s="227">
        <f t="shared" ref="H48:J50" si="6">B48</f>
        <v>0</v>
      </c>
      <c r="I48" s="246">
        <f t="shared" si="6"/>
        <v>0</v>
      </c>
      <c r="J48" s="252">
        <f t="shared" si="6"/>
        <v>0</v>
      </c>
      <c r="K48" s="246">
        <f>H48*I48*J48</f>
        <v>0</v>
      </c>
      <c r="L48" s="223" t="s">
        <v>177</v>
      </c>
    </row>
    <row r="49" spans="1:16" ht="57" customHeight="1">
      <c r="A49" s="229" t="s">
        <v>252</v>
      </c>
      <c r="B49" s="235"/>
      <c r="C49" s="238"/>
      <c r="D49" s="239"/>
      <c r="E49" s="238"/>
      <c r="F49" s="246" t="e">
        <f>((B49*C49*D49)/B49)/D49</f>
        <v>#DIV/0!</v>
      </c>
      <c r="G49" s="229" t="s">
        <v>322</v>
      </c>
      <c r="H49" s="227">
        <f t="shared" si="6"/>
        <v>0</v>
      </c>
      <c r="I49" s="246">
        <f t="shared" si="6"/>
        <v>0</v>
      </c>
      <c r="J49" s="252">
        <f t="shared" si="6"/>
        <v>0</v>
      </c>
      <c r="K49" s="246">
        <f>H49*I49*J49</f>
        <v>0</v>
      </c>
      <c r="L49" s="223" t="s">
        <v>26</v>
      </c>
    </row>
    <row r="50" spans="1:16" ht="80.25" customHeight="1">
      <c r="A50" s="229" t="s">
        <v>332</v>
      </c>
      <c r="B50" s="235"/>
      <c r="C50" s="238"/>
      <c r="D50" s="239"/>
      <c r="E50" s="241"/>
      <c r="F50" s="246" t="e">
        <f>((B50*C50*D50)/B50)/D50</f>
        <v>#DIV/0!</v>
      </c>
      <c r="G50" s="229" t="s">
        <v>342</v>
      </c>
      <c r="H50" s="227">
        <f t="shared" si="6"/>
        <v>0</v>
      </c>
      <c r="I50" s="246">
        <f t="shared" si="6"/>
        <v>0</v>
      </c>
      <c r="J50" s="252">
        <f t="shared" si="6"/>
        <v>0</v>
      </c>
      <c r="K50" s="246">
        <f>H50*I50*J50</f>
        <v>0</v>
      </c>
      <c r="L50" s="223" t="s">
        <v>350</v>
      </c>
    </row>
    <row r="51" spans="1:16" ht="43.5" customHeight="1">
      <c r="A51" s="229" t="s">
        <v>214</v>
      </c>
      <c r="B51" s="235"/>
      <c r="C51" s="238"/>
      <c r="D51" s="240"/>
      <c r="E51" s="242"/>
      <c r="F51" s="246" t="e">
        <f>((B51*C51*D51)/B51)/D51</f>
        <v>#DIV/0!</v>
      </c>
      <c r="G51" s="229" t="s">
        <v>13</v>
      </c>
      <c r="H51" s="227">
        <f>B51</f>
        <v>0</v>
      </c>
      <c r="I51" s="246">
        <f>C51</f>
        <v>0</v>
      </c>
      <c r="J51" s="240">
        <v>4</v>
      </c>
      <c r="K51" s="246">
        <f>H51*I51*J51</f>
        <v>0</v>
      </c>
      <c r="L51" s="223" t="s">
        <v>149</v>
      </c>
    </row>
    <row r="52" spans="1:16" ht="41.25" customHeight="1">
      <c r="A52" s="229" t="s">
        <v>130</v>
      </c>
      <c r="B52" s="235"/>
      <c r="C52" s="238"/>
      <c r="D52" s="240"/>
      <c r="E52" s="242"/>
      <c r="F52" s="246" t="e">
        <f>(B52*C52)/B52/D52</f>
        <v>#DIV/0!</v>
      </c>
      <c r="G52" s="229" t="s">
        <v>71</v>
      </c>
      <c r="H52" s="227">
        <f>B52</f>
        <v>0</v>
      </c>
      <c r="I52" s="246">
        <f>C52</f>
        <v>0</v>
      </c>
      <c r="J52" s="240">
        <v>4</v>
      </c>
      <c r="K52" s="246">
        <f>H52*I52</f>
        <v>0</v>
      </c>
      <c r="L52" s="223" t="s">
        <v>351</v>
      </c>
      <c r="M52" s="1">
        <v>1</v>
      </c>
      <c r="N52" s="1">
        <v>2</v>
      </c>
      <c r="O52" s="1">
        <v>3</v>
      </c>
      <c r="P52" s="1">
        <v>4</v>
      </c>
    </row>
    <row r="53" spans="1:16" s="1" customFormat="1" ht="72.75" customHeight="1">
      <c r="A53" s="228" t="s">
        <v>335</v>
      </c>
      <c r="B53" s="234" t="s">
        <v>93</v>
      </c>
      <c r="C53" s="234" t="s">
        <v>243</v>
      </c>
      <c r="D53" s="234" t="s">
        <v>218</v>
      </c>
      <c r="E53" s="234" t="s">
        <v>53</v>
      </c>
      <c r="F53" s="234" t="s">
        <v>104</v>
      </c>
      <c r="G53" s="228" t="str">
        <f>A53</f>
        <v>（理学療法士単独の賃金表がある場合は必ず記載）
理学療法士の賃金改善の内容</v>
      </c>
      <c r="H53" s="234" t="s">
        <v>176</v>
      </c>
      <c r="I53" s="234" t="s">
        <v>343</v>
      </c>
      <c r="J53" s="234" t="s">
        <v>344</v>
      </c>
      <c r="K53" s="234" t="s">
        <v>347</v>
      </c>
      <c r="L53" s="223" t="s">
        <v>223</v>
      </c>
    </row>
    <row r="54" spans="1:16" ht="50.25" customHeight="1">
      <c r="A54" s="229" t="s">
        <v>123</v>
      </c>
      <c r="B54" s="235"/>
      <c r="C54" s="238"/>
      <c r="D54" s="239"/>
      <c r="E54" s="238"/>
      <c r="F54" s="246" t="e">
        <f>((B54*C54*D54)/B54)/D54</f>
        <v>#DIV/0!</v>
      </c>
      <c r="G54" s="229" t="s">
        <v>340</v>
      </c>
      <c r="H54" s="227">
        <f t="shared" ref="H54:J56" si="7">B54</f>
        <v>0</v>
      </c>
      <c r="I54" s="246">
        <f t="shared" si="7"/>
        <v>0</v>
      </c>
      <c r="J54" s="252">
        <f t="shared" si="7"/>
        <v>0</v>
      </c>
      <c r="K54" s="246">
        <f>H54*I54*J54</f>
        <v>0</v>
      </c>
      <c r="L54" s="223" t="s">
        <v>177</v>
      </c>
    </row>
    <row r="55" spans="1:16" ht="57" customHeight="1">
      <c r="A55" s="229" t="s">
        <v>252</v>
      </c>
      <c r="B55" s="235"/>
      <c r="C55" s="238"/>
      <c r="D55" s="239"/>
      <c r="E55" s="238"/>
      <c r="F55" s="246" t="e">
        <f>((B55*C55*D55)/B55)/D55</f>
        <v>#DIV/0!</v>
      </c>
      <c r="G55" s="229" t="s">
        <v>322</v>
      </c>
      <c r="H55" s="227">
        <f t="shared" si="7"/>
        <v>0</v>
      </c>
      <c r="I55" s="246">
        <f t="shared" si="7"/>
        <v>0</v>
      </c>
      <c r="J55" s="252">
        <f t="shared" si="7"/>
        <v>0</v>
      </c>
      <c r="K55" s="246">
        <f>H55*I55*J55</f>
        <v>0</v>
      </c>
      <c r="L55" s="223" t="s">
        <v>26</v>
      </c>
    </row>
    <row r="56" spans="1:16" ht="80.25" customHeight="1">
      <c r="A56" s="229" t="s">
        <v>332</v>
      </c>
      <c r="B56" s="235"/>
      <c r="C56" s="238"/>
      <c r="D56" s="239"/>
      <c r="E56" s="241"/>
      <c r="F56" s="246" t="e">
        <f>((B56*C56*D56)/B56)/D56</f>
        <v>#DIV/0!</v>
      </c>
      <c r="G56" s="229" t="s">
        <v>342</v>
      </c>
      <c r="H56" s="227">
        <f t="shared" si="7"/>
        <v>0</v>
      </c>
      <c r="I56" s="246">
        <f t="shared" si="7"/>
        <v>0</v>
      </c>
      <c r="J56" s="252">
        <f t="shared" si="7"/>
        <v>0</v>
      </c>
      <c r="K56" s="246">
        <f>H56*I56*J56</f>
        <v>0</v>
      </c>
      <c r="L56" s="223" t="s">
        <v>350</v>
      </c>
    </row>
    <row r="57" spans="1:16" ht="43.5" customHeight="1">
      <c r="A57" s="229" t="s">
        <v>214</v>
      </c>
      <c r="B57" s="235"/>
      <c r="C57" s="238"/>
      <c r="D57" s="240"/>
      <c r="E57" s="242"/>
      <c r="F57" s="246" t="e">
        <f>((B57*C57*D57)/B57)/D57</f>
        <v>#DIV/0!</v>
      </c>
      <c r="G57" s="229" t="s">
        <v>13</v>
      </c>
      <c r="H57" s="227">
        <f>B57</f>
        <v>0</v>
      </c>
      <c r="I57" s="246">
        <f>C57</f>
        <v>0</v>
      </c>
      <c r="J57" s="240">
        <v>4</v>
      </c>
      <c r="K57" s="246">
        <f>H57*I57*J57</f>
        <v>0</v>
      </c>
      <c r="L57" s="223" t="s">
        <v>149</v>
      </c>
    </row>
    <row r="58" spans="1:16" ht="41.25" customHeight="1">
      <c r="A58" s="229" t="s">
        <v>130</v>
      </c>
      <c r="B58" s="235"/>
      <c r="C58" s="238"/>
      <c r="D58" s="240"/>
      <c r="E58" s="242"/>
      <c r="F58" s="246" t="e">
        <f>(B58*C58)/B58/D58</f>
        <v>#DIV/0!</v>
      </c>
      <c r="G58" s="229" t="s">
        <v>71</v>
      </c>
      <c r="H58" s="227">
        <f>B58</f>
        <v>0</v>
      </c>
      <c r="I58" s="246">
        <f>C58</f>
        <v>0</v>
      </c>
      <c r="J58" s="240">
        <v>4</v>
      </c>
      <c r="K58" s="246">
        <f>H58*I58</f>
        <v>0</v>
      </c>
      <c r="L58" s="223" t="s">
        <v>351</v>
      </c>
      <c r="M58" s="1">
        <v>1</v>
      </c>
      <c r="N58" s="1">
        <v>2</v>
      </c>
      <c r="O58" s="1">
        <v>3</v>
      </c>
      <c r="P58" s="1">
        <v>4</v>
      </c>
    </row>
    <row r="59" spans="1:16" s="1" customFormat="1" ht="72.75" customHeight="1">
      <c r="A59" s="228" t="s">
        <v>336</v>
      </c>
      <c r="B59" s="234" t="s">
        <v>93</v>
      </c>
      <c r="C59" s="234" t="s">
        <v>243</v>
      </c>
      <c r="D59" s="234" t="s">
        <v>218</v>
      </c>
      <c r="E59" s="234" t="s">
        <v>53</v>
      </c>
      <c r="F59" s="234" t="s">
        <v>104</v>
      </c>
      <c r="G59" s="228" t="str">
        <f>A59</f>
        <v>（作業療法士単独の賃金表がある場合は必ず記載）
作業療法士の賃金改善の内容</v>
      </c>
      <c r="H59" s="234" t="s">
        <v>176</v>
      </c>
      <c r="I59" s="234" t="s">
        <v>343</v>
      </c>
      <c r="J59" s="234" t="s">
        <v>344</v>
      </c>
      <c r="K59" s="234" t="s">
        <v>347</v>
      </c>
      <c r="L59" s="223" t="s">
        <v>223</v>
      </c>
    </row>
    <row r="60" spans="1:16" ht="50.25" customHeight="1">
      <c r="A60" s="229" t="s">
        <v>123</v>
      </c>
      <c r="B60" s="235"/>
      <c r="C60" s="238"/>
      <c r="D60" s="239"/>
      <c r="E60" s="238"/>
      <c r="F60" s="246" t="e">
        <f>((B60*C60*D60)/B60)/D60</f>
        <v>#DIV/0!</v>
      </c>
      <c r="G60" s="229" t="s">
        <v>340</v>
      </c>
      <c r="H60" s="227">
        <f t="shared" ref="H60:J62" si="8">B60</f>
        <v>0</v>
      </c>
      <c r="I60" s="246">
        <f t="shared" si="8"/>
        <v>0</v>
      </c>
      <c r="J60" s="252">
        <f t="shared" si="8"/>
        <v>0</v>
      </c>
      <c r="K60" s="246">
        <f>H60*I60*J60</f>
        <v>0</v>
      </c>
      <c r="L60" s="223" t="s">
        <v>177</v>
      </c>
    </row>
    <row r="61" spans="1:16" ht="57" customHeight="1">
      <c r="A61" s="229" t="s">
        <v>252</v>
      </c>
      <c r="B61" s="235"/>
      <c r="C61" s="238"/>
      <c r="D61" s="239"/>
      <c r="E61" s="238"/>
      <c r="F61" s="246" t="e">
        <f>((B61*C61*D61)/B61)/D61</f>
        <v>#DIV/0!</v>
      </c>
      <c r="G61" s="229" t="s">
        <v>322</v>
      </c>
      <c r="H61" s="227">
        <f t="shared" si="8"/>
        <v>0</v>
      </c>
      <c r="I61" s="246">
        <f t="shared" si="8"/>
        <v>0</v>
      </c>
      <c r="J61" s="252">
        <f t="shared" si="8"/>
        <v>0</v>
      </c>
      <c r="K61" s="246">
        <f>H61*I61*J61</f>
        <v>0</v>
      </c>
      <c r="L61" s="223" t="s">
        <v>26</v>
      </c>
    </row>
    <row r="62" spans="1:16" ht="80.25" customHeight="1">
      <c r="A62" s="229" t="s">
        <v>332</v>
      </c>
      <c r="B62" s="235"/>
      <c r="C62" s="238"/>
      <c r="D62" s="239"/>
      <c r="E62" s="241"/>
      <c r="F62" s="246" t="e">
        <f>((B62*C62*D62)/B62)/D62</f>
        <v>#DIV/0!</v>
      </c>
      <c r="G62" s="229" t="s">
        <v>342</v>
      </c>
      <c r="H62" s="227">
        <f t="shared" si="8"/>
        <v>0</v>
      </c>
      <c r="I62" s="246">
        <f t="shared" si="8"/>
        <v>0</v>
      </c>
      <c r="J62" s="252">
        <f t="shared" si="8"/>
        <v>0</v>
      </c>
      <c r="K62" s="246">
        <f>H62*I62*J62</f>
        <v>0</v>
      </c>
      <c r="L62" s="223" t="s">
        <v>350</v>
      </c>
    </row>
    <row r="63" spans="1:16" ht="43.5" customHeight="1">
      <c r="A63" s="229" t="s">
        <v>214</v>
      </c>
      <c r="B63" s="235"/>
      <c r="C63" s="238"/>
      <c r="D63" s="240"/>
      <c r="E63" s="242"/>
      <c r="F63" s="246" t="e">
        <f>((B63*C63*D63)/B63)/D63</f>
        <v>#DIV/0!</v>
      </c>
      <c r="G63" s="229" t="s">
        <v>13</v>
      </c>
      <c r="H63" s="227">
        <f>B63</f>
        <v>0</v>
      </c>
      <c r="I63" s="246">
        <f>C63</f>
        <v>0</v>
      </c>
      <c r="J63" s="240">
        <v>4</v>
      </c>
      <c r="K63" s="246">
        <f>H63*I63*J63</f>
        <v>0</v>
      </c>
      <c r="L63" s="223" t="s">
        <v>149</v>
      </c>
    </row>
    <row r="64" spans="1:16" ht="41.25" customHeight="1">
      <c r="A64" s="229" t="s">
        <v>130</v>
      </c>
      <c r="B64" s="235"/>
      <c r="C64" s="238"/>
      <c r="D64" s="240"/>
      <c r="E64" s="242"/>
      <c r="F64" s="246" t="e">
        <f>(B64*C64)/B64/D64</f>
        <v>#DIV/0!</v>
      </c>
      <c r="G64" s="229" t="s">
        <v>71</v>
      </c>
      <c r="H64" s="227">
        <f>B64</f>
        <v>0</v>
      </c>
      <c r="I64" s="246">
        <f>C64</f>
        <v>0</v>
      </c>
      <c r="J64" s="240">
        <v>4</v>
      </c>
      <c r="K64" s="246">
        <f>H64*I64</f>
        <v>0</v>
      </c>
      <c r="L64" s="223" t="s">
        <v>351</v>
      </c>
      <c r="M64" s="1">
        <v>1</v>
      </c>
      <c r="N64" s="1">
        <v>2</v>
      </c>
      <c r="O64" s="1">
        <v>3</v>
      </c>
      <c r="P64" s="1">
        <v>4</v>
      </c>
    </row>
    <row r="65" spans="1:16" s="1" customFormat="1" ht="72.75" customHeight="1">
      <c r="A65" s="228" t="s">
        <v>337</v>
      </c>
      <c r="B65" s="234" t="s">
        <v>93</v>
      </c>
      <c r="C65" s="234" t="s">
        <v>243</v>
      </c>
      <c r="D65" s="234" t="s">
        <v>218</v>
      </c>
      <c r="E65" s="234" t="s">
        <v>53</v>
      </c>
      <c r="F65" s="234" t="s">
        <v>104</v>
      </c>
      <c r="G65" s="228" t="str">
        <f>A65</f>
        <v>（言語聴覚士単独の賃金表がある場合は必ず記載）
言語聴覚士の賃金改善の内容</v>
      </c>
      <c r="H65" s="234" t="s">
        <v>176</v>
      </c>
      <c r="I65" s="234" t="s">
        <v>343</v>
      </c>
      <c r="J65" s="234" t="s">
        <v>344</v>
      </c>
      <c r="K65" s="234" t="s">
        <v>347</v>
      </c>
      <c r="L65" s="223" t="s">
        <v>223</v>
      </c>
    </row>
    <row r="66" spans="1:16" ht="50.25" customHeight="1">
      <c r="A66" s="229" t="s">
        <v>123</v>
      </c>
      <c r="B66" s="235"/>
      <c r="C66" s="238"/>
      <c r="D66" s="239"/>
      <c r="E66" s="238"/>
      <c r="F66" s="246" t="e">
        <f>((B66*C66*D66)/B66)/D66</f>
        <v>#DIV/0!</v>
      </c>
      <c r="G66" s="229" t="s">
        <v>340</v>
      </c>
      <c r="H66" s="227">
        <f t="shared" ref="H66:J68" si="9">B66</f>
        <v>0</v>
      </c>
      <c r="I66" s="246">
        <f t="shared" si="9"/>
        <v>0</v>
      </c>
      <c r="J66" s="252">
        <f t="shared" si="9"/>
        <v>0</v>
      </c>
      <c r="K66" s="246">
        <f>H66*I66*J66</f>
        <v>0</v>
      </c>
      <c r="L66" s="223" t="s">
        <v>177</v>
      </c>
    </row>
    <row r="67" spans="1:16" ht="57" customHeight="1">
      <c r="A67" s="229" t="s">
        <v>252</v>
      </c>
      <c r="B67" s="235"/>
      <c r="C67" s="238"/>
      <c r="D67" s="239"/>
      <c r="E67" s="238"/>
      <c r="F67" s="246" t="e">
        <f>((B67*C67*D67)/B67)/D67</f>
        <v>#DIV/0!</v>
      </c>
      <c r="G67" s="229" t="s">
        <v>322</v>
      </c>
      <c r="H67" s="227">
        <f t="shared" si="9"/>
        <v>0</v>
      </c>
      <c r="I67" s="246">
        <f t="shared" si="9"/>
        <v>0</v>
      </c>
      <c r="J67" s="252">
        <f t="shared" si="9"/>
        <v>0</v>
      </c>
      <c r="K67" s="246">
        <f>H67*I67*J67</f>
        <v>0</v>
      </c>
      <c r="L67" s="223" t="s">
        <v>26</v>
      </c>
    </row>
    <row r="68" spans="1:16" ht="80.25" customHeight="1">
      <c r="A68" s="229" t="s">
        <v>332</v>
      </c>
      <c r="B68" s="235"/>
      <c r="C68" s="238"/>
      <c r="D68" s="239"/>
      <c r="E68" s="241"/>
      <c r="F68" s="246" t="e">
        <f>((B68*C68*D68)/B68)/D68</f>
        <v>#DIV/0!</v>
      </c>
      <c r="G68" s="229" t="s">
        <v>342</v>
      </c>
      <c r="H68" s="227">
        <f t="shared" si="9"/>
        <v>0</v>
      </c>
      <c r="I68" s="246">
        <f t="shared" si="9"/>
        <v>0</v>
      </c>
      <c r="J68" s="252">
        <f t="shared" si="9"/>
        <v>0</v>
      </c>
      <c r="K68" s="246">
        <f>H68*I68*J68</f>
        <v>0</v>
      </c>
      <c r="L68" s="223" t="s">
        <v>350</v>
      </c>
    </row>
    <row r="69" spans="1:16" ht="43.5" customHeight="1">
      <c r="A69" s="229" t="s">
        <v>214</v>
      </c>
      <c r="B69" s="235"/>
      <c r="C69" s="238"/>
      <c r="D69" s="240"/>
      <c r="E69" s="242"/>
      <c r="F69" s="246" t="e">
        <f>((B69*C69*D69)/B69)/D69</f>
        <v>#DIV/0!</v>
      </c>
      <c r="G69" s="229" t="s">
        <v>13</v>
      </c>
      <c r="H69" s="227">
        <f>B69</f>
        <v>0</v>
      </c>
      <c r="I69" s="246">
        <f>C69</f>
        <v>0</v>
      </c>
      <c r="J69" s="240">
        <v>4</v>
      </c>
      <c r="K69" s="246">
        <f>H69*I69*J69</f>
        <v>0</v>
      </c>
      <c r="L69" s="223" t="s">
        <v>149</v>
      </c>
    </row>
    <row r="70" spans="1:16" ht="41.25" customHeight="1">
      <c r="A70" s="229" t="s">
        <v>130</v>
      </c>
      <c r="B70" s="235"/>
      <c r="C70" s="238"/>
      <c r="D70" s="240"/>
      <c r="E70" s="242"/>
      <c r="F70" s="246" t="e">
        <f>(B70*C70)/B70/D70</f>
        <v>#DIV/0!</v>
      </c>
      <c r="G70" s="229" t="s">
        <v>71</v>
      </c>
      <c r="H70" s="227">
        <f>B70</f>
        <v>0</v>
      </c>
      <c r="I70" s="246">
        <f>C70</f>
        <v>0</v>
      </c>
      <c r="J70" s="240">
        <v>4</v>
      </c>
      <c r="K70" s="246">
        <f>H70*I70</f>
        <v>0</v>
      </c>
      <c r="L70" s="223" t="s">
        <v>351</v>
      </c>
      <c r="M70" s="1">
        <v>1</v>
      </c>
      <c r="N70" s="1">
        <v>2</v>
      </c>
      <c r="O70" s="1">
        <v>3</v>
      </c>
      <c r="P70" s="1">
        <v>4</v>
      </c>
    </row>
    <row r="71" spans="1:16" s="1" customFormat="1" ht="72.75" customHeight="1">
      <c r="A71" s="228" t="s">
        <v>110</v>
      </c>
      <c r="B71" s="234" t="s">
        <v>93</v>
      </c>
      <c r="C71" s="234" t="s">
        <v>243</v>
      </c>
      <c r="D71" s="234" t="s">
        <v>218</v>
      </c>
      <c r="E71" s="234" t="s">
        <v>53</v>
      </c>
      <c r="F71" s="234" t="s">
        <v>104</v>
      </c>
      <c r="G71" s="228" t="str">
        <f>A71</f>
        <v>（上記職種以外の職員）
その他職員の賃金改善の内容</v>
      </c>
      <c r="H71" s="234" t="s">
        <v>176</v>
      </c>
      <c r="I71" s="234" t="s">
        <v>343</v>
      </c>
      <c r="J71" s="234" t="s">
        <v>344</v>
      </c>
      <c r="K71" s="234" t="s">
        <v>347</v>
      </c>
      <c r="L71" s="223" t="s">
        <v>223</v>
      </c>
    </row>
    <row r="72" spans="1:16" ht="50.25" customHeight="1">
      <c r="A72" s="229" t="s">
        <v>123</v>
      </c>
      <c r="B72" s="235"/>
      <c r="C72" s="238"/>
      <c r="D72" s="239"/>
      <c r="E72" s="238"/>
      <c r="F72" s="246" t="e">
        <f>((B72*C72*D72)/B72)/D72</f>
        <v>#DIV/0!</v>
      </c>
      <c r="G72" s="229" t="s">
        <v>340</v>
      </c>
      <c r="H72" s="227">
        <f t="shared" ref="H72:J74" si="10">B72</f>
        <v>0</v>
      </c>
      <c r="I72" s="246">
        <f t="shared" si="10"/>
        <v>0</v>
      </c>
      <c r="J72" s="252">
        <f t="shared" si="10"/>
        <v>0</v>
      </c>
      <c r="K72" s="246">
        <f>H72*I72*J72</f>
        <v>0</v>
      </c>
      <c r="L72" s="223" t="s">
        <v>177</v>
      </c>
    </row>
    <row r="73" spans="1:16" ht="57" customHeight="1">
      <c r="A73" s="229" t="s">
        <v>252</v>
      </c>
      <c r="B73" s="235"/>
      <c r="C73" s="238"/>
      <c r="D73" s="239"/>
      <c r="E73" s="238"/>
      <c r="F73" s="246" t="e">
        <f>((B73*C73*D73)/B73)/D73</f>
        <v>#DIV/0!</v>
      </c>
      <c r="G73" s="229" t="s">
        <v>322</v>
      </c>
      <c r="H73" s="227">
        <f t="shared" si="10"/>
        <v>0</v>
      </c>
      <c r="I73" s="246">
        <f t="shared" si="10"/>
        <v>0</v>
      </c>
      <c r="J73" s="252">
        <f t="shared" si="10"/>
        <v>0</v>
      </c>
      <c r="K73" s="246">
        <f>H73*I73*J73</f>
        <v>0</v>
      </c>
      <c r="L73" s="223" t="s">
        <v>26</v>
      </c>
    </row>
    <row r="74" spans="1:16" ht="80.25" customHeight="1">
      <c r="A74" s="229" t="s">
        <v>332</v>
      </c>
      <c r="B74" s="235"/>
      <c r="C74" s="238"/>
      <c r="D74" s="239"/>
      <c r="E74" s="241"/>
      <c r="F74" s="246" t="e">
        <f>((B74*C74*D74)/B74)/D74</f>
        <v>#DIV/0!</v>
      </c>
      <c r="G74" s="229" t="s">
        <v>342</v>
      </c>
      <c r="H74" s="227">
        <f t="shared" si="10"/>
        <v>0</v>
      </c>
      <c r="I74" s="246">
        <f t="shared" si="10"/>
        <v>0</v>
      </c>
      <c r="J74" s="252">
        <f t="shared" si="10"/>
        <v>0</v>
      </c>
      <c r="K74" s="246">
        <f>H74*I74*J74</f>
        <v>0</v>
      </c>
      <c r="L74" s="223" t="s">
        <v>350</v>
      </c>
    </row>
    <row r="75" spans="1:16" ht="43.5" customHeight="1">
      <c r="A75" s="229" t="s">
        <v>214</v>
      </c>
      <c r="B75" s="235"/>
      <c r="C75" s="238"/>
      <c r="D75" s="240"/>
      <c r="E75" s="242"/>
      <c r="F75" s="246" t="e">
        <f>((B75*C75*D75)/B75)/D75</f>
        <v>#DIV/0!</v>
      </c>
      <c r="G75" s="229" t="s">
        <v>13</v>
      </c>
      <c r="H75" s="227">
        <f>B75</f>
        <v>0</v>
      </c>
      <c r="I75" s="246">
        <f>C75</f>
        <v>0</v>
      </c>
      <c r="J75" s="240">
        <v>4</v>
      </c>
      <c r="K75" s="246">
        <f>H75*I75*J75</f>
        <v>0</v>
      </c>
      <c r="L75" s="223" t="s">
        <v>149</v>
      </c>
    </row>
    <row r="76" spans="1:16" ht="41.25" customHeight="1">
      <c r="A76" s="229" t="s">
        <v>130</v>
      </c>
      <c r="B76" s="235"/>
      <c r="C76" s="238"/>
      <c r="D76" s="240"/>
      <c r="E76" s="242"/>
      <c r="F76" s="246" t="e">
        <f>(B76*C76)/B76/D76</f>
        <v>#DIV/0!</v>
      </c>
      <c r="G76" s="229" t="s">
        <v>71</v>
      </c>
      <c r="H76" s="227">
        <f>B76</f>
        <v>0</v>
      </c>
      <c r="I76" s="246">
        <f>C76</f>
        <v>0</v>
      </c>
      <c r="J76" s="240">
        <v>4</v>
      </c>
      <c r="K76" s="246">
        <f>H76*I76</f>
        <v>0</v>
      </c>
      <c r="L76" s="223" t="s">
        <v>351</v>
      </c>
      <c r="M76" s="1">
        <v>1</v>
      </c>
      <c r="N76" s="1">
        <v>2</v>
      </c>
      <c r="O76" s="1">
        <v>3</v>
      </c>
      <c r="P76" s="1">
        <v>4</v>
      </c>
    </row>
  </sheetData>
  <mergeCells count="6">
    <mergeCell ref="A2:K2"/>
    <mergeCell ref="A8:F8"/>
    <mergeCell ref="G8:K8"/>
    <mergeCell ref="A15:F15"/>
    <mergeCell ref="G15:J15"/>
    <mergeCell ref="A16:K16"/>
  </mergeCells>
  <phoneticPr fontId="21"/>
  <conditionalFormatting sqref="H10:H14">
    <cfRule type="expression" dxfId="304" priority="18">
      <formula>$F$2="×"</formula>
    </cfRule>
  </conditionalFormatting>
  <conditionalFormatting sqref="H18:H19">
    <cfRule type="expression" dxfId="303" priority="17">
      <formula>$F$2="×"</formula>
    </cfRule>
  </conditionalFormatting>
  <conditionalFormatting sqref="H21:H22">
    <cfRule type="expression" dxfId="302" priority="10">
      <formula>$F$2="×"</formula>
    </cfRule>
  </conditionalFormatting>
  <conditionalFormatting sqref="H27:H28">
    <cfRule type="expression" dxfId="301" priority="9">
      <formula>$F$2="×"</formula>
    </cfRule>
  </conditionalFormatting>
  <conditionalFormatting sqref="H33:H34">
    <cfRule type="expression" dxfId="300" priority="8">
      <formula>$F$2="×"</formula>
    </cfRule>
  </conditionalFormatting>
  <conditionalFormatting sqref="H39:H40">
    <cfRule type="expression" dxfId="299" priority="7">
      <formula>$F$2="×"</formula>
    </cfRule>
  </conditionalFormatting>
  <conditionalFormatting sqref="H45:H46">
    <cfRule type="expression" dxfId="298" priority="6">
      <formula>$F$2="×"</formula>
    </cfRule>
  </conditionalFormatting>
  <conditionalFormatting sqref="H51:H52">
    <cfRule type="expression" dxfId="297" priority="5">
      <formula>$F$2="×"</formula>
    </cfRule>
  </conditionalFormatting>
  <conditionalFormatting sqref="H57:H58">
    <cfRule type="expression" dxfId="296" priority="4">
      <formula>$F$2="×"</formula>
    </cfRule>
  </conditionalFormatting>
  <conditionalFormatting sqref="H63:H64">
    <cfRule type="expression" dxfId="295" priority="3">
      <formula>$F$2="×"</formula>
    </cfRule>
  </conditionalFormatting>
  <conditionalFormatting sqref="H69:H70">
    <cfRule type="expression" dxfId="294" priority="2">
      <formula>$F$2="×"</formula>
    </cfRule>
  </conditionalFormatting>
  <conditionalFormatting sqref="H75:H76">
    <cfRule type="expression" dxfId="293" priority="1">
      <formula>$F$2="×"</formula>
    </cfRule>
  </conditionalFormatting>
  <conditionalFormatting sqref="H24:H26">
    <cfRule type="expression" dxfId="292" priority="16">
      <formula>$F$2="×"</formula>
    </cfRule>
  </conditionalFormatting>
  <conditionalFormatting sqref="H30:H32">
    <cfRule type="expression" dxfId="291" priority="14">
      <formula>$F$2="×"</formula>
    </cfRule>
  </conditionalFormatting>
  <conditionalFormatting sqref="H36:H38 H42:H44">
    <cfRule type="expression" dxfId="290" priority="15">
      <formula>$F$2="×"</formula>
    </cfRule>
  </conditionalFormatting>
  <conditionalFormatting sqref="H48:H50 H54:H56 H60:H62 H66:H68">
    <cfRule type="expression" dxfId="289" priority="13">
      <formula>$F$2="×"</formula>
    </cfRule>
  </conditionalFormatting>
  <conditionalFormatting sqref="H72:H74">
    <cfRule type="expression" dxfId="288" priority="12">
      <formula>$F$2="×"</formula>
    </cfRule>
  </conditionalFormatting>
  <conditionalFormatting sqref="H20">
    <cfRule type="expression" dxfId="287" priority="11">
      <formula>$F$2="×"</formula>
    </cfRule>
  </conditionalFormatting>
  <conditionalFormatting sqref="B72:B76">
    <cfRule type="expression" dxfId="286" priority="19">
      <formula>$F$2="×"</formula>
    </cfRule>
  </conditionalFormatting>
  <conditionalFormatting sqref="B66:B70">
    <cfRule type="expression" dxfId="285" priority="20">
      <formula>$F$2="×"</formula>
    </cfRule>
  </conditionalFormatting>
  <conditionalFormatting sqref="B60:B64">
    <cfRule type="expression" dxfId="284" priority="21">
      <formula>$F$2="×"</formula>
    </cfRule>
  </conditionalFormatting>
  <conditionalFormatting sqref="B54:B58">
    <cfRule type="expression" dxfId="283" priority="22">
      <formula>$F$2="×"</formula>
    </cfRule>
  </conditionalFormatting>
  <conditionalFormatting sqref="B48:B52">
    <cfRule type="expression" dxfId="282" priority="23">
      <formula>$F$2="×"</formula>
    </cfRule>
  </conditionalFormatting>
  <conditionalFormatting sqref="B42:B46">
    <cfRule type="expression" dxfId="281" priority="24">
      <formula>$F$2="×"</formula>
    </cfRule>
  </conditionalFormatting>
  <conditionalFormatting sqref="B36:B40">
    <cfRule type="expression" dxfId="280" priority="25">
      <formula>$F$2="×"</formula>
    </cfRule>
  </conditionalFormatting>
  <conditionalFormatting sqref="B30:B34">
    <cfRule type="expression" dxfId="279" priority="26">
      <formula>$F$2="×"</formula>
    </cfRule>
  </conditionalFormatting>
  <conditionalFormatting sqref="B24:B28">
    <cfRule type="expression" dxfId="278" priority="27">
      <formula>$F$2="×"</formula>
    </cfRule>
  </conditionalFormatting>
  <conditionalFormatting sqref="B18:B22">
    <cfRule type="expression" dxfId="277" priority="28">
      <formula>$F$2="×"</formula>
    </cfRule>
  </conditionalFormatting>
  <conditionalFormatting sqref="B10:B14">
    <cfRule type="expression" dxfId="276" priority="29">
      <formula>$F$2="×"</formula>
    </cfRule>
  </conditionalFormatting>
  <conditionalFormatting sqref="C19:E19">
    <cfRule type="expression" dxfId="275" priority="30">
      <formula>$F$2="×"</formula>
    </cfRule>
  </conditionalFormatting>
  <conditionalFormatting sqref="C11:E11">
    <cfRule type="expression" dxfId="274" priority="31">
      <formula>$F$2="×"</formula>
    </cfRule>
  </conditionalFormatting>
  <conditionalFormatting sqref="C18:E18">
    <cfRule type="expression" dxfId="273" priority="32">
      <formula>$F$2="×"</formula>
    </cfRule>
  </conditionalFormatting>
  <conditionalFormatting sqref="C10:E10">
    <cfRule type="expression" dxfId="272" priority="33">
      <formula>$F$2="×"</formula>
    </cfRule>
  </conditionalFormatting>
  <conditionalFormatting sqref="C22">
    <cfRule type="expression" dxfId="271" priority="34">
      <formula>$F$2="×"</formula>
    </cfRule>
  </conditionalFormatting>
  <conditionalFormatting sqref="C14">
    <cfRule type="expression" dxfId="270" priority="36">
      <formula>$F$2="×"</formula>
    </cfRule>
  </conditionalFormatting>
  <conditionalFormatting sqref="F7">
    <cfRule type="expression" dxfId="269" priority="38">
      <formula>$G$7="○"</formula>
    </cfRule>
    <cfRule type="expression" dxfId="268" priority="39">
      <formula>$G$7</formula>
    </cfRule>
  </conditionalFormatting>
  <conditionalFormatting sqref="A7">
    <cfRule type="expression" dxfId="267" priority="40">
      <formula>$G$7="○"</formula>
    </cfRule>
    <cfRule type="expression" dxfId="266" priority="41">
      <formula>$G$7</formula>
    </cfRule>
  </conditionalFormatting>
  <conditionalFormatting sqref="A24:A26">
    <cfRule type="expression" dxfId="265" priority="78">
      <formula>$F$2="×"</formula>
    </cfRule>
  </conditionalFormatting>
  <conditionalFormatting sqref="A30:A32">
    <cfRule type="expression" dxfId="264" priority="76">
      <formula>$F$2="×"</formula>
    </cfRule>
  </conditionalFormatting>
  <conditionalFormatting sqref="A36:A38">
    <cfRule type="expression" dxfId="263" priority="74">
      <formula>$F$2="×"</formula>
    </cfRule>
  </conditionalFormatting>
  <conditionalFormatting sqref="A42:A44">
    <cfRule type="expression" dxfId="262" priority="72">
      <formula>$F$2="×"</formula>
    </cfRule>
  </conditionalFormatting>
  <conditionalFormatting sqref="A48:A50">
    <cfRule type="expression" dxfId="261" priority="70">
      <formula>$F$2="×"</formula>
    </cfRule>
  </conditionalFormatting>
  <conditionalFormatting sqref="A54:A56">
    <cfRule type="expression" dxfId="260" priority="68">
      <formula>$F$2="×"</formula>
    </cfRule>
  </conditionalFormatting>
  <conditionalFormatting sqref="A60:A62">
    <cfRule type="expression" dxfId="259" priority="66">
      <formula>$F$2="×"</formula>
    </cfRule>
  </conditionalFormatting>
  <conditionalFormatting sqref="A66:A68">
    <cfRule type="expression" dxfId="258" priority="64">
      <formula>$F$2="×"</formula>
    </cfRule>
  </conditionalFormatting>
  <conditionalFormatting sqref="A72:A74">
    <cfRule type="expression" dxfId="257" priority="60">
      <formula>$F$2="×"</formula>
    </cfRule>
  </conditionalFormatting>
  <conditionalFormatting sqref="C20:D20 A20">
    <cfRule type="expression" dxfId="256" priority="81">
      <formula>$F$2="×"</formula>
    </cfRule>
  </conditionalFormatting>
  <conditionalFormatting sqref="I10:K11 F10:G11 A10:A11 C12:D12 A12 I12:K12 F12:G12 C13 I13:K14 D13:G14 A13:A14 G15 K15 A15:A16">
    <cfRule type="expression" dxfId="255" priority="164">
      <formula>$F$2="×"</formula>
    </cfRule>
  </conditionalFormatting>
  <conditionalFormatting sqref="I18:K19 F18:G19 A18:A19">
    <cfRule type="expression" dxfId="254" priority="87">
      <formula>$F$2="×"</formula>
    </cfRule>
  </conditionalFormatting>
  <conditionalFormatting sqref="C21 I21:K22 D21:G22 A21:A22">
    <cfRule type="expression" dxfId="253" priority="59">
      <formula>$F$2="×"</formula>
    </cfRule>
  </conditionalFormatting>
  <conditionalFormatting sqref="I27:K28 C27:G28 A27:A28">
    <cfRule type="expression" dxfId="252" priority="58">
      <formula>$F$2="×"</formula>
    </cfRule>
  </conditionalFormatting>
  <conditionalFormatting sqref="I33:K34 C33:G34 A33:A34">
    <cfRule type="expression" dxfId="251" priority="49">
      <formula>$F$2="×"</formula>
    </cfRule>
  </conditionalFormatting>
  <conditionalFormatting sqref="I39:K40 C39:G40 A39:A40">
    <cfRule type="expression" dxfId="250" priority="48">
      <formula>$F$2="×"</formula>
    </cfRule>
  </conditionalFormatting>
  <conditionalFormatting sqref="I45:K46 C45:G46 A45:A46">
    <cfRule type="expression" dxfId="249" priority="47">
      <formula>$F$2="×"</formula>
    </cfRule>
  </conditionalFormatting>
  <conditionalFormatting sqref="I51:K52 C51:G52 A51:A52">
    <cfRule type="expression" dxfId="248" priority="46">
      <formula>$F$2="×"</formula>
    </cfRule>
  </conditionalFormatting>
  <conditionalFormatting sqref="I57:K58 C57:G58 A57:A58">
    <cfRule type="expression" dxfId="247" priority="45">
      <formula>$F$2="×"</formula>
    </cfRule>
  </conditionalFormatting>
  <conditionalFormatting sqref="I63:K64 C63:G64 A63:A64">
    <cfRule type="expression" dxfId="246" priority="44">
      <formula>$F$2="×"</formula>
    </cfRule>
  </conditionalFormatting>
  <conditionalFormatting sqref="I69:K70 C69:G70 A69:A70">
    <cfRule type="expression" dxfId="245" priority="43">
      <formula>$F$2="×"</formula>
    </cfRule>
  </conditionalFormatting>
  <conditionalFormatting sqref="I75:K76 C75:G76 A75:A76">
    <cfRule type="expression" dxfId="244" priority="42">
      <formula>$F$2="×"</formula>
    </cfRule>
  </conditionalFormatting>
  <conditionalFormatting sqref="I24:K25 C24:G25 C26:D26 I26:K26 F26:G26">
    <cfRule type="expression" dxfId="243" priority="86">
      <formula>$F$2="×"</formula>
    </cfRule>
  </conditionalFormatting>
  <conditionalFormatting sqref="I30:K31 C30:G31 C32:D32 I32:K32 F32:G32">
    <cfRule type="expression" dxfId="242" priority="84">
      <formula>$F$2="×"</formula>
    </cfRule>
  </conditionalFormatting>
  <conditionalFormatting sqref="I36:K37 C36:G37 C38:D38 I38:K38 F38:G38 I42:K43 C42:G43 C44:D44 I44:K44 F44:G44">
    <cfRule type="expression" dxfId="241" priority="85">
      <formula>$F$2="×"</formula>
    </cfRule>
  </conditionalFormatting>
  <conditionalFormatting sqref="I48:K49 C48:G49 C50:D50 I50:K50 F50:G50 I54:K55 C54:G55 C56:D56 I56:K56 F56:G56 I60:K61 C60:G61 C62:D62 I62:K62 F62:G62 I66:K67 C66:G67 C68:D68 I68:K68 F68:G68">
    <cfRule type="expression" dxfId="240" priority="83">
      <formula>$F$2="×"</formula>
    </cfRule>
  </conditionalFormatting>
  <conditionalFormatting sqref="I72:K73 C72:G73 C74:D74 I74:K74 F74:G74">
    <cfRule type="expression" dxfId="239" priority="82">
      <formula>$F$2="×"</formula>
    </cfRule>
  </conditionalFormatting>
  <conditionalFormatting sqref="I20:K20 F20:G20">
    <cfRule type="expression" dxfId="238" priority="80">
      <formula>$F$2="×"</formula>
    </cfRule>
  </conditionalFormatting>
  <dataValidations count="3">
    <dataValidation type="list" allowBlank="1" showDropDown="0" showInputMessage="1" showErrorMessage="1" sqref="D13:D14 J13:J14 D21:D22 J21:J22 D27:D28 J27:J28 D69:D70 J69:J70 D33:D34 J33:J34 D39:D40 J39:J40 D45:D46 J45:J46 D51:D52 J51:J52 D57:D58 J57:J58 D63:D64 J63:J64 D75:D76 J75:J76">
      <formula1>$M$14:$R$14</formula1>
    </dataValidation>
    <dataValidation type="list" allowBlank="1" showDropDown="0" showInputMessage="1" showErrorMessage="1" sqref="F7">
      <formula1>$N$8:$O$8</formula1>
    </dataValidation>
    <dataValidation type="list" allowBlank="1" showDropDown="0" showInputMessage="1" showErrorMessage="1" sqref="F6">
      <formula1>"○,×"</formula1>
    </dataValidation>
  </dataValidations>
  <printOptions horizontalCentered="1"/>
  <pageMargins left="0.70866141732283472" right="0.70866141732283472" top="0.74803149606299213" bottom="0.55118110236220474" header="0.31496062992125984" footer="0.31496062992125984"/>
  <pageSetup paperSize="9" scale="52" fitToWidth="1" fitToHeight="0" orientation="landscape" usePrinterDefaults="1" cellComments="asDisplayed" r:id="rId1"/>
  <rowBreaks count="5" manualBreakCount="5">
    <brk id="15" max="10" man="1"/>
    <brk id="28" max="10" man="1"/>
    <brk id="40" max="10" man="1"/>
    <brk id="52" max="10" man="1"/>
    <brk id="64" max="10" man="1"/>
  </rowBreaks>
  <drawing r:id="rId2"/>
  <legacyDrawing r:id="rId3"/>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A6DD1A-A23B-4D25-B2CA-485C026E75D5}">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5e6e18b-26c1-4122-9e79-e6c53ac26d53"/>
    <ds:schemaRef ds:uri="http://purl.org/dc/dcmitype/"/>
    <ds:schemaRef ds:uri="9500c7e0-a8b4-4cc7-a7aa-d9d65591dd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BF634558-D094-4620-B683-F1FAE9EFE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19</vt:i4>
      </vt:variant>
    </vt:vector>
  </HeadingPairs>
  <TitlesOfParts>
    <vt:vector size="19" baseType="lpstr">
      <vt:lpstr>都道府県リスト</vt:lpstr>
      <vt:lpstr>(様式第１号)申請書（表面）記載例</vt:lpstr>
      <vt:lpstr>(様式第１号)申請書（裏面）記載例</vt:lpstr>
      <vt:lpstr>賃上げ支援事業（一覧）記載例</vt:lpstr>
      <vt:lpstr>賃上げ支援事業（申請書）有床診・記載例</vt:lpstr>
      <vt:lpstr>賃上げ支援事業（申請書）無床診・記載例</vt:lpstr>
      <vt:lpstr>賃上げ支援事業（申請書）薬局・記載例</vt:lpstr>
      <vt:lpstr>賃上げ支援事業（申請書）訪看ST・記載例</vt:lpstr>
      <vt:lpstr>(パターン１)【有床診】賃上げ支援事業実績報告書</vt:lpstr>
      <vt:lpstr>【有床診】別紙（2.0％超部分算定シート）</vt:lpstr>
      <vt:lpstr>(パターン２)【無床診】賃上げ支援事業実績報告書</vt:lpstr>
      <vt:lpstr>【無床診】別紙（2.0％超部分算定シート）</vt:lpstr>
      <vt:lpstr>(パターン３)【歯科診療所】賃上げ支援事業実績報告書</vt:lpstr>
      <vt:lpstr>【歯科診療所】別紙（2.0％超部分算定シート）</vt:lpstr>
      <vt:lpstr>(パターン４)【薬局】賃上げ支援事業実績報告書</vt:lpstr>
      <vt:lpstr>【薬局】別紙（2.0％超部分算定シート）</vt:lpstr>
      <vt:lpstr>(パターン５)【訪問看護ST】賃上げ支援事業実績報告書</vt:lpstr>
      <vt:lpstr>【訪問看護ST】別紙（2.0％超部分算定シート）</vt:lpstr>
      <vt:lpstr>物価支援事業（申請書）記載例</vt:lpstr>
    </vt:vector>
  </TitlesOfParts>
  <Company>厚生労働省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石原 寛人(ishihara-hiroto)</dc:creator>
  <cp:lastModifiedBy>鈴木　優太</cp:lastModifiedBy>
  <cp:lastPrinted>2026-01-19T04:15:30Z</cp:lastPrinted>
  <dcterms:created xsi:type="dcterms:W3CDTF">2017-10-26T07:12:00Z</dcterms:created>
  <dcterms:modified xsi:type="dcterms:W3CDTF">2026-06-05T04:12:34Z</dcterms:modified>
  <cp:revision>2</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0x0101000351667D72F15440B137FECB9C7CB151</vt:lpwstr>
  </property>
  <property fmtid="{D5CDD505-2E9C-101B-9397-08002B2CF9AE}" pid="4" name="MediaServiceImageTags">
    <vt:lpwstr/>
  </property>
  <property fmtid="{D5CDD505-2E9C-101B-9397-08002B2CF9AE}" pid="5" name="TriggerFlowInfo">
    <vt:lpwstr/>
  </property>
  <property fmtid="{DCFEDD21-7773-49B2-8022-6FC58DB5260B}" pid="2" name="SavedVersions">
    <vt:vector size="2" baseType="lpwstr">
      <vt:lpwstr>3.1.10.0</vt:lpwstr>
      <vt:lpwstr>3.1.7.0</vt:lpwstr>
    </vt:vector>
  </property>
  <property fmtid="{DCFEDD21-7773-49B2-8022-6FC58DB5260B}" pid="3" name="LastSavedVersion">
    <vt:lpwstr>3.1.10.0</vt:lpwstr>
  </property>
  <property fmtid="{DCFEDD21-7773-49B2-8022-6FC58DB5260B}" pid="4" name="LastSavedDate">
    <vt:filetime>2026-06-05T04:12:34Z</vt:filetime>
  </property>
</Properties>
</file>