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伊豆市文書サーバ\総合政策部\企画財政課\★企画財政課から財務課\○財政スタッフ\財政関係調査\財政比較分析調査(財政状況資料集)\R6（R5年度決算）\R7.3.3【3_12(水)〆】令和５年度財政状況資料集の作成等について\R7.3.18再修正\"/>
    </mc:Choice>
  </mc:AlternateContent>
  <xr:revisionPtr revIDLastSave="0" documentId="13_ncr:1_{DB9D4B29-FC4B-4C08-8BE2-7ACD1BBED533}"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C36" i="10"/>
  <c r="CO35" i="10"/>
  <c r="BE35" i="10"/>
  <c r="CO34" i="10"/>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alcChain>
</file>

<file path=xl/sharedStrings.xml><?xml version="1.0" encoding="utf-8"?>
<sst xmlns="http://schemas.openxmlformats.org/spreadsheetml/2006/main" count="1091" uniqueCount="558">
  <si>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</si>
  <si>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</si>
  <si>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</si>
  <si>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</si>
  <si>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</si>
  <si>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</si>
  <si>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</si>
  <si>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</si>
  <si>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</si>
  <si>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</si>
  <si>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</si>
  <si>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</si>
  <si>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</si>
  <si>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</si>
  <si>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</si>
  <si>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</si>
  <si>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</si>
  <si>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</si>
  <si>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</si>
  <si>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</si>
  <si>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</si>
  <si>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</si>
  <si>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</si>
  <si>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</si>
  <si>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</si>
  <si>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</si>
  <si>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</si>
  <si>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</si>
  <si>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</si>
  <si>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</si>
  <si>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</si>
  <si>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</si>
  <si>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</si>
  <si>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</si>
  <si>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</si>
  <si>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</si>
  <si>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</si>
  <si>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</si>
  <si>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</si>
  <si>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</si>
  <si>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</si>
  <si>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</si>
  <si>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</si>
  <si>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</si>
  <si>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</si>
  <si>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</si>
  <si>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</si>
  <si>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</si>
  <si>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</si>
  <si>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</si>
  <si>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</si>
  <si>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</si>
  <si>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</si>
  <si>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</si>
  <si>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</si>
  <si>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</si>
  <si>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</si>
  <si>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</si>
  <si>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</si>
  <si>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</si>
  <si>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</si>
  <si>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</si>
  <si>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</si>
  <si>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</si>
  <si>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</si>
  <si>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</si>
  <si>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</si>
  <si>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</si>
  <si>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</si>
  <si>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</si>
  <si>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</si>
  <si>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</si>
  <si>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</si>
  <si>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</si>
  <si>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</si>
  <si>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</si>
  <si>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</si>
  <si>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</si>
  <si>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</si>
  <si>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</si>
  <si>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</si>
  <si>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</si>
  <si>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</si>
  <si>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</si>
  <si>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</si>
  <si>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</si>
  <si>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</si>
  <si>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</si>
  <si>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</si>
  <si>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</si>
  <si>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</si>
  <si>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</si>
  <si>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</si>
  <si>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</si>
  <si>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伊豆市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</si>
  <si>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</si>
  <si>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</si>
  <si>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</si>
  <si>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</si>
  <si>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</si>
  <si>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</si>
  <si>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</si>
  <si>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</si>
  <si>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</si>
  <si>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</si>
  <si>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</si>
  <si>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</si>
  <si>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</si>
  <si>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</si>
  <si>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</si>
  <si>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</si>
  <si>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</si>
  <si>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</si>
  <si>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</si>
  <si>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</si>
  <si>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</si>
  <si>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</si>
  <si>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</si>
  <si>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</si>
  <si>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</si>
  <si>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</si>
  <si>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</si>
  <si>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</si>
  <si>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</si>
  <si>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</si>
  <si>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</si>
  <si>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</si>
  <si>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</si>
  <si>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</si>
  <si>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</si>
  <si>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</si>
  <si>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</si>
  <si>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</si>
  <si>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</si>
  <si>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</si>
  <si>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</si>
  <si>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</si>
  <si>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</si>
  <si>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</si>
  <si>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</si>
  <si>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</si>
  <si>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</si>
  <si>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</si>
  <si>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</si>
  <si>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</si>
  <si>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</si>
  <si>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</si>
  <si>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</si>
  <si>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</si>
  <si>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</si>
  <si>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</si>
  <si>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</si>
  <si>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</si>
  <si>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</si>
  <si>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</si>
  <si>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</si>
  <si>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</si>
  <si>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</si>
  <si>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</si>
  <si>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</si>
  <si>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</si>
  <si>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</si>
  <si>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</si>
  <si>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</si>
  <si>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</si>
  <si>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</si>
  <si>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</si>
  <si>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</si>
  <si>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</si>
  <si>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</si>
  <si>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</si>
  <si>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</si>
  <si>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</si>
  <si>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</si>
  <si>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</si>
  <si>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</si>
  <si>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</si>
  <si>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</si>
  <si>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</si>
  <si>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</si>
  <si>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</si>
  <si>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</si>
  <si>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</si>
  <si>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</si>
  <si>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</si>
  <si>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</si>
  <si>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</si>
  <si>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</si>
  <si>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</si>
  <si>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</si>
  <si>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</si>
  <si>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</si>
  <si>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</si>
  <si>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</si>
  <si>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</si>
  <si>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</si>
  <si>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</si>
  <si>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</si>
  <si>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</si>
  <si>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</si>
  <si>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</si>
  <si>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</si>
  <si>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</si>
  <si>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静岡県伊豆市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</si>
  <si>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</si>
  <si>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</si>
  <si>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</si>
  <si>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</si>
  <si>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</si>
  <si>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</si>
  <si>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</si>
  <si>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</si>
  <si>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</si>
  <si>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</si>
  <si>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</si>
  <si>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</si>
  <si>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</si>
  <si>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</si>
  <si>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</si>
  <si>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</si>
  <si>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</si>
  <si>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</si>
  <si>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</si>
  <si>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</si>
  <si>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</si>
  <si>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</si>
  <si>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</si>
  <si>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</si>
  <si>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</si>
  <si>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</si>
  <si>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</si>
  <si>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</si>
  <si>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</si>
  <si>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</si>
  <si>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</si>
  <si>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</si>
  <si>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</si>
  <si>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</si>
  <si>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</si>
  <si>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</si>
  <si>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</si>
  <si>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</si>
  <si>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</si>
  <si>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</si>
  <si>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</si>
  <si>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</si>
  <si>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</si>
  <si>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</si>
  <si>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</si>
  <si>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</si>
  <si>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</si>
  <si>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</si>
  <si>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</si>
  <si>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</si>
  <si>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</si>
  <si>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</si>
  <si>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</si>
  <si>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</si>
  <si>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</si>
  <si>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</si>
  <si>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</si>
  <si>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</si>
  <si>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</si>
  <si>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</si>
  <si>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</si>
  <si>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</si>
  <si>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</si>
  <si>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</si>
  <si>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</si>
  <si>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</si>
  <si>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</si>
  <si>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</si>
  <si>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</si>
  <si>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</si>
  <si>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</si>
  <si>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</si>
  <si>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</si>
  <si>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</si>
  <si>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</si>
  <si>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</si>
  <si>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</si>
  <si>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</si>
  <si>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</si>
  <si>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</si>
  <si>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</si>
  <si>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</si>
  <si>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</si>
  <si>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</si>
  <si>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</si>
  <si>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</si>
  <si>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</si>
  <si>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</si>
  <si>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</si>
  <si>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</si>
  <si>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</si>
  <si>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</si>
  <si>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</si>
  <si>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</si>
  <si>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</si>
  <si>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</si>
  <si>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</si>
  <si>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</si>
  <si>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</si>
  <si>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</si>
  <si>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</si>
  <si>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</si>
  <si>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</si>
  <si>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</si>
  <si>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</si>
  <si>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</si>
  <si>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</si>
  <si>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</si>
  <si>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</si>
  <si>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</si>
  <si>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</si>
  <si>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</si>
  <si>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</si>
  <si>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</si>
  <si>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</si>
  <si>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</si>
  <si>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</si>
  <si>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</si>
  <si>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</si>
  <si>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</si>
  <si>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</si>
  <si>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</si>
  <si>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</si>
  <si>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</si>
  <si>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</si>
  <si>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</si>
  <si>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</si>
  <si>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</si>
  <si>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</si>
  <si>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</si>
  <si>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</si>
  <si>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</si>
  <si>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</si>
  <si>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</si>
  <si>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</si>
  <si>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</si>
  <si>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</si>
  <si>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</si>
  <si>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</si>
  <si>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</si>
  <si>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</si>
  <si>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</si>
  <si>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</si>
  <si>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</si>
  <si>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</si>
  <si>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</si>
  <si>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</si>
  <si>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</si>
  <si>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</si>
  <si>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</si>
  <si>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静岡県伊豆市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</si>
  <si>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</si>
  <si>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</si>
  <si>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</si>
  <si>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</si>
  <si>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</si>
  <si>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</si>
  <si>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</si>
  <si>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</si>
  <si>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</si>
  <si>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</si>
  <si>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</si>
  <si>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</si>
  <si>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</si>
  <si>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</si>
  <si>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</si>
  <si>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</si>
  <si>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</si>
  <si>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</si>
  <si>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</si>
  <si>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</si>
  <si>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</si>
  <si>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</si>
  <si>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</si>
  <si>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</si>
  <si>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</si>
  <si>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</si>
  <si>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</si>
  <si>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</si>
  <si>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</si>
  <si>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</si>
  <si>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</si>
  <si>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</si>
  <si>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</si>
  <si>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</si>
  <si>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</si>
  <si>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</si>
  <si>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</si>
  <si>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</si>
  <si>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</si>
  <si>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</si>
  <si>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</si>
  <si>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</si>
  <si>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</si>
  <si>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</si>
  <si>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</si>
  <si>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</si>
  <si>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</si>
  <si>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</si>
  <si>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</si>
  <si>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</si>
  <si>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</si>
  <si>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</si>
  <si>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</si>
  <si>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</si>
  <si>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</si>
  <si>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</si>
  <si>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</si>
  <si>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</si>
  <si>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</si>
  <si>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</si>
  <si>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</si>
  <si>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</si>
  <si>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</si>
  <si>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</si>
  <si>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</si>
  <si>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</si>
  <si>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</si>
  <si>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</si>
  <si>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</si>
  <si>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</si>
  <si>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</si>
  <si>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</si>
  <si>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</si>
  <si>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</si>
  <si>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</si>
  <si>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</si>
  <si>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</si>
  <si>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</si>
  <si>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</si>
  <si>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</si>
  <si>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</si>
  <si>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</si>
  <si>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</si>
  <si>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</si>
  <si>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</si>
  <si>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</si>
  <si>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</si>
  <si>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</si>
  <si>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</si>
  <si>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</si>
  <si>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</si>
  <si>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</si>
  <si>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</si>
  <si>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</si>
  <si>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</si>
  <si>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</si>
  <si>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</si>
  <si>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</si>
  <si>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</si>
  <si>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</si>
  <si>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</si>
  <si>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</si>
  <si>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</si>
  <si>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</si>
  <si>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</si>
  <si>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</si>
  <si>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</si>
  <si>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</si>
  <si>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</si>
  <si>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</si>
  <si>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</si>
  <si>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</si>
  <si>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</si>
  <si>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</si>
  <si>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</si>
  <si>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</si>
  <si>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</si>
  <si>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</si>
  <si>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</si>
  <si>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</si>
  <si>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</si>
  <si>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</si>
  <si>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</si>
  <si>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</si>
  <si>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</si>
  <si>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</si>
  <si>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</si>
  <si>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</si>
  <si>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</si>
  <si>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</si>
  <si>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</si>
  <si>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</si>
  <si>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</si>
  <si>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</si>
  <si>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</si>
  <si>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</si>
  <si>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</si>
  <si>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</si>
  <si>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</si>
  <si>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</si>
  <si>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</si>
  <si>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</si>
  <si>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</si>
  <si>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</si>
  <si>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</si>
  <si>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</si>
  <si>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</si>
  <si>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</si>
  <si>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</si>
  <si>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</si>
  <si>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</si>
  <si>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</si>
  <si>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</si>
  <si>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</si>
  <si>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</si>
  <si>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</si>
  <si>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</si>
  <si>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</si>
  <si>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</si>
  <si>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</si>
  <si>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</si>
  <si>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</si>
  <si>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</si>
  <si>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</si>
  <si>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</si>
  <si>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</si>
  <si>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</si>
  <si>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</si>
  <si>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</si>
  <si>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</si>
  <si>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</si>
  <si>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</si>
  <si>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</si>
  <si>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</si>
  <si>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</si>
  <si>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</si>
  <si>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8.97</t>
  </si>
  <si>
    <t>▲ 1.68</t>
  </si>
  <si>
    <t>一般会計</t>
  </si>
  <si>
    <t>水道事業会計</t>
  </si>
  <si>
    <t>温泉事業会計</t>
  </si>
  <si>
    <t>下水道事業会計</t>
  </si>
  <si>
    <t>介護保険特別会計</t>
  </si>
  <si>
    <t>国民健康保険特別会計</t>
  </si>
  <si>
    <t>後期高齢者医療特別会計</t>
  </si>
  <si>
    <t>公共用地取得事業特別会計</t>
  </si>
  <si>
    <t>その他会計（赤字）</t>
  </si>
  <si>
    <t>その他会計（黒字）</t>
  </si>
  <si>
    <t>R01</t>
    <phoneticPr fontId="5"/>
  </si>
  <si>
    <t>R02</t>
    <phoneticPr fontId="5"/>
  </si>
  <si>
    <t>R03</t>
    <phoneticPr fontId="5"/>
  </si>
  <si>
    <t>R04</t>
    <phoneticPr fontId="5"/>
  </si>
  <si>
    <t>R05</t>
    <phoneticPr fontId="5"/>
  </si>
  <si>
    <t>地域振興基金</t>
    <phoneticPr fontId="5"/>
  </si>
  <si>
    <t>ふるさと伊豆市応援基金</t>
    <phoneticPr fontId="2"/>
  </si>
  <si>
    <t>地域福祉基金</t>
    <phoneticPr fontId="2"/>
  </si>
  <si>
    <t>社会基盤整備基金</t>
    <phoneticPr fontId="2"/>
  </si>
  <si>
    <t>環境衛生施設整備基金</t>
    <rPh sb="8" eb="10">
      <t>キキン</t>
    </rPh>
    <phoneticPr fontId="2"/>
  </si>
  <si>
    <t>-</t>
    <phoneticPr fontId="2"/>
  </si>
  <si>
    <t>駿豆学園管理組合</t>
    <phoneticPr fontId="2"/>
  </si>
  <si>
    <t>駿東伊豆消防組合</t>
    <phoneticPr fontId="2"/>
  </si>
  <si>
    <t>伊豆市沼津市衛生施設組合</t>
    <phoneticPr fontId="2"/>
  </si>
  <si>
    <t>伊豆市伊豆の国市廃棄物処理施設組合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</si>
</sst>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A9F6033A-B374-4585-9607-15B734B781E2}"/>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E4AE-4CDB-8EFF-45C90D8DD2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101487</c:v>
                </c:pt>
                <c:pt idx="1">
                  <c:v>90262</c:v>
                </c:pt>
                <c:pt idx="2">
                  <c:v>121283</c:v>
                </c:pt>
                <c:pt idx="3">
                  <c:v>174972</c:v>
                </c:pt>
                <c:pt idx="4">
                  <c:v>156018</c:v>
                </c:pt>
              </c:numCache>
            </c:numRef>
          </c:val>
          <c:smooth val="0"/>
          <c:extLst>
            <c:ext xmlns:c16="http://schemas.microsoft.com/office/drawing/2014/chart" uri="{C3380CC4-5D6E-409C-BE32-E72D297353CC}">
              <c16:uniqueId val="{00000001-E4AE-4CDB-8EFF-45C90D8DD2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7.36</c:v>
                </c:pt>
                <c:pt idx="1">
                  <c:v>12.8</c:v>
                </c:pt>
                <c:pt idx="2">
                  <c:v>13.64</c:v>
                </c:pt>
                <c:pt idx="3">
                  <c:v>14.58</c:v>
                </c:pt>
                <c:pt idx="4">
                  <c:v>11.08</c:v>
                </c:pt>
              </c:numCache>
            </c:numRef>
          </c:val>
          <c:extLst>
            <c:ext xmlns:c16="http://schemas.microsoft.com/office/drawing/2014/chart" uri="{C3380CC4-5D6E-409C-BE32-E72D297353CC}">
              <c16:uniqueId val="{00000000-9D70-4A4C-8F91-A4B4EADEC4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41.69</c:v>
                </c:pt>
                <c:pt idx="1">
                  <c:v>35</c:v>
                </c:pt>
                <c:pt idx="2">
                  <c:v>40.119999999999997</c:v>
                </c:pt>
                <c:pt idx="3">
                  <c:v>48.41</c:v>
                </c:pt>
                <c:pt idx="4">
                  <c:v>49.08</c:v>
                </c:pt>
              </c:numCache>
            </c:numRef>
          </c:val>
          <c:extLst>
            <c:ext xmlns:c16="http://schemas.microsoft.com/office/drawing/2014/chart" uri="{C3380CC4-5D6E-409C-BE32-E72D297353CC}">
              <c16:uniqueId val="{00000001-9D70-4A4C-8F91-A4B4EADEC4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-8.9700000000000006</c:v>
                </c:pt>
                <c:pt idx="1">
                  <c:v>0.63</c:v>
                </c:pt>
                <c:pt idx="2">
                  <c:v>7.73</c:v>
                </c:pt>
                <c:pt idx="3">
                  <c:v>7.7</c:v>
                </c:pt>
                <c:pt idx="4">
                  <c:v>-1.68</c:v>
                </c:pt>
              </c:numCache>
            </c:numRef>
          </c:val>
          <c:smooth val="0"/>
          <c:extLst>
            <c:ext xmlns:c16="http://schemas.microsoft.com/office/drawing/2014/chart" uri="{C3380CC4-5D6E-409C-BE32-E72D297353CC}">
              <c16:uniqueId val="{00000002-9D70-4A4C-8F91-A4B4EADEC4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0.46</c:v>
                </c:pt>
                <c:pt idx="4">
                  <c:v>#N/A</c:v>
                </c:pt>
                <c:pt idx="5">
                  <c:v>0</c:v>
                </c:pt>
                <c:pt idx="6">
                  <c:v>#N/A</c:v>
                </c:pt>
                <c:pt idx="7">
                  <c:v>0.08</c:v>
                </c:pt>
                <c:pt idx="8">
                  <c:v>0</c:v>
                </c:pt>
                <c:pt idx="9">
                  <c:v>0</c:v>
                </c:pt>
              </c:numCache>
            </c:numRef>
          </c:val>
          <c:extLst>
            <c:ext xmlns:c16="http://schemas.microsoft.com/office/drawing/2014/chart" uri="{C3380CC4-5D6E-409C-BE32-E72D297353CC}">
              <c16:uniqueId val="{00000000-6EE4-4C4E-A091-5B8DEA0697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E4-4C4E-A091-5B8DEA0697E0}"/>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EE4-4C4E-A091-5B8DEA0697E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0.01</c:v>
                </c:pt>
                <c:pt idx="4">
                  <c:v>#N/A</c:v>
                </c:pt>
                <c:pt idx="5">
                  <c:v>0.01</c:v>
                </c:pt>
                <c:pt idx="6">
                  <c:v>#N/A</c:v>
                </c:pt>
                <c:pt idx="7">
                  <c:v>0.15</c:v>
                </c:pt>
                <c:pt idx="8">
                  <c:v>#N/A</c:v>
                </c:pt>
                <c:pt idx="9">
                  <c:v>0.14000000000000001</c:v>
                </c:pt>
              </c:numCache>
            </c:numRef>
          </c:val>
          <c:extLst>
            <c:ext xmlns:c16="http://schemas.microsoft.com/office/drawing/2014/chart" uri="{C3380CC4-5D6E-409C-BE32-E72D297353CC}">
              <c16:uniqueId val="{00000003-6EE4-4C4E-A091-5B8DEA0697E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0.61</c:v>
                </c:pt>
                <c:pt idx="2">
                  <c:v>#N/A</c:v>
                </c:pt>
                <c:pt idx="3">
                  <c:v>0.68</c:v>
                </c:pt>
                <c:pt idx="4">
                  <c:v>#N/A</c:v>
                </c:pt>
                <c:pt idx="5">
                  <c:v>0.92</c:v>
                </c:pt>
                <c:pt idx="6">
                  <c:v>#N/A</c:v>
                </c:pt>
                <c:pt idx="7">
                  <c:v>0.49</c:v>
                </c:pt>
                <c:pt idx="8">
                  <c:v>#N/A</c:v>
                </c:pt>
                <c:pt idx="9">
                  <c:v>0.4</c:v>
                </c:pt>
              </c:numCache>
            </c:numRef>
          </c:val>
          <c:extLst>
            <c:ext xmlns:c16="http://schemas.microsoft.com/office/drawing/2014/chart" uri="{C3380CC4-5D6E-409C-BE32-E72D297353CC}">
              <c16:uniqueId val="{00000004-6EE4-4C4E-A091-5B8DEA0697E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0.54</c:v>
                </c:pt>
                <c:pt idx="2">
                  <c:v>#N/A</c:v>
                </c:pt>
                <c:pt idx="3">
                  <c:v>0.22</c:v>
                </c:pt>
                <c:pt idx="4">
                  <c:v>#N/A</c:v>
                </c:pt>
                <c:pt idx="5">
                  <c:v>1.67</c:v>
                </c:pt>
                <c:pt idx="6">
                  <c:v>#N/A</c:v>
                </c:pt>
                <c:pt idx="7">
                  <c:v>2.0299999999999998</c:v>
                </c:pt>
                <c:pt idx="8">
                  <c:v>#N/A</c:v>
                </c:pt>
                <c:pt idx="9">
                  <c:v>1.98</c:v>
                </c:pt>
              </c:numCache>
            </c:numRef>
          </c:val>
          <c:extLst>
            <c:ext xmlns:c16="http://schemas.microsoft.com/office/drawing/2014/chart" uri="{C3380CC4-5D6E-409C-BE32-E72D297353CC}">
              <c16:uniqueId val="{00000005-6EE4-4C4E-A091-5B8DEA0697E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1.56</c:v>
                </c:pt>
                <c:pt idx="2">
                  <c:v>#N/A</c:v>
                </c:pt>
                <c:pt idx="3">
                  <c:v>2.08</c:v>
                </c:pt>
                <c:pt idx="4">
                  <c:v>#N/A</c:v>
                </c:pt>
                <c:pt idx="5">
                  <c:v>2.39</c:v>
                </c:pt>
                <c:pt idx="6">
                  <c:v>#N/A</c:v>
                </c:pt>
                <c:pt idx="7">
                  <c:v>2.52</c:v>
                </c:pt>
                <c:pt idx="8">
                  <c:v>#N/A</c:v>
                </c:pt>
                <c:pt idx="9">
                  <c:v>2.88</c:v>
                </c:pt>
              </c:numCache>
            </c:numRef>
          </c:val>
          <c:extLst>
            <c:ext xmlns:c16="http://schemas.microsoft.com/office/drawing/2014/chart" uri="{C3380CC4-5D6E-409C-BE32-E72D297353CC}">
              <c16:uniqueId val="{00000006-6EE4-4C4E-A091-5B8DEA0697E0}"/>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5.09</c:v>
                </c:pt>
                <c:pt idx="2">
                  <c:v>#N/A</c:v>
                </c:pt>
                <c:pt idx="3">
                  <c:v>5.16</c:v>
                </c:pt>
                <c:pt idx="4">
                  <c:v>#N/A</c:v>
                </c:pt>
                <c:pt idx="5">
                  <c:v>5.01</c:v>
                </c:pt>
                <c:pt idx="6">
                  <c:v>#N/A</c:v>
                </c:pt>
                <c:pt idx="7">
                  <c:v>5.09</c:v>
                </c:pt>
                <c:pt idx="8">
                  <c:v>#N/A</c:v>
                </c:pt>
                <c:pt idx="9">
                  <c:v>4.83</c:v>
                </c:pt>
              </c:numCache>
            </c:numRef>
          </c:val>
          <c:extLst>
            <c:ext xmlns:c16="http://schemas.microsoft.com/office/drawing/2014/chart" uri="{C3380CC4-5D6E-409C-BE32-E72D297353CC}">
              <c16:uniqueId val="{00000007-6EE4-4C4E-A091-5B8DEA0697E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6.81</c:v>
                </c:pt>
                <c:pt idx="2">
                  <c:v>#N/A</c:v>
                </c:pt>
                <c:pt idx="3">
                  <c:v>7.05</c:v>
                </c:pt>
                <c:pt idx="4">
                  <c:v>#N/A</c:v>
                </c:pt>
                <c:pt idx="5">
                  <c:v>7.57</c:v>
                </c:pt>
                <c:pt idx="6">
                  <c:v>#N/A</c:v>
                </c:pt>
                <c:pt idx="7">
                  <c:v>7.41</c:v>
                </c:pt>
                <c:pt idx="8">
                  <c:v>#N/A</c:v>
                </c:pt>
                <c:pt idx="9">
                  <c:v>7.12</c:v>
                </c:pt>
              </c:numCache>
            </c:numRef>
          </c:val>
          <c:extLst>
            <c:ext xmlns:c16="http://schemas.microsoft.com/office/drawing/2014/chart" uri="{C3380CC4-5D6E-409C-BE32-E72D297353CC}">
              <c16:uniqueId val="{00000008-6EE4-4C4E-A091-5B8DEA0697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7.35</c:v>
                </c:pt>
                <c:pt idx="2">
                  <c:v>#N/A</c:v>
                </c:pt>
                <c:pt idx="3">
                  <c:v>12.8</c:v>
                </c:pt>
                <c:pt idx="4">
                  <c:v>#N/A</c:v>
                </c:pt>
                <c:pt idx="5">
                  <c:v>13.63</c:v>
                </c:pt>
                <c:pt idx="6">
                  <c:v>#N/A</c:v>
                </c:pt>
                <c:pt idx="7">
                  <c:v>14.58</c:v>
                </c:pt>
                <c:pt idx="8">
                  <c:v>#N/A</c:v>
                </c:pt>
                <c:pt idx="9">
                  <c:v>11.08</c:v>
                </c:pt>
              </c:numCache>
            </c:numRef>
          </c:val>
          <c:extLst>
            <c:ext xmlns:c16="http://schemas.microsoft.com/office/drawing/2014/chart" uri="{C3380CC4-5D6E-409C-BE32-E72D297353CC}">
              <c16:uniqueId val="{00000009-6EE4-4C4E-A091-5B8DEA0697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1617</c:v>
                </c:pt>
                <c:pt idx="5">
                  <c:v>1576</c:v>
                </c:pt>
                <c:pt idx="8">
                  <c:v>1565</c:v>
                </c:pt>
                <c:pt idx="11">
                  <c:v>1602</c:v>
                </c:pt>
                <c:pt idx="14">
                  <c:v>1640</c:v>
                </c:pt>
              </c:numCache>
            </c:numRef>
          </c:val>
          <c:extLst>
            <c:ext xmlns:c16="http://schemas.microsoft.com/office/drawing/2014/chart" uri="{C3380CC4-5D6E-409C-BE32-E72D297353CC}">
              <c16:uniqueId val="{00000000-A6E3-4C8F-926E-7CAF533867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E3-4C8F-926E-7CAF533867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A6E3-4C8F-926E-7CAF533867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21</c:v>
                </c:pt>
                <c:pt idx="6">
                  <c:v>23</c:v>
                </c:pt>
                <c:pt idx="9">
                  <c:v>23</c:v>
                </c:pt>
                <c:pt idx="12">
                  <c:v>23</c:v>
                </c:pt>
              </c:numCache>
            </c:numRef>
          </c:val>
          <c:extLst>
            <c:ext xmlns:c16="http://schemas.microsoft.com/office/drawing/2014/chart" uri="{C3380CC4-5D6E-409C-BE32-E72D297353CC}">
              <c16:uniqueId val="{00000003-A6E3-4C8F-926E-7CAF533867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567</c:v>
                </c:pt>
                <c:pt idx="3">
                  <c:v>560</c:v>
                </c:pt>
                <c:pt idx="6">
                  <c:v>480</c:v>
                </c:pt>
                <c:pt idx="9">
                  <c:v>511</c:v>
                </c:pt>
                <c:pt idx="12">
                  <c:v>250</c:v>
                </c:pt>
              </c:numCache>
            </c:numRef>
          </c:val>
          <c:extLst>
            <c:ext xmlns:c16="http://schemas.microsoft.com/office/drawing/2014/chart" uri="{C3380CC4-5D6E-409C-BE32-E72D297353CC}">
              <c16:uniqueId val="{00000004-A6E3-4C8F-926E-7CAF533867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E3-4C8F-926E-7CAF533867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E3-4C8F-926E-7CAF533867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1612</c:v>
                </c:pt>
                <c:pt idx="3">
                  <c:v>1613</c:v>
                </c:pt>
                <c:pt idx="6">
                  <c:v>1654</c:v>
                </c:pt>
                <c:pt idx="9">
                  <c:v>1734</c:v>
                </c:pt>
                <c:pt idx="12">
                  <c:v>1851</c:v>
                </c:pt>
              </c:numCache>
            </c:numRef>
          </c:val>
          <c:extLst>
            <c:ext xmlns:c16="http://schemas.microsoft.com/office/drawing/2014/chart" uri="{C3380CC4-5D6E-409C-BE32-E72D297353CC}">
              <c16:uniqueId val="{00000007-A6E3-4C8F-926E-7CAF533867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582</c:v>
                </c:pt>
                <c:pt idx="2">
                  <c:v>#N/A</c:v>
                </c:pt>
                <c:pt idx="3">
                  <c:v>#N/A</c:v>
                </c:pt>
                <c:pt idx="4">
                  <c:v>619</c:v>
                </c:pt>
                <c:pt idx="5">
                  <c:v>#N/A</c:v>
                </c:pt>
                <c:pt idx="6">
                  <c:v>#N/A</c:v>
                </c:pt>
                <c:pt idx="7">
                  <c:v>593</c:v>
                </c:pt>
                <c:pt idx="8">
                  <c:v>#N/A</c:v>
                </c:pt>
                <c:pt idx="9">
                  <c:v>#N/A</c:v>
                </c:pt>
                <c:pt idx="10">
                  <c:v>666</c:v>
                </c:pt>
                <c:pt idx="11">
                  <c:v>#N/A</c:v>
                </c:pt>
                <c:pt idx="12">
                  <c:v>#N/A</c:v>
                </c:pt>
                <c:pt idx="13">
                  <c:v>484</c:v>
                </c:pt>
                <c:pt idx="14">
                  <c:v>#N/A</c:v>
                </c:pt>
              </c:numCache>
            </c:numRef>
          </c:val>
          <c:smooth val="0"/>
          <c:extLst>
            <c:ext xmlns:c16="http://schemas.microsoft.com/office/drawing/2014/chart" uri="{C3380CC4-5D6E-409C-BE32-E72D297353CC}">
              <c16:uniqueId val="{00000008-A6E3-4C8F-926E-7CAF533867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17145</c:v>
                </c:pt>
                <c:pt idx="5">
                  <c:v>17655</c:v>
                </c:pt>
                <c:pt idx="8">
                  <c:v>19577</c:v>
                </c:pt>
                <c:pt idx="11">
                  <c:v>20730</c:v>
                </c:pt>
                <c:pt idx="14">
                  <c:v>21140</c:v>
                </c:pt>
              </c:numCache>
            </c:numRef>
          </c:val>
          <c:extLst>
            <c:ext xmlns:c16="http://schemas.microsoft.com/office/drawing/2014/chart" uri="{C3380CC4-5D6E-409C-BE32-E72D297353CC}">
              <c16:uniqueId val="{00000000-B792-4C4D-B210-173FE01156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792-4C4D-B210-173FE01156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6474</c:v>
                </c:pt>
                <c:pt idx="5">
                  <c:v>5791</c:v>
                </c:pt>
                <c:pt idx="8">
                  <c:v>6301</c:v>
                </c:pt>
                <c:pt idx="11">
                  <c:v>6987</c:v>
                </c:pt>
                <c:pt idx="14">
                  <c:v>6999</c:v>
                </c:pt>
              </c:numCache>
            </c:numRef>
          </c:val>
          <c:extLst>
            <c:ext xmlns:c16="http://schemas.microsoft.com/office/drawing/2014/chart" uri="{C3380CC4-5D6E-409C-BE32-E72D297353CC}">
              <c16:uniqueId val="{00000002-B792-4C4D-B210-173FE01156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92-4C4D-B210-173FE01156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92-4C4D-B210-173FE01156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92-4C4D-B210-173FE01156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3390</c:v>
                </c:pt>
                <c:pt idx="3">
                  <c:v>3363</c:v>
                </c:pt>
                <c:pt idx="6">
                  <c:v>3285</c:v>
                </c:pt>
                <c:pt idx="9">
                  <c:v>3222</c:v>
                </c:pt>
                <c:pt idx="12">
                  <c:v>3084</c:v>
                </c:pt>
              </c:numCache>
            </c:numRef>
          </c:val>
          <c:extLst>
            <c:ext xmlns:c16="http://schemas.microsoft.com/office/drawing/2014/chart" uri="{C3380CC4-5D6E-409C-BE32-E72D297353CC}">
              <c16:uniqueId val="{00000006-B792-4C4D-B210-173FE01156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441</c:v>
                </c:pt>
                <c:pt idx="3">
                  <c:v>406</c:v>
                </c:pt>
                <c:pt idx="6">
                  <c:v>361</c:v>
                </c:pt>
                <c:pt idx="9">
                  <c:v>345</c:v>
                </c:pt>
                <c:pt idx="12">
                  <c:v>319</c:v>
                </c:pt>
              </c:numCache>
            </c:numRef>
          </c:val>
          <c:extLst>
            <c:ext xmlns:c16="http://schemas.microsoft.com/office/drawing/2014/chart" uri="{C3380CC4-5D6E-409C-BE32-E72D297353CC}">
              <c16:uniqueId val="{00000007-B792-4C4D-B210-173FE01156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4944</c:v>
                </c:pt>
                <c:pt idx="3">
                  <c:v>4698</c:v>
                </c:pt>
                <c:pt idx="6">
                  <c:v>4255</c:v>
                </c:pt>
                <c:pt idx="9">
                  <c:v>3781</c:v>
                </c:pt>
                <c:pt idx="12">
                  <c:v>3561</c:v>
                </c:pt>
              </c:numCache>
            </c:numRef>
          </c:val>
          <c:extLst>
            <c:ext xmlns:c16="http://schemas.microsoft.com/office/drawing/2014/chart" uri="{C3380CC4-5D6E-409C-BE32-E72D297353CC}">
              <c16:uniqueId val="{00000008-B792-4C4D-B210-173FE01156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1</c:v>
                </c:pt>
                <c:pt idx="6">
                  <c:v>0</c:v>
                </c:pt>
                <c:pt idx="9">
                  <c:v>180</c:v>
                </c:pt>
                <c:pt idx="12">
                  <c:v>75</c:v>
                </c:pt>
              </c:numCache>
            </c:numRef>
          </c:val>
          <c:extLst>
            <c:ext xmlns:c16="http://schemas.microsoft.com/office/drawing/2014/chart" uri="{C3380CC4-5D6E-409C-BE32-E72D297353CC}">
              <c16:uniqueId val="{00000009-B792-4C4D-B210-173FE01156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18016</c:v>
                </c:pt>
                <c:pt idx="3">
                  <c:v>18555</c:v>
                </c:pt>
                <c:pt idx="6">
                  <c:v>21830</c:v>
                </c:pt>
                <c:pt idx="9">
                  <c:v>24580</c:v>
                </c:pt>
                <c:pt idx="12">
                  <c:v>25261</c:v>
                </c:pt>
              </c:numCache>
            </c:numRef>
          </c:val>
          <c:extLst>
            <c:ext xmlns:c16="http://schemas.microsoft.com/office/drawing/2014/chart" uri="{C3380CC4-5D6E-409C-BE32-E72D297353CC}">
              <c16:uniqueId val="{0000000A-B792-4C4D-B210-173FE01156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3177</c:v>
                </c:pt>
                <c:pt idx="2">
                  <c:v>#N/A</c:v>
                </c:pt>
                <c:pt idx="3">
                  <c:v>#N/A</c:v>
                </c:pt>
                <c:pt idx="4">
                  <c:v>3577</c:v>
                </c:pt>
                <c:pt idx="5">
                  <c:v>#N/A</c:v>
                </c:pt>
                <c:pt idx="6">
                  <c:v>#N/A</c:v>
                </c:pt>
                <c:pt idx="7">
                  <c:v>3852</c:v>
                </c:pt>
                <c:pt idx="8">
                  <c:v>#N/A</c:v>
                </c:pt>
                <c:pt idx="9">
                  <c:v>#N/A</c:v>
                </c:pt>
                <c:pt idx="10">
                  <c:v>4392</c:v>
                </c:pt>
                <c:pt idx="11">
                  <c:v>#N/A</c:v>
                </c:pt>
                <c:pt idx="12">
                  <c:v>#N/A</c:v>
                </c:pt>
                <c:pt idx="13">
                  <c:v>4162</c:v>
                </c:pt>
                <c:pt idx="14">
                  <c:v>#N/A</c:v>
                </c:pt>
              </c:numCache>
            </c:numRef>
          </c:val>
          <c:smooth val="0"/>
          <c:extLst>
            <c:ext xmlns:c16="http://schemas.microsoft.com/office/drawing/2014/chart" uri="{C3380CC4-5D6E-409C-BE32-E72D297353CC}">
              <c16:uniqueId val="{0000000B-B792-4C4D-B210-173FE01156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4323</c:v>
                </c:pt>
                <c:pt idx="1">
                  <c:v>5072</c:v>
                </c:pt>
                <c:pt idx="2">
                  <c:v>5238</c:v>
                </c:pt>
              </c:numCache>
            </c:numRef>
          </c:val>
          <c:extLst>
            <c:ext xmlns:c16="http://schemas.microsoft.com/office/drawing/2014/chart" uri="{C3380CC4-5D6E-409C-BE32-E72D297353CC}">
              <c16:uniqueId val="{00000000-5BD7-43A3-8EFC-6B2DFD4F55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614</c:v>
                </c:pt>
                <c:pt idx="1">
                  <c:v>547</c:v>
                </c:pt>
                <c:pt idx="2">
                  <c:v>536</c:v>
                </c:pt>
              </c:numCache>
            </c:numRef>
          </c:val>
          <c:extLst>
            <c:ext xmlns:c16="http://schemas.microsoft.com/office/drawing/2014/chart" uri="{C3380CC4-5D6E-409C-BE32-E72D297353CC}">
              <c16:uniqueId val="{00000001-5BD7-43A3-8EFC-6B2DFD4F55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4526</c:v>
                </c:pt>
                <c:pt idx="1">
                  <c:v>4455</c:v>
                </c:pt>
                <c:pt idx="2">
                  <c:v>4139</c:v>
                </c:pt>
              </c:numCache>
            </c:numRef>
          </c:val>
          <c:extLst>
            <c:ext xmlns:c16="http://schemas.microsoft.com/office/drawing/2014/chart" uri="{C3380CC4-5D6E-409C-BE32-E72D297353CC}">
              <c16:uniqueId val="{00000002-5BD7-43A3-8EFC-6B2DFD4F55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28,271
27,855
363.97
23,492,976
21,548,455
1,182,925
10,671,514
25,261,236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若干上回るものの、静岡県平均を大幅に下回る。人口減少などによる市税の減少により令和２年度以降逓減しているため、今後も財政力指数について注視し財政運営を行う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161472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令和５年度における経常収支比率は類似団体平均や静岡県平均を下回るものの、令和４年度以降逓増している。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人件費高騰による委託事業に係る物件費の増や公債費の増加に伴い増となっている。特に公債費については令和元年度に実施した新市建設計画に基づく大型建設事業に係る市債の元金償還が開始されたことに伴い増加となり、後年度も元金償還の増加による経常収支比率の増加が見込まれていることから数値に注視しつつ、収支の均衡を図り財政運営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170180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0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3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61</xdr:row>
      <xdr:rowOff>90424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3653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61</xdr:row>
      <xdr:rowOff>148336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488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人当たりの人件費・物件費等決算額は、類似団体平均、全国平均及び静岡県平均のいずれも上回っている。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要因として、保有している公共施設が多く、その維持管理に費用を要していることや、広い市域面積において住民サービスを維持するための支所の配置により、その人件費や維持管理費が発生していることに加え、窓口業務や施設管理業務の包括業務委託や新たな指定管理施設の発生により、物件費が増加した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引き続き公共施設再配置計画等に基づく施設適正化を推し進め、人件費や物件費の削減を図る。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44554</xdr:rowOff>
    </xdr:from>
    <xdr:to>
      <xdr:col>23</xdr:col>
      <xdr:colOff>133350</xdr:colOff>
      <xdr:row>82</xdr:row>
      <xdr:rowOff>80204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3454"/>
          <a:ext cx="8382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30828</xdr:rowOff>
    </xdr:from>
    <xdr:to>
      <xdr:col>19</xdr:col>
      <xdr:colOff>133350</xdr:colOff>
      <xdr:row>82</xdr:row>
      <xdr:rowOff>44554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9728"/>
          <a:ext cx="8890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163812</xdr:rowOff>
    </xdr:from>
    <xdr:to>
      <xdr:col>15</xdr:col>
      <xdr:colOff>82550</xdr:colOff>
      <xdr:row>82</xdr:row>
      <xdr:rowOff>30828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51262"/>
          <a:ext cx="889000" cy="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136179</xdr:rowOff>
    </xdr:from>
    <xdr:to>
      <xdr:col>11</xdr:col>
      <xdr:colOff>31750</xdr:colOff>
      <xdr:row>81</xdr:row>
      <xdr:rowOff>163812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3629"/>
          <a:ext cx="889000" cy="2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29404</xdr:rowOff>
    </xdr:from>
    <xdr:to>
      <xdr:col>23</xdr:col>
      <xdr:colOff>184150</xdr:colOff>
      <xdr:row>82</xdr:row>
      <xdr:rowOff>131004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165204</xdr:rowOff>
    </xdr:from>
    <xdr:to>
      <xdr:col>19</xdr:col>
      <xdr:colOff>184150</xdr:colOff>
      <xdr:row>82</xdr:row>
      <xdr:rowOff>95354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80131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39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151478</xdr:rowOff>
    </xdr:from>
    <xdr:to>
      <xdr:col>15</xdr:col>
      <xdr:colOff>133350</xdr:colOff>
      <xdr:row>82</xdr:row>
      <xdr:rowOff>81628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66405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2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113012</xdr:rowOff>
    </xdr:from>
    <xdr:to>
      <xdr:col>11</xdr:col>
      <xdr:colOff>82550</xdr:colOff>
      <xdr:row>82</xdr:row>
      <xdr:rowOff>43162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27939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85379</xdr:rowOff>
    </xdr:from>
    <xdr:to>
      <xdr:col>7</xdr:col>
      <xdr:colOff>31750</xdr:colOff>
      <xdr:row>82</xdr:row>
      <xdr:rowOff>15529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5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国家公務員に準じた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歳以上の昇給抑制措置の実施や、新卒以外の職員の採用、経験年数階層の変動により、類似団体、全国平均に比べ低い数値となっている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97064</xdr:rowOff>
    </xdr:from>
    <xdr:to>
      <xdr:col>81</xdr:col>
      <xdr:colOff>44450</xdr:colOff>
      <xdr:row>82</xdr:row>
      <xdr:rowOff>11793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39845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11793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0189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115207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0189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47171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1741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46264</xdr:rowOff>
    </xdr:from>
    <xdr:to>
      <xdr:col>81</xdr:col>
      <xdr:colOff>95250</xdr:colOff>
      <xdr:row>81</xdr:row>
      <xdr:rowOff>147864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62791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77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人当たりの職員数は類似団体平均及び静岡県平均を上回り、年々逓増となっている。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合併により広い市域面積を有していることで住民サービスが低下しないよう旧町地区ごとに支所を設置していることから、職員数が多い傾向にある。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適正職員数については、今後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人口のみならず、面積や保有公共施設、業務特性などを考慮するなど、様々な視点で検討を行う必要があ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財政状況と住民サービスとの均衡を勘案しながら適正な定員管理を行っていく。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156506</xdr:rowOff>
    </xdr:from>
    <xdr:to>
      <xdr:col>81</xdr:col>
      <xdr:colOff>44450</xdr:colOff>
      <xdr:row>60</xdr:row>
      <xdr:rowOff>164550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435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145245</xdr:rowOff>
    </xdr:from>
    <xdr:to>
      <xdr:col>77</xdr:col>
      <xdr:colOff>44450</xdr:colOff>
      <xdr:row>60</xdr:row>
      <xdr:rowOff>156506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32245"/>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138409</xdr:rowOff>
    </xdr:from>
    <xdr:to>
      <xdr:col>72</xdr:col>
      <xdr:colOff>203200</xdr:colOff>
      <xdr:row>60</xdr:row>
      <xdr:rowOff>145245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5409"/>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138409</xdr:rowOff>
    </xdr:from>
    <xdr:to>
      <xdr:col>68</xdr:col>
      <xdr:colOff>152400</xdr:colOff>
      <xdr:row>60</xdr:row>
      <xdr:rowOff>154094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25409"/>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113750</xdr:rowOff>
    </xdr:from>
    <xdr:to>
      <xdr:col>81</xdr:col>
      <xdr:colOff>95250</xdr:colOff>
      <xdr:row>61</xdr:row>
      <xdr:rowOff>43900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85827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7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105706</xdr:rowOff>
    </xdr:from>
    <xdr:to>
      <xdr:col>77</xdr:col>
      <xdr:colOff>95250</xdr:colOff>
      <xdr:row>61</xdr:row>
      <xdr:rowOff>35856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20633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7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94445</xdr:rowOff>
    </xdr:from>
    <xdr:to>
      <xdr:col>73</xdr:col>
      <xdr:colOff>44450</xdr:colOff>
      <xdr:row>61</xdr:row>
      <xdr:rowOff>24595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87609</xdr:rowOff>
    </xdr:from>
    <xdr:to>
      <xdr:col>68</xdr:col>
      <xdr:colOff>203200</xdr:colOff>
      <xdr:row>61</xdr:row>
      <xdr:rowOff>17759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6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当市における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の実質公債費比率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は、令和４年度と比較すると減少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。これは令和５年度市債を財源とする事業を令和６年度に繰越したことに伴い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借入額が一時減少したこと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。市債については令和６年度まで大型建設事業が予定されており、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の増加が見込まれるため、今後の市債発行抑制などの取組みを行う必要がある。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58057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586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58057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58057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58057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96053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将来負担比率は、類似団体平均及び静岡県内平均を上回るものの、令和４年度と比較すると減少している。これは令和５年度市債を財源とする事業を令和６年度に繰越したことに伴い令和５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latin typeface="ＭＳ Ｐゴシック" panose="020B0600070205080204" pitchFamily="50" charset="-128"/>
              <a:ea typeface="ＭＳ Ｐゴシック" panose="020B0600070205080204" pitchFamily="50" charset="-128"/>
            </a:rPr>
            <a:t>見込んでいた市債額が、翌年度へ繰越となったことなどにより、一時減少したことや退職手当組合負担金の減少などによるものである。市債については令和６年度まで大型建設事業が予定されており、将来負担比率の増加が見込まれるため、今後充当可能基金の取り崩し抑制や市債発行抑制などの取組み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98576</xdr:rowOff>
    </xdr:from>
    <xdr:to>
      <xdr:col>81</xdr:col>
      <xdr:colOff>44450</xdr:colOff>
      <xdr:row>16</xdr:row>
      <xdr:rowOff>137644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841776"/>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50316</xdr:rowOff>
    </xdr:from>
    <xdr:to>
      <xdr:col>77</xdr:col>
      <xdr:colOff>44450</xdr:colOff>
      <xdr:row>16</xdr:row>
      <xdr:rowOff>137644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793516"/>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36528</xdr:rowOff>
    </xdr:from>
    <xdr:to>
      <xdr:col>72</xdr:col>
      <xdr:colOff>203200</xdr:colOff>
      <xdr:row>16</xdr:row>
      <xdr:rowOff>50316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77972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5503</xdr:rowOff>
    </xdr:from>
    <xdr:to>
      <xdr:col>68</xdr:col>
      <xdr:colOff>152400</xdr:colOff>
      <xdr:row>16</xdr:row>
      <xdr:rowOff>36528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74870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50273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47776</xdr:rowOff>
    </xdr:from>
    <xdr:to>
      <xdr:col>81</xdr:col>
      <xdr:colOff>95250</xdr:colOff>
      <xdr:row>16</xdr:row>
      <xdr:rowOff>149376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7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19853</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7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86844</xdr:rowOff>
    </xdr:from>
    <xdr:to>
      <xdr:col>77</xdr:col>
      <xdr:colOff>95250</xdr:colOff>
      <xdr:row>17</xdr:row>
      <xdr:rowOff>16994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8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1771</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91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170966</xdr:rowOff>
    </xdr:from>
    <xdr:to>
      <xdr:col>73</xdr:col>
      <xdr:colOff>44450</xdr:colOff>
      <xdr:row>16</xdr:row>
      <xdr:rowOff>101116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85893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157178</xdr:rowOff>
    </xdr:from>
    <xdr:to>
      <xdr:col>68</xdr:col>
      <xdr:colOff>203200</xdr:colOff>
      <xdr:row>16</xdr:row>
      <xdr:rowOff>87328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72105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81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28,271
27,855
363.97
23,492,976
21,548,455
1,182,925
10,671,514
25,261,236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人件費の経常収支比率は、類似団体平均、全国平均及び静岡県平均のいずれも下回っているものの、前年度に比べ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年度人事院勧告による経常一般財源が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6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、類似団体平均、全国平均及び静岡県平均のいずれも上回っている。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合併により多く保有している公共施設の整理が進んでおらず、施設の維持管理に経費を要していることが挙げられる。今後は公共施設再配置計画に基づく施設の適正化を推進し、物件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22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60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3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扶助費の経常収支比率は、全国平均及び静岡県平均のいずれも下回っており、前年度と同率となっているものの、障害福祉サービスの利用人数増に伴う給付費に係る支出が増加している。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過去から逓増となっていることから、今後も支出額と経常収支比率と併せて注視していく必要がある。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39915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98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39915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18143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54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160565</xdr:rowOff>
    </xdr:from>
    <xdr:to>
      <xdr:col>24</xdr:col>
      <xdr:colOff>76200</xdr:colOff>
      <xdr:row>54</xdr:row>
      <xdr:rowOff>90715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その他の経常収支比率は、類似団体平均、全国平均及び静岡県平均のいずれも下回り、前年度と比べて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a:t>
          </a: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介護サービス利用費の減による介護保険給付費の減に伴う介護保険特別会計繰出金の減少が挙げられる。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今後も適正な保険料の設定を行い、特別会計への繰出金の抑制に努める。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61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070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55</xdr:row>
      <xdr:rowOff>97065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070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97065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補助費等の経常収支比率は、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全国平均及び静岡県平均、類似団体平均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のいずれも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主な要因として、これまで整備を進めてきた広域廃棄物処理施設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が令和４年度に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完成を迎えたことにより、廃棄物処理施設組合への負担金が減少したことが挙げられるが、依然として高い水準となっているため、今後は補助事業の見直しを進め、補助費の抑制に努める。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500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165862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683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公債費の経常収支比率は、類似団体平均、全国平均及び静岡県平均のいずれも上回っており、前年度と比べて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主な要因としては、令和元年度に実施した各大型建設事業等で借り入れた起債の元金償還が開始されたことが挙げられる。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今後も新市建設計画に基づく大型事業の実施に伴い、公債費の増加が見込まれるため、事業計画の精査等により起債額の抑制を図る。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26307</xdr:rowOff>
    </xdr:from>
    <xdr:to>
      <xdr:col>24</xdr:col>
      <xdr:colOff>25400</xdr:colOff>
      <xdr:row>77</xdr:row>
      <xdr:rowOff>124279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27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56243</xdr:rowOff>
    </xdr:from>
    <xdr:to>
      <xdr:col>19</xdr:col>
      <xdr:colOff>187325</xdr:colOff>
      <xdr:row>77</xdr:row>
      <xdr:rowOff>26307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86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99786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86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99786</xdr:rowOff>
    </xdr:from>
    <xdr:to>
      <xdr:col>11</xdr:col>
      <xdr:colOff>9525</xdr:colOff>
      <xdr:row>76</xdr:row>
      <xdr:rowOff>165100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29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90006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146957</xdr:rowOff>
    </xdr:from>
    <xdr:to>
      <xdr:col>20</xdr:col>
      <xdr:colOff>38100</xdr:colOff>
      <xdr:row>77</xdr:row>
      <xdr:rowOff>77107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87284</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5443</xdr:rowOff>
    </xdr:from>
    <xdr:to>
      <xdr:col>15</xdr:col>
      <xdr:colOff>149225</xdr:colOff>
      <xdr:row>76</xdr:row>
      <xdr:rowOff>107043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117220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48986</xdr:rowOff>
    </xdr:from>
    <xdr:to>
      <xdr:col>11</xdr:col>
      <xdr:colOff>60325</xdr:colOff>
      <xdr:row>76</xdr:row>
      <xdr:rowOff>150586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公債費以外の経常収支比率は、類似団体平均、全国平均及び静岡県平均のいずれも下回っているものの、前年度に比べて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％増加となっている。これは人件費や公共施設等の維持管理に係る物件費及び一部事務組合に対する組合負担金などの補助費が増加していることが挙げられる。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特に保有する公共施設の維持管理費に係る物件費について公共施設再配置計画に基づく施設の適正化を推進し、物件費の縮減に努める。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84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53848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74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77</xdr:row>
      <xdr:rowOff>56135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7490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83565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151548</xdr:rowOff>
    </xdr:from>
    <xdr:to>
      <xdr:col>29</xdr:col>
      <xdr:colOff>127000</xdr:colOff>
      <xdr:row>17</xdr:row>
      <xdr:rowOff>170807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3823"/>
          <a:ext cx="647700" cy="19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136325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9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163386</xdr:rowOff>
    </xdr:from>
    <xdr:to>
      <xdr:col>26</xdr:col>
      <xdr:colOff>50800</xdr:colOff>
      <xdr:row>17</xdr:row>
      <xdr:rowOff>170807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25661"/>
          <a:ext cx="698500" cy="7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163386</xdr:rowOff>
    </xdr:from>
    <xdr:to>
      <xdr:col>22</xdr:col>
      <xdr:colOff>114300</xdr:colOff>
      <xdr:row>18</xdr:row>
      <xdr:rowOff>1186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25661"/>
          <a:ext cx="698500" cy="9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165397</xdr:rowOff>
    </xdr:from>
    <xdr:to>
      <xdr:col>18</xdr:col>
      <xdr:colOff>177800</xdr:colOff>
      <xdr:row>18</xdr:row>
      <xdr:rowOff>1186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27672"/>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100748</xdr:rowOff>
    </xdr:from>
    <xdr:to>
      <xdr:col>29</xdr:col>
      <xdr:colOff>177800</xdr:colOff>
      <xdr:row>18</xdr:row>
      <xdr:rowOff>30898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117275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0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120007</xdr:rowOff>
    </xdr:from>
    <xdr:to>
      <xdr:col>26</xdr:col>
      <xdr:colOff>101600</xdr:colOff>
      <xdr:row>18</xdr:row>
      <xdr:rowOff>50157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60334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5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112586</xdr:rowOff>
    </xdr:from>
    <xdr:to>
      <xdr:col>22</xdr:col>
      <xdr:colOff>165100</xdr:colOff>
      <xdr:row>18</xdr:row>
      <xdr:rowOff>42736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4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52913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4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121836</xdr:rowOff>
    </xdr:from>
    <xdr:to>
      <xdr:col>19</xdr:col>
      <xdr:colOff>38100</xdr:colOff>
      <xdr:row>18</xdr:row>
      <xdr:rowOff>51986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62163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5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114597</xdr:rowOff>
    </xdr:from>
    <xdr:to>
      <xdr:col>15</xdr:col>
      <xdr:colOff>101600</xdr:colOff>
      <xdr:row>18</xdr:row>
      <xdr:rowOff>44747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54924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164509</xdr:rowOff>
    </xdr:from>
    <xdr:to>
      <xdr:col>29</xdr:col>
      <xdr:colOff>127000</xdr:colOff>
      <xdr:row>37</xdr:row>
      <xdr:rowOff>105607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17759"/>
          <a:ext cx="647700" cy="11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164509</xdr:rowOff>
    </xdr:from>
    <xdr:to>
      <xdr:col>26</xdr:col>
      <xdr:colOff>50800</xdr:colOff>
      <xdr:row>37</xdr:row>
      <xdr:rowOff>46228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17759"/>
          <a:ext cx="698500" cy="5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35713</xdr:rowOff>
    </xdr:from>
    <xdr:to>
      <xdr:col>22</xdr:col>
      <xdr:colOff>114300</xdr:colOff>
      <xdr:row>37</xdr:row>
      <xdr:rowOff>46228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60413"/>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35713</xdr:rowOff>
    </xdr:from>
    <xdr:to>
      <xdr:col>18</xdr:col>
      <xdr:colOff>177800</xdr:colOff>
      <xdr:row>37</xdr:row>
      <xdr:rowOff>66878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60413"/>
          <a:ext cx="698500" cy="31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54807</xdr:rowOff>
    </xdr:from>
    <xdr:to>
      <xdr:col>29</xdr:col>
      <xdr:colOff>177800</xdr:colOff>
      <xdr:row>37</xdr:row>
      <xdr:rowOff>156407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7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26884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5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113709</xdr:rowOff>
    </xdr:from>
    <xdr:to>
      <xdr:col>26</xdr:col>
      <xdr:colOff>101600</xdr:colOff>
      <xdr:row>37</xdr:row>
      <xdr:rowOff>43859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6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225486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35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166878</xdr:rowOff>
    </xdr:from>
    <xdr:to>
      <xdr:col>22</xdr:col>
      <xdr:colOff>165100</xdr:colOff>
      <xdr:row>37</xdr:row>
      <xdr:rowOff>97028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2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81805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0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156363</xdr:rowOff>
    </xdr:from>
    <xdr:to>
      <xdr:col>19</xdr:col>
      <xdr:colOff>38100</xdr:colOff>
      <xdr:row>37</xdr:row>
      <xdr:rowOff>86513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0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71290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9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16078</xdr:rowOff>
    </xdr:from>
    <xdr:to>
      <xdr:col>15</xdr:col>
      <xdr:colOff>101600</xdr:colOff>
      <xdr:row>37</xdr:row>
      <xdr:rowOff>117678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4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102455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2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28,271
27,855
363.97
23,492,976
21,548,455
1,182,925
10,671,514
25,261,236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12846</xdr:rowOff>
    </xdr:from>
    <xdr:to>
      <xdr:col>24</xdr:col>
      <xdr:colOff>63500</xdr:colOff>
      <xdr:row>37</xdr:row>
      <xdr:rowOff>30075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6496"/>
          <a:ext cx="838200" cy="1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25842</xdr:rowOff>
    </xdr:from>
    <xdr:to>
      <xdr:col>19</xdr:col>
      <xdr:colOff>177800</xdr:colOff>
      <xdr:row>37</xdr:row>
      <xdr:rowOff>30075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69492"/>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25842</xdr:rowOff>
    </xdr:from>
    <xdr:to>
      <xdr:col>15</xdr:col>
      <xdr:colOff>50800</xdr:colOff>
      <xdr:row>37</xdr:row>
      <xdr:rowOff>30677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9492"/>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30677</xdr:rowOff>
    </xdr:from>
    <xdr:to>
      <xdr:col>10</xdr:col>
      <xdr:colOff>114300</xdr:colOff>
      <xdr:row>37</xdr:row>
      <xdr:rowOff>32071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4327"/>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133496</xdr:rowOff>
    </xdr:from>
    <xdr:to>
      <xdr:col>24</xdr:col>
      <xdr:colOff>114300</xdr:colOff>
      <xdr:row>37</xdr:row>
      <xdr:rowOff>63646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156373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150725</xdr:rowOff>
    </xdr:from>
    <xdr:to>
      <xdr:col>20</xdr:col>
      <xdr:colOff>38100</xdr:colOff>
      <xdr:row>37</xdr:row>
      <xdr:rowOff>80875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97402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09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146492</xdr:rowOff>
    </xdr:from>
    <xdr:to>
      <xdr:col>15</xdr:col>
      <xdr:colOff>101600</xdr:colOff>
      <xdr:row>37</xdr:row>
      <xdr:rowOff>76642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93169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9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151327</xdr:rowOff>
    </xdr:from>
    <xdr:to>
      <xdr:col>10</xdr:col>
      <xdr:colOff>165100</xdr:colOff>
      <xdr:row>37</xdr:row>
      <xdr:rowOff>81477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98004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152721</xdr:rowOff>
    </xdr:from>
    <xdr:to>
      <xdr:col>6</xdr:col>
      <xdr:colOff>38100</xdr:colOff>
      <xdr:row>37</xdr:row>
      <xdr:rowOff>82871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99398</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116515</xdr:rowOff>
    </xdr:from>
    <xdr:to>
      <xdr:col>24</xdr:col>
      <xdr:colOff>63500</xdr:colOff>
      <xdr:row>55</xdr:row>
      <xdr:rowOff>141323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46265"/>
          <a:ext cx="8382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141323</xdr:rowOff>
    </xdr:from>
    <xdr:to>
      <xdr:col>19</xdr:col>
      <xdr:colOff>177800</xdr:colOff>
      <xdr:row>55</xdr:row>
      <xdr:rowOff>166734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71073"/>
          <a:ext cx="889000" cy="2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166734</xdr:rowOff>
    </xdr:from>
    <xdr:to>
      <xdr:col>15</xdr:col>
      <xdr:colOff>50800</xdr:colOff>
      <xdr:row>56</xdr:row>
      <xdr:rowOff>44790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96484"/>
          <a:ext cx="889000" cy="4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44790</xdr:rowOff>
    </xdr:from>
    <xdr:to>
      <xdr:col>10</xdr:col>
      <xdr:colOff>114300</xdr:colOff>
      <xdr:row>56</xdr:row>
      <xdr:rowOff>78760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45990"/>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65715</xdr:rowOff>
    </xdr:from>
    <xdr:to>
      <xdr:col>24</xdr:col>
      <xdr:colOff>114300</xdr:colOff>
      <xdr:row>55</xdr:row>
      <xdr:rowOff>167315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88592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90523</xdr:rowOff>
    </xdr:from>
    <xdr:to>
      <xdr:col>20</xdr:col>
      <xdr:colOff>38100</xdr:colOff>
      <xdr:row>56</xdr:row>
      <xdr:rowOff>20673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37200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115934</xdr:rowOff>
    </xdr:from>
    <xdr:to>
      <xdr:col>15</xdr:col>
      <xdr:colOff>101600</xdr:colOff>
      <xdr:row>56</xdr:row>
      <xdr:rowOff>46084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62611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2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165440</xdr:rowOff>
    </xdr:from>
    <xdr:to>
      <xdr:col>10</xdr:col>
      <xdr:colOff>165100</xdr:colOff>
      <xdr:row>56</xdr:row>
      <xdr:rowOff>95590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112117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27960</xdr:rowOff>
    </xdr:from>
    <xdr:to>
      <xdr:col>6</xdr:col>
      <xdr:colOff>38100</xdr:colOff>
      <xdr:row>56</xdr:row>
      <xdr:rowOff>129560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146087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0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79967</xdr:rowOff>
    </xdr:from>
    <xdr:to>
      <xdr:col>24</xdr:col>
      <xdr:colOff>63500</xdr:colOff>
      <xdr:row>78</xdr:row>
      <xdr:rowOff>84767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53067"/>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76012</xdr:rowOff>
    </xdr:from>
    <xdr:to>
      <xdr:col>19</xdr:col>
      <xdr:colOff>177800</xdr:colOff>
      <xdr:row>78</xdr:row>
      <xdr:rowOff>84767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49112"/>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57130</xdr:rowOff>
    </xdr:from>
    <xdr:to>
      <xdr:col>15</xdr:col>
      <xdr:colOff>50800</xdr:colOff>
      <xdr:row>78</xdr:row>
      <xdr:rowOff>76012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30230"/>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57130</xdr:rowOff>
    </xdr:from>
    <xdr:to>
      <xdr:col>10</xdr:col>
      <xdr:colOff>114300</xdr:colOff>
      <xdr:row>78</xdr:row>
      <xdr:rowOff>61382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0230"/>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29167</xdr:rowOff>
    </xdr:from>
    <xdr:to>
      <xdr:col>24</xdr:col>
      <xdr:colOff>114300</xdr:colOff>
      <xdr:row>78</xdr:row>
      <xdr:rowOff>130767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115544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33967</xdr:rowOff>
    </xdr:from>
    <xdr:to>
      <xdr:col>20</xdr:col>
      <xdr:colOff>38100</xdr:colOff>
      <xdr:row>78</xdr:row>
      <xdr:rowOff>135567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126694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25212</xdr:rowOff>
    </xdr:from>
    <xdr:to>
      <xdr:col>15</xdr:col>
      <xdr:colOff>101600</xdr:colOff>
      <xdr:row>78</xdr:row>
      <xdr:rowOff>126812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117939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6330</xdr:rowOff>
    </xdr:from>
    <xdr:to>
      <xdr:col>10</xdr:col>
      <xdr:colOff>165100</xdr:colOff>
      <xdr:row>78</xdr:row>
      <xdr:rowOff>107930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99057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10582</xdr:rowOff>
    </xdr:from>
    <xdr:to>
      <xdr:col>6</xdr:col>
      <xdr:colOff>38100</xdr:colOff>
      <xdr:row>78</xdr:row>
      <xdr:rowOff>112182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103309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4192</xdr:rowOff>
    </xdr:from>
    <xdr:to>
      <xdr:col>24</xdr:col>
      <xdr:colOff>63500</xdr:colOff>
      <xdr:row>98</xdr:row>
      <xdr:rowOff>37196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806292"/>
          <a:ext cx="838200" cy="3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156192</xdr:rowOff>
    </xdr:from>
    <xdr:to>
      <xdr:col>19</xdr:col>
      <xdr:colOff>177800</xdr:colOff>
      <xdr:row>98</xdr:row>
      <xdr:rowOff>37196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786842"/>
          <a:ext cx="889000" cy="5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156192</xdr:rowOff>
    </xdr:from>
    <xdr:to>
      <xdr:col>15</xdr:col>
      <xdr:colOff>50800</xdr:colOff>
      <xdr:row>98</xdr:row>
      <xdr:rowOff>131986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86842"/>
          <a:ext cx="889000" cy="1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131986</xdr:rowOff>
    </xdr:from>
    <xdr:to>
      <xdr:col>10</xdr:col>
      <xdr:colOff>114300</xdr:colOff>
      <xdr:row>98</xdr:row>
      <xdr:rowOff>133038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34086"/>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124842</xdr:rowOff>
    </xdr:from>
    <xdr:to>
      <xdr:col>24</xdr:col>
      <xdr:colOff>114300</xdr:colOff>
      <xdr:row>98</xdr:row>
      <xdr:rowOff>54992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39769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157846</xdr:rowOff>
    </xdr:from>
    <xdr:to>
      <xdr:col>20</xdr:col>
      <xdr:colOff>38100</xdr:colOff>
      <xdr:row>98</xdr:row>
      <xdr:rowOff>87996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79123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105392</xdr:rowOff>
    </xdr:from>
    <xdr:to>
      <xdr:col>15</xdr:col>
      <xdr:colOff>101600</xdr:colOff>
      <xdr:row>98</xdr:row>
      <xdr:rowOff>35542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26669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81186</xdr:rowOff>
    </xdr:from>
    <xdr:to>
      <xdr:col>10</xdr:col>
      <xdr:colOff>165100</xdr:colOff>
      <xdr:row>99</xdr:row>
      <xdr:rowOff>11336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82238</xdr:rowOff>
    </xdr:from>
    <xdr:to>
      <xdr:col>6</xdr:col>
      <xdr:colOff>38100</xdr:colOff>
      <xdr:row>99</xdr:row>
      <xdr:rowOff>12388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3515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149560</xdr:rowOff>
    </xdr:from>
    <xdr:to>
      <xdr:col>55</xdr:col>
      <xdr:colOff>0</xdr:colOff>
      <xdr:row>36</xdr:row>
      <xdr:rowOff>66243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50310"/>
          <a:ext cx="838200" cy="8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10888</xdr:rowOff>
    </xdr:from>
    <xdr:to>
      <xdr:col>50</xdr:col>
      <xdr:colOff>114300</xdr:colOff>
      <xdr:row>35</xdr:row>
      <xdr:rowOff>149560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011638"/>
          <a:ext cx="889000" cy="1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44762</xdr:rowOff>
    </xdr:from>
    <xdr:to>
      <xdr:col>45</xdr:col>
      <xdr:colOff>177800</xdr:colOff>
      <xdr:row>35</xdr:row>
      <xdr:rowOff>10888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874062"/>
          <a:ext cx="889000" cy="13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44762</xdr:rowOff>
    </xdr:from>
    <xdr:to>
      <xdr:col>41</xdr:col>
      <xdr:colOff>50800</xdr:colOff>
      <xdr:row>37</xdr:row>
      <xdr:rowOff>8468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874062"/>
          <a:ext cx="889000" cy="47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15443</xdr:rowOff>
    </xdr:from>
    <xdr:to>
      <xdr:col>55</xdr:col>
      <xdr:colOff>50800</xdr:colOff>
      <xdr:row>36</xdr:row>
      <xdr:rowOff>117043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38320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3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98760</xdr:rowOff>
    </xdr:from>
    <xdr:to>
      <xdr:col>50</xdr:col>
      <xdr:colOff>165100</xdr:colOff>
      <xdr:row>36</xdr:row>
      <xdr:rowOff>28910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45437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87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131538</xdr:rowOff>
    </xdr:from>
    <xdr:to>
      <xdr:col>46</xdr:col>
      <xdr:colOff>38100</xdr:colOff>
      <xdr:row>35</xdr:row>
      <xdr:rowOff>61688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9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78215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73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165412</xdr:rowOff>
    </xdr:from>
    <xdr:to>
      <xdr:col>41</xdr:col>
      <xdr:colOff>101600</xdr:colOff>
      <xdr:row>34</xdr:row>
      <xdr:rowOff>95562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112089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59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129118</xdr:rowOff>
    </xdr:from>
    <xdr:to>
      <xdr:col>36</xdr:col>
      <xdr:colOff>165100</xdr:colOff>
      <xdr:row>37</xdr:row>
      <xdr:rowOff>59268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75795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7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54135</xdr:rowOff>
    </xdr:from>
    <xdr:to>
      <xdr:col>55</xdr:col>
      <xdr:colOff>0</xdr:colOff>
      <xdr:row>52</xdr:row>
      <xdr:rowOff>162457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8969535"/>
          <a:ext cx="838200" cy="10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54135</xdr:rowOff>
    </xdr:from>
    <xdr:to>
      <xdr:col>50</xdr:col>
      <xdr:colOff>114300</xdr:colOff>
      <xdr:row>54</xdr:row>
      <xdr:rowOff>18068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8969535"/>
          <a:ext cx="889000" cy="30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18068</xdr:rowOff>
    </xdr:from>
    <xdr:to>
      <xdr:col>45</xdr:col>
      <xdr:colOff>177800</xdr:colOff>
      <xdr:row>55</xdr:row>
      <xdr:rowOff>23902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276368"/>
          <a:ext cx="889000" cy="1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131202</xdr:rowOff>
    </xdr:from>
    <xdr:to>
      <xdr:col>41</xdr:col>
      <xdr:colOff>50800</xdr:colOff>
      <xdr:row>55</xdr:row>
      <xdr:rowOff>23902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389502"/>
          <a:ext cx="889000" cy="6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111657</xdr:rowOff>
    </xdr:from>
    <xdr:to>
      <xdr:col>55</xdr:col>
      <xdr:colOff>50800</xdr:colOff>
      <xdr:row>53</xdr:row>
      <xdr:rowOff>41807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134534</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88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3335</xdr:rowOff>
    </xdr:from>
    <xdr:to>
      <xdr:col>50</xdr:col>
      <xdr:colOff>165100</xdr:colOff>
      <xdr:row>52</xdr:row>
      <xdr:rowOff>104935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89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121462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869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138718</xdr:rowOff>
    </xdr:from>
    <xdr:to>
      <xdr:col>46</xdr:col>
      <xdr:colOff>38100</xdr:colOff>
      <xdr:row>54</xdr:row>
      <xdr:rowOff>68868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2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85395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00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144552</xdr:rowOff>
    </xdr:from>
    <xdr:to>
      <xdr:col>41</xdr:col>
      <xdr:colOff>101600</xdr:colOff>
      <xdr:row>55</xdr:row>
      <xdr:rowOff>74702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4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91229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1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80402</xdr:rowOff>
    </xdr:from>
    <xdr:to>
      <xdr:col>36</xdr:col>
      <xdr:colOff>165100</xdr:colOff>
      <xdr:row>55</xdr:row>
      <xdr:rowOff>10552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27079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11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25895</xdr:rowOff>
    </xdr:from>
    <xdr:to>
      <xdr:col>55</xdr:col>
      <xdr:colOff>0</xdr:colOff>
      <xdr:row>72</xdr:row>
      <xdr:rowOff>132131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198845"/>
          <a:ext cx="838200" cy="2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25895</xdr:rowOff>
    </xdr:from>
    <xdr:to>
      <xdr:col>50</xdr:col>
      <xdr:colOff>114300</xdr:colOff>
      <xdr:row>76</xdr:row>
      <xdr:rowOff>72326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198845"/>
          <a:ext cx="889000" cy="90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72326</xdr:rowOff>
    </xdr:from>
    <xdr:to>
      <xdr:col>45</xdr:col>
      <xdr:colOff>177800</xdr:colOff>
      <xdr:row>78</xdr:row>
      <xdr:rowOff>13793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102526"/>
          <a:ext cx="889000" cy="28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70980</xdr:rowOff>
    </xdr:from>
    <xdr:to>
      <xdr:col>41</xdr:col>
      <xdr:colOff>50800</xdr:colOff>
      <xdr:row>78</xdr:row>
      <xdr:rowOff>13793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72630"/>
          <a:ext cx="889000" cy="1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81331</xdr:rowOff>
    </xdr:from>
    <xdr:to>
      <xdr:col>55</xdr:col>
      <xdr:colOff>50800</xdr:colOff>
      <xdr:row>73</xdr:row>
      <xdr:rowOff>11481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4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104208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2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146545</xdr:rowOff>
    </xdr:from>
    <xdr:to>
      <xdr:col>50</xdr:col>
      <xdr:colOff>165100</xdr:colOff>
      <xdr:row>71</xdr:row>
      <xdr:rowOff>76695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1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93222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192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21526</xdr:rowOff>
    </xdr:from>
    <xdr:to>
      <xdr:col>46</xdr:col>
      <xdr:colOff>38100</xdr:colOff>
      <xdr:row>76</xdr:row>
      <xdr:rowOff>123126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0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139654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134443</xdr:rowOff>
    </xdr:from>
    <xdr:to>
      <xdr:col>41</xdr:col>
      <xdr:colOff>101600</xdr:colOff>
      <xdr:row>78</xdr:row>
      <xdr:rowOff>64593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55720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20180</xdr:rowOff>
    </xdr:from>
    <xdr:to>
      <xdr:col>36</xdr:col>
      <xdr:colOff>165100</xdr:colOff>
      <xdr:row>77</xdr:row>
      <xdr:rowOff>121780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138307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75043</xdr:rowOff>
    </xdr:from>
    <xdr:to>
      <xdr:col>55</xdr:col>
      <xdr:colOff>0</xdr:colOff>
      <xdr:row>96</xdr:row>
      <xdr:rowOff>89857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534243"/>
          <a:ext cx="8382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68971</xdr:rowOff>
    </xdr:from>
    <xdr:to>
      <xdr:col>50</xdr:col>
      <xdr:colOff>114300</xdr:colOff>
      <xdr:row>96</xdr:row>
      <xdr:rowOff>75043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528171"/>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153626</xdr:rowOff>
    </xdr:from>
    <xdr:to>
      <xdr:col>45</xdr:col>
      <xdr:colOff>177800</xdr:colOff>
      <xdr:row>96</xdr:row>
      <xdr:rowOff>68971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441376"/>
          <a:ext cx="889000" cy="8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71065</xdr:rowOff>
    </xdr:from>
    <xdr:to>
      <xdr:col>41</xdr:col>
      <xdr:colOff>50800</xdr:colOff>
      <xdr:row>95</xdr:row>
      <xdr:rowOff>153626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358815"/>
          <a:ext cx="889000" cy="8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39057</xdr:rowOff>
    </xdr:from>
    <xdr:to>
      <xdr:col>55</xdr:col>
      <xdr:colOff>50800</xdr:colOff>
      <xdr:row>96</xdr:row>
      <xdr:rowOff>140657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61934</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24243</xdr:rowOff>
    </xdr:from>
    <xdr:to>
      <xdr:col>50</xdr:col>
      <xdr:colOff>165100</xdr:colOff>
      <xdr:row>96</xdr:row>
      <xdr:rowOff>125843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116970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7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18171</xdr:rowOff>
    </xdr:from>
    <xdr:to>
      <xdr:col>46</xdr:col>
      <xdr:colOff>38100</xdr:colOff>
      <xdr:row>96</xdr:row>
      <xdr:rowOff>119771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4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136298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102826</xdr:rowOff>
    </xdr:from>
    <xdr:to>
      <xdr:col>41</xdr:col>
      <xdr:colOff>101600</xdr:colOff>
      <xdr:row>96</xdr:row>
      <xdr:rowOff>32976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3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24103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20265</xdr:rowOff>
    </xdr:from>
    <xdr:to>
      <xdr:col>36</xdr:col>
      <xdr:colOff>165100</xdr:colOff>
      <xdr:row>95</xdr:row>
      <xdr:rowOff>121865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3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138392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08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146520</xdr:rowOff>
    </xdr:from>
    <xdr:to>
      <xdr:col>85</xdr:col>
      <xdr:colOff>127000</xdr:colOff>
      <xdr:row>39</xdr:row>
      <xdr:rowOff>43269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61620"/>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134023</xdr:rowOff>
    </xdr:from>
    <xdr:to>
      <xdr:col>81</xdr:col>
      <xdr:colOff>50800</xdr:colOff>
      <xdr:row>38</xdr:row>
      <xdr:rowOff>146520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77673"/>
          <a:ext cx="889000" cy="1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169990</xdr:rowOff>
    </xdr:from>
    <xdr:to>
      <xdr:col>76</xdr:col>
      <xdr:colOff>114300</xdr:colOff>
      <xdr:row>37</xdr:row>
      <xdr:rowOff>134023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827840"/>
          <a:ext cx="889000" cy="64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169990</xdr:rowOff>
    </xdr:from>
    <xdr:to>
      <xdr:col>71</xdr:col>
      <xdr:colOff>177800</xdr:colOff>
      <xdr:row>35</xdr:row>
      <xdr:rowOff>118173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827840"/>
          <a:ext cx="889000" cy="29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72318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2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163919</xdr:rowOff>
    </xdr:from>
    <xdr:to>
      <xdr:col>85</xdr:col>
      <xdr:colOff>177800</xdr:colOff>
      <xdr:row>39</xdr:row>
      <xdr:rowOff>94069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78846</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3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95720</xdr:rowOff>
    </xdr:from>
    <xdr:to>
      <xdr:col>81</xdr:col>
      <xdr:colOff>101600</xdr:colOff>
      <xdr:row>39</xdr:row>
      <xdr:rowOff>25870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16997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83223</xdr:rowOff>
    </xdr:from>
    <xdr:to>
      <xdr:col>76</xdr:col>
      <xdr:colOff>165100</xdr:colOff>
      <xdr:row>38</xdr:row>
      <xdr:rowOff>13373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119190</xdr:rowOff>
    </xdr:from>
    <xdr:to>
      <xdr:col>72</xdr:col>
      <xdr:colOff>38100</xdr:colOff>
      <xdr:row>34</xdr:row>
      <xdr:rowOff>49340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7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65867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5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67373</xdr:rowOff>
    </xdr:from>
    <xdr:to>
      <xdr:col>67</xdr:col>
      <xdr:colOff>101600</xdr:colOff>
      <xdr:row>35</xdr:row>
      <xdr:rowOff>168973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0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14050</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8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108420</xdr:rowOff>
    </xdr:from>
    <xdr:to>
      <xdr:col>85</xdr:col>
      <xdr:colOff>127000</xdr:colOff>
      <xdr:row>77</xdr:row>
      <xdr:rowOff>5792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38620"/>
          <a:ext cx="838200" cy="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5792</xdr:rowOff>
    </xdr:from>
    <xdr:to>
      <xdr:col>81</xdr:col>
      <xdr:colOff>50800</xdr:colOff>
      <xdr:row>77</xdr:row>
      <xdr:rowOff>51867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07442"/>
          <a:ext cx="889000" cy="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51867</xdr:rowOff>
    </xdr:from>
    <xdr:to>
      <xdr:col>76</xdr:col>
      <xdr:colOff>114300</xdr:colOff>
      <xdr:row>77</xdr:row>
      <xdr:rowOff>80594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53517"/>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80594</xdr:rowOff>
    </xdr:from>
    <xdr:to>
      <xdr:col>71</xdr:col>
      <xdr:colOff>177800</xdr:colOff>
      <xdr:row>77</xdr:row>
      <xdr:rowOff>94044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82244"/>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57620</xdr:rowOff>
    </xdr:from>
    <xdr:to>
      <xdr:col>85</xdr:col>
      <xdr:colOff>177800</xdr:colOff>
      <xdr:row>76</xdr:row>
      <xdr:rowOff>159220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80497</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126442</xdr:rowOff>
    </xdr:from>
    <xdr:to>
      <xdr:col>81</xdr:col>
      <xdr:colOff>101600</xdr:colOff>
      <xdr:row>77</xdr:row>
      <xdr:rowOff>56592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73118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1067</xdr:rowOff>
    </xdr:from>
    <xdr:to>
      <xdr:col>76</xdr:col>
      <xdr:colOff>165100</xdr:colOff>
      <xdr:row>77</xdr:row>
      <xdr:rowOff>102667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93794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9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29794</xdr:rowOff>
    </xdr:from>
    <xdr:to>
      <xdr:col>72</xdr:col>
      <xdr:colOff>38100</xdr:colOff>
      <xdr:row>77</xdr:row>
      <xdr:rowOff>131394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122521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43244</xdr:rowOff>
    </xdr:from>
    <xdr:to>
      <xdr:col>67</xdr:col>
      <xdr:colOff>101600</xdr:colOff>
      <xdr:row>77</xdr:row>
      <xdr:rowOff>144844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135971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8854</xdr:rowOff>
    </xdr:from>
    <xdr:to>
      <xdr:col>85</xdr:col>
      <xdr:colOff>127000</xdr:colOff>
      <xdr:row>98</xdr:row>
      <xdr:rowOff>22230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10954"/>
          <a:ext cx="8382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22230</xdr:rowOff>
    </xdr:from>
    <xdr:to>
      <xdr:col>81</xdr:col>
      <xdr:colOff>50800</xdr:colOff>
      <xdr:row>98</xdr:row>
      <xdr:rowOff>49952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24330"/>
          <a:ext cx="889000" cy="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49952</xdr:rowOff>
    </xdr:from>
    <xdr:to>
      <xdr:col>76</xdr:col>
      <xdr:colOff>114300</xdr:colOff>
      <xdr:row>98</xdr:row>
      <xdr:rowOff>109479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52052"/>
          <a:ext cx="889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87629</xdr:rowOff>
    </xdr:from>
    <xdr:to>
      <xdr:col>71</xdr:col>
      <xdr:colOff>177800</xdr:colOff>
      <xdr:row>98</xdr:row>
      <xdr:rowOff>109479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89729"/>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129504</xdr:rowOff>
    </xdr:from>
    <xdr:to>
      <xdr:col>85</xdr:col>
      <xdr:colOff>177800</xdr:colOff>
      <xdr:row>98</xdr:row>
      <xdr:rowOff>59654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152381</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142880</xdr:rowOff>
    </xdr:from>
    <xdr:to>
      <xdr:col>81</xdr:col>
      <xdr:colOff>101600</xdr:colOff>
      <xdr:row>98</xdr:row>
      <xdr:rowOff>73030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89557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4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170602</xdr:rowOff>
    </xdr:from>
    <xdr:to>
      <xdr:col>76</xdr:col>
      <xdr:colOff>165100</xdr:colOff>
      <xdr:row>98</xdr:row>
      <xdr:rowOff>100752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117279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58679</xdr:rowOff>
    </xdr:from>
    <xdr:to>
      <xdr:col>72</xdr:col>
      <xdr:colOff>38100</xdr:colOff>
      <xdr:row>98</xdr:row>
      <xdr:rowOff>160279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151406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5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36829</xdr:rowOff>
    </xdr:from>
    <xdr:to>
      <xdr:col>67</xdr:col>
      <xdr:colOff>101600</xdr:colOff>
      <xdr:row>98</xdr:row>
      <xdr:rowOff>138429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154956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28276</xdr:rowOff>
    </xdr:from>
    <xdr:to>
      <xdr:col>116</xdr:col>
      <xdr:colOff>63500</xdr:colOff>
      <xdr:row>76</xdr:row>
      <xdr:rowOff>52260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058476"/>
          <a:ext cx="8382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141700</xdr:rowOff>
    </xdr:from>
    <xdr:to>
      <xdr:col>111</xdr:col>
      <xdr:colOff>177800</xdr:colOff>
      <xdr:row>76</xdr:row>
      <xdr:rowOff>52260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000450"/>
          <a:ext cx="889000" cy="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141700</xdr:rowOff>
    </xdr:from>
    <xdr:to>
      <xdr:col>107</xdr:col>
      <xdr:colOff>50800</xdr:colOff>
      <xdr:row>76</xdr:row>
      <xdr:rowOff>40430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00450"/>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40430</xdr:rowOff>
    </xdr:from>
    <xdr:to>
      <xdr:col>102</xdr:col>
      <xdr:colOff>114300</xdr:colOff>
      <xdr:row>76</xdr:row>
      <xdr:rowOff>93294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070630"/>
          <a:ext cx="889000" cy="5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9002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148926</xdr:rowOff>
    </xdr:from>
    <xdr:to>
      <xdr:col>116</xdr:col>
      <xdr:colOff>114300</xdr:colOff>
      <xdr:row>76</xdr:row>
      <xdr:rowOff>79076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127353</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9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1460</xdr:rowOff>
    </xdr:from>
    <xdr:to>
      <xdr:col>112</xdr:col>
      <xdr:colOff>38100</xdr:colOff>
      <xdr:row>76</xdr:row>
      <xdr:rowOff>103060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0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94187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90900</xdr:rowOff>
    </xdr:from>
    <xdr:to>
      <xdr:col>107</xdr:col>
      <xdr:colOff>101600</xdr:colOff>
      <xdr:row>76</xdr:row>
      <xdr:rowOff>21050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37577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161080</xdr:rowOff>
    </xdr:from>
    <xdr:to>
      <xdr:col>102</xdr:col>
      <xdr:colOff>165100</xdr:colOff>
      <xdr:row>76</xdr:row>
      <xdr:rowOff>91230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82357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42494</xdr:rowOff>
    </xdr:from>
    <xdr:to>
      <xdr:col>98</xdr:col>
      <xdr:colOff>38100</xdr:colOff>
      <xdr:row>76</xdr:row>
      <xdr:rowOff>144094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135221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762,210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主な構成項目である普通建設事業費（うち新規整備）については、令和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減少しているものの、新市建設計画に基づく建設事業として、新中学校整備事業や松原公園津波避難複合施設整備事業の実施に加えて、新たなリサイクルセンター、日向公園整備事業の本格化により、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87,596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円と類似団体平均及び静岡県平均を大幅に上回り、高い数値となっている。物件費についても一人当たり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117,571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円となっており、類似団体平均及び静岡県平均と比べ高い数値となっているが、その要因としては、合併以前から保有している公共施設が多く、維持管理に費用を要していることが挙げられる。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市建設計画に基づく大型事業の実施が見込まれるが、事業計画の精査等により事業費の抑制を図るとともに、公共施設再配置計画に基づく施設の適正化や補助金の見直しなどに取り組み、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28,271
27,855
363.97
23,492,976
21,548,455
1,182,925
10,671,514
25,261,236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144337</xdr:rowOff>
    </xdr:from>
    <xdr:to>
      <xdr:col>24</xdr:col>
      <xdr:colOff>63500</xdr:colOff>
      <xdr:row>37</xdr:row>
      <xdr:rowOff>148975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7987"/>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148975</xdr:rowOff>
    </xdr:from>
    <xdr:to>
      <xdr:col>19</xdr:col>
      <xdr:colOff>177800</xdr:colOff>
      <xdr:row>37</xdr:row>
      <xdr:rowOff>155441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92625"/>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155441</xdr:rowOff>
    </xdr:from>
    <xdr:to>
      <xdr:col>15</xdr:col>
      <xdr:colOff>50800</xdr:colOff>
      <xdr:row>38</xdr:row>
      <xdr:rowOff>3650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9909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154984</xdr:rowOff>
    </xdr:from>
    <xdr:to>
      <xdr:col>10</xdr:col>
      <xdr:colOff>114300</xdr:colOff>
      <xdr:row>38</xdr:row>
      <xdr:rowOff>3650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9863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93537</xdr:rowOff>
    </xdr:from>
    <xdr:to>
      <xdr:col>24</xdr:col>
      <xdr:colOff>114300</xdr:colOff>
      <xdr:row>38</xdr:row>
      <xdr:rowOff>23687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98175</xdr:rowOff>
    </xdr:from>
    <xdr:to>
      <xdr:col>20</xdr:col>
      <xdr:colOff>38100</xdr:colOff>
      <xdr:row>38</xdr:row>
      <xdr:rowOff>28325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19452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3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104641</xdr:rowOff>
    </xdr:from>
    <xdr:to>
      <xdr:col>15</xdr:col>
      <xdr:colOff>101600</xdr:colOff>
      <xdr:row>38</xdr:row>
      <xdr:rowOff>34791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25918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4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124300</xdr:rowOff>
    </xdr:from>
    <xdr:to>
      <xdr:col>10</xdr:col>
      <xdr:colOff>165100</xdr:colOff>
      <xdr:row>38</xdr:row>
      <xdr:rowOff>54450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45577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104184</xdr:rowOff>
    </xdr:from>
    <xdr:to>
      <xdr:col>6</xdr:col>
      <xdr:colOff>38100</xdr:colOff>
      <xdr:row>38</xdr:row>
      <xdr:rowOff>34334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25461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83116</xdr:rowOff>
    </xdr:from>
    <xdr:to>
      <xdr:col>24</xdr:col>
      <xdr:colOff>63500</xdr:colOff>
      <xdr:row>57</xdr:row>
      <xdr:rowOff>107786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55766"/>
          <a:ext cx="8382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107786</xdr:rowOff>
    </xdr:from>
    <xdr:to>
      <xdr:col>19</xdr:col>
      <xdr:colOff>177800</xdr:colOff>
      <xdr:row>57</xdr:row>
      <xdr:rowOff>122724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8043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140681</xdr:rowOff>
    </xdr:from>
    <xdr:to>
      <xdr:col>15</xdr:col>
      <xdr:colOff>50800</xdr:colOff>
      <xdr:row>57</xdr:row>
      <xdr:rowOff>122724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41881"/>
          <a:ext cx="889000" cy="1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140681</xdr:rowOff>
    </xdr:from>
    <xdr:to>
      <xdr:col>10</xdr:col>
      <xdr:colOff>114300</xdr:colOff>
      <xdr:row>58</xdr:row>
      <xdr:rowOff>4797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41881"/>
          <a:ext cx="889000" cy="20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32316</xdr:rowOff>
    </xdr:from>
    <xdr:to>
      <xdr:col>24</xdr:col>
      <xdr:colOff>114300</xdr:colOff>
      <xdr:row>57</xdr:row>
      <xdr:rowOff>133916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55193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5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56986</xdr:rowOff>
    </xdr:from>
    <xdr:to>
      <xdr:col>20</xdr:col>
      <xdr:colOff>38100</xdr:colOff>
      <xdr:row>57</xdr:row>
      <xdr:rowOff>158586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0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71924</xdr:rowOff>
    </xdr:from>
    <xdr:to>
      <xdr:col>15</xdr:col>
      <xdr:colOff>101600</xdr:colOff>
      <xdr:row>58</xdr:row>
      <xdr:rowOff>2074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18601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1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89881</xdr:rowOff>
    </xdr:from>
    <xdr:to>
      <xdr:col>10</xdr:col>
      <xdr:colOff>165100</xdr:colOff>
      <xdr:row>57</xdr:row>
      <xdr:rowOff>20031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36558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6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125447</xdr:rowOff>
    </xdr:from>
    <xdr:to>
      <xdr:col>6</xdr:col>
      <xdr:colOff>38100</xdr:colOff>
      <xdr:row>58</xdr:row>
      <xdr:rowOff>55597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72124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7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92509</xdr:rowOff>
    </xdr:from>
    <xdr:to>
      <xdr:col>24</xdr:col>
      <xdr:colOff>63500</xdr:colOff>
      <xdr:row>77</xdr:row>
      <xdr:rowOff>127977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94159"/>
          <a:ext cx="838200" cy="3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102739</xdr:rowOff>
    </xdr:from>
    <xdr:to>
      <xdr:col>19</xdr:col>
      <xdr:colOff>177800</xdr:colOff>
      <xdr:row>77</xdr:row>
      <xdr:rowOff>127977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04389"/>
          <a:ext cx="8890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102739</xdr:rowOff>
    </xdr:from>
    <xdr:to>
      <xdr:col>15</xdr:col>
      <xdr:colOff>50800</xdr:colOff>
      <xdr:row>77</xdr:row>
      <xdr:rowOff>158136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4389"/>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158136</xdr:rowOff>
    </xdr:from>
    <xdr:to>
      <xdr:col>10</xdr:col>
      <xdr:colOff>114300</xdr:colOff>
      <xdr:row>78</xdr:row>
      <xdr:rowOff>4704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59786"/>
          <a:ext cx="8890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41709</xdr:rowOff>
    </xdr:from>
    <xdr:to>
      <xdr:col>24</xdr:col>
      <xdr:colOff>114300</xdr:colOff>
      <xdr:row>77</xdr:row>
      <xdr:rowOff>143309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128086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77177</xdr:rowOff>
    </xdr:from>
    <xdr:to>
      <xdr:col>20</xdr:col>
      <xdr:colOff>38100</xdr:colOff>
      <xdr:row>78</xdr:row>
      <xdr:rowOff>7327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169904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7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51939</xdr:rowOff>
    </xdr:from>
    <xdr:to>
      <xdr:col>15</xdr:col>
      <xdr:colOff>101600</xdr:colOff>
      <xdr:row>77</xdr:row>
      <xdr:rowOff>153539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144666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107336</xdr:rowOff>
    </xdr:from>
    <xdr:to>
      <xdr:col>10</xdr:col>
      <xdr:colOff>165100</xdr:colOff>
      <xdr:row>78</xdr:row>
      <xdr:rowOff>37486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28613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0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125354</xdr:rowOff>
    </xdr:from>
    <xdr:to>
      <xdr:col>6</xdr:col>
      <xdr:colOff>38100</xdr:colOff>
      <xdr:row>78</xdr:row>
      <xdr:rowOff>55504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46631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67432</xdr:rowOff>
    </xdr:from>
    <xdr:to>
      <xdr:col>24</xdr:col>
      <xdr:colOff>63500</xdr:colOff>
      <xdr:row>95</xdr:row>
      <xdr:rowOff>66563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83732"/>
          <a:ext cx="838200" cy="1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83494</xdr:rowOff>
    </xdr:from>
    <xdr:to>
      <xdr:col>19</xdr:col>
      <xdr:colOff>177800</xdr:colOff>
      <xdr:row>95</xdr:row>
      <xdr:rowOff>66563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856894"/>
          <a:ext cx="889000" cy="49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83494</xdr:rowOff>
    </xdr:from>
    <xdr:to>
      <xdr:col>15</xdr:col>
      <xdr:colOff>50800</xdr:colOff>
      <xdr:row>96</xdr:row>
      <xdr:rowOff>10885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856894"/>
          <a:ext cx="889000" cy="6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10885</xdr:rowOff>
    </xdr:from>
    <xdr:to>
      <xdr:col>10</xdr:col>
      <xdr:colOff>114300</xdr:colOff>
      <xdr:row>97</xdr:row>
      <xdr:rowOff>12629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70085"/>
          <a:ext cx="889000" cy="1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xdr:rowOff>
    </xdr:from>
    <xdr:to>
      <xdr:col>24</xdr:col>
      <xdr:colOff>114300</xdr:colOff>
      <xdr:row>94</xdr:row>
      <xdr:rowOff>118232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39509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8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15763</xdr:rowOff>
    </xdr:from>
    <xdr:to>
      <xdr:col>20</xdr:col>
      <xdr:colOff>38100</xdr:colOff>
      <xdr:row>95</xdr:row>
      <xdr:rowOff>117363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0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133890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32694</xdr:rowOff>
    </xdr:from>
    <xdr:to>
      <xdr:col>15</xdr:col>
      <xdr:colOff>101600</xdr:colOff>
      <xdr:row>92</xdr:row>
      <xdr:rowOff>134294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150821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58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131535</xdr:rowOff>
    </xdr:from>
    <xdr:to>
      <xdr:col>10</xdr:col>
      <xdr:colOff>165100</xdr:colOff>
      <xdr:row>96</xdr:row>
      <xdr:rowOff>61685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78212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133279</xdr:rowOff>
    </xdr:from>
    <xdr:to>
      <xdr:col>6</xdr:col>
      <xdr:colOff>38100</xdr:colOff>
      <xdr:row>97</xdr:row>
      <xdr:rowOff>63429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54556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8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16942</xdr:rowOff>
    </xdr:from>
    <xdr:to>
      <xdr:col>55</xdr:col>
      <xdr:colOff>0</xdr:colOff>
      <xdr:row>38</xdr:row>
      <xdr:rowOff>18999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3204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18999</xdr:rowOff>
    </xdr:from>
    <xdr:to>
      <xdr:col>50</xdr:col>
      <xdr:colOff>114300</xdr:colOff>
      <xdr:row>38</xdr:row>
      <xdr:rowOff>20142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340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18542</xdr:rowOff>
    </xdr:from>
    <xdr:to>
      <xdr:col>45</xdr:col>
      <xdr:colOff>177800</xdr:colOff>
      <xdr:row>38</xdr:row>
      <xdr:rowOff>20142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3364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16713</xdr:rowOff>
    </xdr:from>
    <xdr:to>
      <xdr:col>41</xdr:col>
      <xdr:colOff>50800</xdr:colOff>
      <xdr:row>38</xdr:row>
      <xdr:rowOff>18542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3181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98417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139649</xdr:rowOff>
    </xdr:from>
    <xdr:to>
      <xdr:col>50</xdr:col>
      <xdr:colOff>165100</xdr:colOff>
      <xdr:row>38</xdr:row>
      <xdr:rowOff>69799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60926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140792</xdr:rowOff>
    </xdr:from>
    <xdr:to>
      <xdr:col>46</xdr:col>
      <xdr:colOff>38100</xdr:colOff>
      <xdr:row>38</xdr:row>
      <xdr:rowOff>70942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62069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7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139192</xdr:rowOff>
    </xdr:from>
    <xdr:to>
      <xdr:col>41</xdr:col>
      <xdr:colOff>101600</xdr:colOff>
      <xdr:row>38</xdr:row>
      <xdr:rowOff>69342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60469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137363</xdr:rowOff>
    </xdr:from>
    <xdr:to>
      <xdr:col>36</xdr:col>
      <xdr:colOff>165100</xdr:colOff>
      <xdr:row>38</xdr:row>
      <xdr:rowOff>67514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58640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34544</xdr:rowOff>
    </xdr:from>
    <xdr:to>
      <xdr:col>55</xdr:col>
      <xdr:colOff>0</xdr:colOff>
      <xdr:row>57</xdr:row>
      <xdr:rowOff>43917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07194"/>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43917</xdr:rowOff>
    </xdr:from>
    <xdr:to>
      <xdr:col>50</xdr:col>
      <xdr:colOff>114300</xdr:colOff>
      <xdr:row>57</xdr:row>
      <xdr:rowOff>84989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16567"/>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69062</xdr:rowOff>
    </xdr:from>
    <xdr:to>
      <xdr:col>45</xdr:col>
      <xdr:colOff>177800</xdr:colOff>
      <xdr:row>57</xdr:row>
      <xdr:rowOff>84989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41712"/>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9931</xdr:rowOff>
    </xdr:from>
    <xdr:to>
      <xdr:col>41</xdr:col>
      <xdr:colOff>50800</xdr:colOff>
      <xdr:row>57</xdr:row>
      <xdr:rowOff>69062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82581"/>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155194</xdr:rowOff>
    </xdr:from>
    <xdr:to>
      <xdr:col>55</xdr:col>
      <xdr:colOff>50800</xdr:colOff>
      <xdr:row>57</xdr:row>
      <xdr:rowOff>85344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133621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164567</xdr:rowOff>
    </xdr:from>
    <xdr:to>
      <xdr:col>50</xdr:col>
      <xdr:colOff>165100</xdr:colOff>
      <xdr:row>57</xdr:row>
      <xdr:rowOff>94717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85844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34189</xdr:rowOff>
    </xdr:from>
    <xdr:to>
      <xdr:col>46</xdr:col>
      <xdr:colOff>38100</xdr:colOff>
      <xdr:row>57</xdr:row>
      <xdr:rowOff>135789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126916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18262</xdr:rowOff>
    </xdr:from>
    <xdr:to>
      <xdr:col>41</xdr:col>
      <xdr:colOff>101600</xdr:colOff>
      <xdr:row>57</xdr:row>
      <xdr:rowOff>119862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110989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8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130581</xdr:rowOff>
    </xdr:from>
    <xdr:to>
      <xdr:col>36</xdr:col>
      <xdr:colOff>165100</xdr:colOff>
      <xdr:row>57</xdr:row>
      <xdr:rowOff>60731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0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64439</xdr:rowOff>
    </xdr:from>
    <xdr:to>
      <xdr:col>55</xdr:col>
      <xdr:colOff>0</xdr:colOff>
      <xdr:row>76</xdr:row>
      <xdr:rowOff>87249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094639"/>
          <a:ext cx="8382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87249</xdr:rowOff>
    </xdr:from>
    <xdr:to>
      <xdr:col>50</xdr:col>
      <xdr:colOff>114300</xdr:colOff>
      <xdr:row>77</xdr:row>
      <xdr:rowOff>13488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17449"/>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13488</xdr:rowOff>
    </xdr:from>
    <xdr:to>
      <xdr:col>45</xdr:col>
      <xdr:colOff>177800</xdr:colOff>
      <xdr:row>77</xdr:row>
      <xdr:rowOff>63576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15138"/>
          <a:ext cx="889000" cy="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106935</xdr:rowOff>
    </xdr:from>
    <xdr:to>
      <xdr:col>41</xdr:col>
      <xdr:colOff>50800</xdr:colOff>
      <xdr:row>77</xdr:row>
      <xdr:rowOff>63576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137135"/>
          <a:ext cx="889000" cy="1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13639</xdr:rowOff>
    </xdr:from>
    <xdr:to>
      <xdr:col>55</xdr:col>
      <xdr:colOff>50800</xdr:colOff>
      <xdr:row>76</xdr:row>
      <xdr:rowOff>115239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36516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36449</xdr:rowOff>
    </xdr:from>
    <xdr:to>
      <xdr:col>50</xdr:col>
      <xdr:colOff>165100</xdr:colOff>
      <xdr:row>76</xdr:row>
      <xdr:rowOff>138049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154576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134138</xdr:rowOff>
    </xdr:from>
    <xdr:to>
      <xdr:col>46</xdr:col>
      <xdr:colOff>38100</xdr:colOff>
      <xdr:row>77</xdr:row>
      <xdr:rowOff>64288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80815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12776</xdr:rowOff>
    </xdr:from>
    <xdr:to>
      <xdr:col>41</xdr:col>
      <xdr:colOff>101600</xdr:colOff>
      <xdr:row>77</xdr:row>
      <xdr:rowOff>114376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105503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56135</xdr:rowOff>
    </xdr:from>
    <xdr:to>
      <xdr:col>36</xdr:col>
      <xdr:colOff>165100</xdr:colOff>
      <xdr:row>76</xdr:row>
      <xdr:rowOff>157735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2811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6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137826</xdr:rowOff>
    </xdr:from>
    <xdr:to>
      <xdr:col>55</xdr:col>
      <xdr:colOff>0</xdr:colOff>
      <xdr:row>96</xdr:row>
      <xdr:rowOff>145191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97026"/>
          <a:ext cx="8382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137826</xdr:rowOff>
    </xdr:from>
    <xdr:to>
      <xdr:col>50</xdr:col>
      <xdr:colOff>114300</xdr:colOff>
      <xdr:row>97</xdr:row>
      <xdr:rowOff>13723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97026"/>
          <a:ext cx="889000" cy="4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166739</xdr:rowOff>
    </xdr:from>
    <xdr:to>
      <xdr:col>45</xdr:col>
      <xdr:colOff>177800</xdr:colOff>
      <xdr:row>97</xdr:row>
      <xdr:rowOff>13723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25939"/>
          <a:ext cx="889000" cy="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135896</xdr:rowOff>
    </xdr:from>
    <xdr:to>
      <xdr:col>41</xdr:col>
      <xdr:colOff>50800</xdr:colOff>
      <xdr:row>96</xdr:row>
      <xdr:rowOff>166739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95096"/>
          <a:ext cx="889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94391</xdr:rowOff>
    </xdr:from>
    <xdr:to>
      <xdr:col>55</xdr:col>
      <xdr:colOff>50800</xdr:colOff>
      <xdr:row>97</xdr:row>
      <xdr:rowOff>24541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117268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87026</xdr:rowOff>
    </xdr:from>
    <xdr:to>
      <xdr:col>50</xdr:col>
      <xdr:colOff>165100</xdr:colOff>
      <xdr:row>97</xdr:row>
      <xdr:rowOff>17176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33703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134373</xdr:rowOff>
    </xdr:from>
    <xdr:to>
      <xdr:col>46</xdr:col>
      <xdr:colOff>38100</xdr:colOff>
      <xdr:row>97</xdr:row>
      <xdr:rowOff>64523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81050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115939</xdr:rowOff>
    </xdr:from>
    <xdr:to>
      <xdr:col>41</xdr:col>
      <xdr:colOff>101600</xdr:colOff>
      <xdr:row>97</xdr:row>
      <xdr:rowOff>46089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62616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85096</xdr:rowOff>
    </xdr:from>
    <xdr:to>
      <xdr:col>36</xdr:col>
      <xdr:colOff>165100</xdr:colOff>
      <xdr:row>97</xdr:row>
      <xdr:rowOff>15246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31773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84188</xdr:rowOff>
    </xdr:from>
    <xdr:to>
      <xdr:col>85</xdr:col>
      <xdr:colOff>127000</xdr:colOff>
      <xdr:row>34</xdr:row>
      <xdr:rowOff>4197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399138"/>
          <a:ext cx="838200" cy="4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84188</xdr:rowOff>
    </xdr:from>
    <xdr:to>
      <xdr:col>81</xdr:col>
      <xdr:colOff>50800</xdr:colOff>
      <xdr:row>33</xdr:row>
      <xdr:rowOff>109601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399138"/>
          <a:ext cx="889000" cy="3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109601</xdr:rowOff>
    </xdr:from>
    <xdr:to>
      <xdr:col>76</xdr:col>
      <xdr:colOff>114300</xdr:colOff>
      <xdr:row>35</xdr:row>
      <xdr:rowOff>117507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767451"/>
          <a:ext cx="889000" cy="3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117507</xdr:rowOff>
    </xdr:from>
    <xdr:to>
      <xdr:col>71</xdr:col>
      <xdr:colOff>177800</xdr:colOff>
      <xdr:row>36</xdr:row>
      <xdr:rowOff>25324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18257"/>
          <a:ext cx="889000" cy="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124847</xdr:rowOff>
    </xdr:from>
    <xdr:to>
      <xdr:col>85</xdr:col>
      <xdr:colOff>177800</xdr:colOff>
      <xdr:row>34</xdr:row>
      <xdr:rowOff>54997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7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147724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6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33388</xdr:rowOff>
    </xdr:from>
    <xdr:to>
      <xdr:col>81</xdr:col>
      <xdr:colOff>101600</xdr:colOff>
      <xdr:row>31</xdr:row>
      <xdr:rowOff>134988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3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1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58801</xdr:rowOff>
    </xdr:from>
    <xdr:to>
      <xdr:col>76</xdr:col>
      <xdr:colOff>165100</xdr:colOff>
      <xdr:row>33</xdr:row>
      <xdr:rowOff>160401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5478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4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66707</xdr:rowOff>
    </xdr:from>
    <xdr:to>
      <xdr:col>72</xdr:col>
      <xdr:colOff>38100</xdr:colOff>
      <xdr:row>35</xdr:row>
      <xdr:rowOff>168307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13384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145974</xdr:rowOff>
    </xdr:from>
    <xdr:to>
      <xdr:col>67</xdr:col>
      <xdr:colOff>101600</xdr:colOff>
      <xdr:row>36</xdr:row>
      <xdr:rowOff>76124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92651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52825</xdr:rowOff>
    </xdr:from>
    <xdr:to>
      <xdr:col>85</xdr:col>
      <xdr:colOff>127000</xdr:colOff>
      <xdr:row>56</xdr:row>
      <xdr:rowOff>50599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11125"/>
          <a:ext cx="838200" cy="34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52825</xdr:rowOff>
    </xdr:from>
    <xdr:to>
      <xdr:col>81</xdr:col>
      <xdr:colOff>50800</xdr:colOff>
      <xdr:row>56</xdr:row>
      <xdr:rowOff>20180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11125"/>
          <a:ext cx="889000" cy="3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20180</xdr:rowOff>
    </xdr:from>
    <xdr:to>
      <xdr:col>76</xdr:col>
      <xdr:colOff>114300</xdr:colOff>
      <xdr:row>56</xdr:row>
      <xdr:rowOff>140660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21380"/>
          <a:ext cx="889000" cy="12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136058</xdr:rowOff>
    </xdr:from>
    <xdr:to>
      <xdr:col>71</xdr:col>
      <xdr:colOff>177800</xdr:colOff>
      <xdr:row>56</xdr:row>
      <xdr:rowOff>140660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37258"/>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171249</xdr:rowOff>
    </xdr:from>
    <xdr:to>
      <xdr:col>85</xdr:col>
      <xdr:colOff>177800</xdr:colOff>
      <xdr:row>56</xdr:row>
      <xdr:rowOff>101399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0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22676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2025</xdr:rowOff>
    </xdr:from>
    <xdr:to>
      <xdr:col>81</xdr:col>
      <xdr:colOff>101600</xdr:colOff>
      <xdr:row>54</xdr:row>
      <xdr:rowOff>103625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120152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3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140830</xdr:rowOff>
    </xdr:from>
    <xdr:to>
      <xdr:col>76</xdr:col>
      <xdr:colOff>165100</xdr:colOff>
      <xdr:row>56</xdr:row>
      <xdr:rowOff>70980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87507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89860</xdr:rowOff>
    </xdr:from>
    <xdr:to>
      <xdr:col>72</xdr:col>
      <xdr:colOff>38100</xdr:colOff>
      <xdr:row>57</xdr:row>
      <xdr:rowOff>20010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85258</xdr:rowOff>
    </xdr:from>
    <xdr:to>
      <xdr:col>67</xdr:col>
      <xdr:colOff>101600</xdr:colOff>
      <xdr:row>57</xdr:row>
      <xdr:rowOff>15408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7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146520</xdr:rowOff>
    </xdr:from>
    <xdr:to>
      <xdr:col>85</xdr:col>
      <xdr:colOff>127000</xdr:colOff>
      <xdr:row>79</xdr:row>
      <xdr:rowOff>43269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9620"/>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134023</xdr:rowOff>
    </xdr:from>
    <xdr:to>
      <xdr:col>81</xdr:col>
      <xdr:colOff>50800</xdr:colOff>
      <xdr:row>78</xdr:row>
      <xdr:rowOff>146520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35673"/>
          <a:ext cx="889000" cy="1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169990</xdr:rowOff>
    </xdr:from>
    <xdr:to>
      <xdr:col>76</xdr:col>
      <xdr:colOff>114300</xdr:colOff>
      <xdr:row>77</xdr:row>
      <xdr:rowOff>134023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685840"/>
          <a:ext cx="889000" cy="64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169990</xdr:rowOff>
    </xdr:from>
    <xdr:to>
      <xdr:col>71</xdr:col>
      <xdr:colOff>177800</xdr:colOff>
      <xdr:row>75</xdr:row>
      <xdr:rowOff>118173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685840"/>
          <a:ext cx="889000" cy="29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72317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163919</xdr:rowOff>
    </xdr:from>
    <xdr:to>
      <xdr:col>85</xdr:col>
      <xdr:colOff>177800</xdr:colOff>
      <xdr:row>79</xdr:row>
      <xdr:rowOff>94069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78846</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1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95720</xdr:rowOff>
    </xdr:from>
    <xdr:to>
      <xdr:col>81</xdr:col>
      <xdr:colOff>101600</xdr:colOff>
      <xdr:row>79</xdr:row>
      <xdr:rowOff>25870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16997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6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83223</xdr:rowOff>
    </xdr:from>
    <xdr:to>
      <xdr:col>76</xdr:col>
      <xdr:colOff>165100</xdr:colOff>
      <xdr:row>78</xdr:row>
      <xdr:rowOff>13373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7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119190</xdr:rowOff>
    </xdr:from>
    <xdr:to>
      <xdr:col>72</xdr:col>
      <xdr:colOff>38100</xdr:colOff>
      <xdr:row>74</xdr:row>
      <xdr:rowOff>49340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6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65867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67373</xdr:rowOff>
    </xdr:from>
    <xdr:to>
      <xdr:col>67</xdr:col>
      <xdr:colOff>101600</xdr:colOff>
      <xdr:row>75</xdr:row>
      <xdr:rowOff>168973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9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14050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70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108420</xdr:rowOff>
    </xdr:from>
    <xdr:to>
      <xdr:col>85</xdr:col>
      <xdr:colOff>127000</xdr:colOff>
      <xdr:row>97</xdr:row>
      <xdr:rowOff>5792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67620"/>
          <a:ext cx="838200" cy="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5792</xdr:rowOff>
    </xdr:from>
    <xdr:to>
      <xdr:col>81</xdr:col>
      <xdr:colOff>50800</xdr:colOff>
      <xdr:row>97</xdr:row>
      <xdr:rowOff>51867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36442"/>
          <a:ext cx="889000" cy="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51867</xdr:rowOff>
    </xdr:from>
    <xdr:to>
      <xdr:col>76</xdr:col>
      <xdr:colOff>114300</xdr:colOff>
      <xdr:row>97</xdr:row>
      <xdr:rowOff>80594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82517"/>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80594</xdr:rowOff>
    </xdr:from>
    <xdr:to>
      <xdr:col>71</xdr:col>
      <xdr:colOff>177800</xdr:colOff>
      <xdr:row>97</xdr:row>
      <xdr:rowOff>94044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11244"/>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57620</xdr:rowOff>
    </xdr:from>
    <xdr:to>
      <xdr:col>85</xdr:col>
      <xdr:colOff>177800</xdr:colOff>
      <xdr:row>96</xdr:row>
      <xdr:rowOff>159220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80497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126442</xdr:rowOff>
    </xdr:from>
    <xdr:to>
      <xdr:col>81</xdr:col>
      <xdr:colOff>101600</xdr:colOff>
      <xdr:row>97</xdr:row>
      <xdr:rowOff>56592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73119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1067</xdr:rowOff>
    </xdr:from>
    <xdr:to>
      <xdr:col>76</xdr:col>
      <xdr:colOff>165100</xdr:colOff>
      <xdr:row>97</xdr:row>
      <xdr:rowOff>102667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93794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29794</xdr:rowOff>
    </xdr:from>
    <xdr:to>
      <xdr:col>72</xdr:col>
      <xdr:colOff>38100</xdr:colOff>
      <xdr:row>97</xdr:row>
      <xdr:rowOff>131394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122521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43244</xdr:rowOff>
    </xdr:from>
    <xdr:to>
      <xdr:col>67</xdr:col>
      <xdr:colOff>101600</xdr:colOff>
      <xdr:row>97</xdr:row>
      <xdr:rowOff>144844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135971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主な構成項目のうち、衛生費は住民一人当たり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109,484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円となっており、前年度と比べて増額となっている。主な要因としては、新リサイクルセンター整備事業費の増や前年度より繰越となった公的病院移転新築事業費補助金の増によるものである。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ものの、類似団体平均及び静岡県平均と比較すると高い数値となっている。主な要因としては、松原公園津波避難複合施設整備事業に係る事業費の支出が挙げられる。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66,693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44,708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円の大幅な減額となっている。主な要因としては、令和６年度完成予定となる新中学校整備事業の建築工事の進捗に伴い事業費が減少したことが挙げられる。公債費は、一人当たり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65,463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円で令和元年度から逓増しており、今後も新市建設計画に基づく大型事業の実施により地方債残高が増加することが想定されるため、事業計画の精査等による起債額の抑制を図り、財政の健全化に努める。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lang="ja-JP" altLang="en-US" noProof="0"/>
            <a:t>５年度</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前年度と同様、新市建設計画に基づく大型事業の実施に加え物価高騰対策による臨時財政需要があったものの、歳入歳出ともに前年比で減少となった。また、翌年度へ財源を繰り越す事業が多数生じたことから、標準財政規模に対する実質収支額の比率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11.08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％減となっている。また、前年度決算剰余金の増に伴う財政調整基金積立額の増加により、標準財政規模に対する財政調整基金残高の比率は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49.08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％となり、前年度と比べて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実質単年度収支については、単年度収支は赤字となり、普通交付税の増はあったものの、大型事業の財源不足に対し財政調整基金の取り崩しを行った結果、赤字となり、前年比について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は、保険事業費や基金積立金の減による歳出の減に比べて、被保険者数の減少に伴う国民健康保険税の減などによる歳入の減が大きいため、実質収支額は前年度に比べて減少したことで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％と前年度に比べて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は、歳入において国庫支出金や県支出金、並びに繰越金が前年度より増加したものの、歳出ではサービス利用者の増に伴う保険給付費の増などが前年度を上回り、実質収支額が減少したことで、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％と前年度に比べて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水道事業会計は、令和５年度簡易水道会計と統合されたが、流動負債の増と流動資産の減により、資金余剰額が前年度に比べて減少し、標準財政規模比で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％と前年度に比べて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下水道事業会計は、流動負債の減により標準財政規模比で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％と前年度に比べて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令和元年度に実施した大型建設事業などで起債した地方債の元金償還開始に伴い増加した。また、下水道会計の借入金償還額が減少したことにより、繰入金が減少した。算入公債費等については、新市建設計画に基づく大型事業の財源として起債した合併特例債に係る償還費の増により増加となった。　</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今後、新市建設計画に基づく事業の実施により地方債残高が逓増し、元利償還額も増加していくことが想定されるため、事業計画の精査等による起債額の抑制を図り財政の健全化に努める。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将来負担額は、広域廃棄物処理施設組合負担金や新中学校整備事業等に係る起債の増などにより、地方債現在高が増加したことに伴い、前年度に比べて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一方で、充当可能財源等については、前年度決算剰余金の増による財政調整基金への積立金の増などにより充当可能基金が増加したことに伴い、前年度に比べて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新市建設計画に基づく事業の実施に伴う地方債現在高の増加に加えて、財源不足の補填による基金の取り崩しにより将来負担比率の分子が増加することが想定されるため、事業の精査による地方債借入額の抑制と事務事業の見直し等による基金取崩額の抑制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決算剰余金やふるさと納税寄附金を積み立てるとともに、後年の公共施設解体や更新の財源として新たに公共施設等管理基金を造成し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百万円を積立てるなど基金全体の積立額は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百万円となった。前年度決算剰余金の増加に伴い財政調整基金に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百万円、ふるさと納税寄附額の増加により、ふるさと伊豆市応援基金に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百万円積立てた一方で、地域振興基金に係る起債の償還に充てるため減債基金を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百万円、ふるさと納税で寄附を受けた使途目的の事業に充てるためふるさと伊豆市応援基金を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百万円取り崩すなど、基金全体で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使途や目的となる各事業計画に基づき、基金の使途を明確化と、個々のその他特定目的基金への積み立てを実施する。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・地域振興基金：市民の連帯強化又は地域振興に要する経費の財源に充てる。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・ふるさと伊豆市応援基金：ふるさとへの愛着のある個人又は団体から寄附金を募り、その寄附金を活力に満ちた地域づくり事業の財源に充てる。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・環境衛生施設整備基金：環境衛生施設整備に要する経費の財源に充てる。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・地域振興基金：基金運用による利子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百万円を積み立てた一方で、地域づくり協議会への補助金等、地域振興に資する事業への充当により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・ふるさと伊豆市応援基金：寄附額の増額により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百万円積立てた一方で、令和４年度の寄附金の一部である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百万円を寄附者の指定する事業へ充当したことによる取崩を行ったことにより、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・環境衛生施設整備基金：新リサイクルセンター整備事業費の一般財源に充当するため、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・地域振興基金：基金の運用益や借り入れた合併特例債の償還額の範囲内で地域振興に資する事業の財源に充てる。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・ふるさと伊豆市応援基金：ふるさと納税に対する返礼品の拡充や寄附者に対する利便性の向上に取り組むことで積立金（寄附金）の増加を目指す。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・環境衛生施設整備基金：今後、新たに発生する施設更新や施設整備計画策定と合わせ、必要な財源を確保を行うなど必要に応じた積立てを実施する。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主な要因は、前年度決算剰余金の増加に伴い、決算剰余金の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分の１相当額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災害等不測の事態への備えのため、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億円程度の基金残高を維持することとしている。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主な要因は、普通交付税の追加交付における臨時財政対策債償還基金費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百万円と基金運用による利子２百万円を積み立てたものの、平成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年度に造成した地域振興基金に係る合併特例債の元利償還金の財源とするために、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新市建設計画に基づく事業の実施により公債費の増加が見込まれるため、決算剰余金を積み立てていく。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2" customWidth="1"/>
    <col min="12" max="12" width="2.26953125" style="172" customWidth="1"/>
    <col min="13" max="17" width="2.36328125" style="172" customWidth="1"/>
    <col min="18" max="119" width="2.08984375" style="172" customWidth="1"/>
    <col min="120" max="16384" width="0" style="172"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3"/>
      <c r="DK1" s="173"/>
      <c r="DL1" s="173"/>
      <c r="DM1" s="173"/>
      <c r="DN1" s="173"/>
      <c r="DO1" s="173"/>
    </row>
    <row r="2" spans="1:119" ht="24" thickBot="1" x14ac:dyDescent="0.25">
      <c r="B2" s="174" t="s">
        <v>77</v>
      </c>
      <c r="C2" s="174"/>
      <c r="D2" s="175"/>
    </row>
    <row r="3" spans="1:119" ht="18.75" customHeight="1" thickBot="1" x14ac:dyDescent="0.25">
      <c r="A3" s="173"/>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3"/>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23492976</v>
      </c>
      <c r="BO4" s="436"/>
      <c r="BP4" s="436"/>
      <c r="BQ4" s="436"/>
      <c r="BR4" s="436"/>
      <c r="BS4" s="436"/>
      <c r="BT4" s="436"/>
      <c r="BU4" s="437"/>
      <c r="BV4" s="435">
        <v>24195802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11.1</v>
      </c>
      <c r="CU4" s="576"/>
      <c r="CV4" s="576"/>
      <c r="CW4" s="576"/>
      <c r="CX4" s="576"/>
      <c r="CY4" s="576"/>
      <c r="CZ4" s="576"/>
      <c r="DA4" s="577"/>
      <c r="DB4" s="575">
        <v>14.6</v>
      </c>
      <c r="DC4" s="576"/>
      <c r="DD4" s="576"/>
      <c r="DE4" s="576"/>
      <c r="DF4" s="576"/>
      <c r="DG4" s="576"/>
      <c r="DH4" s="576"/>
      <c r="DI4" s="577"/>
    </row>
    <row r="5" spans="1:119" ht="18.75" customHeight="1" x14ac:dyDescent="0.2">
      <c r="A5" s="173"/>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21548455</v>
      </c>
      <c r="BO5" s="407"/>
      <c r="BP5" s="407"/>
      <c r="BQ5" s="407"/>
      <c r="BR5" s="407"/>
      <c r="BS5" s="407"/>
      <c r="BT5" s="407"/>
      <c r="BU5" s="408"/>
      <c r="BV5" s="406">
        <v>22539974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88</v>
      </c>
      <c r="CU5" s="404"/>
      <c r="CV5" s="404"/>
      <c r="CW5" s="404"/>
      <c r="CX5" s="404"/>
      <c r="CY5" s="404"/>
      <c r="CZ5" s="404"/>
      <c r="DA5" s="405"/>
      <c r="DB5" s="403">
        <v>87</v>
      </c>
      <c r="DC5" s="404"/>
      <c r="DD5" s="404"/>
      <c r="DE5" s="404"/>
      <c r="DF5" s="404"/>
      <c r="DG5" s="404"/>
      <c r="DH5" s="404"/>
      <c r="DI5" s="405"/>
    </row>
    <row r="6" spans="1:119" ht="18.75" customHeight="1" x14ac:dyDescent="0.2">
      <c r="A6" s="173"/>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1944521</v>
      </c>
      <c r="BO6" s="407"/>
      <c r="BP6" s="407"/>
      <c r="BQ6" s="407"/>
      <c r="BR6" s="407"/>
      <c r="BS6" s="407"/>
      <c r="BT6" s="407"/>
      <c r="BU6" s="408"/>
      <c r="BV6" s="406">
        <v>1655828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88.7</v>
      </c>
      <c r="CU6" s="550"/>
      <c r="CV6" s="550"/>
      <c r="CW6" s="550"/>
      <c r="CX6" s="550"/>
      <c r="CY6" s="550"/>
      <c r="CZ6" s="550"/>
      <c r="DA6" s="551"/>
      <c r="DB6" s="549">
        <v>88.4</v>
      </c>
      <c r="DC6" s="550"/>
      <c r="DD6" s="550"/>
      <c r="DE6" s="550"/>
      <c r="DF6" s="550"/>
      <c r="DG6" s="550"/>
      <c r="DH6" s="550"/>
      <c r="DI6" s="551"/>
    </row>
    <row r="7" spans="1:119" ht="18.75" customHeight="1" x14ac:dyDescent="0.2">
      <c r="A7" s="173"/>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761596</v>
      </c>
      <c r="BO7" s="407"/>
      <c r="BP7" s="407"/>
      <c r="BQ7" s="407"/>
      <c r="BR7" s="407"/>
      <c r="BS7" s="407"/>
      <c r="BT7" s="407"/>
      <c r="BU7" s="408"/>
      <c r="BV7" s="406">
        <v>128175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10671514</v>
      </c>
      <c r="CU7" s="407"/>
      <c r="CV7" s="407"/>
      <c r="CW7" s="407"/>
      <c r="CX7" s="407"/>
      <c r="CY7" s="407"/>
      <c r="CZ7" s="407"/>
      <c r="DA7" s="408"/>
      <c r="DB7" s="406">
        <v>10476578</v>
      </c>
      <c r="DC7" s="407"/>
      <c r="DD7" s="407"/>
      <c r="DE7" s="407"/>
      <c r="DF7" s="407"/>
      <c r="DG7" s="407"/>
      <c r="DH7" s="407"/>
      <c r="DI7" s="408"/>
    </row>
    <row r="8" spans="1:119" ht="18.75" customHeight="1" thickBot="1" x14ac:dyDescent="0.25">
      <c r="A8" s="173"/>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1182925</v>
      </c>
      <c r="BO8" s="407"/>
      <c r="BP8" s="407"/>
      <c r="BQ8" s="407"/>
      <c r="BR8" s="407"/>
      <c r="BS8" s="407"/>
      <c r="BT8" s="407"/>
      <c r="BU8" s="408"/>
      <c r="BV8" s="406">
        <v>1527653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0.45</v>
      </c>
      <c r="CU8" s="510"/>
      <c r="CV8" s="510"/>
      <c r="CW8" s="510"/>
      <c r="CX8" s="510"/>
      <c r="CY8" s="510"/>
      <c r="CZ8" s="510"/>
      <c r="DA8" s="511"/>
      <c r="DB8" s="509">
        <v>0.46</v>
      </c>
      <c r="DC8" s="510"/>
      <c r="DD8" s="510"/>
      <c r="DE8" s="510"/>
      <c r="DF8" s="510"/>
      <c r="DG8" s="510"/>
      <c r="DH8" s="510"/>
      <c r="DI8" s="511"/>
    </row>
    <row r="9" spans="1:119" ht="18.75" customHeight="1" thickBot="1" x14ac:dyDescent="0.25">
      <c r="A9" s="173"/>
      <c r="B9" s="538" t="s">
        <v>106</v>
      </c>
      <c r="C9" s="539"/>
      <c r="D9" s="539"/>
      <c r="E9" s="539"/>
      <c r="F9" s="539"/>
      <c r="G9" s="539"/>
      <c r="H9" s="539"/>
      <c r="I9" s="539"/>
      <c r="J9" s="539"/>
      <c r="K9" s="457"/>
      <c r="L9" s="540" t="s">
        <v>107</v>
      </c>
      <c r="M9" s="541"/>
      <c r="N9" s="541"/>
      <c r="O9" s="541"/>
      <c r="P9" s="541"/>
      <c r="Q9" s="542"/>
      <c r="R9" s="543">
        <v>28190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-344728</v>
      </c>
      <c r="BO9" s="407"/>
      <c r="BP9" s="407"/>
      <c r="BQ9" s="407"/>
      <c r="BR9" s="407"/>
      <c r="BS9" s="407"/>
      <c r="BT9" s="407"/>
      <c r="BU9" s="408"/>
      <c r="BV9" s="406">
        <v>57748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12.3</v>
      </c>
      <c r="CU9" s="404"/>
      <c r="CV9" s="404"/>
      <c r="CW9" s="404"/>
      <c r="CX9" s="404"/>
      <c r="CY9" s="404"/>
      <c r="CZ9" s="404"/>
      <c r="DA9" s="405"/>
      <c r="DB9" s="403">
        <v>12.5</v>
      </c>
      <c r="DC9" s="404"/>
      <c r="DD9" s="404"/>
      <c r="DE9" s="404"/>
      <c r="DF9" s="404"/>
      <c r="DG9" s="404"/>
      <c r="DH9" s="404"/>
      <c r="DI9" s="405"/>
    </row>
    <row r="10" spans="1:119" ht="18.75" customHeight="1" thickBot="1" x14ac:dyDescent="0.25">
      <c r="A10" s="173"/>
      <c r="B10" s="538"/>
      <c r="C10" s="539"/>
      <c r="D10" s="539"/>
      <c r="E10" s="539"/>
      <c r="F10" s="539"/>
      <c r="G10" s="539"/>
      <c r="H10" s="539"/>
      <c r="I10" s="539"/>
      <c r="J10" s="539"/>
      <c r="K10" s="457"/>
      <c r="L10" s="362" t="s">
        <v>113</v>
      </c>
      <c r="M10" s="363"/>
      <c r="N10" s="363"/>
      <c r="O10" s="363"/>
      <c r="P10" s="363"/>
      <c r="Q10" s="364"/>
      <c r="R10" s="359">
        <v>31317</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110</v>
      </c>
      <c r="AV10" s="465"/>
      <c r="AW10" s="465"/>
      <c r="AX10" s="465"/>
      <c r="AY10" s="420" t="s">
        <v>115</v>
      </c>
      <c r="AZ10" s="421"/>
      <c r="BA10" s="421"/>
      <c r="BB10" s="421"/>
      <c r="BC10" s="421"/>
      <c r="BD10" s="421"/>
      <c r="BE10" s="421"/>
      <c r="BF10" s="421"/>
      <c r="BG10" s="421"/>
      <c r="BH10" s="421"/>
      <c r="BI10" s="421"/>
      <c r="BJ10" s="421"/>
      <c r="BK10" s="421"/>
      <c r="BL10" s="421"/>
      <c r="BM10" s="422"/>
      <c r="BN10" s="406">
        <v>782430</v>
      </c>
      <c r="BO10" s="407"/>
      <c r="BP10" s="407"/>
      <c r="BQ10" s="407"/>
      <c r="BR10" s="407"/>
      <c r="BS10" s="407"/>
      <c r="BT10" s="407"/>
      <c r="BU10" s="408"/>
      <c r="BV10" s="406">
        <v>748846</v>
      </c>
      <c r="BW10" s="407"/>
      <c r="BX10" s="407"/>
      <c r="BY10" s="407"/>
      <c r="BZ10" s="407"/>
      <c r="CA10" s="407"/>
      <c r="CB10" s="407"/>
      <c r="CC10" s="408"/>
      <c r="CD10" s="179" t="s">
        <v>116</v>
      </c>
      <c r="CE10" s="180"/>
      <c r="CF10" s="180"/>
      <c r="CG10" s="180"/>
      <c r="CH10" s="180"/>
      <c r="CI10" s="180"/>
      <c r="CJ10" s="180"/>
      <c r="CK10" s="180"/>
      <c r="CL10" s="180"/>
      <c r="CM10" s="180"/>
      <c r="CN10" s="180"/>
      <c r="CO10" s="180"/>
      <c r="CP10" s="180"/>
      <c r="CQ10" s="180"/>
      <c r="CR10" s="180"/>
      <c r="CS10" s="181"/>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3"/>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3"/>
      <c r="B12" s="512" t="s">
        <v>123</v>
      </c>
      <c r="C12" s="513"/>
      <c r="D12" s="513"/>
      <c r="E12" s="513"/>
      <c r="F12" s="513"/>
      <c r="G12" s="513"/>
      <c r="H12" s="513"/>
      <c r="I12" s="513"/>
      <c r="J12" s="513"/>
      <c r="K12" s="514"/>
      <c r="L12" s="521" t="s">
        <v>124</v>
      </c>
      <c r="M12" s="522"/>
      <c r="N12" s="522"/>
      <c r="O12" s="522"/>
      <c r="P12" s="522"/>
      <c r="Q12" s="523"/>
      <c r="R12" s="524">
        <v>28271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616618</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3"/>
      <c r="B13" s="515"/>
      <c r="C13" s="516"/>
      <c r="D13" s="516"/>
      <c r="E13" s="516"/>
      <c r="F13" s="516"/>
      <c r="G13" s="516"/>
      <c r="H13" s="516"/>
      <c r="I13" s="516"/>
      <c r="J13" s="516"/>
      <c r="K13" s="517"/>
      <c r="L13" s="188"/>
      <c r="M13" s="490" t="s">
        <v>130</v>
      </c>
      <c r="N13" s="491"/>
      <c r="O13" s="491"/>
      <c r="P13" s="491"/>
      <c r="Q13" s="492"/>
      <c r="R13" s="493">
        <v>27855</v>
      </c>
      <c r="S13" s="494"/>
      <c r="T13" s="494"/>
      <c r="U13" s="494"/>
      <c r="V13" s="495"/>
      <c r="W13" s="496" t="s">
        <v>131</v>
      </c>
      <c r="X13" s="392"/>
      <c r="Y13" s="392"/>
      <c r="Z13" s="392"/>
      <c r="AA13" s="392"/>
      <c r="AB13" s="393"/>
      <c r="AC13" s="359">
        <v>1006</v>
      </c>
      <c r="AD13" s="360"/>
      <c r="AE13" s="360"/>
      <c r="AF13" s="360"/>
      <c r="AG13" s="361"/>
      <c r="AH13" s="359">
        <v>1197</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-178916</v>
      </c>
      <c r="BO13" s="407"/>
      <c r="BP13" s="407"/>
      <c r="BQ13" s="407"/>
      <c r="BR13" s="407"/>
      <c r="BS13" s="407"/>
      <c r="BT13" s="407"/>
      <c r="BU13" s="408"/>
      <c r="BV13" s="406">
        <v>806594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6.4</v>
      </c>
      <c r="CU13" s="404"/>
      <c r="CV13" s="404"/>
      <c r="CW13" s="404"/>
      <c r="CX13" s="404"/>
      <c r="CY13" s="404"/>
      <c r="CZ13" s="404"/>
      <c r="DA13" s="405"/>
      <c r="DB13" s="403">
        <v>6.9</v>
      </c>
      <c r="DC13" s="404"/>
      <c r="DD13" s="404"/>
      <c r="DE13" s="404"/>
      <c r="DF13" s="404"/>
      <c r="DG13" s="404"/>
      <c r="DH13" s="404"/>
      <c r="DI13" s="405"/>
    </row>
    <row r="14" spans="1:119" ht="18.75" customHeight="1" thickBot="1" x14ac:dyDescent="0.25">
      <c r="A14" s="173"/>
      <c r="B14" s="515"/>
      <c r="C14" s="516"/>
      <c r="D14" s="516"/>
      <c r="E14" s="516"/>
      <c r="F14" s="516"/>
      <c r="G14" s="516"/>
      <c r="H14" s="516"/>
      <c r="I14" s="516"/>
      <c r="J14" s="516"/>
      <c r="K14" s="517"/>
      <c r="L14" s="480" t="s">
        <v>135</v>
      </c>
      <c r="M14" s="533"/>
      <c r="N14" s="533"/>
      <c r="O14" s="533"/>
      <c r="P14" s="533"/>
      <c r="Q14" s="534"/>
      <c r="R14" s="493">
        <v>28872</v>
      </c>
      <c r="S14" s="494"/>
      <c r="T14" s="494"/>
      <c r="U14" s="494"/>
      <c r="V14" s="495"/>
      <c r="W14" s="497"/>
      <c r="X14" s="395"/>
      <c r="Y14" s="395"/>
      <c r="Z14" s="395"/>
      <c r="AA14" s="395"/>
      <c r="AB14" s="396"/>
      <c r="AC14" s="486">
        <v>7.4</v>
      </c>
      <c r="AD14" s="487"/>
      <c r="AE14" s="487"/>
      <c r="AF14" s="487"/>
      <c r="AG14" s="488"/>
      <c r="AH14" s="486">
        <v>7.7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46</v>
      </c>
      <c r="CU14" s="504"/>
      <c r="CV14" s="504"/>
      <c r="CW14" s="504"/>
      <c r="CX14" s="504"/>
      <c r="CY14" s="504"/>
      <c r="CZ14" s="504"/>
      <c r="DA14" s="505"/>
      <c r="DB14" s="503">
        <v>49.4</v>
      </c>
      <c r="DC14" s="504"/>
      <c r="DD14" s="504"/>
      <c r="DE14" s="504"/>
      <c r="DF14" s="504"/>
      <c r="DG14" s="504"/>
      <c r="DH14" s="504"/>
      <c r="DI14" s="505"/>
    </row>
    <row r="15" spans="1:119" ht="18.75" customHeight="1" x14ac:dyDescent="0.2">
      <c r="A15" s="173"/>
      <c r="B15" s="515"/>
      <c r="C15" s="516"/>
      <c r="D15" s="516"/>
      <c r="E15" s="516"/>
      <c r="F15" s="516"/>
      <c r="G15" s="516"/>
      <c r="H15" s="516"/>
      <c r="I15" s="516"/>
      <c r="J15" s="516"/>
      <c r="K15" s="517"/>
      <c r="L15" s="188"/>
      <c r="M15" s="490" t="s">
        <v>130</v>
      </c>
      <c r="N15" s="491"/>
      <c r="O15" s="491"/>
      <c r="P15" s="491"/>
      <c r="Q15" s="492"/>
      <c r="R15" s="493">
        <v>28545</v>
      </c>
      <c r="S15" s="494"/>
      <c r="T15" s="494"/>
      <c r="U15" s="494"/>
      <c r="V15" s="495"/>
      <c r="W15" s="496" t="s">
        <v>137</v>
      </c>
      <c r="X15" s="392"/>
      <c r="Y15" s="392"/>
      <c r="Z15" s="392"/>
      <c r="AA15" s="392"/>
      <c r="AB15" s="393"/>
      <c r="AC15" s="359">
        <v>3008</v>
      </c>
      <c r="AD15" s="360"/>
      <c r="AE15" s="360"/>
      <c r="AF15" s="360"/>
      <c r="AG15" s="361"/>
      <c r="AH15" s="359">
        <v>3539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4182152</v>
      </c>
      <c r="BO15" s="436"/>
      <c r="BP15" s="436"/>
      <c r="BQ15" s="436"/>
      <c r="BR15" s="436"/>
      <c r="BS15" s="436"/>
      <c r="BT15" s="436"/>
      <c r="BU15" s="437"/>
      <c r="BV15" s="435">
        <v>4122430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9"/>
      <c r="CU15" s="190"/>
      <c r="CV15" s="190"/>
      <c r="CW15" s="190"/>
      <c r="CX15" s="190"/>
      <c r="CY15" s="190"/>
      <c r="CZ15" s="190"/>
      <c r="DA15" s="191"/>
      <c r="DB15" s="189"/>
      <c r="DC15" s="190"/>
      <c r="DD15" s="190"/>
      <c r="DE15" s="190"/>
      <c r="DF15" s="190"/>
      <c r="DG15" s="190"/>
      <c r="DH15" s="190"/>
      <c r="DI15" s="191"/>
    </row>
    <row r="16" spans="1:119" ht="18.75" customHeight="1" x14ac:dyDescent="0.2">
      <c r="A16" s="173"/>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22.1</v>
      </c>
      <c r="AD16" s="487"/>
      <c r="AE16" s="487"/>
      <c r="AF16" s="487"/>
      <c r="AG16" s="488"/>
      <c r="AH16" s="486">
        <v>22.8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9516508</v>
      </c>
      <c r="BO16" s="407"/>
      <c r="BP16" s="407"/>
      <c r="BQ16" s="407"/>
      <c r="BR16" s="407"/>
      <c r="BS16" s="407"/>
      <c r="BT16" s="407"/>
      <c r="BU16" s="408"/>
      <c r="BV16" s="406">
        <v>9252071</v>
      </c>
      <c r="BW16" s="407"/>
      <c r="BX16" s="407"/>
      <c r="BY16" s="407"/>
      <c r="BZ16" s="407"/>
      <c r="CA16" s="407"/>
      <c r="CB16" s="407"/>
      <c r="CC16" s="408"/>
      <c r="CD16" s="182"/>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3"/>
      <c r="B17" s="518"/>
      <c r="C17" s="519"/>
      <c r="D17" s="519"/>
      <c r="E17" s="519"/>
      <c r="F17" s="519"/>
      <c r="G17" s="519"/>
      <c r="H17" s="519"/>
      <c r="I17" s="519"/>
      <c r="J17" s="519"/>
      <c r="K17" s="520"/>
      <c r="L17" s="192"/>
      <c r="M17" s="499" t="s">
        <v>143</v>
      </c>
      <c r="N17" s="500"/>
      <c r="O17" s="500"/>
      <c r="P17" s="500"/>
      <c r="Q17" s="501"/>
      <c r="R17" s="483" t="s">
        <v>144</v>
      </c>
      <c r="S17" s="484"/>
      <c r="T17" s="484"/>
      <c r="U17" s="484"/>
      <c r="V17" s="485"/>
      <c r="W17" s="496" t="s">
        <v>145</v>
      </c>
      <c r="X17" s="392"/>
      <c r="Y17" s="392"/>
      <c r="Z17" s="392"/>
      <c r="AA17" s="392"/>
      <c r="AB17" s="393"/>
      <c r="AC17" s="359">
        <v>9623</v>
      </c>
      <c r="AD17" s="360"/>
      <c r="AE17" s="360"/>
      <c r="AF17" s="360"/>
      <c r="AG17" s="361"/>
      <c r="AH17" s="359">
        <v>10786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5260862</v>
      </c>
      <c r="BO17" s="407"/>
      <c r="BP17" s="407"/>
      <c r="BQ17" s="407"/>
      <c r="BR17" s="407"/>
      <c r="BS17" s="407"/>
      <c r="BT17" s="407"/>
      <c r="BU17" s="408"/>
      <c r="BV17" s="406">
        <v>5181476</v>
      </c>
      <c r="BW17" s="407"/>
      <c r="BX17" s="407"/>
      <c r="BY17" s="407"/>
      <c r="BZ17" s="407"/>
      <c r="CA17" s="407"/>
      <c r="CB17" s="407"/>
      <c r="CC17" s="408"/>
      <c r="CD17" s="182"/>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3"/>
      <c r="B18" s="456" t="s">
        <v>147</v>
      </c>
      <c r="C18" s="457"/>
      <c r="D18" s="457"/>
      <c r="E18" s="458"/>
      <c r="F18" s="458"/>
      <c r="G18" s="458"/>
      <c r="H18" s="458"/>
      <c r="I18" s="458"/>
      <c r="J18" s="458"/>
      <c r="K18" s="458"/>
      <c r="L18" s="459">
        <v>363.97</v>
      </c>
      <c r="M18" s="459"/>
      <c r="N18" s="459"/>
      <c r="O18" s="459"/>
      <c r="P18" s="459"/>
      <c r="Q18" s="459"/>
      <c r="R18" s="460"/>
      <c r="S18" s="460"/>
      <c r="T18" s="460"/>
      <c r="U18" s="460"/>
      <c r="V18" s="461"/>
      <c r="W18" s="477"/>
      <c r="X18" s="478"/>
      <c r="Y18" s="478"/>
      <c r="Z18" s="478"/>
      <c r="AA18" s="478"/>
      <c r="AB18" s="502"/>
      <c r="AC18" s="376">
        <v>70.599999999999994</v>
      </c>
      <c r="AD18" s="377"/>
      <c r="AE18" s="377"/>
      <c r="AF18" s="377"/>
      <c r="AG18" s="462"/>
      <c r="AH18" s="376">
        <v>69.5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9579537</v>
      </c>
      <c r="BO18" s="407"/>
      <c r="BP18" s="407"/>
      <c r="BQ18" s="407"/>
      <c r="BR18" s="407"/>
      <c r="BS18" s="407"/>
      <c r="BT18" s="407"/>
      <c r="BU18" s="408"/>
      <c r="BV18" s="406">
        <v>9361889</v>
      </c>
      <c r="BW18" s="407"/>
      <c r="BX18" s="407"/>
      <c r="BY18" s="407"/>
      <c r="BZ18" s="407"/>
      <c r="CA18" s="407"/>
      <c r="CB18" s="407"/>
      <c r="CC18" s="408"/>
      <c r="CD18" s="182"/>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3"/>
      <c r="B19" s="456" t="s">
        <v>149</v>
      </c>
      <c r="C19" s="457"/>
      <c r="D19" s="457"/>
      <c r="E19" s="458"/>
      <c r="F19" s="458"/>
      <c r="G19" s="458"/>
      <c r="H19" s="458"/>
      <c r="I19" s="458"/>
      <c r="J19" s="458"/>
      <c r="K19" s="458"/>
      <c r="L19" s="466">
        <v>77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15083458</v>
      </c>
      <c r="BO19" s="407"/>
      <c r="BP19" s="407"/>
      <c r="BQ19" s="407"/>
      <c r="BR19" s="407"/>
      <c r="BS19" s="407"/>
      <c r="BT19" s="407"/>
      <c r="BU19" s="408"/>
      <c r="BV19" s="406">
        <v>13911411</v>
      </c>
      <c r="BW19" s="407"/>
      <c r="BX19" s="407"/>
      <c r="BY19" s="407"/>
      <c r="BZ19" s="407"/>
      <c r="CA19" s="407"/>
      <c r="CB19" s="407"/>
      <c r="CC19" s="408"/>
      <c r="CD19" s="182"/>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3"/>
      <c r="B20" s="456" t="s">
        <v>151</v>
      </c>
      <c r="C20" s="457"/>
      <c r="D20" s="457"/>
      <c r="E20" s="458"/>
      <c r="F20" s="458"/>
      <c r="G20" s="458"/>
      <c r="H20" s="458"/>
      <c r="I20" s="458"/>
      <c r="J20" s="458"/>
      <c r="K20" s="458"/>
      <c r="L20" s="466">
        <v>11449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2"/>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3"/>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2"/>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3"/>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25261236</v>
      </c>
      <c r="BO22" s="436"/>
      <c r="BP22" s="436"/>
      <c r="BQ22" s="436"/>
      <c r="BR22" s="436"/>
      <c r="BS22" s="436"/>
      <c r="BT22" s="436"/>
      <c r="BU22" s="437"/>
      <c r="BV22" s="435">
        <v>24580188</v>
      </c>
      <c r="BW22" s="436"/>
      <c r="BX22" s="436"/>
      <c r="BY22" s="436"/>
      <c r="BZ22" s="436"/>
      <c r="CA22" s="436"/>
      <c r="CB22" s="436"/>
      <c r="CC22" s="437"/>
      <c r="CD22" s="182"/>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3"/>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10995922</v>
      </c>
      <c r="BO23" s="407"/>
      <c r="BP23" s="407"/>
      <c r="BQ23" s="407"/>
      <c r="BR23" s="407"/>
      <c r="BS23" s="407"/>
      <c r="BT23" s="407"/>
      <c r="BU23" s="408"/>
      <c r="BV23" s="406">
        <v>11427784</v>
      </c>
      <c r="BW23" s="407"/>
      <c r="BX23" s="407"/>
      <c r="BY23" s="407"/>
      <c r="BZ23" s="407"/>
      <c r="CA23" s="407"/>
      <c r="CB23" s="407"/>
      <c r="CC23" s="408"/>
      <c r="CD23" s="182"/>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3"/>
      <c r="B24" s="385"/>
      <c r="C24" s="386"/>
      <c r="D24" s="387"/>
      <c r="E24" s="362" t="s">
        <v>161</v>
      </c>
      <c r="F24" s="363"/>
      <c r="G24" s="363"/>
      <c r="H24" s="363"/>
      <c r="I24" s="363"/>
      <c r="J24" s="363"/>
      <c r="K24" s="364"/>
      <c r="L24" s="359">
        <v>1</v>
      </c>
      <c r="M24" s="360"/>
      <c r="N24" s="360"/>
      <c r="O24" s="360"/>
      <c r="P24" s="361"/>
      <c r="Q24" s="359">
        <v>7700</v>
      </c>
      <c r="R24" s="360"/>
      <c r="S24" s="360"/>
      <c r="T24" s="360"/>
      <c r="U24" s="360"/>
      <c r="V24" s="361"/>
      <c r="W24" s="449"/>
      <c r="X24" s="386"/>
      <c r="Y24" s="387"/>
      <c r="Z24" s="362" t="s">
        <v>162</v>
      </c>
      <c r="AA24" s="363"/>
      <c r="AB24" s="363"/>
      <c r="AC24" s="363"/>
      <c r="AD24" s="363"/>
      <c r="AE24" s="363"/>
      <c r="AF24" s="363"/>
      <c r="AG24" s="364"/>
      <c r="AH24" s="359">
        <v>324</v>
      </c>
      <c r="AI24" s="360"/>
      <c r="AJ24" s="360"/>
      <c r="AK24" s="360"/>
      <c r="AL24" s="361"/>
      <c r="AM24" s="359">
        <v>979128</v>
      </c>
      <c r="AN24" s="360"/>
      <c r="AO24" s="360"/>
      <c r="AP24" s="360"/>
      <c r="AQ24" s="360"/>
      <c r="AR24" s="361"/>
      <c r="AS24" s="359">
        <v>3022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18616970</v>
      </c>
      <c r="BO24" s="407"/>
      <c r="BP24" s="407"/>
      <c r="BQ24" s="407"/>
      <c r="BR24" s="407"/>
      <c r="BS24" s="407"/>
      <c r="BT24" s="407"/>
      <c r="BU24" s="408"/>
      <c r="BV24" s="406">
        <v>17274672</v>
      </c>
      <c r="BW24" s="407"/>
      <c r="BX24" s="407"/>
      <c r="BY24" s="407"/>
      <c r="BZ24" s="407"/>
      <c r="CA24" s="407"/>
      <c r="CB24" s="407"/>
      <c r="CC24" s="408"/>
      <c r="CD24" s="182"/>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3"/>
      <c r="B25" s="385"/>
      <c r="C25" s="386"/>
      <c r="D25" s="387"/>
      <c r="E25" s="362" t="s">
        <v>164</v>
      </c>
      <c r="F25" s="363"/>
      <c r="G25" s="363"/>
      <c r="H25" s="363"/>
      <c r="I25" s="363"/>
      <c r="J25" s="363"/>
      <c r="K25" s="364"/>
      <c r="L25" s="359">
        <v>1</v>
      </c>
      <c r="M25" s="360"/>
      <c r="N25" s="360"/>
      <c r="O25" s="360"/>
      <c r="P25" s="361"/>
      <c r="Q25" s="359">
        <v>6500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7236990</v>
      </c>
      <c r="BO25" s="436"/>
      <c r="BP25" s="436"/>
      <c r="BQ25" s="436"/>
      <c r="BR25" s="436"/>
      <c r="BS25" s="436"/>
      <c r="BT25" s="436"/>
      <c r="BU25" s="437"/>
      <c r="BV25" s="435">
        <v>9612194</v>
      </c>
      <c r="BW25" s="436"/>
      <c r="BX25" s="436"/>
      <c r="BY25" s="436"/>
      <c r="BZ25" s="436"/>
      <c r="CA25" s="436"/>
      <c r="CB25" s="436"/>
      <c r="CC25" s="437"/>
      <c r="CD25" s="182"/>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3"/>
      <c r="B26" s="385"/>
      <c r="C26" s="386"/>
      <c r="D26" s="387"/>
      <c r="E26" s="362" t="s">
        <v>167</v>
      </c>
      <c r="F26" s="363"/>
      <c r="G26" s="363"/>
      <c r="H26" s="363"/>
      <c r="I26" s="363"/>
      <c r="J26" s="363"/>
      <c r="K26" s="364"/>
      <c r="L26" s="359">
        <v>1</v>
      </c>
      <c r="M26" s="360"/>
      <c r="N26" s="360"/>
      <c r="O26" s="360"/>
      <c r="P26" s="361"/>
      <c r="Q26" s="359">
        <v>5700</v>
      </c>
      <c r="R26" s="360"/>
      <c r="S26" s="360"/>
      <c r="T26" s="360"/>
      <c r="U26" s="360"/>
      <c r="V26" s="361"/>
      <c r="W26" s="449"/>
      <c r="X26" s="386"/>
      <c r="Y26" s="387"/>
      <c r="Z26" s="362" t="s">
        <v>168</v>
      </c>
      <c r="AA26" s="417"/>
      <c r="AB26" s="417"/>
      <c r="AC26" s="417"/>
      <c r="AD26" s="417"/>
      <c r="AE26" s="417"/>
      <c r="AF26" s="417"/>
      <c r="AG26" s="418"/>
      <c r="AH26" s="359">
        <v>10</v>
      </c>
      <c r="AI26" s="360"/>
      <c r="AJ26" s="360"/>
      <c r="AK26" s="360"/>
      <c r="AL26" s="361"/>
      <c r="AM26" s="359">
        <v>21390</v>
      </c>
      <c r="AN26" s="360"/>
      <c r="AO26" s="360"/>
      <c r="AP26" s="360"/>
      <c r="AQ26" s="360"/>
      <c r="AR26" s="361"/>
      <c r="AS26" s="359">
        <v>2139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2"/>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3"/>
      <c r="B27" s="385"/>
      <c r="C27" s="386"/>
      <c r="D27" s="387"/>
      <c r="E27" s="362" t="s">
        <v>170</v>
      </c>
      <c r="F27" s="363"/>
      <c r="G27" s="363"/>
      <c r="H27" s="363"/>
      <c r="I27" s="363"/>
      <c r="J27" s="363"/>
      <c r="K27" s="364"/>
      <c r="L27" s="359">
        <v>1</v>
      </c>
      <c r="M27" s="360"/>
      <c r="N27" s="360"/>
      <c r="O27" s="360"/>
      <c r="P27" s="361"/>
      <c r="Q27" s="359">
        <v>3500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484001</v>
      </c>
      <c r="BO27" s="441"/>
      <c r="BP27" s="441"/>
      <c r="BQ27" s="441"/>
      <c r="BR27" s="441"/>
      <c r="BS27" s="441"/>
      <c r="BT27" s="441"/>
      <c r="BU27" s="442"/>
      <c r="BV27" s="440">
        <v>483290</v>
      </c>
      <c r="BW27" s="441"/>
      <c r="BX27" s="441"/>
      <c r="BY27" s="441"/>
      <c r="BZ27" s="441"/>
      <c r="CA27" s="441"/>
      <c r="CB27" s="441"/>
      <c r="CC27" s="442"/>
      <c r="CD27" s="176"/>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3"/>
      <c r="B28" s="385"/>
      <c r="C28" s="386"/>
      <c r="D28" s="387"/>
      <c r="E28" s="362" t="s">
        <v>173</v>
      </c>
      <c r="F28" s="363"/>
      <c r="G28" s="363"/>
      <c r="H28" s="363"/>
      <c r="I28" s="363"/>
      <c r="J28" s="363"/>
      <c r="K28" s="364"/>
      <c r="L28" s="359">
        <v>1</v>
      </c>
      <c r="M28" s="360"/>
      <c r="N28" s="360"/>
      <c r="O28" s="360"/>
      <c r="P28" s="361"/>
      <c r="Q28" s="359">
        <v>2900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5237604</v>
      </c>
      <c r="BO28" s="436"/>
      <c r="BP28" s="436"/>
      <c r="BQ28" s="436"/>
      <c r="BR28" s="436"/>
      <c r="BS28" s="436"/>
      <c r="BT28" s="436"/>
      <c r="BU28" s="437"/>
      <c r="BV28" s="435">
        <v>5071792</v>
      </c>
      <c r="BW28" s="436"/>
      <c r="BX28" s="436"/>
      <c r="BY28" s="436"/>
      <c r="BZ28" s="436"/>
      <c r="CA28" s="436"/>
      <c r="CB28" s="436"/>
      <c r="CC28" s="437"/>
      <c r="CD28" s="182"/>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3"/>
      <c r="B29" s="385"/>
      <c r="C29" s="386"/>
      <c r="D29" s="387"/>
      <c r="E29" s="362" t="s">
        <v>176</v>
      </c>
      <c r="F29" s="363"/>
      <c r="G29" s="363"/>
      <c r="H29" s="363"/>
      <c r="I29" s="363"/>
      <c r="J29" s="363"/>
      <c r="K29" s="364"/>
      <c r="L29" s="359">
        <v>14</v>
      </c>
      <c r="M29" s="360"/>
      <c r="N29" s="360"/>
      <c r="O29" s="360"/>
      <c r="P29" s="361"/>
      <c r="Q29" s="359">
        <v>2600</v>
      </c>
      <c r="R29" s="360"/>
      <c r="S29" s="360"/>
      <c r="T29" s="360"/>
      <c r="U29" s="360"/>
      <c r="V29" s="361"/>
      <c r="W29" s="450"/>
      <c r="X29" s="451"/>
      <c r="Y29" s="452"/>
      <c r="Z29" s="362" t="s">
        <v>177</v>
      </c>
      <c r="AA29" s="363"/>
      <c r="AB29" s="363"/>
      <c r="AC29" s="363"/>
      <c r="AD29" s="363"/>
      <c r="AE29" s="363"/>
      <c r="AF29" s="363"/>
      <c r="AG29" s="364"/>
      <c r="AH29" s="359">
        <v>324</v>
      </c>
      <c r="AI29" s="360"/>
      <c r="AJ29" s="360"/>
      <c r="AK29" s="360"/>
      <c r="AL29" s="361"/>
      <c r="AM29" s="359">
        <v>979128</v>
      </c>
      <c r="AN29" s="360"/>
      <c r="AO29" s="360"/>
      <c r="AP29" s="360"/>
      <c r="AQ29" s="360"/>
      <c r="AR29" s="361"/>
      <c r="AS29" s="359">
        <v>3022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535989</v>
      </c>
      <c r="BO29" s="407"/>
      <c r="BP29" s="407"/>
      <c r="BQ29" s="407"/>
      <c r="BR29" s="407"/>
      <c r="BS29" s="407"/>
      <c r="BT29" s="407"/>
      <c r="BU29" s="408"/>
      <c r="BV29" s="406">
        <v>546721</v>
      </c>
      <c r="BW29" s="407"/>
      <c r="BX29" s="407"/>
      <c r="BY29" s="407"/>
      <c r="BZ29" s="407"/>
      <c r="CA29" s="407"/>
      <c r="CB29" s="407"/>
      <c r="CC29" s="408"/>
      <c r="CD29" s="176"/>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3"/>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4139211</v>
      </c>
      <c r="BO30" s="441"/>
      <c r="BP30" s="441"/>
      <c r="BQ30" s="441"/>
      <c r="BR30" s="441"/>
      <c r="BS30" s="441"/>
      <c r="BT30" s="441"/>
      <c r="BU30" s="442"/>
      <c r="BV30" s="440">
        <v>4454663</v>
      </c>
      <c r="BW30" s="441"/>
      <c r="BX30" s="441"/>
      <c r="BY30" s="441"/>
      <c r="BZ30" s="441"/>
      <c r="CA30" s="441"/>
      <c r="CB30" s="441"/>
      <c r="CC30" s="442"/>
      <c r="CD30" s="184"/>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3"/>
      <c r="B31" s="198"/>
      <c r="DI31" s="199"/>
    </row>
    <row r="32" spans="1:113" ht="13.5" customHeight="1" x14ac:dyDescent="0.2">
      <c r="A32" s="173"/>
      <c r="B32" s="200"/>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9"/>
    </row>
    <row r="33" spans="1:113" ht="13.5" customHeight="1" x14ac:dyDescent="0.2">
      <c r="A33" s="173"/>
      <c r="B33" s="200"/>
      <c r="C33" s="358" t="s">
        <v>186</v>
      </c>
      <c r="D33" s="358"/>
      <c r="E33" s="357" t="s">
        <v>187</v>
      </c>
      <c r="F33" s="357"/>
      <c r="G33" s="357"/>
      <c r="H33" s="357"/>
      <c r="I33" s="357"/>
      <c r="J33" s="357"/>
      <c r="K33" s="357"/>
      <c r="L33" s="357"/>
      <c r="M33" s="357"/>
      <c r="N33" s="357"/>
      <c r="O33" s="357"/>
      <c r="P33" s="357"/>
      <c r="Q33" s="357"/>
      <c r="R33" s="357"/>
      <c r="S33" s="357"/>
      <c r="T33" s="177"/>
      <c r="U33" s="358" t="s">
        <v>186</v>
      </c>
      <c r="V33" s="358"/>
      <c r="W33" s="357" t="s">
        <v>187</v>
      </c>
      <c r="X33" s="357"/>
      <c r="Y33" s="357"/>
      <c r="Z33" s="357"/>
      <c r="AA33" s="357"/>
      <c r="AB33" s="357"/>
      <c r="AC33" s="357"/>
      <c r="AD33" s="357"/>
      <c r="AE33" s="357"/>
      <c r="AF33" s="357"/>
      <c r="AG33" s="357"/>
      <c r="AH33" s="357"/>
      <c r="AI33" s="357"/>
      <c r="AJ33" s="357"/>
      <c r="AK33" s="357"/>
      <c r="AL33" s="177"/>
      <c r="AM33" s="358" t="s">
        <v>186</v>
      </c>
      <c r="AN33" s="358"/>
      <c r="AO33" s="357" t="s">
        <v>187</v>
      </c>
      <c r="AP33" s="357"/>
      <c r="AQ33" s="357"/>
      <c r="AR33" s="357"/>
      <c r="AS33" s="357"/>
      <c r="AT33" s="357"/>
      <c r="AU33" s="357"/>
      <c r="AV33" s="357"/>
      <c r="AW33" s="357"/>
      <c r="AX33" s="357"/>
      <c r="AY33" s="357"/>
      <c r="AZ33" s="357"/>
      <c r="BA33" s="357"/>
      <c r="BB33" s="357"/>
      <c r="BC33" s="357"/>
      <c r="BD33" s="183"/>
      <c r="BE33" s="357" t="s">
        <v>188</v>
      </c>
      <c r="BF33" s="357"/>
      <c r="BG33" s="357" t="s">
        <v>189</v>
      </c>
      <c r="BH33" s="357"/>
      <c r="BI33" s="357"/>
      <c r="BJ33" s="357"/>
      <c r="BK33" s="357"/>
      <c r="BL33" s="357"/>
      <c r="BM33" s="357"/>
      <c r="BN33" s="357"/>
      <c r="BO33" s="357"/>
      <c r="BP33" s="357"/>
      <c r="BQ33" s="357"/>
      <c r="BR33" s="357"/>
      <c r="BS33" s="357"/>
      <c r="BT33" s="357"/>
      <c r="BU33" s="357"/>
      <c r="BV33" s="183"/>
      <c r="BW33" s="358" t="s">
        <v>188</v>
      </c>
      <c r="BX33" s="358"/>
      <c r="BY33" s="357" t="s">
        <v>190</v>
      </c>
      <c r="BZ33" s="357"/>
      <c r="CA33" s="357"/>
      <c r="CB33" s="357"/>
      <c r="CC33" s="357"/>
      <c r="CD33" s="357"/>
      <c r="CE33" s="357"/>
      <c r="CF33" s="357"/>
      <c r="CG33" s="357"/>
      <c r="CH33" s="357"/>
      <c r="CI33" s="357"/>
      <c r="CJ33" s="357"/>
      <c r="CK33" s="357"/>
      <c r="CL33" s="357"/>
      <c r="CM33" s="357"/>
      <c r="CN33" s="177"/>
      <c r="CO33" s="358" t="s">
        <v>186</v>
      </c>
      <c r="CP33" s="358"/>
      <c r="CQ33" s="357" t="s">
        <v>191</v>
      </c>
      <c r="CR33" s="357"/>
      <c r="CS33" s="357"/>
      <c r="CT33" s="357"/>
      <c r="CU33" s="357"/>
      <c r="CV33" s="357"/>
      <c r="CW33" s="357"/>
      <c r="CX33" s="357"/>
      <c r="CY33" s="357"/>
      <c r="CZ33" s="357"/>
      <c r="DA33" s="357"/>
      <c r="DB33" s="357"/>
      <c r="DC33" s="357"/>
      <c r="DD33" s="357"/>
      <c r="DE33" s="357"/>
      <c r="DF33" s="177"/>
      <c r="DG33" s="356" t="s">
        <v>192</v>
      </c>
      <c r="DH33" s="356"/>
      <c r="DI33" s="178"/>
    </row>
    <row r="34" spans="1:113" ht="32.25" customHeight="1" x14ac:dyDescent="0.2">
      <c r="A34" s="173"/>
      <c r="B34" s="200"/>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3"/>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3"/>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3"/>
      <c r="BE34" s="354" t="str">
        <f>IF(BG34="","",MAX(C34:D43,U34:V43,AM34:AN43)+1)</f>
        <v/>
      </c>
      <c r="BF34" s="354"/>
      <c r="BG34" s="355"/>
      <c r="BH34" s="355"/>
      <c r="BI34" s="355"/>
      <c r="BJ34" s="355"/>
      <c r="BK34" s="355"/>
      <c r="BL34" s="355"/>
      <c r="BM34" s="355"/>
      <c r="BN34" s="355"/>
      <c r="BO34" s="355"/>
      <c r="BP34" s="355"/>
      <c r="BQ34" s="355"/>
      <c r="BR34" s="355"/>
      <c r="BS34" s="355"/>
      <c r="BT34" s="355"/>
      <c r="BU34" s="355"/>
      <c r="BV34" s="173"/>
      <c r="BW34" s="354">
        <f>IF(BY34="","",MAX(C34:D43,U34:V43,AM34:AN43,BE34:BF43)+1)</f>
        <v>9</v>
      </c>
      <c r="BX34" s="354"/>
      <c r="BY34" s="355" t="str">
        <f>IF('各会計、関係団体の財政状況及び健全化判断比率'!B68="","",'各会計、関係団体の財政状況及び健全化判断比率'!B68)</f>
        <v>伊豆市沼津市衛生施設組合</v>
      </c>
      <c r="BZ34" s="355"/>
      <c r="CA34" s="355"/>
      <c r="CB34" s="355"/>
      <c r="CC34" s="355"/>
      <c r="CD34" s="355"/>
      <c r="CE34" s="355"/>
      <c r="CF34" s="355"/>
      <c r="CG34" s="355"/>
      <c r="CH34" s="355"/>
      <c r="CI34" s="355"/>
      <c r="CJ34" s="355"/>
      <c r="CK34" s="355"/>
      <c r="CL34" s="355"/>
      <c r="CM34" s="355"/>
      <c r="CN34" s="173"/>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78"/>
    </row>
    <row r="35" spans="1:113" ht="32.25" customHeight="1" x14ac:dyDescent="0.2">
      <c r="A35" s="173"/>
      <c r="B35" s="200"/>
      <c r="C35" s="354">
        <f>IF(E35="","",C34+1)</f>
        <v>2</v>
      </c>
      <c r="D35" s="354"/>
      <c r="E35" s="355" t="str">
        <f>IF('各会計、関係団体の財政状況及び健全化判断比率'!B8="","",'各会計、関係団体の財政状況及び健全化判断比率'!B8)</f>
        <v>公共用地取得事業特別会計</v>
      </c>
      <c r="F35" s="355"/>
      <c r="G35" s="355"/>
      <c r="H35" s="355"/>
      <c r="I35" s="355"/>
      <c r="J35" s="355"/>
      <c r="K35" s="355"/>
      <c r="L35" s="355"/>
      <c r="M35" s="355"/>
      <c r="N35" s="355"/>
      <c r="O35" s="355"/>
      <c r="P35" s="355"/>
      <c r="Q35" s="355"/>
      <c r="R35" s="355"/>
      <c r="S35" s="355"/>
      <c r="T35" s="173"/>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3"/>
      <c r="AM35" s="354">
        <f t="shared" ref="AM35:AM43" si="0">IF(AO35="","",AM34+1)</f>
        <v>7</v>
      </c>
      <c r="AN35" s="354"/>
      <c r="AO35" s="355" t="str">
        <f>IF('各会計、関係団体の財政状況及び健全化判断比率'!B32="","",'各会計、関係団体の財政状況及び健全化判断比率'!B32)</f>
        <v>温泉事業会計</v>
      </c>
      <c r="AP35" s="355"/>
      <c r="AQ35" s="355"/>
      <c r="AR35" s="355"/>
      <c r="AS35" s="355"/>
      <c r="AT35" s="355"/>
      <c r="AU35" s="355"/>
      <c r="AV35" s="355"/>
      <c r="AW35" s="355"/>
      <c r="AX35" s="355"/>
      <c r="AY35" s="355"/>
      <c r="AZ35" s="355"/>
      <c r="BA35" s="355"/>
      <c r="BB35" s="355"/>
      <c r="BC35" s="355"/>
      <c r="BD35" s="173"/>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3"/>
      <c r="BW35" s="354">
        <f t="shared" ref="BW35:BW43" si="2">IF(BY35="","",BW34+1)</f>
        <v>10</v>
      </c>
      <c r="BX35" s="354"/>
      <c r="BY35" s="355" t="str">
        <f>IF('各会計、関係団体の財政状況及び健全化判断比率'!B69="","",'各会計、関係団体の財政状況及び健全化判断比率'!B69)</f>
        <v>駿豆学園管理組合</v>
      </c>
      <c r="BZ35" s="355"/>
      <c r="CA35" s="355"/>
      <c r="CB35" s="355"/>
      <c r="CC35" s="355"/>
      <c r="CD35" s="355"/>
      <c r="CE35" s="355"/>
      <c r="CF35" s="355"/>
      <c r="CG35" s="355"/>
      <c r="CH35" s="355"/>
      <c r="CI35" s="355"/>
      <c r="CJ35" s="355"/>
      <c r="CK35" s="355"/>
      <c r="CL35" s="355"/>
      <c r="CM35" s="355"/>
      <c r="CN35" s="173"/>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78"/>
    </row>
    <row r="36" spans="1:113" ht="32.25" customHeight="1" x14ac:dyDescent="0.2">
      <c r="A36" s="173"/>
      <c r="B36" s="200"/>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3"/>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3"/>
      <c r="AM36" s="354">
        <f t="shared" si="0"/>
        <v>8</v>
      </c>
      <c r="AN36" s="354"/>
      <c r="AO36" s="355" t="str">
        <f>IF('各会計、関係団体の財政状況及び健全化判断比率'!B33="","",'各会計、関係団体の財政状況及び健全化判断比率'!B33)</f>
        <v>下水道事業会計</v>
      </c>
      <c r="AP36" s="355"/>
      <c r="AQ36" s="355"/>
      <c r="AR36" s="355"/>
      <c r="AS36" s="355"/>
      <c r="AT36" s="355"/>
      <c r="AU36" s="355"/>
      <c r="AV36" s="355"/>
      <c r="AW36" s="355"/>
      <c r="AX36" s="355"/>
      <c r="AY36" s="355"/>
      <c r="AZ36" s="355"/>
      <c r="BA36" s="355"/>
      <c r="BB36" s="355"/>
      <c r="BC36" s="355"/>
      <c r="BD36" s="173"/>
      <c r="BE36" s="354" t="str">
        <f t="shared" si="1"/>
        <v/>
      </c>
      <c r="BF36" s="354"/>
      <c r="BG36" s="355"/>
      <c r="BH36" s="355"/>
      <c r="BI36" s="355"/>
      <c r="BJ36" s="355"/>
      <c r="BK36" s="355"/>
      <c r="BL36" s="355"/>
      <c r="BM36" s="355"/>
      <c r="BN36" s="355"/>
      <c r="BO36" s="355"/>
      <c r="BP36" s="355"/>
      <c r="BQ36" s="355"/>
      <c r="BR36" s="355"/>
      <c r="BS36" s="355"/>
      <c r="BT36" s="355"/>
      <c r="BU36" s="355"/>
      <c r="BV36" s="173"/>
      <c r="BW36" s="354">
        <f t="shared" si="2"/>
        <v>11</v>
      </c>
      <c r="BX36" s="354"/>
      <c r="BY36" s="355" t="str">
        <f>IF('各会計、関係団体の財政状況及び健全化判断比率'!B70="","",'各会計、関係団体の財政状況及び健全化判断比率'!B70)</f>
        <v>駿東伊豆消防組合</v>
      </c>
      <c r="BZ36" s="355"/>
      <c r="CA36" s="355"/>
      <c r="CB36" s="355"/>
      <c r="CC36" s="355"/>
      <c r="CD36" s="355"/>
      <c r="CE36" s="355"/>
      <c r="CF36" s="355"/>
      <c r="CG36" s="355"/>
      <c r="CH36" s="355"/>
      <c r="CI36" s="355"/>
      <c r="CJ36" s="355"/>
      <c r="CK36" s="355"/>
      <c r="CL36" s="355"/>
      <c r="CM36" s="355"/>
      <c r="CN36" s="173"/>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78"/>
    </row>
    <row r="37" spans="1:113" ht="32.25" customHeight="1" x14ac:dyDescent="0.2">
      <c r="A37" s="173"/>
      <c r="B37" s="200"/>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3"/>
      <c r="U37" s="354" t="str">
        <f t="shared" si="4"/>
        <v/>
      </c>
      <c r="V37" s="354"/>
      <c r="W37" s="355"/>
      <c r="X37" s="355"/>
      <c r="Y37" s="355"/>
      <c r="Z37" s="355"/>
      <c r="AA37" s="355"/>
      <c r="AB37" s="355"/>
      <c r="AC37" s="355"/>
      <c r="AD37" s="355"/>
      <c r="AE37" s="355"/>
      <c r="AF37" s="355"/>
      <c r="AG37" s="355"/>
      <c r="AH37" s="355"/>
      <c r="AI37" s="355"/>
      <c r="AJ37" s="355"/>
      <c r="AK37" s="355"/>
      <c r="AL37" s="173"/>
      <c r="AM37" s="354" t="str">
        <f t="shared" si="0"/>
        <v/>
      </c>
      <c r="AN37" s="354"/>
      <c r="AO37" s="355"/>
      <c r="AP37" s="355"/>
      <c r="AQ37" s="355"/>
      <c r="AR37" s="355"/>
      <c r="AS37" s="355"/>
      <c r="AT37" s="355"/>
      <c r="AU37" s="355"/>
      <c r="AV37" s="355"/>
      <c r="AW37" s="355"/>
      <c r="AX37" s="355"/>
      <c r="AY37" s="355"/>
      <c r="AZ37" s="355"/>
      <c r="BA37" s="355"/>
      <c r="BB37" s="355"/>
      <c r="BC37" s="355"/>
      <c r="BD37" s="173"/>
      <c r="BE37" s="354" t="str">
        <f t="shared" si="1"/>
        <v/>
      </c>
      <c r="BF37" s="354"/>
      <c r="BG37" s="355"/>
      <c r="BH37" s="355"/>
      <c r="BI37" s="355"/>
      <c r="BJ37" s="355"/>
      <c r="BK37" s="355"/>
      <c r="BL37" s="355"/>
      <c r="BM37" s="355"/>
      <c r="BN37" s="355"/>
      <c r="BO37" s="355"/>
      <c r="BP37" s="355"/>
      <c r="BQ37" s="355"/>
      <c r="BR37" s="355"/>
      <c r="BS37" s="355"/>
      <c r="BT37" s="355"/>
      <c r="BU37" s="355"/>
      <c r="BV37" s="173"/>
      <c r="BW37" s="354">
        <f t="shared" si="2"/>
        <v>12</v>
      </c>
      <c r="BX37" s="354"/>
      <c r="BY37" s="355" t="str">
        <f>IF('各会計、関係団体の財政状況及び健全化判断比率'!B71="","",'各会計、関係団体の財政状況及び健全化判断比率'!B71)</f>
        <v>伊豆市伊豆の国市廃棄物処理施設組合</v>
      </c>
      <c r="BZ37" s="355"/>
      <c r="CA37" s="355"/>
      <c r="CB37" s="355"/>
      <c r="CC37" s="355"/>
      <c r="CD37" s="355"/>
      <c r="CE37" s="355"/>
      <c r="CF37" s="355"/>
      <c r="CG37" s="355"/>
      <c r="CH37" s="355"/>
      <c r="CI37" s="355"/>
      <c r="CJ37" s="355"/>
      <c r="CK37" s="355"/>
      <c r="CL37" s="355"/>
      <c r="CM37" s="355"/>
      <c r="CN37" s="173"/>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78"/>
    </row>
    <row r="38" spans="1:113" ht="32.25" customHeight="1" x14ac:dyDescent="0.2">
      <c r="A38" s="173"/>
      <c r="B38" s="200"/>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3"/>
      <c r="U38" s="354" t="str">
        <f t="shared" si="4"/>
        <v/>
      </c>
      <c r="V38" s="354"/>
      <c r="W38" s="355"/>
      <c r="X38" s="355"/>
      <c r="Y38" s="355"/>
      <c r="Z38" s="355"/>
      <c r="AA38" s="355"/>
      <c r="AB38" s="355"/>
      <c r="AC38" s="355"/>
      <c r="AD38" s="355"/>
      <c r="AE38" s="355"/>
      <c r="AF38" s="355"/>
      <c r="AG38" s="355"/>
      <c r="AH38" s="355"/>
      <c r="AI38" s="355"/>
      <c r="AJ38" s="355"/>
      <c r="AK38" s="355"/>
      <c r="AL38" s="173"/>
      <c r="AM38" s="354" t="str">
        <f t="shared" si="0"/>
        <v/>
      </c>
      <c r="AN38" s="354"/>
      <c r="AO38" s="355"/>
      <c r="AP38" s="355"/>
      <c r="AQ38" s="355"/>
      <c r="AR38" s="355"/>
      <c r="AS38" s="355"/>
      <c r="AT38" s="355"/>
      <c r="AU38" s="355"/>
      <c r="AV38" s="355"/>
      <c r="AW38" s="355"/>
      <c r="AX38" s="355"/>
      <c r="AY38" s="355"/>
      <c r="AZ38" s="355"/>
      <c r="BA38" s="355"/>
      <c r="BB38" s="355"/>
      <c r="BC38" s="355"/>
      <c r="BD38" s="173"/>
      <c r="BE38" s="354" t="str">
        <f t="shared" si="1"/>
        <v/>
      </c>
      <c r="BF38" s="354"/>
      <c r="BG38" s="355"/>
      <c r="BH38" s="355"/>
      <c r="BI38" s="355"/>
      <c r="BJ38" s="355"/>
      <c r="BK38" s="355"/>
      <c r="BL38" s="355"/>
      <c r="BM38" s="355"/>
      <c r="BN38" s="355"/>
      <c r="BO38" s="355"/>
      <c r="BP38" s="355"/>
      <c r="BQ38" s="355"/>
      <c r="BR38" s="355"/>
      <c r="BS38" s="355"/>
      <c r="BT38" s="355"/>
      <c r="BU38" s="355"/>
      <c r="BV38" s="173"/>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3"/>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78"/>
    </row>
    <row r="39" spans="1:113" ht="32.25" customHeight="1" x14ac:dyDescent="0.2">
      <c r="A39" s="173"/>
      <c r="B39" s="200"/>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3"/>
      <c r="U39" s="354" t="str">
        <f t="shared" si="4"/>
        <v/>
      </c>
      <c r="V39" s="354"/>
      <c r="W39" s="355"/>
      <c r="X39" s="355"/>
      <c r="Y39" s="355"/>
      <c r="Z39" s="355"/>
      <c r="AA39" s="355"/>
      <c r="AB39" s="355"/>
      <c r="AC39" s="355"/>
      <c r="AD39" s="355"/>
      <c r="AE39" s="355"/>
      <c r="AF39" s="355"/>
      <c r="AG39" s="355"/>
      <c r="AH39" s="355"/>
      <c r="AI39" s="355"/>
      <c r="AJ39" s="355"/>
      <c r="AK39" s="355"/>
      <c r="AL39" s="173"/>
      <c r="AM39" s="354" t="str">
        <f t="shared" si="0"/>
        <v/>
      </c>
      <c r="AN39" s="354"/>
      <c r="AO39" s="355"/>
      <c r="AP39" s="355"/>
      <c r="AQ39" s="355"/>
      <c r="AR39" s="355"/>
      <c r="AS39" s="355"/>
      <c r="AT39" s="355"/>
      <c r="AU39" s="355"/>
      <c r="AV39" s="355"/>
      <c r="AW39" s="355"/>
      <c r="AX39" s="355"/>
      <c r="AY39" s="355"/>
      <c r="AZ39" s="355"/>
      <c r="BA39" s="355"/>
      <c r="BB39" s="355"/>
      <c r="BC39" s="355"/>
      <c r="BD39" s="173"/>
      <c r="BE39" s="354" t="str">
        <f t="shared" si="1"/>
        <v/>
      </c>
      <c r="BF39" s="354"/>
      <c r="BG39" s="355"/>
      <c r="BH39" s="355"/>
      <c r="BI39" s="355"/>
      <c r="BJ39" s="355"/>
      <c r="BK39" s="355"/>
      <c r="BL39" s="355"/>
      <c r="BM39" s="355"/>
      <c r="BN39" s="355"/>
      <c r="BO39" s="355"/>
      <c r="BP39" s="355"/>
      <c r="BQ39" s="355"/>
      <c r="BR39" s="355"/>
      <c r="BS39" s="355"/>
      <c r="BT39" s="355"/>
      <c r="BU39" s="355"/>
      <c r="BV39" s="173"/>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3"/>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78"/>
    </row>
    <row r="40" spans="1:113" ht="32.25" customHeight="1" x14ac:dyDescent="0.2">
      <c r="A40" s="173"/>
      <c r="B40" s="200"/>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3"/>
      <c r="U40" s="354" t="str">
        <f t="shared" si="4"/>
        <v/>
      </c>
      <c r="V40" s="354"/>
      <c r="W40" s="355"/>
      <c r="X40" s="355"/>
      <c r="Y40" s="355"/>
      <c r="Z40" s="355"/>
      <c r="AA40" s="355"/>
      <c r="AB40" s="355"/>
      <c r="AC40" s="355"/>
      <c r="AD40" s="355"/>
      <c r="AE40" s="355"/>
      <c r="AF40" s="355"/>
      <c r="AG40" s="355"/>
      <c r="AH40" s="355"/>
      <c r="AI40" s="355"/>
      <c r="AJ40" s="355"/>
      <c r="AK40" s="355"/>
      <c r="AL40" s="173"/>
      <c r="AM40" s="354" t="str">
        <f t="shared" si="0"/>
        <v/>
      </c>
      <c r="AN40" s="354"/>
      <c r="AO40" s="355"/>
      <c r="AP40" s="355"/>
      <c r="AQ40" s="355"/>
      <c r="AR40" s="355"/>
      <c r="AS40" s="355"/>
      <c r="AT40" s="355"/>
      <c r="AU40" s="355"/>
      <c r="AV40" s="355"/>
      <c r="AW40" s="355"/>
      <c r="AX40" s="355"/>
      <c r="AY40" s="355"/>
      <c r="AZ40" s="355"/>
      <c r="BA40" s="355"/>
      <c r="BB40" s="355"/>
      <c r="BC40" s="355"/>
      <c r="BD40" s="173"/>
      <c r="BE40" s="354" t="str">
        <f t="shared" si="1"/>
        <v/>
      </c>
      <c r="BF40" s="354"/>
      <c r="BG40" s="355"/>
      <c r="BH40" s="355"/>
      <c r="BI40" s="355"/>
      <c r="BJ40" s="355"/>
      <c r="BK40" s="355"/>
      <c r="BL40" s="355"/>
      <c r="BM40" s="355"/>
      <c r="BN40" s="355"/>
      <c r="BO40" s="355"/>
      <c r="BP40" s="355"/>
      <c r="BQ40" s="355"/>
      <c r="BR40" s="355"/>
      <c r="BS40" s="355"/>
      <c r="BT40" s="355"/>
      <c r="BU40" s="355"/>
      <c r="BV40" s="173"/>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3"/>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78"/>
    </row>
    <row r="41" spans="1:113" ht="32.25" customHeight="1" x14ac:dyDescent="0.2">
      <c r="A41" s="173"/>
      <c r="B41" s="200"/>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3"/>
      <c r="U41" s="354" t="str">
        <f t="shared" si="4"/>
        <v/>
      </c>
      <c r="V41" s="354"/>
      <c r="W41" s="355"/>
      <c r="X41" s="355"/>
      <c r="Y41" s="355"/>
      <c r="Z41" s="355"/>
      <c r="AA41" s="355"/>
      <c r="AB41" s="355"/>
      <c r="AC41" s="355"/>
      <c r="AD41" s="355"/>
      <c r="AE41" s="355"/>
      <c r="AF41" s="355"/>
      <c r="AG41" s="355"/>
      <c r="AH41" s="355"/>
      <c r="AI41" s="355"/>
      <c r="AJ41" s="355"/>
      <c r="AK41" s="355"/>
      <c r="AL41" s="173"/>
      <c r="AM41" s="354" t="str">
        <f t="shared" si="0"/>
        <v/>
      </c>
      <c r="AN41" s="354"/>
      <c r="AO41" s="355"/>
      <c r="AP41" s="355"/>
      <c r="AQ41" s="355"/>
      <c r="AR41" s="355"/>
      <c r="AS41" s="355"/>
      <c r="AT41" s="355"/>
      <c r="AU41" s="355"/>
      <c r="AV41" s="355"/>
      <c r="AW41" s="355"/>
      <c r="AX41" s="355"/>
      <c r="AY41" s="355"/>
      <c r="AZ41" s="355"/>
      <c r="BA41" s="355"/>
      <c r="BB41" s="355"/>
      <c r="BC41" s="355"/>
      <c r="BD41" s="173"/>
      <c r="BE41" s="354" t="str">
        <f t="shared" si="1"/>
        <v/>
      </c>
      <c r="BF41" s="354"/>
      <c r="BG41" s="355"/>
      <c r="BH41" s="355"/>
      <c r="BI41" s="355"/>
      <c r="BJ41" s="355"/>
      <c r="BK41" s="355"/>
      <c r="BL41" s="355"/>
      <c r="BM41" s="355"/>
      <c r="BN41" s="355"/>
      <c r="BO41" s="355"/>
      <c r="BP41" s="355"/>
      <c r="BQ41" s="355"/>
      <c r="BR41" s="355"/>
      <c r="BS41" s="355"/>
      <c r="BT41" s="355"/>
      <c r="BU41" s="355"/>
      <c r="BV41" s="173"/>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3"/>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78"/>
    </row>
    <row r="42" spans="1:113" ht="32.25" customHeight="1" x14ac:dyDescent="0.2">
      <c r="B42" s="200"/>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3"/>
      <c r="U42" s="354" t="str">
        <f t="shared" si="4"/>
        <v/>
      </c>
      <c r="V42" s="354"/>
      <c r="W42" s="355"/>
      <c r="X42" s="355"/>
      <c r="Y42" s="355"/>
      <c r="Z42" s="355"/>
      <c r="AA42" s="355"/>
      <c r="AB42" s="355"/>
      <c r="AC42" s="355"/>
      <c r="AD42" s="355"/>
      <c r="AE42" s="355"/>
      <c r="AF42" s="355"/>
      <c r="AG42" s="355"/>
      <c r="AH42" s="355"/>
      <c r="AI42" s="355"/>
      <c r="AJ42" s="355"/>
      <c r="AK42" s="355"/>
      <c r="AL42" s="173"/>
      <c r="AM42" s="354" t="str">
        <f t="shared" si="0"/>
        <v/>
      </c>
      <c r="AN42" s="354"/>
      <c r="AO42" s="355"/>
      <c r="AP42" s="355"/>
      <c r="AQ42" s="355"/>
      <c r="AR42" s="355"/>
      <c r="AS42" s="355"/>
      <c r="AT42" s="355"/>
      <c r="AU42" s="355"/>
      <c r="AV42" s="355"/>
      <c r="AW42" s="355"/>
      <c r="AX42" s="355"/>
      <c r="AY42" s="355"/>
      <c r="AZ42" s="355"/>
      <c r="BA42" s="355"/>
      <c r="BB42" s="355"/>
      <c r="BC42" s="355"/>
      <c r="BD42" s="173"/>
      <c r="BE42" s="354" t="str">
        <f t="shared" si="1"/>
        <v/>
      </c>
      <c r="BF42" s="354"/>
      <c r="BG42" s="355"/>
      <c r="BH42" s="355"/>
      <c r="BI42" s="355"/>
      <c r="BJ42" s="355"/>
      <c r="BK42" s="355"/>
      <c r="BL42" s="355"/>
      <c r="BM42" s="355"/>
      <c r="BN42" s="355"/>
      <c r="BO42" s="355"/>
      <c r="BP42" s="355"/>
      <c r="BQ42" s="355"/>
      <c r="BR42" s="355"/>
      <c r="BS42" s="355"/>
      <c r="BT42" s="355"/>
      <c r="BU42" s="355"/>
      <c r="BV42" s="173"/>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3"/>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78"/>
    </row>
    <row r="43" spans="1:113" ht="32.25" customHeight="1" x14ac:dyDescent="0.2">
      <c r="B43" s="200"/>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3"/>
      <c r="U43" s="354" t="str">
        <f t="shared" si="4"/>
        <v/>
      </c>
      <c r="V43" s="354"/>
      <c r="W43" s="355"/>
      <c r="X43" s="355"/>
      <c r="Y43" s="355"/>
      <c r="Z43" s="355"/>
      <c r="AA43" s="355"/>
      <c r="AB43" s="355"/>
      <c r="AC43" s="355"/>
      <c r="AD43" s="355"/>
      <c r="AE43" s="355"/>
      <c r="AF43" s="355"/>
      <c r="AG43" s="355"/>
      <c r="AH43" s="355"/>
      <c r="AI43" s="355"/>
      <c r="AJ43" s="355"/>
      <c r="AK43" s="355"/>
      <c r="AL43" s="173"/>
      <c r="AM43" s="354" t="str">
        <f t="shared" si="0"/>
        <v/>
      </c>
      <c r="AN43" s="354"/>
      <c r="AO43" s="355"/>
      <c r="AP43" s="355"/>
      <c r="AQ43" s="355"/>
      <c r="AR43" s="355"/>
      <c r="AS43" s="355"/>
      <c r="AT43" s="355"/>
      <c r="AU43" s="355"/>
      <c r="AV43" s="355"/>
      <c r="AW43" s="355"/>
      <c r="AX43" s="355"/>
      <c r="AY43" s="355"/>
      <c r="AZ43" s="355"/>
      <c r="BA43" s="355"/>
      <c r="BB43" s="355"/>
      <c r="BC43" s="355"/>
      <c r="BD43" s="173"/>
      <c r="BE43" s="354" t="str">
        <f t="shared" si="1"/>
        <v/>
      </c>
      <c r="BF43" s="354"/>
      <c r="BG43" s="355"/>
      <c r="BH43" s="355"/>
      <c r="BI43" s="355"/>
      <c r="BJ43" s="355"/>
      <c r="BK43" s="355"/>
      <c r="BL43" s="355"/>
      <c r="BM43" s="355"/>
      <c r="BN43" s="355"/>
      <c r="BO43" s="355"/>
      <c r="BP43" s="355"/>
      <c r="BQ43" s="355"/>
      <c r="BR43" s="355"/>
      <c r="BS43" s="355"/>
      <c r="BT43" s="355"/>
      <c r="BU43" s="355"/>
      <c r="BV43" s="173"/>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3"/>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78"/>
    </row>
    <row r="44" spans="1:113" ht="13.5" customHeight="1" thickBot="1" x14ac:dyDescent="0.25">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x14ac:dyDescent="0.2"/>
    <row r="46" spans="1:113" x14ac:dyDescent="0.2">
      <c r="B46" s="172"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zo8V7pHYD3QDm7kKR2b7BHEbeS7rSAG3hv8MiBRAsMSrl3BJzLpl2a4cGE5pmRavpjEofh6hzIU7guu0zFS3Eg==" saltValue="FK3cGFM2QpcsTCYAIgtq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6" customWidth="1"/>
    <col min="2" max="2" width="2.36328125" style="206" customWidth="1"/>
    <col min="3" max="16" width="2.6328125" style="206" customWidth="1"/>
    <col min="17" max="17" width="2.36328125" style="206" customWidth="1"/>
    <col min="18" max="95" width="1.6328125" style="206" customWidth="1"/>
    <col min="96" max="133" width="1.6328125" style="218" customWidth="1"/>
    <col min="134" max="143" width="1.6328125" style="206" customWidth="1"/>
    <col min="144" max="16384" width="0" style="206" hidden="1"/>
  </cols>
  <sheetData>
    <row r="1" spans="2:143"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04" t="s">
        <v>202</v>
      </c>
      <c r="DI1" s="705"/>
      <c r="DJ1" s="705"/>
      <c r="DK1" s="705"/>
      <c r="DL1" s="705"/>
      <c r="DM1" s="705"/>
      <c r="DN1" s="706"/>
      <c r="DO1" s="206"/>
      <c r="DP1" s="704" t="s">
        <v>203</v>
      </c>
      <c r="DQ1" s="705"/>
      <c r="DR1" s="705"/>
      <c r="DS1" s="705"/>
      <c r="DT1" s="705"/>
      <c r="DU1" s="705"/>
      <c r="DV1" s="705"/>
      <c r="DW1" s="705"/>
      <c r="DX1" s="705"/>
      <c r="DY1" s="705"/>
      <c r="DZ1" s="705"/>
      <c r="EA1" s="705"/>
      <c r="EB1" s="705"/>
      <c r="EC1" s="706"/>
      <c r="ED1" s="205"/>
      <c r="EE1" s="205"/>
      <c r="EF1" s="205"/>
      <c r="EG1" s="205"/>
      <c r="EH1" s="205"/>
      <c r="EI1" s="205"/>
      <c r="EJ1" s="205"/>
      <c r="EK1" s="205"/>
      <c r="EL1" s="205"/>
      <c r="EM1" s="205"/>
    </row>
    <row r="2" spans="2:143" ht="22.5" customHeight="1" x14ac:dyDescent="0.2">
      <c r="B2" s="207" t="s">
        <v>204</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4172839</v>
      </c>
      <c r="S5" s="664"/>
      <c r="T5" s="664"/>
      <c r="U5" s="664"/>
      <c r="V5" s="664"/>
      <c r="W5" s="664"/>
      <c r="X5" s="664"/>
      <c r="Y5" s="689"/>
      <c r="Z5" s="702">
        <v>17.8</v>
      </c>
      <c r="AA5" s="702"/>
      <c r="AB5" s="702"/>
      <c r="AC5" s="702"/>
      <c r="AD5" s="703">
        <v>4172839</v>
      </c>
      <c r="AE5" s="703"/>
      <c r="AF5" s="703"/>
      <c r="AG5" s="703"/>
      <c r="AH5" s="703"/>
      <c r="AI5" s="703"/>
      <c r="AJ5" s="703"/>
      <c r="AK5" s="703"/>
      <c r="AL5" s="690">
        <v>38.6</v>
      </c>
      <c r="AM5" s="672"/>
      <c r="AN5" s="672"/>
      <c r="AO5" s="691"/>
      <c r="AP5" s="666" t="s">
        <v>216</v>
      </c>
      <c r="AQ5" s="667"/>
      <c r="AR5" s="667"/>
      <c r="AS5" s="667"/>
      <c r="AT5" s="667"/>
      <c r="AU5" s="667"/>
      <c r="AV5" s="667"/>
      <c r="AW5" s="667"/>
      <c r="AX5" s="667"/>
      <c r="AY5" s="667"/>
      <c r="AZ5" s="667"/>
      <c r="BA5" s="667"/>
      <c r="BB5" s="667"/>
      <c r="BC5" s="667"/>
      <c r="BD5" s="667"/>
      <c r="BE5" s="667"/>
      <c r="BF5" s="668"/>
      <c r="BG5" s="608">
        <v>4055183</v>
      </c>
      <c r="BH5" s="609"/>
      <c r="BI5" s="609"/>
      <c r="BJ5" s="609"/>
      <c r="BK5" s="609"/>
      <c r="BL5" s="609"/>
      <c r="BM5" s="609"/>
      <c r="BN5" s="610"/>
      <c r="BO5" s="646">
        <v>97.2</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228631</v>
      </c>
      <c r="S6" s="609"/>
      <c r="T6" s="609"/>
      <c r="U6" s="609"/>
      <c r="V6" s="609"/>
      <c r="W6" s="609"/>
      <c r="X6" s="609"/>
      <c r="Y6" s="610"/>
      <c r="Z6" s="646">
        <v>1</v>
      </c>
      <c r="AA6" s="646"/>
      <c r="AB6" s="646"/>
      <c r="AC6" s="646"/>
      <c r="AD6" s="647">
        <v>228631</v>
      </c>
      <c r="AE6" s="647"/>
      <c r="AF6" s="647"/>
      <c r="AG6" s="647"/>
      <c r="AH6" s="647"/>
      <c r="AI6" s="647"/>
      <c r="AJ6" s="647"/>
      <c r="AK6" s="647"/>
      <c r="AL6" s="611">
        <v>2.1</v>
      </c>
      <c r="AM6" s="612"/>
      <c r="AN6" s="612"/>
      <c r="AO6" s="648"/>
      <c r="AP6" s="605" t="s">
        <v>221</v>
      </c>
      <c r="AQ6" s="606"/>
      <c r="AR6" s="606"/>
      <c r="AS6" s="606"/>
      <c r="AT6" s="606"/>
      <c r="AU6" s="606"/>
      <c r="AV6" s="606"/>
      <c r="AW6" s="606"/>
      <c r="AX6" s="606"/>
      <c r="AY6" s="606"/>
      <c r="AZ6" s="606"/>
      <c r="BA6" s="606"/>
      <c r="BB6" s="606"/>
      <c r="BC6" s="606"/>
      <c r="BD6" s="606"/>
      <c r="BE6" s="606"/>
      <c r="BF6" s="607"/>
      <c r="BG6" s="608">
        <v>4055183</v>
      </c>
      <c r="BH6" s="609"/>
      <c r="BI6" s="609"/>
      <c r="BJ6" s="609"/>
      <c r="BK6" s="609"/>
      <c r="BL6" s="609"/>
      <c r="BM6" s="609"/>
      <c r="BN6" s="610"/>
      <c r="BO6" s="646">
        <v>97.2</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128739</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128739</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1380</v>
      </c>
      <c r="S7" s="609"/>
      <c r="T7" s="609"/>
      <c r="U7" s="609"/>
      <c r="V7" s="609"/>
      <c r="W7" s="609"/>
      <c r="X7" s="609"/>
      <c r="Y7" s="610"/>
      <c r="Z7" s="646">
        <v>0</v>
      </c>
      <c r="AA7" s="646"/>
      <c r="AB7" s="646"/>
      <c r="AC7" s="646"/>
      <c r="AD7" s="647">
        <v>1380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1401890</v>
      </c>
      <c r="BH7" s="609"/>
      <c r="BI7" s="609"/>
      <c r="BJ7" s="609"/>
      <c r="BK7" s="609"/>
      <c r="BL7" s="609"/>
      <c r="BM7" s="609"/>
      <c r="BN7" s="610"/>
      <c r="BO7" s="646">
        <v>33.6</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4514974</v>
      </c>
      <c r="CS7" s="609"/>
      <c r="CT7" s="609"/>
      <c r="CU7" s="609"/>
      <c r="CV7" s="609"/>
      <c r="CW7" s="609"/>
      <c r="CX7" s="609"/>
      <c r="CY7" s="610"/>
      <c r="CZ7" s="646">
        <v>21</v>
      </c>
      <c r="DA7" s="646"/>
      <c r="DB7" s="646"/>
      <c r="DC7" s="646"/>
      <c r="DD7" s="614">
        <v>117395</v>
      </c>
      <c r="DE7" s="609"/>
      <c r="DF7" s="609"/>
      <c r="DG7" s="609"/>
      <c r="DH7" s="609"/>
      <c r="DI7" s="609"/>
      <c r="DJ7" s="609"/>
      <c r="DK7" s="609"/>
      <c r="DL7" s="609"/>
      <c r="DM7" s="609"/>
      <c r="DN7" s="609"/>
      <c r="DO7" s="609"/>
      <c r="DP7" s="610"/>
      <c r="DQ7" s="614">
        <v>2822077</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21256</v>
      </c>
      <c r="S8" s="609"/>
      <c r="T8" s="609"/>
      <c r="U8" s="609"/>
      <c r="V8" s="609"/>
      <c r="W8" s="609"/>
      <c r="X8" s="609"/>
      <c r="Y8" s="610"/>
      <c r="Z8" s="646">
        <v>0.1</v>
      </c>
      <c r="AA8" s="646"/>
      <c r="AB8" s="646"/>
      <c r="AC8" s="646"/>
      <c r="AD8" s="647">
        <v>21256</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60339</v>
      </c>
      <c r="BH8" s="609"/>
      <c r="BI8" s="609"/>
      <c r="BJ8" s="609"/>
      <c r="BK8" s="609"/>
      <c r="BL8" s="609"/>
      <c r="BM8" s="609"/>
      <c r="BN8" s="610"/>
      <c r="BO8" s="646">
        <v>1.4</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5014881</v>
      </c>
      <c r="CS8" s="609"/>
      <c r="CT8" s="609"/>
      <c r="CU8" s="609"/>
      <c r="CV8" s="609"/>
      <c r="CW8" s="609"/>
      <c r="CX8" s="609"/>
      <c r="CY8" s="610"/>
      <c r="CZ8" s="646">
        <v>23.3</v>
      </c>
      <c r="DA8" s="646"/>
      <c r="DB8" s="646"/>
      <c r="DC8" s="646"/>
      <c r="DD8" s="614">
        <v>34227</v>
      </c>
      <c r="DE8" s="609"/>
      <c r="DF8" s="609"/>
      <c r="DG8" s="609"/>
      <c r="DH8" s="609"/>
      <c r="DI8" s="609"/>
      <c r="DJ8" s="609"/>
      <c r="DK8" s="609"/>
      <c r="DL8" s="609"/>
      <c r="DM8" s="609"/>
      <c r="DN8" s="609"/>
      <c r="DO8" s="609"/>
      <c r="DP8" s="610"/>
      <c r="DQ8" s="614">
        <v>2858162</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34182</v>
      </c>
      <c r="S9" s="609"/>
      <c r="T9" s="609"/>
      <c r="U9" s="609"/>
      <c r="V9" s="609"/>
      <c r="W9" s="609"/>
      <c r="X9" s="609"/>
      <c r="Y9" s="610"/>
      <c r="Z9" s="646">
        <v>0.1</v>
      </c>
      <c r="AA9" s="646"/>
      <c r="AB9" s="646"/>
      <c r="AC9" s="646"/>
      <c r="AD9" s="647">
        <v>34182</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1196732</v>
      </c>
      <c r="BH9" s="609"/>
      <c r="BI9" s="609"/>
      <c r="BJ9" s="609"/>
      <c r="BK9" s="609"/>
      <c r="BL9" s="609"/>
      <c r="BM9" s="609"/>
      <c r="BN9" s="610"/>
      <c r="BO9" s="646">
        <v>28.7</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3095217</v>
      </c>
      <c r="CS9" s="609"/>
      <c r="CT9" s="609"/>
      <c r="CU9" s="609"/>
      <c r="CV9" s="609"/>
      <c r="CW9" s="609"/>
      <c r="CX9" s="609"/>
      <c r="CY9" s="610"/>
      <c r="CZ9" s="646">
        <v>14.4</v>
      </c>
      <c r="DA9" s="646"/>
      <c r="DB9" s="646"/>
      <c r="DC9" s="646"/>
      <c r="DD9" s="614">
        <v>1510714</v>
      </c>
      <c r="DE9" s="609"/>
      <c r="DF9" s="609"/>
      <c r="DG9" s="609"/>
      <c r="DH9" s="609"/>
      <c r="DI9" s="609"/>
      <c r="DJ9" s="609"/>
      <c r="DK9" s="609"/>
      <c r="DL9" s="609"/>
      <c r="DM9" s="609"/>
      <c r="DN9" s="609"/>
      <c r="DO9" s="609"/>
      <c r="DP9" s="610"/>
      <c r="DQ9" s="614">
        <v>1283667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88643</v>
      </c>
      <c r="BH10" s="609"/>
      <c r="BI10" s="609"/>
      <c r="BJ10" s="609"/>
      <c r="BK10" s="609"/>
      <c r="BL10" s="609"/>
      <c r="BM10" s="609"/>
      <c r="BN10" s="610"/>
      <c r="BO10" s="646">
        <v>2.1</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15193</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15193</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709457</v>
      </c>
      <c r="S11" s="609"/>
      <c r="T11" s="609"/>
      <c r="U11" s="609"/>
      <c r="V11" s="609"/>
      <c r="W11" s="609"/>
      <c r="X11" s="609"/>
      <c r="Y11" s="610"/>
      <c r="Z11" s="611">
        <v>3</v>
      </c>
      <c r="AA11" s="612"/>
      <c r="AB11" s="612"/>
      <c r="AC11" s="613"/>
      <c r="AD11" s="614">
        <v>709457</v>
      </c>
      <c r="AE11" s="609"/>
      <c r="AF11" s="609"/>
      <c r="AG11" s="609"/>
      <c r="AH11" s="609"/>
      <c r="AI11" s="609"/>
      <c r="AJ11" s="609"/>
      <c r="AK11" s="610"/>
      <c r="AL11" s="611">
        <v>6.6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56176</v>
      </c>
      <c r="BH11" s="609"/>
      <c r="BI11" s="609"/>
      <c r="BJ11" s="609"/>
      <c r="BK11" s="609"/>
      <c r="BL11" s="609"/>
      <c r="BM11" s="609"/>
      <c r="BN11" s="610"/>
      <c r="BO11" s="646">
        <v>1.3</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523574</v>
      </c>
      <c r="CS11" s="609"/>
      <c r="CT11" s="609"/>
      <c r="CU11" s="609"/>
      <c r="CV11" s="609"/>
      <c r="CW11" s="609"/>
      <c r="CX11" s="609"/>
      <c r="CY11" s="610"/>
      <c r="CZ11" s="646">
        <v>2.4</v>
      </c>
      <c r="DA11" s="646"/>
      <c r="DB11" s="646"/>
      <c r="DC11" s="646"/>
      <c r="DD11" s="614">
        <v>212298</v>
      </c>
      <c r="DE11" s="609"/>
      <c r="DF11" s="609"/>
      <c r="DG11" s="609"/>
      <c r="DH11" s="609"/>
      <c r="DI11" s="609"/>
      <c r="DJ11" s="609"/>
      <c r="DK11" s="609"/>
      <c r="DL11" s="609"/>
      <c r="DM11" s="609"/>
      <c r="DN11" s="609"/>
      <c r="DO11" s="609"/>
      <c r="DP11" s="610"/>
      <c r="DQ11" s="614">
        <v>313261</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127070</v>
      </c>
      <c r="S12" s="609"/>
      <c r="T12" s="609"/>
      <c r="U12" s="609"/>
      <c r="V12" s="609"/>
      <c r="W12" s="609"/>
      <c r="X12" s="609"/>
      <c r="Y12" s="610"/>
      <c r="Z12" s="646">
        <v>0.5</v>
      </c>
      <c r="AA12" s="646"/>
      <c r="AB12" s="646"/>
      <c r="AC12" s="646"/>
      <c r="AD12" s="647">
        <v>127070</v>
      </c>
      <c r="AE12" s="647"/>
      <c r="AF12" s="647"/>
      <c r="AG12" s="647"/>
      <c r="AH12" s="647"/>
      <c r="AI12" s="647"/>
      <c r="AJ12" s="647"/>
      <c r="AK12" s="647"/>
      <c r="AL12" s="611">
        <v>1.2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2288320</v>
      </c>
      <c r="BH12" s="609"/>
      <c r="BI12" s="609"/>
      <c r="BJ12" s="609"/>
      <c r="BK12" s="609"/>
      <c r="BL12" s="609"/>
      <c r="BM12" s="609"/>
      <c r="BN12" s="610"/>
      <c r="BO12" s="646">
        <v>54.8</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1100483</v>
      </c>
      <c r="CS12" s="609"/>
      <c r="CT12" s="609"/>
      <c r="CU12" s="609"/>
      <c r="CV12" s="609"/>
      <c r="CW12" s="609"/>
      <c r="CX12" s="609"/>
      <c r="CY12" s="610"/>
      <c r="CZ12" s="646">
        <v>5.0999999999999996</v>
      </c>
      <c r="DA12" s="646"/>
      <c r="DB12" s="646"/>
      <c r="DC12" s="646"/>
      <c r="DD12" s="614">
        <v>285284</v>
      </c>
      <c r="DE12" s="609"/>
      <c r="DF12" s="609"/>
      <c r="DG12" s="609"/>
      <c r="DH12" s="609"/>
      <c r="DI12" s="609"/>
      <c r="DJ12" s="609"/>
      <c r="DK12" s="609"/>
      <c r="DL12" s="609"/>
      <c r="DM12" s="609"/>
      <c r="DN12" s="609"/>
      <c r="DO12" s="609"/>
      <c r="DP12" s="610"/>
      <c r="DQ12" s="614">
        <v>868061</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2267668</v>
      </c>
      <c r="BH13" s="609"/>
      <c r="BI13" s="609"/>
      <c r="BJ13" s="609"/>
      <c r="BK13" s="609"/>
      <c r="BL13" s="609"/>
      <c r="BM13" s="609"/>
      <c r="BN13" s="610"/>
      <c r="BO13" s="646">
        <v>54.3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2086385</v>
      </c>
      <c r="CS13" s="609"/>
      <c r="CT13" s="609"/>
      <c r="CU13" s="609"/>
      <c r="CV13" s="609"/>
      <c r="CW13" s="609"/>
      <c r="CX13" s="609"/>
      <c r="CY13" s="610"/>
      <c r="CZ13" s="646">
        <v>9.6999999999999993</v>
      </c>
      <c r="DA13" s="646"/>
      <c r="DB13" s="646"/>
      <c r="DC13" s="646"/>
      <c r="DD13" s="614">
        <v>1062515</v>
      </c>
      <c r="DE13" s="609"/>
      <c r="DF13" s="609"/>
      <c r="DG13" s="609"/>
      <c r="DH13" s="609"/>
      <c r="DI13" s="609"/>
      <c r="DJ13" s="609"/>
      <c r="DK13" s="609"/>
      <c r="DL13" s="609"/>
      <c r="DM13" s="609"/>
      <c r="DN13" s="609"/>
      <c r="DO13" s="609"/>
      <c r="DP13" s="610"/>
      <c r="DQ13" s="614">
        <v>1171811</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2504</v>
      </c>
      <c r="S14" s="609"/>
      <c r="T14" s="609"/>
      <c r="U14" s="609"/>
      <c r="V14" s="609"/>
      <c r="W14" s="609"/>
      <c r="X14" s="609"/>
      <c r="Y14" s="610"/>
      <c r="Z14" s="646">
        <v>0</v>
      </c>
      <c r="AA14" s="646"/>
      <c r="AB14" s="646"/>
      <c r="AC14" s="646"/>
      <c r="AD14" s="647">
        <v>2504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120656</v>
      </c>
      <c r="BH14" s="609"/>
      <c r="BI14" s="609"/>
      <c r="BJ14" s="609"/>
      <c r="BK14" s="609"/>
      <c r="BL14" s="609"/>
      <c r="BM14" s="609"/>
      <c r="BN14" s="610"/>
      <c r="BO14" s="646">
        <v>2.9</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1331938</v>
      </c>
      <c r="CS14" s="609"/>
      <c r="CT14" s="609"/>
      <c r="CU14" s="609"/>
      <c r="CV14" s="609"/>
      <c r="CW14" s="609"/>
      <c r="CX14" s="609"/>
      <c r="CY14" s="610"/>
      <c r="CZ14" s="646">
        <v>6.2</v>
      </c>
      <c r="DA14" s="646"/>
      <c r="DB14" s="646"/>
      <c r="DC14" s="646"/>
      <c r="DD14" s="614">
        <v>525319</v>
      </c>
      <c r="DE14" s="609"/>
      <c r="DF14" s="609"/>
      <c r="DG14" s="609"/>
      <c r="DH14" s="609"/>
      <c r="DI14" s="609"/>
      <c r="DJ14" s="609"/>
      <c r="DK14" s="609"/>
      <c r="DL14" s="609"/>
      <c r="DM14" s="609"/>
      <c r="DN14" s="609"/>
      <c r="DO14" s="609"/>
      <c r="DP14" s="610"/>
      <c r="DQ14" s="614">
        <v>816027</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244317</v>
      </c>
      <c r="BH15" s="609"/>
      <c r="BI15" s="609"/>
      <c r="BJ15" s="609"/>
      <c r="BK15" s="609"/>
      <c r="BL15" s="609"/>
      <c r="BM15" s="609"/>
      <c r="BN15" s="610"/>
      <c r="BO15" s="646">
        <v>5.9</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1885473</v>
      </c>
      <c r="CS15" s="609"/>
      <c r="CT15" s="609"/>
      <c r="CU15" s="609"/>
      <c r="CV15" s="609"/>
      <c r="CW15" s="609"/>
      <c r="CX15" s="609"/>
      <c r="CY15" s="610"/>
      <c r="CZ15" s="646">
        <v>8.6999999999999993</v>
      </c>
      <c r="DA15" s="646"/>
      <c r="DB15" s="646"/>
      <c r="DC15" s="646"/>
      <c r="DD15" s="614">
        <v>663027</v>
      </c>
      <c r="DE15" s="609"/>
      <c r="DF15" s="609"/>
      <c r="DG15" s="609"/>
      <c r="DH15" s="609"/>
      <c r="DI15" s="609"/>
      <c r="DJ15" s="609"/>
      <c r="DK15" s="609"/>
      <c r="DL15" s="609"/>
      <c r="DM15" s="609"/>
      <c r="DN15" s="609"/>
      <c r="DO15" s="609"/>
      <c r="DP15" s="610"/>
      <c r="DQ15" s="614">
        <v>1011221</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28811</v>
      </c>
      <c r="S16" s="609"/>
      <c r="T16" s="609"/>
      <c r="U16" s="609"/>
      <c r="V16" s="609"/>
      <c r="W16" s="609"/>
      <c r="X16" s="609"/>
      <c r="Y16" s="610"/>
      <c r="Z16" s="646">
        <v>0.1</v>
      </c>
      <c r="AA16" s="646"/>
      <c r="AB16" s="646"/>
      <c r="AC16" s="646"/>
      <c r="AD16" s="647">
        <v>28811</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880</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66849</v>
      </c>
      <c r="S17" s="609"/>
      <c r="T17" s="609"/>
      <c r="U17" s="609"/>
      <c r="V17" s="609"/>
      <c r="W17" s="609"/>
      <c r="X17" s="609"/>
      <c r="Y17" s="610"/>
      <c r="Z17" s="646">
        <v>0.3</v>
      </c>
      <c r="AA17" s="646"/>
      <c r="AB17" s="646"/>
      <c r="AC17" s="646"/>
      <c r="AD17" s="647">
        <v>66849</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1850718</v>
      </c>
      <c r="CS17" s="609"/>
      <c r="CT17" s="609"/>
      <c r="CU17" s="609"/>
      <c r="CV17" s="609"/>
      <c r="CW17" s="609"/>
      <c r="CX17" s="609"/>
      <c r="CY17" s="610"/>
      <c r="CZ17" s="646">
        <v>8.6</v>
      </c>
      <c r="DA17" s="646"/>
      <c r="DB17" s="646"/>
      <c r="DC17" s="646"/>
      <c r="DD17" s="614" t="s">
        <v>122</v>
      </c>
      <c r="DE17" s="609"/>
      <c r="DF17" s="609"/>
      <c r="DG17" s="609"/>
      <c r="DH17" s="609"/>
      <c r="DI17" s="609"/>
      <c r="DJ17" s="609"/>
      <c r="DK17" s="609"/>
      <c r="DL17" s="609"/>
      <c r="DM17" s="609"/>
      <c r="DN17" s="609"/>
      <c r="DO17" s="609"/>
      <c r="DP17" s="610"/>
      <c r="DQ17" s="614">
        <v>1850718</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17557</v>
      </c>
      <c r="S18" s="609"/>
      <c r="T18" s="609"/>
      <c r="U18" s="609"/>
      <c r="V18" s="609"/>
      <c r="W18" s="609"/>
      <c r="X18" s="609"/>
      <c r="Y18" s="610"/>
      <c r="Z18" s="646">
        <v>0.1</v>
      </c>
      <c r="AA18" s="646"/>
      <c r="AB18" s="646"/>
      <c r="AC18" s="646"/>
      <c r="AD18" s="647">
        <v>17557</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15280</v>
      </c>
      <c r="S19" s="609"/>
      <c r="T19" s="609"/>
      <c r="U19" s="609"/>
      <c r="V19" s="609"/>
      <c r="W19" s="609"/>
      <c r="X19" s="609"/>
      <c r="Y19" s="610"/>
      <c r="Z19" s="646">
        <v>0.1</v>
      </c>
      <c r="AA19" s="646"/>
      <c r="AB19" s="646"/>
      <c r="AC19" s="646"/>
      <c r="AD19" s="647">
        <v>15280</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117656</v>
      </c>
      <c r="BH19" s="609"/>
      <c r="BI19" s="609"/>
      <c r="BJ19" s="609"/>
      <c r="BK19" s="609"/>
      <c r="BL19" s="609"/>
      <c r="BM19" s="609"/>
      <c r="BN19" s="610"/>
      <c r="BO19" s="646">
        <v>2.8</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2277</v>
      </c>
      <c r="S20" s="609"/>
      <c r="T20" s="609"/>
      <c r="U20" s="609"/>
      <c r="V20" s="609"/>
      <c r="W20" s="609"/>
      <c r="X20" s="609"/>
      <c r="Y20" s="610"/>
      <c r="Z20" s="646">
        <v>0</v>
      </c>
      <c r="AA20" s="646"/>
      <c r="AB20" s="646"/>
      <c r="AC20" s="646"/>
      <c r="AD20" s="647">
        <v>2277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117656</v>
      </c>
      <c r="BH20" s="609"/>
      <c r="BI20" s="609"/>
      <c r="BJ20" s="609"/>
      <c r="BK20" s="609"/>
      <c r="BL20" s="609"/>
      <c r="BM20" s="609"/>
      <c r="BN20" s="610"/>
      <c r="BO20" s="646">
        <v>2.8</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21548455</v>
      </c>
      <c r="CS20" s="609"/>
      <c r="CT20" s="609"/>
      <c r="CU20" s="609"/>
      <c r="CV20" s="609"/>
      <c r="CW20" s="609"/>
      <c r="CX20" s="609"/>
      <c r="CY20" s="610"/>
      <c r="CZ20" s="646">
        <v>100</v>
      </c>
      <c r="DA20" s="646"/>
      <c r="DB20" s="646"/>
      <c r="DC20" s="646"/>
      <c r="DD20" s="614">
        <v>4410779</v>
      </c>
      <c r="DE20" s="609"/>
      <c r="DF20" s="609"/>
      <c r="DG20" s="609"/>
      <c r="DH20" s="609"/>
      <c r="DI20" s="609"/>
      <c r="DJ20" s="609"/>
      <c r="DK20" s="609"/>
      <c r="DL20" s="609"/>
      <c r="DM20" s="609"/>
      <c r="DN20" s="609"/>
      <c r="DO20" s="609"/>
      <c r="DP20" s="610"/>
      <c r="DQ20" s="614">
        <v>13138937</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6137447</v>
      </c>
      <c r="S21" s="609"/>
      <c r="T21" s="609"/>
      <c r="U21" s="609"/>
      <c r="V21" s="609"/>
      <c r="W21" s="609"/>
      <c r="X21" s="609"/>
      <c r="Y21" s="610"/>
      <c r="Z21" s="646">
        <v>26.1</v>
      </c>
      <c r="AA21" s="646"/>
      <c r="AB21" s="646"/>
      <c r="AC21" s="646"/>
      <c r="AD21" s="647">
        <v>5334356</v>
      </c>
      <c r="AE21" s="647"/>
      <c r="AF21" s="647"/>
      <c r="AG21" s="647"/>
      <c r="AH21" s="647"/>
      <c r="AI21" s="647"/>
      <c r="AJ21" s="647"/>
      <c r="AK21" s="647"/>
      <c r="AL21" s="611">
        <v>49.4</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117656</v>
      </c>
      <c r="BH21" s="609"/>
      <c r="BI21" s="609"/>
      <c r="BJ21" s="609"/>
      <c r="BK21" s="609"/>
      <c r="BL21" s="609"/>
      <c r="BM21" s="609"/>
      <c r="BN21" s="610"/>
      <c r="BO21" s="646">
        <v>2.8</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5334356</v>
      </c>
      <c r="S22" s="609"/>
      <c r="T22" s="609"/>
      <c r="U22" s="609"/>
      <c r="V22" s="609"/>
      <c r="W22" s="609"/>
      <c r="X22" s="609"/>
      <c r="Y22" s="610"/>
      <c r="Z22" s="646">
        <v>22.7</v>
      </c>
      <c r="AA22" s="646"/>
      <c r="AB22" s="646"/>
      <c r="AC22" s="646"/>
      <c r="AD22" s="647">
        <v>5334356</v>
      </c>
      <c r="AE22" s="647"/>
      <c r="AF22" s="647"/>
      <c r="AG22" s="647"/>
      <c r="AH22" s="647"/>
      <c r="AI22" s="647"/>
      <c r="AJ22" s="647"/>
      <c r="AK22" s="647"/>
      <c r="AL22" s="611">
        <v>49.4</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803091</v>
      </c>
      <c r="S23" s="609"/>
      <c r="T23" s="609"/>
      <c r="U23" s="609"/>
      <c r="V23" s="609"/>
      <c r="W23" s="609"/>
      <c r="X23" s="609"/>
      <c r="Y23" s="610"/>
      <c r="Z23" s="646">
        <v>3.4</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7195124</v>
      </c>
      <c r="CS24" s="664"/>
      <c r="CT24" s="664"/>
      <c r="CU24" s="664"/>
      <c r="CV24" s="664"/>
      <c r="CW24" s="664"/>
      <c r="CX24" s="664"/>
      <c r="CY24" s="689"/>
      <c r="CZ24" s="690">
        <v>33.4</v>
      </c>
      <c r="DA24" s="672"/>
      <c r="DB24" s="672"/>
      <c r="DC24" s="692"/>
      <c r="DD24" s="688">
        <v>5340324</v>
      </c>
      <c r="DE24" s="664"/>
      <c r="DF24" s="664"/>
      <c r="DG24" s="664"/>
      <c r="DH24" s="664"/>
      <c r="DI24" s="664"/>
      <c r="DJ24" s="664"/>
      <c r="DK24" s="689"/>
      <c r="DL24" s="688">
        <v>5020658</v>
      </c>
      <c r="DM24" s="664"/>
      <c r="DN24" s="664"/>
      <c r="DO24" s="664"/>
      <c r="DP24" s="664"/>
      <c r="DQ24" s="664"/>
      <c r="DR24" s="664"/>
      <c r="DS24" s="664"/>
      <c r="DT24" s="664"/>
      <c r="DU24" s="664"/>
      <c r="DV24" s="689"/>
      <c r="DW24" s="690">
        <v>46.1</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11547983</v>
      </c>
      <c r="S25" s="609"/>
      <c r="T25" s="609"/>
      <c r="U25" s="609"/>
      <c r="V25" s="609"/>
      <c r="W25" s="609"/>
      <c r="X25" s="609"/>
      <c r="Y25" s="610"/>
      <c r="Z25" s="646">
        <v>49.2</v>
      </c>
      <c r="AA25" s="646"/>
      <c r="AB25" s="646"/>
      <c r="AC25" s="646"/>
      <c r="AD25" s="647">
        <v>10744892</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2778891</v>
      </c>
      <c r="CS25" s="621"/>
      <c r="CT25" s="621"/>
      <c r="CU25" s="621"/>
      <c r="CV25" s="621"/>
      <c r="CW25" s="621"/>
      <c r="CX25" s="621"/>
      <c r="CY25" s="622"/>
      <c r="CZ25" s="611">
        <v>12.9</v>
      </c>
      <c r="DA25" s="623"/>
      <c r="DB25" s="623"/>
      <c r="DC25" s="624"/>
      <c r="DD25" s="614">
        <v>2573949</v>
      </c>
      <c r="DE25" s="621"/>
      <c r="DF25" s="621"/>
      <c r="DG25" s="621"/>
      <c r="DH25" s="621"/>
      <c r="DI25" s="621"/>
      <c r="DJ25" s="621"/>
      <c r="DK25" s="622"/>
      <c r="DL25" s="614">
        <v>2571163</v>
      </c>
      <c r="DM25" s="621"/>
      <c r="DN25" s="621"/>
      <c r="DO25" s="621"/>
      <c r="DP25" s="621"/>
      <c r="DQ25" s="621"/>
      <c r="DR25" s="621"/>
      <c r="DS25" s="621"/>
      <c r="DT25" s="621"/>
      <c r="DU25" s="621"/>
      <c r="DV25" s="622"/>
      <c r="DW25" s="611">
        <v>23.6</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4544</v>
      </c>
      <c r="S26" s="609"/>
      <c r="T26" s="609"/>
      <c r="U26" s="609"/>
      <c r="V26" s="609"/>
      <c r="W26" s="609"/>
      <c r="X26" s="609"/>
      <c r="Y26" s="610"/>
      <c r="Z26" s="646">
        <v>0</v>
      </c>
      <c r="AA26" s="646"/>
      <c r="AB26" s="646"/>
      <c r="AC26" s="646"/>
      <c r="AD26" s="647">
        <v>4544</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1803160</v>
      </c>
      <c r="CS26" s="609"/>
      <c r="CT26" s="609"/>
      <c r="CU26" s="609"/>
      <c r="CV26" s="609"/>
      <c r="CW26" s="609"/>
      <c r="CX26" s="609"/>
      <c r="CY26" s="610"/>
      <c r="CZ26" s="611">
        <v>8.4</v>
      </c>
      <c r="DA26" s="623"/>
      <c r="DB26" s="623"/>
      <c r="DC26" s="624"/>
      <c r="DD26" s="614">
        <v>1637854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112993</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4172839</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2565515</v>
      </c>
      <c r="CS27" s="621"/>
      <c r="CT27" s="621"/>
      <c r="CU27" s="621"/>
      <c r="CV27" s="621"/>
      <c r="CW27" s="621"/>
      <c r="CX27" s="621"/>
      <c r="CY27" s="622"/>
      <c r="CZ27" s="611">
        <v>11.9</v>
      </c>
      <c r="DA27" s="623"/>
      <c r="DB27" s="623"/>
      <c r="DC27" s="624"/>
      <c r="DD27" s="614">
        <v>915657</v>
      </c>
      <c r="DE27" s="621"/>
      <c r="DF27" s="621"/>
      <c r="DG27" s="621"/>
      <c r="DH27" s="621"/>
      <c r="DI27" s="621"/>
      <c r="DJ27" s="621"/>
      <c r="DK27" s="622"/>
      <c r="DL27" s="614">
        <v>598777</v>
      </c>
      <c r="DM27" s="621"/>
      <c r="DN27" s="621"/>
      <c r="DO27" s="621"/>
      <c r="DP27" s="621"/>
      <c r="DQ27" s="621"/>
      <c r="DR27" s="621"/>
      <c r="DS27" s="621"/>
      <c r="DT27" s="621"/>
      <c r="DU27" s="621"/>
      <c r="DV27" s="622"/>
      <c r="DW27" s="611">
        <v>5.5</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106142</v>
      </c>
      <c r="S28" s="609"/>
      <c r="T28" s="609"/>
      <c r="U28" s="609"/>
      <c r="V28" s="609"/>
      <c r="W28" s="609"/>
      <c r="X28" s="609"/>
      <c r="Y28" s="610"/>
      <c r="Z28" s="646">
        <v>0.5</v>
      </c>
      <c r="AA28" s="646"/>
      <c r="AB28" s="646"/>
      <c r="AC28" s="646"/>
      <c r="AD28" s="647">
        <v>11059</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1850718</v>
      </c>
      <c r="CS28" s="609"/>
      <c r="CT28" s="609"/>
      <c r="CU28" s="609"/>
      <c r="CV28" s="609"/>
      <c r="CW28" s="609"/>
      <c r="CX28" s="609"/>
      <c r="CY28" s="610"/>
      <c r="CZ28" s="611">
        <v>8.6</v>
      </c>
      <c r="DA28" s="623"/>
      <c r="DB28" s="623"/>
      <c r="DC28" s="624"/>
      <c r="DD28" s="614">
        <v>1850718</v>
      </c>
      <c r="DE28" s="609"/>
      <c r="DF28" s="609"/>
      <c r="DG28" s="609"/>
      <c r="DH28" s="609"/>
      <c r="DI28" s="609"/>
      <c r="DJ28" s="609"/>
      <c r="DK28" s="610"/>
      <c r="DL28" s="614">
        <v>1850718</v>
      </c>
      <c r="DM28" s="609"/>
      <c r="DN28" s="609"/>
      <c r="DO28" s="609"/>
      <c r="DP28" s="609"/>
      <c r="DQ28" s="609"/>
      <c r="DR28" s="609"/>
      <c r="DS28" s="609"/>
      <c r="DT28" s="609"/>
      <c r="DU28" s="609"/>
      <c r="DV28" s="610"/>
      <c r="DW28" s="611">
        <v>17</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82192</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1850718</v>
      </c>
      <c r="CS29" s="621"/>
      <c r="CT29" s="621"/>
      <c r="CU29" s="621"/>
      <c r="CV29" s="621"/>
      <c r="CW29" s="621"/>
      <c r="CX29" s="621"/>
      <c r="CY29" s="622"/>
      <c r="CZ29" s="611">
        <v>8.6</v>
      </c>
      <c r="DA29" s="623"/>
      <c r="DB29" s="623"/>
      <c r="DC29" s="624"/>
      <c r="DD29" s="614">
        <v>1850718</v>
      </c>
      <c r="DE29" s="621"/>
      <c r="DF29" s="621"/>
      <c r="DG29" s="621"/>
      <c r="DH29" s="621"/>
      <c r="DI29" s="621"/>
      <c r="DJ29" s="621"/>
      <c r="DK29" s="622"/>
      <c r="DL29" s="614">
        <v>1850718</v>
      </c>
      <c r="DM29" s="621"/>
      <c r="DN29" s="621"/>
      <c r="DO29" s="621"/>
      <c r="DP29" s="621"/>
      <c r="DQ29" s="621"/>
      <c r="DR29" s="621"/>
      <c r="DS29" s="621"/>
      <c r="DT29" s="621"/>
      <c r="DU29" s="621"/>
      <c r="DV29" s="622"/>
      <c r="DW29" s="611">
        <v>17</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3036411</v>
      </c>
      <c r="S30" s="609"/>
      <c r="T30" s="609"/>
      <c r="U30" s="609"/>
      <c r="V30" s="609"/>
      <c r="W30" s="609"/>
      <c r="X30" s="609"/>
      <c r="Y30" s="610"/>
      <c r="Z30" s="646">
        <v>12.9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1773848</v>
      </c>
      <c r="CS30" s="609"/>
      <c r="CT30" s="609"/>
      <c r="CU30" s="609"/>
      <c r="CV30" s="609"/>
      <c r="CW30" s="609"/>
      <c r="CX30" s="609"/>
      <c r="CY30" s="610"/>
      <c r="CZ30" s="611">
        <v>8.1999999999999993</v>
      </c>
      <c r="DA30" s="623"/>
      <c r="DB30" s="623"/>
      <c r="DC30" s="624"/>
      <c r="DD30" s="614">
        <v>1773848</v>
      </c>
      <c r="DE30" s="609"/>
      <c r="DF30" s="609"/>
      <c r="DG30" s="609"/>
      <c r="DH30" s="609"/>
      <c r="DI30" s="609"/>
      <c r="DJ30" s="609"/>
      <c r="DK30" s="610"/>
      <c r="DL30" s="614">
        <v>1773848</v>
      </c>
      <c r="DM30" s="609"/>
      <c r="DN30" s="609"/>
      <c r="DO30" s="609"/>
      <c r="DP30" s="609"/>
      <c r="DQ30" s="609"/>
      <c r="DR30" s="609"/>
      <c r="DS30" s="609"/>
      <c r="DT30" s="609"/>
      <c r="DU30" s="609"/>
      <c r="DV30" s="610"/>
      <c r="DW30" s="611">
        <v>16.3</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0"/>
      <c r="AV31" s="210"/>
      <c r="AW31" s="210"/>
      <c r="AX31" s="666" t="s">
        <v>177</v>
      </c>
      <c r="AY31" s="667"/>
      <c r="AZ31" s="667"/>
      <c r="BA31" s="667"/>
      <c r="BB31" s="667"/>
      <c r="BC31" s="667"/>
      <c r="BD31" s="667"/>
      <c r="BE31" s="667"/>
      <c r="BF31" s="668"/>
      <c r="BG31" s="670">
        <v>98.6</v>
      </c>
      <c r="BH31" s="671"/>
      <c r="BI31" s="671"/>
      <c r="BJ31" s="671"/>
      <c r="BK31" s="671"/>
      <c r="BL31" s="671"/>
      <c r="BM31" s="672">
        <v>96.2</v>
      </c>
      <c r="BN31" s="671"/>
      <c r="BO31" s="671"/>
      <c r="BP31" s="671"/>
      <c r="BQ31" s="673"/>
      <c r="BR31" s="670">
        <v>98.8</v>
      </c>
      <c r="BS31" s="671"/>
      <c r="BT31" s="671"/>
      <c r="BU31" s="671"/>
      <c r="BV31" s="671"/>
      <c r="BW31" s="671"/>
      <c r="BX31" s="672">
        <v>96</v>
      </c>
      <c r="BY31" s="671"/>
      <c r="BZ31" s="671"/>
      <c r="CA31" s="671"/>
      <c r="CB31" s="673"/>
      <c r="CD31" s="629"/>
      <c r="CE31" s="630"/>
      <c r="CF31" s="605" t="s">
        <v>300</v>
      </c>
      <c r="CG31" s="606"/>
      <c r="CH31" s="606"/>
      <c r="CI31" s="606"/>
      <c r="CJ31" s="606"/>
      <c r="CK31" s="606"/>
      <c r="CL31" s="606"/>
      <c r="CM31" s="606"/>
      <c r="CN31" s="606"/>
      <c r="CO31" s="606"/>
      <c r="CP31" s="606"/>
      <c r="CQ31" s="607"/>
      <c r="CR31" s="608">
        <v>76870</v>
      </c>
      <c r="CS31" s="621"/>
      <c r="CT31" s="621"/>
      <c r="CU31" s="621"/>
      <c r="CV31" s="621"/>
      <c r="CW31" s="621"/>
      <c r="CX31" s="621"/>
      <c r="CY31" s="622"/>
      <c r="CZ31" s="611">
        <v>0.4</v>
      </c>
      <c r="DA31" s="623"/>
      <c r="DB31" s="623"/>
      <c r="DC31" s="624"/>
      <c r="DD31" s="614">
        <v>76870</v>
      </c>
      <c r="DE31" s="621"/>
      <c r="DF31" s="621"/>
      <c r="DG31" s="621"/>
      <c r="DH31" s="621"/>
      <c r="DI31" s="621"/>
      <c r="DJ31" s="621"/>
      <c r="DK31" s="622"/>
      <c r="DL31" s="614">
        <v>76870</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1081716</v>
      </c>
      <c r="S32" s="609"/>
      <c r="T32" s="609"/>
      <c r="U32" s="609"/>
      <c r="V32" s="609"/>
      <c r="W32" s="609"/>
      <c r="X32" s="609"/>
      <c r="Y32" s="610"/>
      <c r="Z32" s="646">
        <v>4.5999999999999996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6" t="s">
        <v>302</v>
      </c>
      <c r="AX32" s="605" t="s">
        <v>303</v>
      </c>
      <c r="AY32" s="606"/>
      <c r="AZ32" s="606"/>
      <c r="BA32" s="606"/>
      <c r="BB32" s="606"/>
      <c r="BC32" s="606"/>
      <c r="BD32" s="606"/>
      <c r="BE32" s="606"/>
      <c r="BF32" s="607"/>
      <c r="BG32" s="674">
        <v>99.1</v>
      </c>
      <c r="BH32" s="621"/>
      <c r="BI32" s="621"/>
      <c r="BJ32" s="621"/>
      <c r="BK32" s="621"/>
      <c r="BL32" s="621"/>
      <c r="BM32" s="612">
        <v>97.5</v>
      </c>
      <c r="BN32" s="621"/>
      <c r="BO32" s="621"/>
      <c r="BP32" s="621"/>
      <c r="BQ32" s="644"/>
      <c r="BR32" s="674">
        <v>99.3</v>
      </c>
      <c r="BS32" s="621"/>
      <c r="BT32" s="621"/>
      <c r="BU32" s="621"/>
      <c r="BV32" s="621"/>
      <c r="BW32" s="621"/>
      <c r="BX32" s="612">
        <v>97.4</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86295</v>
      </c>
      <c r="S33" s="609"/>
      <c r="T33" s="609"/>
      <c r="U33" s="609"/>
      <c r="V33" s="609"/>
      <c r="W33" s="609"/>
      <c r="X33" s="609"/>
      <c r="Y33" s="610"/>
      <c r="Z33" s="646">
        <v>0.4</v>
      </c>
      <c r="AA33" s="646"/>
      <c r="AB33" s="646"/>
      <c r="AC33" s="646"/>
      <c r="AD33" s="647">
        <v>2284</v>
      </c>
      <c r="AE33" s="647"/>
      <c r="AF33" s="647"/>
      <c r="AG33" s="647"/>
      <c r="AH33" s="647"/>
      <c r="AI33" s="647"/>
      <c r="AJ33" s="647"/>
      <c r="AK33" s="647"/>
      <c r="AL33" s="611">
        <v>0</v>
      </c>
      <c r="AM33" s="612"/>
      <c r="AN33" s="612"/>
      <c r="AO33" s="648"/>
      <c r="AP33" s="651"/>
      <c r="AQ33" s="652"/>
      <c r="AR33" s="652"/>
      <c r="AS33" s="652"/>
      <c r="AT33" s="682"/>
      <c r="AU33" s="211"/>
      <c r="AV33" s="211"/>
      <c r="AW33" s="211"/>
      <c r="AX33" s="589" t="s">
        <v>306</v>
      </c>
      <c r="AY33" s="590"/>
      <c r="AZ33" s="590"/>
      <c r="BA33" s="590"/>
      <c r="BB33" s="590"/>
      <c r="BC33" s="590"/>
      <c r="BD33" s="590"/>
      <c r="BE33" s="590"/>
      <c r="BF33" s="591"/>
      <c r="BG33" s="669">
        <v>98.1</v>
      </c>
      <c r="BH33" s="593"/>
      <c r="BI33" s="593"/>
      <c r="BJ33" s="593"/>
      <c r="BK33" s="593"/>
      <c r="BL33" s="593"/>
      <c r="BM33" s="639">
        <v>94.9</v>
      </c>
      <c r="BN33" s="593"/>
      <c r="BO33" s="593"/>
      <c r="BP33" s="593"/>
      <c r="BQ33" s="656"/>
      <c r="BR33" s="669">
        <v>98.4</v>
      </c>
      <c r="BS33" s="593"/>
      <c r="BT33" s="593"/>
      <c r="BU33" s="593"/>
      <c r="BV33" s="593"/>
      <c r="BW33" s="593"/>
      <c r="BX33" s="639">
        <v>94.7</v>
      </c>
      <c r="BY33" s="593"/>
      <c r="BZ33" s="593"/>
      <c r="CA33" s="593"/>
      <c r="CB33" s="656"/>
      <c r="CD33" s="605" t="s">
        <v>307</v>
      </c>
      <c r="CE33" s="606"/>
      <c r="CF33" s="606"/>
      <c r="CG33" s="606"/>
      <c r="CH33" s="606"/>
      <c r="CI33" s="606"/>
      <c r="CJ33" s="606"/>
      <c r="CK33" s="606"/>
      <c r="CL33" s="606"/>
      <c r="CM33" s="606"/>
      <c r="CN33" s="606"/>
      <c r="CO33" s="606"/>
      <c r="CP33" s="606"/>
      <c r="CQ33" s="607"/>
      <c r="CR33" s="608">
        <v>9941672</v>
      </c>
      <c r="CS33" s="621"/>
      <c r="CT33" s="621"/>
      <c r="CU33" s="621"/>
      <c r="CV33" s="621"/>
      <c r="CW33" s="621"/>
      <c r="CX33" s="621"/>
      <c r="CY33" s="622"/>
      <c r="CZ33" s="611">
        <v>46.1</v>
      </c>
      <c r="DA33" s="623"/>
      <c r="DB33" s="623"/>
      <c r="DC33" s="624"/>
      <c r="DD33" s="614">
        <v>6972328</v>
      </c>
      <c r="DE33" s="621"/>
      <c r="DF33" s="621"/>
      <c r="DG33" s="621"/>
      <c r="DH33" s="621"/>
      <c r="DI33" s="621"/>
      <c r="DJ33" s="621"/>
      <c r="DK33" s="622"/>
      <c r="DL33" s="614">
        <v>4558879</v>
      </c>
      <c r="DM33" s="621"/>
      <c r="DN33" s="621"/>
      <c r="DO33" s="621"/>
      <c r="DP33" s="621"/>
      <c r="DQ33" s="621"/>
      <c r="DR33" s="621"/>
      <c r="DS33" s="621"/>
      <c r="DT33" s="621"/>
      <c r="DU33" s="621"/>
      <c r="DV33" s="622"/>
      <c r="DW33" s="611">
        <v>41.9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1181017</v>
      </c>
      <c r="S34" s="609"/>
      <c r="T34" s="609"/>
      <c r="U34" s="609"/>
      <c r="V34" s="609"/>
      <c r="W34" s="609"/>
      <c r="X34" s="609"/>
      <c r="Y34" s="610"/>
      <c r="Z34" s="646">
        <v>5</v>
      </c>
      <c r="AA34" s="646"/>
      <c r="AB34" s="646"/>
      <c r="AC34" s="646"/>
      <c r="AD34" s="647" t="s">
        <v>122</v>
      </c>
      <c r="AE34" s="647"/>
      <c r="AF34" s="647"/>
      <c r="AG34" s="647"/>
      <c r="AH34" s="647"/>
      <c r="AI34" s="647"/>
      <c r="AJ34" s="647"/>
      <c r="AK34" s="647"/>
      <c r="AL34" s="611" t="s">
        <v>122</v>
      </c>
      <c r="AM34" s="612"/>
      <c r="AN34" s="612"/>
      <c r="AO34" s="648"/>
      <c r="AP34" s="214"/>
      <c r="AQ34" s="215"/>
      <c r="AS34" s="210"/>
      <c r="AT34" s="210"/>
      <c r="AU34" s="210"/>
      <c r="AV34" s="210"/>
      <c r="AW34" s="210"/>
      <c r="AX34" s="210"/>
      <c r="AY34" s="210"/>
      <c r="AZ34" s="210"/>
      <c r="BA34" s="210"/>
      <c r="BB34" s="210"/>
      <c r="BC34" s="210"/>
      <c r="BD34" s="210"/>
      <c r="BE34" s="210"/>
      <c r="BF34" s="210"/>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3323850</v>
      </c>
      <c r="CS34" s="609"/>
      <c r="CT34" s="609"/>
      <c r="CU34" s="609"/>
      <c r="CV34" s="609"/>
      <c r="CW34" s="609"/>
      <c r="CX34" s="609"/>
      <c r="CY34" s="610"/>
      <c r="CZ34" s="611">
        <v>15.4</v>
      </c>
      <c r="DA34" s="623"/>
      <c r="DB34" s="623"/>
      <c r="DC34" s="624"/>
      <c r="DD34" s="614">
        <v>2208958</v>
      </c>
      <c r="DE34" s="609"/>
      <c r="DF34" s="609"/>
      <c r="DG34" s="609"/>
      <c r="DH34" s="609"/>
      <c r="DI34" s="609"/>
      <c r="DJ34" s="609"/>
      <c r="DK34" s="610"/>
      <c r="DL34" s="614">
        <v>1752093</v>
      </c>
      <c r="DM34" s="609"/>
      <c r="DN34" s="609"/>
      <c r="DO34" s="609"/>
      <c r="DP34" s="609"/>
      <c r="DQ34" s="609"/>
      <c r="DR34" s="609"/>
      <c r="DS34" s="609"/>
      <c r="DT34" s="609"/>
      <c r="DU34" s="609"/>
      <c r="DV34" s="610"/>
      <c r="DW34" s="611">
        <v>16.100000000000001</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1734503</v>
      </c>
      <c r="S35" s="609"/>
      <c r="T35" s="609"/>
      <c r="U35" s="609"/>
      <c r="V35" s="609"/>
      <c r="W35" s="609"/>
      <c r="X35" s="609"/>
      <c r="Y35" s="610"/>
      <c r="Z35" s="646">
        <v>7.4</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73876</v>
      </c>
      <c r="CS35" s="621"/>
      <c r="CT35" s="621"/>
      <c r="CU35" s="621"/>
      <c r="CV35" s="621"/>
      <c r="CW35" s="621"/>
      <c r="CX35" s="621"/>
      <c r="CY35" s="622"/>
      <c r="CZ35" s="611">
        <v>0.3</v>
      </c>
      <c r="DA35" s="623"/>
      <c r="DB35" s="623"/>
      <c r="DC35" s="624"/>
      <c r="DD35" s="614">
        <v>59350</v>
      </c>
      <c r="DE35" s="621"/>
      <c r="DF35" s="621"/>
      <c r="DG35" s="621"/>
      <c r="DH35" s="621"/>
      <c r="DI35" s="621"/>
      <c r="DJ35" s="621"/>
      <c r="DK35" s="622"/>
      <c r="DL35" s="614">
        <v>59350</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1655828</v>
      </c>
      <c r="S36" s="609"/>
      <c r="T36" s="609"/>
      <c r="U36" s="609"/>
      <c r="V36" s="609"/>
      <c r="W36" s="609"/>
      <c r="X36" s="609"/>
      <c r="Y36" s="610"/>
      <c r="Z36" s="646">
        <v>7</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2072607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43655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3654881</v>
      </c>
      <c r="CS36" s="609"/>
      <c r="CT36" s="609"/>
      <c r="CU36" s="609"/>
      <c r="CV36" s="609"/>
      <c r="CW36" s="609"/>
      <c r="CX36" s="609"/>
      <c r="CY36" s="610"/>
      <c r="CZ36" s="611">
        <v>17</v>
      </c>
      <c r="DA36" s="623"/>
      <c r="DB36" s="623"/>
      <c r="DC36" s="624"/>
      <c r="DD36" s="614">
        <v>2779577</v>
      </c>
      <c r="DE36" s="609"/>
      <c r="DF36" s="609"/>
      <c r="DG36" s="609"/>
      <c r="DH36" s="609"/>
      <c r="DI36" s="609"/>
      <c r="DJ36" s="609"/>
      <c r="DK36" s="610"/>
      <c r="DL36" s="614">
        <v>1723913</v>
      </c>
      <c r="DM36" s="609"/>
      <c r="DN36" s="609"/>
      <c r="DO36" s="609"/>
      <c r="DP36" s="609"/>
      <c r="DQ36" s="609"/>
      <c r="DR36" s="609"/>
      <c r="DS36" s="609"/>
      <c r="DT36" s="609"/>
      <c r="DU36" s="609"/>
      <c r="DV36" s="610"/>
      <c r="DW36" s="611">
        <v>15.8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408456</v>
      </c>
      <c r="S37" s="609"/>
      <c r="T37" s="609"/>
      <c r="U37" s="609"/>
      <c r="V37" s="609"/>
      <c r="W37" s="609"/>
      <c r="X37" s="609"/>
      <c r="Y37" s="610"/>
      <c r="Z37" s="646">
        <v>1.7</v>
      </c>
      <c r="AA37" s="646"/>
      <c r="AB37" s="646"/>
      <c r="AC37" s="646"/>
      <c r="AD37" s="647">
        <v>42247</v>
      </c>
      <c r="AE37" s="647"/>
      <c r="AF37" s="647"/>
      <c r="AG37" s="647"/>
      <c r="AH37" s="647"/>
      <c r="AI37" s="647"/>
      <c r="AJ37" s="647"/>
      <c r="AK37" s="647"/>
      <c r="AL37" s="611">
        <v>0.4</v>
      </c>
      <c r="AM37" s="612"/>
      <c r="AN37" s="612"/>
      <c r="AO37" s="648"/>
      <c r="AQ37" s="641" t="s">
        <v>319</v>
      </c>
      <c r="AR37" s="642"/>
      <c r="AS37" s="642"/>
      <c r="AT37" s="642"/>
      <c r="AU37" s="642"/>
      <c r="AV37" s="642"/>
      <c r="AW37" s="642"/>
      <c r="AX37" s="642"/>
      <c r="AY37" s="643"/>
      <c r="AZ37" s="608">
        <v>696973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18771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925252</v>
      </c>
      <c r="CS37" s="621"/>
      <c r="CT37" s="621"/>
      <c r="CU37" s="621"/>
      <c r="CV37" s="621"/>
      <c r="CW37" s="621"/>
      <c r="CX37" s="621"/>
      <c r="CY37" s="622"/>
      <c r="CZ37" s="611">
        <v>4.3</v>
      </c>
      <c r="DA37" s="623"/>
      <c r="DB37" s="623"/>
      <c r="DC37" s="624"/>
      <c r="DD37" s="614">
        <v>857792</v>
      </c>
      <c r="DE37" s="621"/>
      <c r="DF37" s="621"/>
      <c r="DG37" s="621"/>
      <c r="DH37" s="621"/>
      <c r="DI37" s="621"/>
      <c r="DJ37" s="621"/>
      <c r="DK37" s="622"/>
      <c r="DL37" s="614">
        <v>825671</v>
      </c>
      <c r="DM37" s="621"/>
      <c r="DN37" s="621"/>
      <c r="DO37" s="621"/>
      <c r="DP37" s="621"/>
      <c r="DQ37" s="621"/>
      <c r="DR37" s="621"/>
      <c r="DS37" s="621"/>
      <c r="DT37" s="621"/>
      <c r="DU37" s="621"/>
      <c r="DV37" s="622"/>
      <c r="DW37" s="611">
        <v>7.6</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2454896</v>
      </c>
      <c r="S38" s="609"/>
      <c r="T38" s="609"/>
      <c r="U38" s="609"/>
      <c r="V38" s="609"/>
      <c r="W38" s="609"/>
      <c r="X38" s="609"/>
      <c r="Y38" s="610"/>
      <c r="Z38" s="646">
        <v>10.4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22900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4761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1352734</v>
      </c>
      <c r="CS38" s="609"/>
      <c r="CT38" s="609"/>
      <c r="CU38" s="609"/>
      <c r="CV38" s="609"/>
      <c r="CW38" s="609"/>
      <c r="CX38" s="609"/>
      <c r="CY38" s="610"/>
      <c r="CZ38" s="611">
        <v>6.3</v>
      </c>
      <c r="DA38" s="623"/>
      <c r="DB38" s="623"/>
      <c r="DC38" s="624"/>
      <c r="DD38" s="614">
        <v>1105342</v>
      </c>
      <c r="DE38" s="609"/>
      <c r="DF38" s="609"/>
      <c r="DG38" s="609"/>
      <c r="DH38" s="609"/>
      <c r="DI38" s="609"/>
      <c r="DJ38" s="609"/>
      <c r="DK38" s="610"/>
      <c r="DL38" s="614">
        <v>1023523</v>
      </c>
      <c r="DM38" s="609"/>
      <c r="DN38" s="609"/>
      <c r="DO38" s="609"/>
      <c r="DP38" s="609"/>
      <c r="DQ38" s="609"/>
      <c r="DR38" s="609"/>
      <c r="DS38" s="609"/>
      <c r="DT38" s="609"/>
      <c r="DU38" s="609"/>
      <c r="DV38" s="610"/>
      <c r="DW38" s="611">
        <v>9.4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6986</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1536331</v>
      </c>
      <c r="CS39" s="621"/>
      <c r="CT39" s="621"/>
      <c r="CU39" s="621"/>
      <c r="CV39" s="621"/>
      <c r="CW39" s="621"/>
      <c r="CX39" s="621"/>
      <c r="CY39" s="622"/>
      <c r="CZ39" s="611">
        <v>7.1</v>
      </c>
      <c r="DA39" s="623"/>
      <c r="DB39" s="623"/>
      <c r="DC39" s="624"/>
      <c r="DD39" s="614">
        <v>819101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76296</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2"/>
      <c r="BM40" s="606" t="s">
        <v>333</v>
      </c>
      <c r="BN40" s="606"/>
      <c r="BO40" s="606"/>
      <c r="BP40" s="606"/>
      <c r="BQ40" s="606"/>
      <c r="BR40" s="606"/>
      <c r="BS40" s="606"/>
      <c r="BT40" s="606"/>
      <c r="BU40" s="607"/>
      <c r="BV40" s="608">
        <v>108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23492976</v>
      </c>
      <c r="S41" s="633"/>
      <c r="T41" s="633"/>
      <c r="U41" s="633"/>
      <c r="V41" s="633"/>
      <c r="W41" s="633"/>
      <c r="X41" s="633"/>
      <c r="Y41" s="636"/>
      <c r="Z41" s="637">
        <v>100</v>
      </c>
      <c r="AA41" s="637"/>
      <c r="AB41" s="637"/>
      <c r="AC41" s="637"/>
      <c r="AD41" s="638">
        <v>10805026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271826</v>
      </c>
      <c r="BA41" s="609"/>
      <c r="BB41" s="609"/>
      <c r="BC41" s="609"/>
      <c r="BD41" s="621"/>
      <c r="BE41" s="621"/>
      <c r="BF41" s="644"/>
      <c r="BG41" s="649"/>
      <c r="BH41" s="650"/>
      <c r="BI41" s="650"/>
      <c r="BJ41" s="650"/>
      <c r="BK41" s="650"/>
      <c r="BL41" s="212"/>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1080908</v>
      </c>
      <c r="BA42" s="633"/>
      <c r="BB42" s="633"/>
      <c r="BC42" s="633"/>
      <c r="BD42" s="593"/>
      <c r="BE42" s="593"/>
      <c r="BF42" s="656"/>
      <c r="BG42" s="651"/>
      <c r="BH42" s="652"/>
      <c r="BI42" s="652"/>
      <c r="BJ42" s="652"/>
      <c r="BK42" s="652"/>
      <c r="BL42" s="213"/>
      <c r="BM42" s="590" t="s">
        <v>340</v>
      </c>
      <c r="BN42" s="590"/>
      <c r="BO42" s="590"/>
      <c r="BP42" s="590"/>
      <c r="BQ42" s="590"/>
      <c r="BR42" s="590"/>
      <c r="BS42" s="590"/>
      <c r="BT42" s="590"/>
      <c r="BU42" s="591"/>
      <c r="BV42" s="592">
        <v>386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4411659</v>
      </c>
      <c r="CS42" s="621"/>
      <c r="CT42" s="621"/>
      <c r="CU42" s="621"/>
      <c r="CV42" s="621"/>
      <c r="CW42" s="621"/>
      <c r="CX42" s="621"/>
      <c r="CY42" s="622"/>
      <c r="CZ42" s="611">
        <v>20.5</v>
      </c>
      <c r="DA42" s="623"/>
      <c r="DB42" s="623"/>
      <c r="DC42" s="624"/>
      <c r="DD42" s="614">
        <v>826285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6" t="s">
        <v>342</v>
      </c>
      <c r="CD43" s="605" t="s">
        <v>343</v>
      </c>
      <c r="CE43" s="606"/>
      <c r="CF43" s="606"/>
      <c r="CG43" s="606"/>
      <c r="CH43" s="606"/>
      <c r="CI43" s="606"/>
      <c r="CJ43" s="606"/>
      <c r="CK43" s="606"/>
      <c r="CL43" s="606"/>
      <c r="CM43" s="606"/>
      <c r="CN43" s="606"/>
      <c r="CO43" s="606"/>
      <c r="CP43" s="606"/>
      <c r="CQ43" s="607"/>
      <c r="CR43" s="608">
        <v>82265</v>
      </c>
      <c r="CS43" s="621"/>
      <c r="CT43" s="621"/>
      <c r="CU43" s="621"/>
      <c r="CV43" s="621"/>
      <c r="CW43" s="621"/>
      <c r="CX43" s="621"/>
      <c r="CY43" s="622"/>
      <c r="CZ43" s="611">
        <v>0.4</v>
      </c>
      <c r="DA43" s="623"/>
      <c r="DB43" s="623"/>
      <c r="DC43" s="624"/>
      <c r="DD43" s="614">
        <v>82265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4410779</v>
      </c>
      <c r="CS44" s="609"/>
      <c r="CT44" s="609"/>
      <c r="CU44" s="609"/>
      <c r="CV44" s="609"/>
      <c r="CW44" s="609"/>
      <c r="CX44" s="609"/>
      <c r="CY44" s="610"/>
      <c r="CZ44" s="611">
        <v>20.5</v>
      </c>
      <c r="DA44" s="612"/>
      <c r="DB44" s="612"/>
      <c r="DC44" s="613"/>
      <c r="DD44" s="614">
        <v>826285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2525438</v>
      </c>
      <c r="CS45" s="621"/>
      <c r="CT45" s="621"/>
      <c r="CU45" s="621"/>
      <c r="CV45" s="621"/>
      <c r="CW45" s="621"/>
      <c r="CX45" s="621"/>
      <c r="CY45" s="622"/>
      <c r="CZ45" s="611">
        <v>11.7</v>
      </c>
      <c r="DA45" s="623"/>
      <c r="DB45" s="623"/>
      <c r="DC45" s="624"/>
      <c r="DD45" s="614">
        <v>131683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7"/>
      <c r="CD46" s="629"/>
      <c r="CE46" s="630"/>
      <c r="CF46" s="605" t="s">
        <v>348</v>
      </c>
      <c r="CG46" s="606"/>
      <c r="CH46" s="606"/>
      <c r="CI46" s="606"/>
      <c r="CJ46" s="606"/>
      <c r="CK46" s="606"/>
      <c r="CL46" s="606"/>
      <c r="CM46" s="606"/>
      <c r="CN46" s="606"/>
      <c r="CO46" s="606"/>
      <c r="CP46" s="606"/>
      <c r="CQ46" s="607"/>
      <c r="CR46" s="608">
        <v>1800576</v>
      </c>
      <c r="CS46" s="609"/>
      <c r="CT46" s="609"/>
      <c r="CU46" s="609"/>
      <c r="CV46" s="609"/>
      <c r="CW46" s="609"/>
      <c r="CX46" s="609"/>
      <c r="CY46" s="610"/>
      <c r="CZ46" s="611">
        <v>8.4</v>
      </c>
      <c r="DA46" s="612"/>
      <c r="DB46" s="612"/>
      <c r="DC46" s="613"/>
      <c r="DD46" s="614">
        <v>688837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7"/>
      <c r="CD47" s="629"/>
      <c r="CE47" s="630"/>
      <c r="CF47" s="605" t="s">
        <v>349</v>
      </c>
      <c r="CG47" s="606"/>
      <c r="CH47" s="606"/>
      <c r="CI47" s="606"/>
      <c r="CJ47" s="606"/>
      <c r="CK47" s="606"/>
      <c r="CL47" s="606"/>
      <c r="CM47" s="606"/>
      <c r="CN47" s="606"/>
      <c r="CO47" s="606"/>
      <c r="CP47" s="606"/>
      <c r="CQ47" s="607"/>
      <c r="CR47" s="608">
        <v>880</v>
      </c>
      <c r="CS47" s="621"/>
      <c r="CT47" s="621"/>
      <c r="CU47" s="621"/>
      <c r="CV47" s="621"/>
      <c r="CW47" s="621"/>
      <c r="CX47" s="621"/>
      <c r="CY47" s="622"/>
      <c r="CZ47" s="611">
        <v>0</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7"/>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7"/>
      <c r="CD49" s="589" t="s">
        <v>351</v>
      </c>
      <c r="CE49" s="590"/>
      <c r="CF49" s="590"/>
      <c r="CG49" s="590"/>
      <c r="CH49" s="590"/>
      <c r="CI49" s="590"/>
      <c r="CJ49" s="590"/>
      <c r="CK49" s="590"/>
      <c r="CL49" s="590"/>
      <c r="CM49" s="590"/>
      <c r="CN49" s="590"/>
      <c r="CO49" s="590"/>
      <c r="CP49" s="590"/>
      <c r="CQ49" s="591"/>
      <c r="CR49" s="592">
        <v>21548455</v>
      </c>
      <c r="CS49" s="593"/>
      <c r="CT49" s="593"/>
      <c r="CU49" s="593"/>
      <c r="CV49" s="593"/>
      <c r="CW49" s="593"/>
      <c r="CX49" s="593"/>
      <c r="CY49" s="594"/>
      <c r="CZ49" s="595">
        <v>100</v>
      </c>
      <c r="DA49" s="596"/>
      <c r="DB49" s="596"/>
      <c r="DC49" s="597"/>
      <c r="DD49" s="598">
        <v>13138937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6/BunpKnHOxZT6MMkhfz0kJTALMgn6pOxIxvnAFeZm4qmle+JMUNsYvW6eLMd9OPLyRfj+iAN4osXj96cYF/2w==" saltValue="phCKPvpj7NIa2yIbOUKJ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ht="11.25" customHeight="1" thickBot="1" x14ac:dyDescent="0.25">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78" t="s">
        <v>353</v>
      </c>
      <c r="DK2" s="1079"/>
      <c r="DL2" s="1079"/>
      <c r="DM2" s="1079"/>
      <c r="DN2" s="1079"/>
      <c r="DO2" s="1080"/>
      <c r="DP2" s="220"/>
      <c r="DQ2" s="1078" t="s">
        <v>354</v>
      </c>
      <c r="DR2" s="1079"/>
      <c r="DS2" s="1079"/>
      <c r="DT2" s="1079"/>
      <c r="DU2" s="1079"/>
      <c r="DV2" s="1079"/>
      <c r="DW2" s="1079"/>
      <c r="DX2" s="1079"/>
      <c r="DY2" s="1079"/>
      <c r="DZ2" s="1080"/>
      <c r="EA2" s="222"/>
    </row>
    <row r="3" spans="1:131" ht="11.2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8"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4"/>
      <c r="BA4" s="224"/>
      <c r="BB4" s="224"/>
      <c r="BC4" s="224"/>
      <c r="BD4" s="224"/>
      <c r="BE4" s="225"/>
      <c r="BF4" s="225"/>
      <c r="BG4" s="225"/>
      <c r="BH4" s="225"/>
      <c r="BI4" s="225"/>
      <c r="BJ4" s="225"/>
      <c r="BK4" s="225"/>
      <c r="BL4" s="225"/>
      <c r="BM4" s="225"/>
      <c r="BN4" s="225"/>
      <c r="BO4" s="225"/>
      <c r="BP4" s="225"/>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7"/>
    </row>
    <row r="5" spans="1:131" s="228"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4"/>
      <c r="BA5" s="224"/>
      <c r="BB5" s="224"/>
      <c r="BC5" s="224"/>
      <c r="BD5" s="224"/>
      <c r="BE5" s="225"/>
      <c r="BF5" s="225"/>
      <c r="BG5" s="225"/>
      <c r="BH5" s="225"/>
      <c r="BI5" s="225"/>
      <c r="BJ5" s="225"/>
      <c r="BK5" s="225"/>
      <c r="BL5" s="225"/>
      <c r="BM5" s="225"/>
      <c r="BN5" s="225"/>
      <c r="BO5" s="225"/>
      <c r="BP5" s="225"/>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7"/>
    </row>
    <row r="6" spans="1:131" s="228"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4"/>
      <c r="BA6" s="224"/>
      <c r="BB6" s="224"/>
      <c r="BC6" s="224"/>
      <c r="BD6" s="224"/>
      <c r="BE6" s="225"/>
      <c r="BF6" s="225"/>
      <c r="BG6" s="225"/>
      <c r="BH6" s="225"/>
      <c r="BI6" s="225"/>
      <c r="BJ6" s="225"/>
      <c r="BK6" s="225"/>
      <c r="BL6" s="225"/>
      <c r="BM6" s="225"/>
      <c r="BN6" s="225"/>
      <c r="BO6" s="225"/>
      <c r="BP6" s="225"/>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7"/>
    </row>
    <row r="7" spans="1:131" s="228" customFormat="1" ht="26.25" customHeight="1" thickTop="1" x14ac:dyDescent="0.2">
      <c r="A7" s="229">
        <v>1</v>
      </c>
      <c r="B7" s="1034" t="s">
        <v>374</v>
      </c>
      <c r="C7" s="1035"/>
      <c r="D7" s="1035"/>
      <c r="E7" s="1035"/>
      <c r="F7" s="1035"/>
      <c r="G7" s="1035"/>
      <c r="H7" s="1035"/>
      <c r="I7" s="1035"/>
      <c r="J7" s="1035"/>
      <c r="K7" s="1035"/>
      <c r="L7" s="1035"/>
      <c r="M7" s="1035"/>
      <c r="N7" s="1035"/>
      <c r="O7" s="1035"/>
      <c r="P7" s="1036"/>
      <c r="Q7" s="1089">
        <v>23492</v>
      </c>
      <c r="R7" s="1090"/>
      <c r="S7" s="1090"/>
      <c r="T7" s="1090"/>
      <c r="U7" s="1090"/>
      <c r="V7" s="1090">
        <v>21548</v>
      </c>
      <c r="W7" s="1090"/>
      <c r="X7" s="1090"/>
      <c r="Y7" s="1090"/>
      <c r="Z7" s="1090"/>
      <c r="AA7" s="1090">
        <v>1944</v>
      </c>
      <c r="AB7" s="1090"/>
      <c r="AC7" s="1090"/>
      <c r="AD7" s="1090"/>
      <c r="AE7" s="1091"/>
      <c r="AF7" s="1092">
        <v>1183</v>
      </c>
      <c r="AG7" s="1093"/>
      <c r="AH7" s="1093"/>
      <c r="AI7" s="1093"/>
      <c r="AJ7" s="1094"/>
      <c r="AK7" s="1095">
        <v>1735</v>
      </c>
      <c r="AL7" s="1096"/>
      <c r="AM7" s="1096"/>
      <c r="AN7" s="1096"/>
      <c r="AO7" s="1096"/>
      <c r="AP7" s="1096">
        <v>25261</v>
      </c>
      <c r="AQ7" s="1096"/>
      <c r="AR7" s="1096"/>
      <c r="AS7" s="1096"/>
      <c r="AT7" s="1096"/>
      <c r="AU7" s="1097"/>
      <c r="AV7" s="1097"/>
      <c r="AW7" s="1097"/>
      <c r="AX7" s="1097"/>
      <c r="AY7" s="1098"/>
      <c r="AZ7" s="224"/>
      <c r="BA7" s="224"/>
      <c r="BB7" s="224"/>
      <c r="BC7" s="224"/>
      <c r="BD7" s="224"/>
      <c r="BE7" s="225"/>
      <c r="BF7" s="225"/>
      <c r="BG7" s="225"/>
      <c r="BH7" s="225"/>
      <c r="BI7" s="225"/>
      <c r="BJ7" s="225"/>
      <c r="BK7" s="225"/>
      <c r="BL7" s="225"/>
      <c r="BM7" s="225"/>
      <c r="BN7" s="225"/>
      <c r="BO7" s="225"/>
      <c r="BP7" s="225"/>
      <c r="BQ7" s="229">
        <v>1</v>
      </c>
      <c r="BR7" s="230"/>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7"/>
    </row>
    <row r="8" spans="1:131" s="228" customFormat="1" ht="26.25" customHeight="1" x14ac:dyDescent="0.2">
      <c r="A8" s="231">
        <v>2</v>
      </c>
      <c r="B8" s="1017" t="s">
        <v>375</v>
      </c>
      <c r="C8" s="1018"/>
      <c r="D8" s="1018"/>
      <c r="E8" s="1018"/>
      <c r="F8" s="1018"/>
      <c r="G8" s="1018"/>
      <c r="H8" s="1018"/>
      <c r="I8" s="1018"/>
      <c r="J8" s="1018"/>
      <c r="K8" s="1018"/>
      <c r="L8" s="1018"/>
      <c r="M8" s="1018"/>
      <c r="N8" s="1018"/>
      <c r="O8" s="1018"/>
      <c r="P8" s="1019"/>
      <c r="Q8" s="1025">
        <v>0</v>
      </c>
      <c r="R8" s="1026"/>
      <c r="S8" s="1026"/>
      <c r="T8" s="1026"/>
      <c r="U8" s="1026"/>
      <c r="V8" s="1026">
        <v>0</v>
      </c>
      <c r="W8" s="1026"/>
      <c r="X8" s="1026"/>
      <c r="Y8" s="1026"/>
      <c r="Z8" s="1026"/>
      <c r="AA8" s="1026" t="s">
        <v>553</v>
      </c>
      <c r="AB8" s="1026"/>
      <c r="AC8" s="1026"/>
      <c r="AD8" s="1026"/>
      <c r="AE8" s="1027"/>
      <c r="AF8" s="1022" t="s">
        <v>122</v>
      </c>
      <c r="AG8" s="1023"/>
      <c r="AH8" s="1023"/>
      <c r="AI8" s="1023"/>
      <c r="AJ8" s="1024"/>
      <c r="AK8" s="1067" t="s">
        <v>553</v>
      </c>
      <c r="AL8" s="1068"/>
      <c r="AM8" s="1068"/>
      <c r="AN8" s="1068"/>
      <c r="AO8" s="1068"/>
      <c r="AP8" s="1068" t="s">
        <v>553</v>
      </c>
      <c r="AQ8" s="1068"/>
      <c r="AR8" s="1068"/>
      <c r="AS8" s="1068"/>
      <c r="AT8" s="1068"/>
      <c r="AU8" s="1069"/>
      <c r="AV8" s="1069"/>
      <c r="AW8" s="1069"/>
      <c r="AX8" s="1069"/>
      <c r="AY8" s="1070"/>
      <c r="AZ8" s="224"/>
      <c r="BA8" s="224"/>
      <c r="BB8" s="224"/>
      <c r="BC8" s="224"/>
      <c r="BD8" s="224"/>
      <c r="BE8" s="225"/>
      <c r="BF8" s="225"/>
      <c r="BG8" s="225"/>
      <c r="BH8" s="225"/>
      <c r="BI8" s="225"/>
      <c r="BJ8" s="225"/>
      <c r="BK8" s="225"/>
      <c r="BL8" s="225"/>
      <c r="BM8" s="225"/>
      <c r="BN8" s="225"/>
      <c r="BO8" s="225"/>
      <c r="BP8" s="225"/>
      <c r="BQ8" s="231">
        <v>2</v>
      </c>
      <c r="BR8" s="232"/>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7"/>
    </row>
    <row r="9" spans="1:131" s="228" customFormat="1" ht="26.25" customHeight="1" x14ac:dyDescent="0.2">
      <c r="A9" s="231">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4"/>
      <c r="BA9" s="224"/>
      <c r="BB9" s="224"/>
      <c r="BC9" s="224"/>
      <c r="BD9" s="224"/>
      <c r="BE9" s="225"/>
      <c r="BF9" s="225"/>
      <c r="BG9" s="225"/>
      <c r="BH9" s="225"/>
      <c r="BI9" s="225"/>
      <c r="BJ9" s="225"/>
      <c r="BK9" s="225"/>
      <c r="BL9" s="225"/>
      <c r="BM9" s="225"/>
      <c r="BN9" s="225"/>
      <c r="BO9" s="225"/>
      <c r="BP9" s="225"/>
      <c r="BQ9" s="231">
        <v>3</v>
      </c>
      <c r="BR9" s="232"/>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7"/>
    </row>
    <row r="10" spans="1:131" s="228" customFormat="1" ht="26.25" customHeight="1" x14ac:dyDescent="0.2">
      <c r="A10" s="231">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4"/>
      <c r="BA10" s="224"/>
      <c r="BB10" s="224"/>
      <c r="BC10" s="224"/>
      <c r="BD10" s="224"/>
      <c r="BE10" s="225"/>
      <c r="BF10" s="225"/>
      <c r="BG10" s="225"/>
      <c r="BH10" s="225"/>
      <c r="BI10" s="225"/>
      <c r="BJ10" s="225"/>
      <c r="BK10" s="225"/>
      <c r="BL10" s="225"/>
      <c r="BM10" s="225"/>
      <c r="BN10" s="225"/>
      <c r="BO10" s="225"/>
      <c r="BP10" s="225"/>
      <c r="BQ10" s="231">
        <v>4</v>
      </c>
      <c r="BR10" s="232"/>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7"/>
    </row>
    <row r="11" spans="1:131" s="228" customFormat="1" ht="26.25" customHeight="1" x14ac:dyDescent="0.2">
      <c r="A11" s="231">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4"/>
      <c r="BA11" s="224"/>
      <c r="BB11" s="224"/>
      <c r="BC11" s="224"/>
      <c r="BD11" s="224"/>
      <c r="BE11" s="225"/>
      <c r="BF11" s="225"/>
      <c r="BG11" s="225"/>
      <c r="BH11" s="225"/>
      <c r="BI11" s="225"/>
      <c r="BJ11" s="225"/>
      <c r="BK11" s="225"/>
      <c r="BL11" s="225"/>
      <c r="BM11" s="225"/>
      <c r="BN11" s="225"/>
      <c r="BO11" s="225"/>
      <c r="BP11" s="225"/>
      <c r="BQ11" s="231">
        <v>5</v>
      </c>
      <c r="BR11" s="232"/>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7"/>
    </row>
    <row r="12" spans="1:131" s="228" customFormat="1" ht="26.25" customHeight="1" x14ac:dyDescent="0.2">
      <c r="A12" s="231">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4"/>
      <c r="BA12" s="224"/>
      <c r="BB12" s="224"/>
      <c r="BC12" s="224"/>
      <c r="BD12" s="224"/>
      <c r="BE12" s="225"/>
      <c r="BF12" s="225"/>
      <c r="BG12" s="225"/>
      <c r="BH12" s="225"/>
      <c r="BI12" s="225"/>
      <c r="BJ12" s="225"/>
      <c r="BK12" s="225"/>
      <c r="BL12" s="225"/>
      <c r="BM12" s="225"/>
      <c r="BN12" s="225"/>
      <c r="BO12" s="225"/>
      <c r="BP12" s="225"/>
      <c r="BQ12" s="231">
        <v>6</v>
      </c>
      <c r="BR12" s="232"/>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7"/>
    </row>
    <row r="13" spans="1:131" s="228" customFormat="1" ht="26.25" customHeight="1" x14ac:dyDescent="0.2">
      <c r="A13" s="231">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4"/>
      <c r="BA13" s="224"/>
      <c r="BB13" s="224"/>
      <c r="BC13" s="224"/>
      <c r="BD13" s="224"/>
      <c r="BE13" s="225"/>
      <c r="BF13" s="225"/>
      <c r="BG13" s="225"/>
      <c r="BH13" s="225"/>
      <c r="BI13" s="225"/>
      <c r="BJ13" s="225"/>
      <c r="BK13" s="225"/>
      <c r="BL13" s="225"/>
      <c r="BM13" s="225"/>
      <c r="BN13" s="225"/>
      <c r="BO13" s="225"/>
      <c r="BP13" s="225"/>
      <c r="BQ13" s="231">
        <v>7</v>
      </c>
      <c r="BR13" s="232"/>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7"/>
    </row>
    <row r="14" spans="1:131" s="228" customFormat="1" ht="26.25" customHeight="1" x14ac:dyDescent="0.2">
      <c r="A14" s="231">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4"/>
      <c r="BA14" s="224"/>
      <c r="BB14" s="224"/>
      <c r="BC14" s="224"/>
      <c r="BD14" s="224"/>
      <c r="BE14" s="225"/>
      <c r="BF14" s="225"/>
      <c r="BG14" s="225"/>
      <c r="BH14" s="225"/>
      <c r="BI14" s="225"/>
      <c r="BJ14" s="225"/>
      <c r="BK14" s="225"/>
      <c r="BL14" s="225"/>
      <c r="BM14" s="225"/>
      <c r="BN14" s="225"/>
      <c r="BO14" s="225"/>
      <c r="BP14" s="225"/>
      <c r="BQ14" s="231">
        <v>8</v>
      </c>
      <c r="BR14" s="232"/>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7"/>
    </row>
    <row r="15" spans="1:131" s="228" customFormat="1" ht="26.25" customHeight="1" x14ac:dyDescent="0.2">
      <c r="A15" s="231">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4"/>
      <c r="BA15" s="224"/>
      <c r="BB15" s="224"/>
      <c r="BC15" s="224"/>
      <c r="BD15" s="224"/>
      <c r="BE15" s="225"/>
      <c r="BF15" s="225"/>
      <c r="BG15" s="225"/>
      <c r="BH15" s="225"/>
      <c r="BI15" s="225"/>
      <c r="BJ15" s="225"/>
      <c r="BK15" s="225"/>
      <c r="BL15" s="225"/>
      <c r="BM15" s="225"/>
      <c r="BN15" s="225"/>
      <c r="BO15" s="225"/>
      <c r="BP15" s="225"/>
      <c r="BQ15" s="231">
        <v>9</v>
      </c>
      <c r="BR15" s="232"/>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7"/>
    </row>
    <row r="16" spans="1:131" s="228" customFormat="1" ht="26.25" customHeight="1" x14ac:dyDescent="0.2">
      <c r="A16" s="231">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4"/>
      <c r="BA16" s="224"/>
      <c r="BB16" s="224"/>
      <c r="BC16" s="224"/>
      <c r="BD16" s="224"/>
      <c r="BE16" s="225"/>
      <c r="BF16" s="225"/>
      <c r="BG16" s="225"/>
      <c r="BH16" s="225"/>
      <c r="BI16" s="225"/>
      <c r="BJ16" s="225"/>
      <c r="BK16" s="225"/>
      <c r="BL16" s="225"/>
      <c r="BM16" s="225"/>
      <c r="BN16" s="225"/>
      <c r="BO16" s="225"/>
      <c r="BP16" s="225"/>
      <c r="BQ16" s="231">
        <v>10</v>
      </c>
      <c r="BR16" s="232"/>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7"/>
    </row>
    <row r="17" spans="1:131" s="228" customFormat="1" ht="26.25" customHeight="1" x14ac:dyDescent="0.2">
      <c r="A17" s="231">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4"/>
      <c r="BA17" s="224"/>
      <c r="BB17" s="224"/>
      <c r="BC17" s="224"/>
      <c r="BD17" s="224"/>
      <c r="BE17" s="225"/>
      <c r="BF17" s="225"/>
      <c r="BG17" s="225"/>
      <c r="BH17" s="225"/>
      <c r="BI17" s="225"/>
      <c r="BJ17" s="225"/>
      <c r="BK17" s="225"/>
      <c r="BL17" s="225"/>
      <c r="BM17" s="225"/>
      <c r="BN17" s="225"/>
      <c r="BO17" s="225"/>
      <c r="BP17" s="225"/>
      <c r="BQ17" s="231">
        <v>11</v>
      </c>
      <c r="BR17" s="232"/>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7"/>
    </row>
    <row r="18" spans="1:131" s="228" customFormat="1" ht="26.25" customHeight="1" x14ac:dyDescent="0.2">
      <c r="A18" s="231">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4"/>
      <c r="BA18" s="224"/>
      <c r="BB18" s="224"/>
      <c r="BC18" s="224"/>
      <c r="BD18" s="224"/>
      <c r="BE18" s="225"/>
      <c r="BF18" s="225"/>
      <c r="BG18" s="225"/>
      <c r="BH18" s="225"/>
      <c r="BI18" s="225"/>
      <c r="BJ18" s="225"/>
      <c r="BK18" s="225"/>
      <c r="BL18" s="225"/>
      <c r="BM18" s="225"/>
      <c r="BN18" s="225"/>
      <c r="BO18" s="225"/>
      <c r="BP18" s="225"/>
      <c r="BQ18" s="231">
        <v>12</v>
      </c>
      <c r="BR18" s="232"/>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7"/>
    </row>
    <row r="19" spans="1:131" s="228" customFormat="1" ht="26.25" customHeight="1" x14ac:dyDescent="0.2">
      <c r="A19" s="231">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4"/>
      <c r="BA19" s="224"/>
      <c r="BB19" s="224"/>
      <c r="BC19" s="224"/>
      <c r="BD19" s="224"/>
      <c r="BE19" s="225"/>
      <c r="BF19" s="225"/>
      <c r="BG19" s="225"/>
      <c r="BH19" s="225"/>
      <c r="BI19" s="225"/>
      <c r="BJ19" s="225"/>
      <c r="BK19" s="225"/>
      <c r="BL19" s="225"/>
      <c r="BM19" s="225"/>
      <c r="BN19" s="225"/>
      <c r="BO19" s="225"/>
      <c r="BP19" s="225"/>
      <c r="BQ19" s="231">
        <v>13</v>
      </c>
      <c r="BR19" s="232"/>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7"/>
    </row>
    <row r="20" spans="1:131" s="228" customFormat="1" ht="26.25" customHeight="1" x14ac:dyDescent="0.2">
      <c r="A20" s="231">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4"/>
      <c r="BA20" s="224"/>
      <c r="BB20" s="224"/>
      <c r="BC20" s="224"/>
      <c r="BD20" s="224"/>
      <c r="BE20" s="225"/>
      <c r="BF20" s="225"/>
      <c r="BG20" s="225"/>
      <c r="BH20" s="225"/>
      <c r="BI20" s="225"/>
      <c r="BJ20" s="225"/>
      <c r="BK20" s="225"/>
      <c r="BL20" s="225"/>
      <c r="BM20" s="225"/>
      <c r="BN20" s="225"/>
      <c r="BO20" s="225"/>
      <c r="BP20" s="225"/>
      <c r="BQ20" s="231">
        <v>14</v>
      </c>
      <c r="BR20" s="232"/>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7"/>
    </row>
    <row r="21" spans="1:131" s="228" customFormat="1" ht="26.25" customHeight="1" thickBot="1" x14ac:dyDescent="0.25">
      <c r="A21" s="231">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4"/>
      <c r="BA21" s="224"/>
      <c r="BB21" s="224"/>
      <c r="BC21" s="224"/>
      <c r="BD21" s="224"/>
      <c r="BE21" s="225"/>
      <c r="BF21" s="225"/>
      <c r="BG21" s="225"/>
      <c r="BH21" s="225"/>
      <c r="BI21" s="225"/>
      <c r="BJ21" s="225"/>
      <c r="BK21" s="225"/>
      <c r="BL21" s="225"/>
      <c r="BM21" s="225"/>
      <c r="BN21" s="225"/>
      <c r="BO21" s="225"/>
      <c r="BP21" s="225"/>
      <c r="BQ21" s="231">
        <v>15</v>
      </c>
      <c r="BR21" s="232"/>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7"/>
    </row>
    <row r="22" spans="1:131" s="228" customFormat="1" ht="26.25" customHeight="1" x14ac:dyDescent="0.2">
      <c r="A22" s="231">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5"/>
      <c r="BF22" s="225"/>
      <c r="BG22" s="225"/>
      <c r="BH22" s="225"/>
      <c r="BI22" s="225"/>
      <c r="BJ22" s="225"/>
      <c r="BK22" s="225"/>
      <c r="BL22" s="225"/>
      <c r="BM22" s="225"/>
      <c r="BN22" s="225"/>
      <c r="BO22" s="225"/>
      <c r="BP22" s="225"/>
      <c r="BQ22" s="231">
        <v>16</v>
      </c>
      <c r="BR22" s="232"/>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7"/>
    </row>
    <row r="23" spans="1:131" s="228" customFormat="1" ht="26.25" customHeight="1" thickBot="1" x14ac:dyDescent="0.25">
      <c r="A23" s="233" t="s">
        <v>377</v>
      </c>
      <c r="B23" s="924" t="s">
        <v>378</v>
      </c>
      <c r="C23" s="925"/>
      <c r="D23" s="925"/>
      <c r="E23" s="925"/>
      <c r="F23" s="925"/>
      <c r="G23" s="925"/>
      <c r="H23" s="925"/>
      <c r="I23" s="925"/>
      <c r="J23" s="925"/>
      <c r="K23" s="925"/>
      <c r="L23" s="925"/>
      <c r="M23" s="925"/>
      <c r="N23" s="925"/>
      <c r="O23" s="925"/>
      <c r="P23" s="935"/>
      <c r="Q23" s="1054">
        <v>23493</v>
      </c>
      <c r="R23" s="1048"/>
      <c r="S23" s="1048"/>
      <c r="T23" s="1048"/>
      <c r="U23" s="1048"/>
      <c r="V23" s="1048">
        <v>21548</v>
      </c>
      <c r="W23" s="1048"/>
      <c r="X23" s="1048"/>
      <c r="Y23" s="1048"/>
      <c r="Z23" s="1048"/>
      <c r="AA23" s="1048">
        <v>1944</v>
      </c>
      <c r="AB23" s="1048"/>
      <c r="AC23" s="1048"/>
      <c r="AD23" s="1048"/>
      <c r="AE23" s="1055"/>
      <c r="AF23" s="1056">
        <v>1183</v>
      </c>
      <c r="AG23" s="1048"/>
      <c r="AH23" s="1048"/>
      <c r="AI23" s="1048"/>
      <c r="AJ23" s="1057"/>
      <c r="AK23" s="1058"/>
      <c r="AL23" s="1059"/>
      <c r="AM23" s="1059"/>
      <c r="AN23" s="1059"/>
      <c r="AO23" s="1059"/>
      <c r="AP23" s="1048">
        <v>25261</v>
      </c>
      <c r="AQ23" s="1048"/>
      <c r="AR23" s="1048"/>
      <c r="AS23" s="1048"/>
      <c r="AT23" s="1048"/>
      <c r="AU23" s="1049"/>
      <c r="AV23" s="1049"/>
      <c r="AW23" s="1049"/>
      <c r="AX23" s="1049"/>
      <c r="AY23" s="1050"/>
      <c r="AZ23" s="1051" t="s">
        <v>122</v>
      </c>
      <c r="BA23" s="1052"/>
      <c r="BB23" s="1052"/>
      <c r="BC23" s="1052"/>
      <c r="BD23" s="1053"/>
      <c r="BE23" s="225"/>
      <c r="BF23" s="225"/>
      <c r="BG23" s="225"/>
      <c r="BH23" s="225"/>
      <c r="BI23" s="225"/>
      <c r="BJ23" s="225"/>
      <c r="BK23" s="225"/>
      <c r="BL23" s="225"/>
      <c r="BM23" s="225"/>
      <c r="BN23" s="225"/>
      <c r="BO23" s="225"/>
      <c r="BP23" s="225"/>
      <c r="BQ23" s="231">
        <v>17</v>
      </c>
      <c r="BR23" s="232"/>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7"/>
    </row>
    <row r="24" spans="1:131" s="228"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4"/>
      <c r="BA24" s="224"/>
      <c r="BB24" s="224"/>
      <c r="BC24" s="224"/>
      <c r="BD24" s="224"/>
      <c r="BE24" s="225"/>
      <c r="BF24" s="225"/>
      <c r="BG24" s="225"/>
      <c r="BH24" s="225"/>
      <c r="BI24" s="225"/>
      <c r="BJ24" s="225"/>
      <c r="BK24" s="225"/>
      <c r="BL24" s="225"/>
      <c r="BM24" s="225"/>
      <c r="BN24" s="225"/>
      <c r="BO24" s="225"/>
      <c r="BP24" s="225"/>
      <c r="BQ24" s="231">
        <v>18</v>
      </c>
      <c r="BR24" s="232"/>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7"/>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4"/>
      <c r="BK25" s="224"/>
      <c r="BL25" s="224"/>
      <c r="BM25" s="224"/>
      <c r="BN25" s="224"/>
      <c r="BO25" s="234"/>
      <c r="BP25" s="234"/>
      <c r="BQ25" s="231">
        <v>19</v>
      </c>
      <c r="BR25" s="232"/>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2"/>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4"/>
      <c r="BK26" s="224"/>
      <c r="BL26" s="224"/>
      <c r="BM26" s="224"/>
      <c r="BN26" s="224"/>
      <c r="BO26" s="234"/>
      <c r="BP26" s="234"/>
      <c r="BQ26" s="231">
        <v>20</v>
      </c>
      <c r="BR26" s="232"/>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2"/>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4"/>
      <c r="BK27" s="224"/>
      <c r="BL27" s="224"/>
      <c r="BM27" s="224"/>
      <c r="BN27" s="224"/>
      <c r="BO27" s="234"/>
      <c r="BP27" s="234"/>
      <c r="BQ27" s="231">
        <v>21</v>
      </c>
      <c r="BR27" s="232"/>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2"/>
    </row>
    <row r="28" spans="1:131" ht="26.25" customHeight="1" thickTop="1" x14ac:dyDescent="0.2">
      <c r="A28" s="235">
        <v>1</v>
      </c>
      <c r="B28" s="1034" t="s">
        <v>389</v>
      </c>
      <c r="C28" s="1035"/>
      <c r="D28" s="1035"/>
      <c r="E28" s="1035"/>
      <c r="F28" s="1035"/>
      <c r="G28" s="1035"/>
      <c r="H28" s="1035"/>
      <c r="I28" s="1035"/>
      <c r="J28" s="1035"/>
      <c r="K28" s="1035"/>
      <c r="L28" s="1035"/>
      <c r="M28" s="1035"/>
      <c r="N28" s="1035"/>
      <c r="O28" s="1035"/>
      <c r="P28" s="1036"/>
      <c r="Q28" s="1037">
        <v>3894</v>
      </c>
      <c r="R28" s="1038"/>
      <c r="S28" s="1038"/>
      <c r="T28" s="1038"/>
      <c r="U28" s="1038"/>
      <c r="V28" s="1038">
        <v>3850</v>
      </c>
      <c r="W28" s="1038"/>
      <c r="X28" s="1038"/>
      <c r="Y28" s="1038"/>
      <c r="Z28" s="1038"/>
      <c r="AA28" s="1038">
        <v>44</v>
      </c>
      <c r="AB28" s="1038"/>
      <c r="AC28" s="1038"/>
      <c r="AD28" s="1038"/>
      <c r="AE28" s="1039"/>
      <c r="AF28" s="1040">
        <v>44</v>
      </c>
      <c r="AG28" s="1038"/>
      <c r="AH28" s="1038"/>
      <c r="AI28" s="1038"/>
      <c r="AJ28" s="1041"/>
      <c r="AK28" s="1029">
        <v>273</v>
      </c>
      <c r="AL28" s="1030"/>
      <c r="AM28" s="1030"/>
      <c r="AN28" s="1030"/>
      <c r="AO28" s="1030"/>
      <c r="AP28" s="1030" t="s">
        <v>553</v>
      </c>
      <c r="AQ28" s="1030"/>
      <c r="AR28" s="1030"/>
      <c r="AS28" s="1030"/>
      <c r="AT28" s="1030"/>
      <c r="AU28" s="1030" t="s">
        <v>553</v>
      </c>
      <c r="AV28" s="1030"/>
      <c r="AW28" s="1030"/>
      <c r="AX28" s="1030"/>
      <c r="AY28" s="1030"/>
      <c r="AZ28" s="1031" t="s">
        <v>553</v>
      </c>
      <c r="BA28" s="1031"/>
      <c r="BB28" s="1031"/>
      <c r="BC28" s="1031"/>
      <c r="BD28" s="1031"/>
      <c r="BE28" s="1032"/>
      <c r="BF28" s="1032"/>
      <c r="BG28" s="1032"/>
      <c r="BH28" s="1032"/>
      <c r="BI28" s="1033"/>
      <c r="BJ28" s="224"/>
      <c r="BK28" s="224"/>
      <c r="BL28" s="224"/>
      <c r="BM28" s="224"/>
      <c r="BN28" s="224"/>
      <c r="BO28" s="234"/>
      <c r="BP28" s="234"/>
      <c r="BQ28" s="231">
        <v>22</v>
      </c>
      <c r="BR28" s="232"/>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2"/>
    </row>
    <row r="29" spans="1:131" ht="26.25" customHeight="1" x14ac:dyDescent="0.2">
      <c r="A29" s="235">
        <v>2</v>
      </c>
      <c r="B29" s="1017" t="s">
        <v>390</v>
      </c>
      <c r="C29" s="1018"/>
      <c r="D29" s="1018"/>
      <c r="E29" s="1018"/>
      <c r="F29" s="1018"/>
      <c r="G29" s="1018"/>
      <c r="H29" s="1018"/>
      <c r="I29" s="1018"/>
      <c r="J29" s="1018"/>
      <c r="K29" s="1018"/>
      <c r="L29" s="1018"/>
      <c r="M29" s="1018"/>
      <c r="N29" s="1018"/>
      <c r="O29" s="1018"/>
      <c r="P29" s="1019"/>
      <c r="Q29" s="1025">
        <v>3988</v>
      </c>
      <c r="R29" s="1026"/>
      <c r="S29" s="1026"/>
      <c r="T29" s="1026"/>
      <c r="U29" s="1026"/>
      <c r="V29" s="1026">
        <v>3776</v>
      </c>
      <c r="W29" s="1026"/>
      <c r="X29" s="1026"/>
      <c r="Y29" s="1026"/>
      <c r="Z29" s="1026"/>
      <c r="AA29" s="1026">
        <v>212</v>
      </c>
      <c r="AB29" s="1026"/>
      <c r="AC29" s="1026"/>
      <c r="AD29" s="1026"/>
      <c r="AE29" s="1027"/>
      <c r="AF29" s="1022">
        <v>212</v>
      </c>
      <c r="AG29" s="1023"/>
      <c r="AH29" s="1023"/>
      <c r="AI29" s="1023"/>
      <c r="AJ29" s="1024"/>
      <c r="AK29" s="967">
        <v>560</v>
      </c>
      <c r="AL29" s="958"/>
      <c r="AM29" s="958"/>
      <c r="AN29" s="958"/>
      <c r="AO29" s="958"/>
      <c r="AP29" s="958" t="s">
        <v>553</v>
      </c>
      <c r="AQ29" s="958"/>
      <c r="AR29" s="958"/>
      <c r="AS29" s="958"/>
      <c r="AT29" s="958"/>
      <c r="AU29" s="958" t="s">
        <v>553</v>
      </c>
      <c r="AV29" s="958"/>
      <c r="AW29" s="958"/>
      <c r="AX29" s="958"/>
      <c r="AY29" s="958"/>
      <c r="AZ29" s="1028" t="s">
        <v>488</v>
      </c>
      <c r="BA29" s="1028"/>
      <c r="BB29" s="1028"/>
      <c r="BC29" s="1028"/>
      <c r="BD29" s="1028"/>
      <c r="BE29" s="959"/>
      <c r="BF29" s="959"/>
      <c r="BG29" s="959"/>
      <c r="BH29" s="959"/>
      <c r="BI29" s="960"/>
      <c r="BJ29" s="224"/>
      <c r="BK29" s="224"/>
      <c r="BL29" s="224"/>
      <c r="BM29" s="224"/>
      <c r="BN29" s="224"/>
      <c r="BO29" s="234"/>
      <c r="BP29" s="234"/>
      <c r="BQ29" s="231">
        <v>23</v>
      </c>
      <c r="BR29" s="232"/>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2"/>
    </row>
    <row r="30" spans="1:131" ht="26.25" customHeight="1" x14ac:dyDescent="0.2">
      <c r="A30" s="235">
        <v>3</v>
      </c>
      <c r="B30" s="1017" t="s">
        <v>391</v>
      </c>
      <c r="C30" s="1018"/>
      <c r="D30" s="1018"/>
      <c r="E30" s="1018"/>
      <c r="F30" s="1018"/>
      <c r="G30" s="1018"/>
      <c r="H30" s="1018"/>
      <c r="I30" s="1018"/>
      <c r="J30" s="1018"/>
      <c r="K30" s="1018"/>
      <c r="L30" s="1018"/>
      <c r="M30" s="1018"/>
      <c r="N30" s="1018"/>
      <c r="O30" s="1018"/>
      <c r="P30" s="1019"/>
      <c r="Q30" s="1025">
        <v>530</v>
      </c>
      <c r="R30" s="1026"/>
      <c r="S30" s="1026"/>
      <c r="T30" s="1026"/>
      <c r="U30" s="1026"/>
      <c r="V30" s="1026">
        <v>515</v>
      </c>
      <c r="W30" s="1026"/>
      <c r="X30" s="1026"/>
      <c r="Y30" s="1026"/>
      <c r="Z30" s="1026"/>
      <c r="AA30" s="1026">
        <v>15</v>
      </c>
      <c r="AB30" s="1026"/>
      <c r="AC30" s="1026"/>
      <c r="AD30" s="1026"/>
      <c r="AE30" s="1027"/>
      <c r="AF30" s="1022">
        <v>15</v>
      </c>
      <c r="AG30" s="1023"/>
      <c r="AH30" s="1023"/>
      <c r="AI30" s="1023"/>
      <c r="AJ30" s="1024"/>
      <c r="AK30" s="967">
        <v>110</v>
      </c>
      <c r="AL30" s="958"/>
      <c r="AM30" s="958"/>
      <c r="AN30" s="958"/>
      <c r="AO30" s="958"/>
      <c r="AP30" s="958" t="s">
        <v>553</v>
      </c>
      <c r="AQ30" s="958"/>
      <c r="AR30" s="958"/>
      <c r="AS30" s="958"/>
      <c r="AT30" s="958"/>
      <c r="AU30" s="958" t="s">
        <v>553</v>
      </c>
      <c r="AV30" s="958"/>
      <c r="AW30" s="958"/>
      <c r="AX30" s="958"/>
      <c r="AY30" s="958"/>
      <c r="AZ30" s="1028" t="s">
        <v>488</v>
      </c>
      <c r="BA30" s="1028"/>
      <c r="BB30" s="1028"/>
      <c r="BC30" s="1028"/>
      <c r="BD30" s="1028"/>
      <c r="BE30" s="959"/>
      <c r="BF30" s="959"/>
      <c r="BG30" s="959"/>
      <c r="BH30" s="959"/>
      <c r="BI30" s="960"/>
      <c r="BJ30" s="224"/>
      <c r="BK30" s="224"/>
      <c r="BL30" s="224"/>
      <c r="BM30" s="224"/>
      <c r="BN30" s="224"/>
      <c r="BO30" s="234"/>
      <c r="BP30" s="234"/>
      <c r="BQ30" s="231">
        <v>24</v>
      </c>
      <c r="BR30" s="232"/>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2"/>
    </row>
    <row r="31" spans="1:131" ht="26.25" customHeight="1" x14ac:dyDescent="0.2">
      <c r="A31" s="235">
        <v>4</v>
      </c>
      <c r="B31" s="1017" t="s">
        <v>392</v>
      </c>
      <c r="C31" s="1018"/>
      <c r="D31" s="1018"/>
      <c r="E31" s="1018"/>
      <c r="F31" s="1018"/>
      <c r="G31" s="1018"/>
      <c r="H31" s="1018"/>
      <c r="I31" s="1018"/>
      <c r="J31" s="1018"/>
      <c r="K31" s="1018"/>
      <c r="L31" s="1018"/>
      <c r="M31" s="1018"/>
      <c r="N31" s="1018"/>
      <c r="O31" s="1018"/>
      <c r="P31" s="1019"/>
      <c r="Q31" s="1025">
        <v>962</v>
      </c>
      <c r="R31" s="1026"/>
      <c r="S31" s="1026"/>
      <c r="T31" s="1026"/>
      <c r="U31" s="1026"/>
      <c r="V31" s="1026">
        <v>202</v>
      </c>
      <c r="W31" s="1026"/>
      <c r="X31" s="1026"/>
      <c r="Y31" s="1026"/>
      <c r="Z31" s="1026"/>
      <c r="AA31" s="1026">
        <v>760</v>
      </c>
      <c r="AB31" s="1026"/>
      <c r="AC31" s="1026"/>
      <c r="AD31" s="1026"/>
      <c r="AE31" s="1027"/>
      <c r="AF31" s="1022">
        <v>760</v>
      </c>
      <c r="AG31" s="1023"/>
      <c r="AH31" s="1023"/>
      <c r="AI31" s="1023"/>
      <c r="AJ31" s="1024"/>
      <c r="AK31" s="967">
        <v>49</v>
      </c>
      <c r="AL31" s="958"/>
      <c r="AM31" s="958"/>
      <c r="AN31" s="958"/>
      <c r="AO31" s="958"/>
      <c r="AP31" s="958">
        <v>1967</v>
      </c>
      <c r="AQ31" s="958"/>
      <c r="AR31" s="958"/>
      <c r="AS31" s="958"/>
      <c r="AT31" s="958"/>
      <c r="AU31" s="958">
        <v>163</v>
      </c>
      <c r="AV31" s="958"/>
      <c r="AW31" s="958"/>
      <c r="AX31" s="958"/>
      <c r="AY31" s="958"/>
      <c r="AZ31" s="1028" t="s">
        <v>488</v>
      </c>
      <c r="BA31" s="1028"/>
      <c r="BB31" s="1028"/>
      <c r="BC31" s="1028"/>
      <c r="BD31" s="1028"/>
      <c r="BE31" s="959" t="s">
        <v>393</v>
      </c>
      <c r="BF31" s="959"/>
      <c r="BG31" s="959"/>
      <c r="BH31" s="959"/>
      <c r="BI31" s="960"/>
      <c r="BJ31" s="224"/>
      <c r="BK31" s="224"/>
      <c r="BL31" s="224"/>
      <c r="BM31" s="224"/>
      <c r="BN31" s="224"/>
      <c r="BO31" s="234"/>
      <c r="BP31" s="234"/>
      <c r="BQ31" s="231">
        <v>25</v>
      </c>
      <c r="BR31" s="232"/>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2"/>
    </row>
    <row r="32" spans="1:131" ht="26.25" customHeight="1" x14ac:dyDescent="0.2">
      <c r="A32" s="235">
        <v>5</v>
      </c>
      <c r="B32" s="1017" t="s">
        <v>394</v>
      </c>
      <c r="C32" s="1018"/>
      <c r="D32" s="1018"/>
      <c r="E32" s="1018"/>
      <c r="F32" s="1018"/>
      <c r="G32" s="1018"/>
      <c r="H32" s="1018"/>
      <c r="I32" s="1018"/>
      <c r="J32" s="1018"/>
      <c r="K32" s="1018"/>
      <c r="L32" s="1018"/>
      <c r="M32" s="1018"/>
      <c r="N32" s="1018"/>
      <c r="O32" s="1018"/>
      <c r="P32" s="1019"/>
      <c r="Q32" s="1025">
        <v>542</v>
      </c>
      <c r="R32" s="1026"/>
      <c r="S32" s="1026"/>
      <c r="T32" s="1026"/>
      <c r="U32" s="1026"/>
      <c r="V32" s="1026">
        <v>26</v>
      </c>
      <c r="W32" s="1026"/>
      <c r="X32" s="1026"/>
      <c r="Y32" s="1026"/>
      <c r="Z32" s="1026"/>
      <c r="AA32" s="1026">
        <v>516</v>
      </c>
      <c r="AB32" s="1026"/>
      <c r="AC32" s="1026"/>
      <c r="AD32" s="1026"/>
      <c r="AE32" s="1027"/>
      <c r="AF32" s="1022">
        <v>516</v>
      </c>
      <c r="AG32" s="1023"/>
      <c r="AH32" s="1023"/>
      <c r="AI32" s="1023"/>
      <c r="AJ32" s="1024"/>
      <c r="AK32" s="967" t="s">
        <v>553</v>
      </c>
      <c r="AL32" s="958"/>
      <c r="AM32" s="958"/>
      <c r="AN32" s="958"/>
      <c r="AO32" s="958"/>
      <c r="AP32" s="958" t="s">
        <v>553</v>
      </c>
      <c r="AQ32" s="958"/>
      <c r="AR32" s="958"/>
      <c r="AS32" s="958"/>
      <c r="AT32" s="958"/>
      <c r="AU32" s="958" t="s">
        <v>553</v>
      </c>
      <c r="AV32" s="958"/>
      <c r="AW32" s="958"/>
      <c r="AX32" s="958"/>
      <c r="AY32" s="958"/>
      <c r="AZ32" s="1028" t="s">
        <v>488</v>
      </c>
      <c r="BA32" s="1028"/>
      <c r="BB32" s="1028"/>
      <c r="BC32" s="1028"/>
      <c r="BD32" s="1028"/>
      <c r="BE32" s="959" t="s">
        <v>393</v>
      </c>
      <c r="BF32" s="959"/>
      <c r="BG32" s="959"/>
      <c r="BH32" s="959"/>
      <c r="BI32" s="960"/>
      <c r="BJ32" s="224"/>
      <c r="BK32" s="224"/>
      <c r="BL32" s="224"/>
      <c r="BM32" s="224"/>
      <c r="BN32" s="224"/>
      <c r="BO32" s="234"/>
      <c r="BP32" s="234"/>
      <c r="BQ32" s="231">
        <v>26</v>
      </c>
      <c r="BR32" s="232"/>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2"/>
    </row>
    <row r="33" spans="1:131" ht="26.25" customHeight="1" x14ac:dyDescent="0.2">
      <c r="A33" s="235">
        <v>6</v>
      </c>
      <c r="B33" s="1017" t="s">
        <v>395</v>
      </c>
      <c r="C33" s="1018"/>
      <c r="D33" s="1018"/>
      <c r="E33" s="1018"/>
      <c r="F33" s="1018"/>
      <c r="G33" s="1018"/>
      <c r="H33" s="1018"/>
      <c r="I33" s="1018"/>
      <c r="J33" s="1018"/>
      <c r="K33" s="1018"/>
      <c r="L33" s="1018"/>
      <c r="M33" s="1018"/>
      <c r="N33" s="1018"/>
      <c r="O33" s="1018"/>
      <c r="P33" s="1019"/>
      <c r="Q33" s="1025">
        <v>428</v>
      </c>
      <c r="R33" s="1026"/>
      <c r="S33" s="1026"/>
      <c r="T33" s="1026"/>
      <c r="U33" s="1026"/>
      <c r="V33" s="1026">
        <v>120</v>
      </c>
      <c r="W33" s="1026"/>
      <c r="X33" s="1026"/>
      <c r="Y33" s="1026"/>
      <c r="Z33" s="1026"/>
      <c r="AA33" s="1026">
        <v>308</v>
      </c>
      <c r="AB33" s="1026"/>
      <c r="AC33" s="1026"/>
      <c r="AD33" s="1026"/>
      <c r="AE33" s="1027"/>
      <c r="AF33" s="1022">
        <v>308</v>
      </c>
      <c r="AG33" s="1023"/>
      <c r="AH33" s="1023"/>
      <c r="AI33" s="1023"/>
      <c r="AJ33" s="1024"/>
      <c r="AK33" s="967">
        <v>697</v>
      </c>
      <c r="AL33" s="958"/>
      <c r="AM33" s="958"/>
      <c r="AN33" s="958"/>
      <c r="AO33" s="958"/>
      <c r="AP33" s="958">
        <v>3398</v>
      </c>
      <c r="AQ33" s="958"/>
      <c r="AR33" s="958"/>
      <c r="AS33" s="958"/>
      <c r="AT33" s="958"/>
      <c r="AU33" s="958">
        <v>3398</v>
      </c>
      <c r="AV33" s="958"/>
      <c r="AW33" s="958"/>
      <c r="AX33" s="958"/>
      <c r="AY33" s="958"/>
      <c r="AZ33" s="1028" t="s">
        <v>488</v>
      </c>
      <c r="BA33" s="1028"/>
      <c r="BB33" s="1028"/>
      <c r="BC33" s="1028"/>
      <c r="BD33" s="1028"/>
      <c r="BE33" s="959" t="s">
        <v>393</v>
      </c>
      <c r="BF33" s="959"/>
      <c r="BG33" s="959"/>
      <c r="BH33" s="959"/>
      <c r="BI33" s="960"/>
      <c r="BJ33" s="224"/>
      <c r="BK33" s="224"/>
      <c r="BL33" s="224"/>
      <c r="BM33" s="224"/>
      <c r="BN33" s="224"/>
      <c r="BO33" s="234"/>
      <c r="BP33" s="234"/>
      <c r="BQ33" s="231">
        <v>27</v>
      </c>
      <c r="BR33" s="232"/>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2"/>
    </row>
    <row r="34" spans="1:131" ht="26.25" customHeight="1" x14ac:dyDescent="0.2">
      <c r="A34" s="235">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4"/>
      <c r="BK34" s="224"/>
      <c r="BL34" s="224"/>
      <c r="BM34" s="224"/>
      <c r="BN34" s="224"/>
      <c r="BO34" s="234"/>
      <c r="BP34" s="234"/>
      <c r="BQ34" s="231">
        <v>28</v>
      </c>
      <c r="BR34" s="232"/>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2"/>
    </row>
    <row r="35" spans="1:131" ht="26.25" customHeight="1" x14ac:dyDescent="0.2">
      <c r="A35" s="235">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4"/>
      <c r="BK35" s="224"/>
      <c r="BL35" s="224"/>
      <c r="BM35" s="224"/>
      <c r="BN35" s="224"/>
      <c r="BO35" s="234"/>
      <c r="BP35" s="234"/>
      <c r="BQ35" s="231">
        <v>29</v>
      </c>
      <c r="BR35" s="232"/>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2"/>
    </row>
    <row r="36" spans="1:131" ht="26.25" customHeight="1" x14ac:dyDescent="0.2">
      <c r="A36" s="235">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4"/>
      <c r="BK36" s="224"/>
      <c r="BL36" s="224"/>
      <c r="BM36" s="224"/>
      <c r="BN36" s="224"/>
      <c r="BO36" s="234"/>
      <c r="BP36" s="234"/>
      <c r="BQ36" s="231">
        <v>30</v>
      </c>
      <c r="BR36" s="232"/>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2"/>
    </row>
    <row r="37" spans="1:131" ht="26.25" customHeight="1" x14ac:dyDescent="0.2">
      <c r="A37" s="235">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4"/>
      <c r="BK37" s="224"/>
      <c r="BL37" s="224"/>
      <c r="BM37" s="224"/>
      <c r="BN37" s="224"/>
      <c r="BO37" s="234"/>
      <c r="BP37" s="234"/>
      <c r="BQ37" s="231">
        <v>31</v>
      </c>
      <c r="BR37" s="232"/>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2"/>
    </row>
    <row r="38" spans="1:131" ht="26.25" customHeight="1" x14ac:dyDescent="0.2">
      <c r="A38" s="235">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4"/>
      <c r="BK38" s="224"/>
      <c r="BL38" s="224"/>
      <c r="BM38" s="224"/>
      <c r="BN38" s="224"/>
      <c r="BO38" s="234"/>
      <c r="BP38" s="234"/>
      <c r="BQ38" s="231">
        <v>32</v>
      </c>
      <c r="BR38" s="232"/>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2"/>
    </row>
    <row r="39" spans="1:131" ht="26.25" customHeight="1" x14ac:dyDescent="0.2">
      <c r="A39" s="235">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4"/>
      <c r="BK39" s="224"/>
      <c r="BL39" s="224"/>
      <c r="BM39" s="224"/>
      <c r="BN39" s="224"/>
      <c r="BO39" s="234"/>
      <c r="BP39" s="234"/>
      <c r="BQ39" s="231">
        <v>33</v>
      </c>
      <c r="BR39" s="232"/>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2"/>
    </row>
    <row r="40" spans="1:131" ht="26.25" customHeight="1" x14ac:dyDescent="0.2">
      <c r="A40" s="231">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4"/>
      <c r="BK40" s="224"/>
      <c r="BL40" s="224"/>
      <c r="BM40" s="224"/>
      <c r="BN40" s="224"/>
      <c r="BO40" s="234"/>
      <c r="BP40" s="234"/>
      <c r="BQ40" s="231">
        <v>34</v>
      </c>
      <c r="BR40" s="232"/>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2"/>
    </row>
    <row r="41" spans="1:131" ht="26.25" customHeight="1" x14ac:dyDescent="0.2">
      <c r="A41" s="231">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4"/>
      <c r="BK41" s="224"/>
      <c r="BL41" s="224"/>
      <c r="BM41" s="224"/>
      <c r="BN41" s="224"/>
      <c r="BO41" s="234"/>
      <c r="BP41" s="234"/>
      <c r="BQ41" s="231">
        <v>35</v>
      </c>
      <c r="BR41" s="232"/>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2"/>
    </row>
    <row r="42" spans="1:131" ht="26.25" customHeight="1" x14ac:dyDescent="0.2">
      <c r="A42" s="231">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4"/>
      <c r="BK42" s="224"/>
      <c r="BL42" s="224"/>
      <c r="BM42" s="224"/>
      <c r="BN42" s="224"/>
      <c r="BO42" s="234"/>
      <c r="BP42" s="234"/>
      <c r="BQ42" s="231">
        <v>36</v>
      </c>
      <c r="BR42" s="232"/>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2"/>
    </row>
    <row r="43" spans="1:131" ht="26.25" customHeight="1" x14ac:dyDescent="0.2">
      <c r="A43" s="231">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4"/>
      <c r="BK43" s="224"/>
      <c r="BL43" s="224"/>
      <c r="BM43" s="224"/>
      <c r="BN43" s="224"/>
      <c r="BO43" s="234"/>
      <c r="BP43" s="234"/>
      <c r="BQ43" s="231">
        <v>37</v>
      </c>
      <c r="BR43" s="232"/>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2"/>
    </row>
    <row r="44" spans="1:131" ht="26.25" customHeight="1" x14ac:dyDescent="0.2">
      <c r="A44" s="231">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4"/>
      <c r="BK44" s="224"/>
      <c r="BL44" s="224"/>
      <c r="BM44" s="224"/>
      <c r="BN44" s="224"/>
      <c r="BO44" s="234"/>
      <c r="BP44" s="234"/>
      <c r="BQ44" s="231">
        <v>38</v>
      </c>
      <c r="BR44" s="232"/>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2"/>
    </row>
    <row r="45" spans="1:131" ht="26.25" customHeight="1" x14ac:dyDescent="0.2">
      <c r="A45" s="231">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4"/>
      <c r="BK45" s="224"/>
      <c r="BL45" s="224"/>
      <c r="BM45" s="224"/>
      <c r="BN45" s="224"/>
      <c r="BO45" s="234"/>
      <c r="BP45" s="234"/>
      <c r="BQ45" s="231">
        <v>39</v>
      </c>
      <c r="BR45" s="232"/>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2"/>
    </row>
    <row r="46" spans="1:131" ht="26.25" customHeight="1" x14ac:dyDescent="0.2">
      <c r="A46" s="231">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4"/>
      <c r="BK46" s="224"/>
      <c r="BL46" s="224"/>
      <c r="BM46" s="224"/>
      <c r="BN46" s="224"/>
      <c r="BO46" s="234"/>
      <c r="BP46" s="234"/>
      <c r="BQ46" s="231">
        <v>40</v>
      </c>
      <c r="BR46" s="232"/>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2"/>
    </row>
    <row r="47" spans="1:131" ht="26.25" customHeight="1" x14ac:dyDescent="0.2">
      <c r="A47" s="231">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4"/>
      <c r="BK47" s="224"/>
      <c r="BL47" s="224"/>
      <c r="BM47" s="224"/>
      <c r="BN47" s="224"/>
      <c r="BO47" s="234"/>
      <c r="BP47" s="234"/>
      <c r="BQ47" s="231">
        <v>41</v>
      </c>
      <c r="BR47" s="232"/>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2"/>
    </row>
    <row r="48" spans="1:131" ht="26.25" customHeight="1" x14ac:dyDescent="0.2">
      <c r="A48" s="231">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4"/>
      <c r="BK48" s="224"/>
      <c r="BL48" s="224"/>
      <c r="BM48" s="224"/>
      <c r="BN48" s="224"/>
      <c r="BO48" s="234"/>
      <c r="BP48" s="234"/>
      <c r="BQ48" s="231">
        <v>42</v>
      </c>
      <c r="BR48" s="232"/>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2"/>
    </row>
    <row r="49" spans="1:131" ht="26.25" customHeight="1" x14ac:dyDescent="0.2">
      <c r="A49" s="231">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4"/>
      <c r="BK49" s="224"/>
      <c r="BL49" s="224"/>
      <c r="BM49" s="224"/>
      <c r="BN49" s="224"/>
      <c r="BO49" s="234"/>
      <c r="BP49" s="234"/>
      <c r="BQ49" s="231">
        <v>43</v>
      </c>
      <c r="BR49" s="232"/>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2"/>
    </row>
    <row r="50" spans="1:131" ht="26.25" customHeight="1" x14ac:dyDescent="0.2">
      <c r="A50" s="231">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4"/>
      <c r="BK50" s="224"/>
      <c r="BL50" s="224"/>
      <c r="BM50" s="224"/>
      <c r="BN50" s="224"/>
      <c r="BO50" s="234"/>
      <c r="BP50" s="234"/>
      <c r="BQ50" s="231">
        <v>44</v>
      </c>
      <c r="BR50" s="232"/>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2"/>
    </row>
    <row r="51" spans="1:131" ht="26.25" customHeight="1" x14ac:dyDescent="0.2">
      <c r="A51" s="231">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4"/>
      <c r="BK51" s="224"/>
      <c r="BL51" s="224"/>
      <c r="BM51" s="224"/>
      <c r="BN51" s="224"/>
      <c r="BO51" s="234"/>
      <c r="BP51" s="234"/>
      <c r="BQ51" s="231">
        <v>45</v>
      </c>
      <c r="BR51" s="232"/>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2"/>
    </row>
    <row r="52" spans="1:131" ht="26.25" customHeight="1" x14ac:dyDescent="0.2">
      <c r="A52" s="231">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4"/>
      <c r="BK52" s="224"/>
      <c r="BL52" s="224"/>
      <c r="BM52" s="224"/>
      <c r="BN52" s="224"/>
      <c r="BO52" s="234"/>
      <c r="BP52" s="234"/>
      <c r="BQ52" s="231">
        <v>46</v>
      </c>
      <c r="BR52" s="232"/>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2"/>
    </row>
    <row r="53" spans="1:131" ht="26.25" customHeight="1" x14ac:dyDescent="0.2">
      <c r="A53" s="231">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4"/>
      <c r="BK53" s="224"/>
      <c r="BL53" s="224"/>
      <c r="BM53" s="224"/>
      <c r="BN53" s="224"/>
      <c r="BO53" s="234"/>
      <c r="BP53" s="234"/>
      <c r="BQ53" s="231">
        <v>47</v>
      </c>
      <c r="BR53" s="232"/>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2"/>
    </row>
    <row r="54" spans="1:131" ht="26.25" customHeight="1" x14ac:dyDescent="0.2">
      <c r="A54" s="231">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4"/>
      <c r="BK54" s="224"/>
      <c r="BL54" s="224"/>
      <c r="BM54" s="224"/>
      <c r="BN54" s="224"/>
      <c r="BO54" s="234"/>
      <c r="BP54" s="234"/>
      <c r="BQ54" s="231">
        <v>48</v>
      </c>
      <c r="BR54" s="232"/>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2"/>
    </row>
    <row r="55" spans="1:131" ht="26.25" customHeight="1" x14ac:dyDescent="0.2">
      <c r="A55" s="231">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4"/>
      <c r="BK55" s="224"/>
      <c r="BL55" s="224"/>
      <c r="BM55" s="224"/>
      <c r="BN55" s="224"/>
      <c r="BO55" s="234"/>
      <c r="BP55" s="234"/>
      <c r="BQ55" s="231">
        <v>49</v>
      </c>
      <c r="BR55" s="232"/>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2"/>
    </row>
    <row r="56" spans="1:131" ht="26.25" customHeight="1" x14ac:dyDescent="0.2">
      <c r="A56" s="231">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4"/>
      <c r="BK56" s="224"/>
      <c r="BL56" s="224"/>
      <c r="BM56" s="224"/>
      <c r="BN56" s="224"/>
      <c r="BO56" s="234"/>
      <c r="BP56" s="234"/>
      <c r="BQ56" s="231">
        <v>50</v>
      </c>
      <c r="BR56" s="232"/>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2"/>
    </row>
    <row r="57" spans="1:131" ht="26.25" customHeight="1" x14ac:dyDescent="0.2">
      <c r="A57" s="231">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4"/>
      <c r="BK57" s="224"/>
      <c r="BL57" s="224"/>
      <c r="BM57" s="224"/>
      <c r="BN57" s="224"/>
      <c r="BO57" s="234"/>
      <c r="BP57" s="234"/>
      <c r="BQ57" s="231">
        <v>51</v>
      </c>
      <c r="BR57" s="232"/>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2"/>
    </row>
    <row r="58" spans="1:131" ht="26.25" customHeight="1" x14ac:dyDescent="0.2">
      <c r="A58" s="231">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4"/>
      <c r="BK58" s="224"/>
      <c r="BL58" s="224"/>
      <c r="BM58" s="224"/>
      <c r="BN58" s="224"/>
      <c r="BO58" s="234"/>
      <c r="BP58" s="234"/>
      <c r="BQ58" s="231">
        <v>52</v>
      </c>
      <c r="BR58" s="232"/>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2"/>
    </row>
    <row r="59" spans="1:131" ht="26.25" customHeight="1" x14ac:dyDescent="0.2">
      <c r="A59" s="231">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4"/>
      <c r="BK59" s="224"/>
      <c r="BL59" s="224"/>
      <c r="BM59" s="224"/>
      <c r="BN59" s="224"/>
      <c r="BO59" s="234"/>
      <c r="BP59" s="234"/>
      <c r="BQ59" s="231">
        <v>53</v>
      </c>
      <c r="BR59" s="232"/>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2"/>
    </row>
    <row r="60" spans="1:131" ht="26.25" customHeight="1" x14ac:dyDescent="0.2">
      <c r="A60" s="231">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4"/>
      <c r="BK60" s="224"/>
      <c r="BL60" s="224"/>
      <c r="BM60" s="224"/>
      <c r="BN60" s="224"/>
      <c r="BO60" s="234"/>
      <c r="BP60" s="234"/>
      <c r="BQ60" s="231">
        <v>54</v>
      </c>
      <c r="BR60" s="232"/>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2"/>
    </row>
    <row r="61" spans="1:131" ht="26.25" customHeight="1" thickBot="1" x14ac:dyDescent="0.25">
      <c r="A61" s="231">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4"/>
      <c r="BK61" s="224"/>
      <c r="BL61" s="224"/>
      <c r="BM61" s="224"/>
      <c r="BN61" s="224"/>
      <c r="BO61" s="234"/>
      <c r="BP61" s="234"/>
      <c r="BQ61" s="231">
        <v>55</v>
      </c>
      <c r="BR61" s="232"/>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2"/>
    </row>
    <row r="62" spans="1:131" ht="26.25" customHeight="1" x14ac:dyDescent="0.2">
      <c r="A62" s="231">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4"/>
      <c r="BP62" s="234"/>
      <c r="BQ62" s="231">
        <v>56</v>
      </c>
      <c r="BR62" s="232"/>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2"/>
    </row>
    <row r="63" spans="1:131" ht="26.25" customHeight="1" thickBot="1" x14ac:dyDescent="0.25">
      <c r="A63" s="233" t="s">
        <v>377</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1855</v>
      </c>
      <c r="AG63" s="946"/>
      <c r="AH63" s="946"/>
      <c r="AI63" s="946"/>
      <c r="AJ63" s="1009"/>
      <c r="AK63" s="1010"/>
      <c r="AL63" s="950"/>
      <c r="AM63" s="950"/>
      <c r="AN63" s="950"/>
      <c r="AO63" s="950"/>
      <c r="AP63" s="946">
        <v>5365</v>
      </c>
      <c r="AQ63" s="946"/>
      <c r="AR63" s="946"/>
      <c r="AS63" s="946"/>
      <c r="AT63" s="946"/>
      <c r="AU63" s="946">
        <v>3561</v>
      </c>
      <c r="AV63" s="946"/>
      <c r="AW63" s="946"/>
      <c r="AX63" s="946"/>
      <c r="AY63" s="946"/>
      <c r="AZ63" s="1004"/>
      <c r="BA63" s="1004"/>
      <c r="BB63" s="1004"/>
      <c r="BC63" s="1004"/>
      <c r="BD63" s="1004"/>
      <c r="BE63" s="947" t="s">
        <v>553</v>
      </c>
      <c r="BF63" s="947"/>
      <c r="BG63" s="947"/>
      <c r="BH63" s="947"/>
      <c r="BI63" s="948"/>
      <c r="BJ63" s="1005" t="s">
        <v>122</v>
      </c>
      <c r="BK63" s="940"/>
      <c r="BL63" s="940"/>
      <c r="BM63" s="940"/>
      <c r="BN63" s="1006"/>
      <c r="BO63" s="234"/>
      <c r="BP63" s="234"/>
      <c r="BQ63" s="231">
        <v>57</v>
      </c>
      <c r="BR63" s="232"/>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2"/>
    </row>
    <row r="64" spans="1:131" ht="26.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2"/>
    </row>
    <row r="65" spans="1:131" ht="26.25" customHeight="1" thickBot="1" x14ac:dyDescent="0.25">
      <c r="A65" s="224" t="s">
        <v>398</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4"/>
      <c r="BF65" s="234"/>
      <c r="BG65" s="234"/>
      <c r="BH65" s="234"/>
      <c r="BI65" s="234"/>
      <c r="BJ65" s="234"/>
      <c r="BK65" s="234"/>
      <c r="BL65" s="234"/>
      <c r="BM65" s="234"/>
      <c r="BN65" s="234"/>
      <c r="BO65" s="234"/>
      <c r="BP65" s="234"/>
      <c r="BQ65" s="231">
        <v>59</v>
      </c>
      <c r="BR65" s="232"/>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2"/>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400</v>
      </c>
      <c r="AV66" s="989"/>
      <c r="AW66" s="989"/>
      <c r="AX66" s="989"/>
      <c r="AY66" s="990"/>
      <c r="AZ66" s="988" t="s">
        <v>364</v>
      </c>
      <c r="BA66" s="989"/>
      <c r="BB66" s="989"/>
      <c r="BC66" s="989"/>
      <c r="BD66" s="1002"/>
      <c r="BE66" s="234"/>
      <c r="BF66" s="234"/>
      <c r="BG66" s="234"/>
      <c r="BH66" s="234"/>
      <c r="BI66" s="234"/>
      <c r="BJ66" s="234"/>
      <c r="BK66" s="234"/>
      <c r="BL66" s="234"/>
      <c r="BM66" s="234"/>
      <c r="BN66" s="234"/>
      <c r="BO66" s="234"/>
      <c r="BP66" s="234"/>
      <c r="BQ66" s="231">
        <v>60</v>
      </c>
      <c r="BR66" s="236"/>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2"/>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4"/>
      <c r="BF67" s="234"/>
      <c r="BG67" s="234"/>
      <c r="BH67" s="234"/>
      <c r="BI67" s="234"/>
      <c r="BJ67" s="234"/>
      <c r="BK67" s="234"/>
      <c r="BL67" s="234"/>
      <c r="BM67" s="234"/>
      <c r="BN67" s="234"/>
      <c r="BO67" s="234"/>
      <c r="BP67" s="234"/>
      <c r="BQ67" s="231">
        <v>61</v>
      </c>
      <c r="BR67" s="236"/>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2"/>
    </row>
    <row r="68" spans="1:131" ht="26.25" customHeight="1" thickTop="1" x14ac:dyDescent="0.2">
      <c r="A68" s="229">
        <v>1</v>
      </c>
      <c r="B68" s="972" t="s">
        <v>556</v>
      </c>
      <c r="C68" s="973"/>
      <c r="D68" s="973"/>
      <c r="E68" s="973"/>
      <c r="F68" s="973"/>
      <c r="G68" s="973"/>
      <c r="H68" s="973"/>
      <c r="I68" s="973"/>
      <c r="J68" s="973"/>
      <c r="K68" s="973"/>
      <c r="L68" s="973"/>
      <c r="M68" s="973"/>
      <c r="N68" s="973"/>
      <c r="O68" s="973"/>
      <c r="P68" s="974"/>
      <c r="Q68" s="975">
        <v>136</v>
      </c>
      <c r="R68" s="969"/>
      <c r="S68" s="969"/>
      <c r="T68" s="969"/>
      <c r="U68" s="969"/>
      <c r="V68" s="969">
        <v>121</v>
      </c>
      <c r="W68" s="969"/>
      <c r="X68" s="969"/>
      <c r="Y68" s="969"/>
      <c r="Z68" s="969"/>
      <c r="AA68" s="969">
        <v>15</v>
      </c>
      <c r="AB68" s="969"/>
      <c r="AC68" s="969"/>
      <c r="AD68" s="969"/>
      <c r="AE68" s="969"/>
      <c r="AF68" s="969">
        <v>15</v>
      </c>
      <c r="AG68" s="969"/>
      <c r="AH68" s="969"/>
      <c r="AI68" s="969"/>
      <c r="AJ68" s="969"/>
      <c r="AK68" s="969" t="s">
        <v>553</v>
      </c>
      <c r="AL68" s="969"/>
      <c r="AM68" s="969"/>
      <c r="AN68" s="969"/>
      <c r="AO68" s="969"/>
      <c r="AP68" s="969" t="s">
        <v>553</v>
      </c>
      <c r="AQ68" s="969"/>
      <c r="AR68" s="969"/>
      <c r="AS68" s="969"/>
      <c r="AT68" s="969"/>
      <c r="AU68" s="969" t="s">
        <v>553</v>
      </c>
      <c r="AV68" s="969"/>
      <c r="AW68" s="969"/>
      <c r="AX68" s="969"/>
      <c r="AY68" s="969"/>
      <c r="AZ68" s="970"/>
      <c r="BA68" s="970"/>
      <c r="BB68" s="970"/>
      <c r="BC68" s="970"/>
      <c r="BD68" s="971"/>
      <c r="BE68" s="234"/>
      <c r="BF68" s="234"/>
      <c r="BG68" s="234"/>
      <c r="BH68" s="234"/>
      <c r="BI68" s="234"/>
      <c r="BJ68" s="234"/>
      <c r="BK68" s="234"/>
      <c r="BL68" s="234"/>
      <c r="BM68" s="234"/>
      <c r="BN68" s="234"/>
      <c r="BO68" s="234"/>
      <c r="BP68" s="234"/>
      <c r="BQ68" s="231">
        <v>62</v>
      </c>
      <c r="BR68" s="236"/>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2"/>
    </row>
    <row r="69" spans="1:131" ht="26.25" customHeight="1" x14ac:dyDescent="0.2">
      <c r="A69" s="231">
        <v>2</v>
      </c>
      <c r="B69" s="961" t="s">
        <v>554</v>
      </c>
      <c r="C69" s="962"/>
      <c r="D69" s="962"/>
      <c r="E69" s="962"/>
      <c r="F69" s="962"/>
      <c r="G69" s="962"/>
      <c r="H69" s="962"/>
      <c r="I69" s="962"/>
      <c r="J69" s="962"/>
      <c r="K69" s="962"/>
      <c r="L69" s="962"/>
      <c r="M69" s="962"/>
      <c r="N69" s="962"/>
      <c r="O69" s="962"/>
      <c r="P69" s="963"/>
      <c r="Q69" s="964">
        <v>327</v>
      </c>
      <c r="R69" s="958"/>
      <c r="S69" s="958"/>
      <c r="T69" s="958"/>
      <c r="U69" s="958"/>
      <c r="V69" s="958">
        <v>293</v>
      </c>
      <c r="W69" s="958"/>
      <c r="X69" s="958"/>
      <c r="Y69" s="958"/>
      <c r="Z69" s="958"/>
      <c r="AA69" s="958">
        <v>34</v>
      </c>
      <c r="AB69" s="958"/>
      <c r="AC69" s="958"/>
      <c r="AD69" s="958"/>
      <c r="AE69" s="958"/>
      <c r="AF69" s="958">
        <v>28</v>
      </c>
      <c r="AG69" s="958"/>
      <c r="AH69" s="958"/>
      <c r="AI69" s="958"/>
      <c r="AJ69" s="958"/>
      <c r="AK69" s="958">
        <v>28</v>
      </c>
      <c r="AL69" s="958"/>
      <c r="AM69" s="958"/>
      <c r="AN69" s="958"/>
      <c r="AO69" s="958"/>
      <c r="AP69" s="958" t="s">
        <v>553</v>
      </c>
      <c r="AQ69" s="958"/>
      <c r="AR69" s="958"/>
      <c r="AS69" s="958"/>
      <c r="AT69" s="958"/>
      <c r="AU69" s="958" t="s">
        <v>488</v>
      </c>
      <c r="AV69" s="958"/>
      <c r="AW69" s="958"/>
      <c r="AX69" s="958"/>
      <c r="AY69" s="958"/>
      <c r="AZ69" s="959"/>
      <c r="BA69" s="959"/>
      <c r="BB69" s="959"/>
      <c r="BC69" s="959"/>
      <c r="BD69" s="960"/>
      <c r="BE69" s="234"/>
      <c r="BF69" s="234"/>
      <c r="BG69" s="234"/>
      <c r="BH69" s="234"/>
      <c r="BI69" s="234"/>
      <c r="BJ69" s="234"/>
      <c r="BK69" s="234"/>
      <c r="BL69" s="234"/>
      <c r="BM69" s="234"/>
      <c r="BN69" s="234"/>
      <c r="BO69" s="234"/>
      <c r="BP69" s="234"/>
      <c r="BQ69" s="231">
        <v>63</v>
      </c>
      <c r="BR69" s="236"/>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2"/>
    </row>
    <row r="70" spans="1:131" ht="26.25" customHeight="1" x14ac:dyDescent="0.2">
      <c r="A70" s="231">
        <v>3</v>
      </c>
      <c r="B70" s="961" t="s">
        <v>555</v>
      </c>
      <c r="C70" s="962"/>
      <c r="D70" s="962"/>
      <c r="E70" s="962"/>
      <c r="F70" s="962"/>
      <c r="G70" s="962"/>
      <c r="H70" s="962"/>
      <c r="I70" s="962"/>
      <c r="J70" s="962"/>
      <c r="K70" s="962"/>
      <c r="L70" s="962"/>
      <c r="M70" s="962"/>
      <c r="N70" s="962"/>
      <c r="O70" s="962"/>
      <c r="P70" s="963"/>
      <c r="Q70" s="964">
        <v>6489</v>
      </c>
      <c r="R70" s="958"/>
      <c r="S70" s="958"/>
      <c r="T70" s="958"/>
      <c r="U70" s="958"/>
      <c r="V70" s="958">
        <v>6388</v>
      </c>
      <c r="W70" s="958"/>
      <c r="X70" s="958"/>
      <c r="Y70" s="958"/>
      <c r="Z70" s="958"/>
      <c r="AA70" s="958">
        <v>101</v>
      </c>
      <c r="AB70" s="958"/>
      <c r="AC70" s="958"/>
      <c r="AD70" s="958"/>
      <c r="AE70" s="958"/>
      <c r="AF70" s="958">
        <v>95</v>
      </c>
      <c r="AG70" s="958"/>
      <c r="AH70" s="958"/>
      <c r="AI70" s="958"/>
      <c r="AJ70" s="958"/>
      <c r="AK70" s="958">
        <v>44</v>
      </c>
      <c r="AL70" s="958"/>
      <c r="AM70" s="958"/>
      <c r="AN70" s="958"/>
      <c r="AO70" s="958"/>
      <c r="AP70" s="958">
        <v>1964</v>
      </c>
      <c r="AQ70" s="958"/>
      <c r="AR70" s="958"/>
      <c r="AS70" s="958"/>
      <c r="AT70" s="958"/>
      <c r="AU70" s="958" t="s">
        <v>488</v>
      </c>
      <c r="AV70" s="958"/>
      <c r="AW70" s="958"/>
      <c r="AX70" s="958"/>
      <c r="AY70" s="958"/>
      <c r="AZ70" s="959"/>
      <c r="BA70" s="959"/>
      <c r="BB70" s="959"/>
      <c r="BC70" s="959"/>
      <c r="BD70" s="960"/>
      <c r="BE70" s="234"/>
      <c r="BF70" s="234"/>
      <c r="BG70" s="234"/>
      <c r="BH70" s="234"/>
      <c r="BI70" s="234"/>
      <c r="BJ70" s="234"/>
      <c r="BK70" s="234"/>
      <c r="BL70" s="234"/>
      <c r="BM70" s="234"/>
      <c r="BN70" s="234"/>
      <c r="BO70" s="234"/>
      <c r="BP70" s="234"/>
      <c r="BQ70" s="231">
        <v>64</v>
      </c>
      <c r="BR70" s="236"/>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2"/>
    </row>
    <row r="71" spans="1:131" ht="26.25" customHeight="1" x14ac:dyDescent="0.2">
      <c r="A71" s="231">
        <v>4</v>
      </c>
      <c r="B71" s="961" t="s">
        <v>557</v>
      </c>
      <c r="C71" s="962"/>
      <c r="D71" s="962"/>
      <c r="E71" s="962"/>
      <c r="F71" s="962"/>
      <c r="G71" s="962"/>
      <c r="H71" s="962"/>
      <c r="I71" s="962"/>
      <c r="J71" s="962"/>
      <c r="K71" s="962"/>
      <c r="L71" s="962"/>
      <c r="M71" s="962"/>
      <c r="N71" s="962"/>
      <c r="O71" s="962"/>
      <c r="P71" s="963"/>
      <c r="Q71" s="964">
        <v>559</v>
      </c>
      <c r="R71" s="958"/>
      <c r="S71" s="958"/>
      <c r="T71" s="958"/>
      <c r="U71" s="958"/>
      <c r="V71" s="958">
        <v>518</v>
      </c>
      <c r="W71" s="958"/>
      <c r="X71" s="958"/>
      <c r="Y71" s="958"/>
      <c r="Z71" s="958"/>
      <c r="AA71" s="958">
        <v>40</v>
      </c>
      <c r="AB71" s="958"/>
      <c r="AC71" s="958"/>
      <c r="AD71" s="958"/>
      <c r="AE71" s="958"/>
      <c r="AF71" s="958">
        <v>40</v>
      </c>
      <c r="AG71" s="958"/>
      <c r="AH71" s="958"/>
      <c r="AI71" s="958"/>
      <c r="AJ71" s="958"/>
      <c r="AK71" s="958" t="s">
        <v>488</v>
      </c>
      <c r="AL71" s="958"/>
      <c r="AM71" s="958"/>
      <c r="AN71" s="958"/>
      <c r="AO71" s="958"/>
      <c r="AP71" s="958" t="s">
        <v>553</v>
      </c>
      <c r="AQ71" s="958"/>
      <c r="AR71" s="958"/>
      <c r="AS71" s="958"/>
      <c r="AT71" s="958"/>
      <c r="AU71" s="958" t="s">
        <v>488</v>
      </c>
      <c r="AV71" s="958"/>
      <c r="AW71" s="958"/>
      <c r="AX71" s="958"/>
      <c r="AY71" s="958"/>
      <c r="AZ71" s="959"/>
      <c r="BA71" s="959"/>
      <c r="BB71" s="959"/>
      <c r="BC71" s="959"/>
      <c r="BD71" s="960"/>
      <c r="BE71" s="234"/>
      <c r="BF71" s="234"/>
      <c r="BG71" s="234"/>
      <c r="BH71" s="234"/>
      <c r="BI71" s="234"/>
      <c r="BJ71" s="234"/>
      <c r="BK71" s="234"/>
      <c r="BL71" s="234"/>
      <c r="BM71" s="234"/>
      <c r="BN71" s="234"/>
      <c r="BO71" s="234"/>
      <c r="BP71" s="234"/>
      <c r="BQ71" s="231">
        <v>65</v>
      </c>
      <c r="BR71" s="236"/>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2"/>
    </row>
    <row r="72" spans="1:131" ht="26.25" customHeight="1" x14ac:dyDescent="0.2">
      <c r="A72" s="231">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4"/>
      <c r="BF72" s="234"/>
      <c r="BG72" s="234"/>
      <c r="BH72" s="234"/>
      <c r="BI72" s="234"/>
      <c r="BJ72" s="234"/>
      <c r="BK72" s="234"/>
      <c r="BL72" s="234"/>
      <c r="BM72" s="234"/>
      <c r="BN72" s="234"/>
      <c r="BO72" s="234"/>
      <c r="BP72" s="234"/>
      <c r="BQ72" s="231">
        <v>66</v>
      </c>
      <c r="BR72" s="236"/>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2"/>
    </row>
    <row r="73" spans="1:131" ht="26.25" customHeight="1" x14ac:dyDescent="0.2">
      <c r="A73" s="231">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4"/>
      <c r="BF73" s="234"/>
      <c r="BG73" s="234"/>
      <c r="BH73" s="234"/>
      <c r="BI73" s="234"/>
      <c r="BJ73" s="234"/>
      <c r="BK73" s="234"/>
      <c r="BL73" s="234"/>
      <c r="BM73" s="234"/>
      <c r="BN73" s="234"/>
      <c r="BO73" s="234"/>
      <c r="BP73" s="234"/>
      <c r="BQ73" s="231">
        <v>67</v>
      </c>
      <c r="BR73" s="236"/>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2"/>
    </row>
    <row r="74" spans="1:131" ht="26.25" customHeight="1" x14ac:dyDescent="0.2">
      <c r="A74" s="231">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4"/>
      <c r="BF74" s="234"/>
      <c r="BG74" s="234"/>
      <c r="BH74" s="234"/>
      <c r="BI74" s="234"/>
      <c r="BJ74" s="234"/>
      <c r="BK74" s="234"/>
      <c r="BL74" s="234"/>
      <c r="BM74" s="234"/>
      <c r="BN74" s="234"/>
      <c r="BO74" s="234"/>
      <c r="BP74" s="234"/>
      <c r="BQ74" s="231">
        <v>68</v>
      </c>
      <c r="BR74" s="236"/>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2"/>
    </row>
    <row r="75" spans="1:131" ht="26.25" customHeight="1" x14ac:dyDescent="0.2">
      <c r="A75" s="231">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4"/>
      <c r="BF75" s="234"/>
      <c r="BG75" s="234"/>
      <c r="BH75" s="234"/>
      <c r="BI75" s="234"/>
      <c r="BJ75" s="234"/>
      <c r="BK75" s="234"/>
      <c r="BL75" s="234"/>
      <c r="BM75" s="234"/>
      <c r="BN75" s="234"/>
      <c r="BO75" s="234"/>
      <c r="BP75" s="234"/>
      <c r="BQ75" s="231">
        <v>69</v>
      </c>
      <c r="BR75" s="236"/>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2"/>
    </row>
    <row r="76" spans="1:131" ht="26.25" customHeight="1" x14ac:dyDescent="0.2">
      <c r="A76" s="231">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4"/>
      <c r="BF76" s="234"/>
      <c r="BG76" s="234"/>
      <c r="BH76" s="234"/>
      <c r="BI76" s="234"/>
      <c r="BJ76" s="234"/>
      <c r="BK76" s="234"/>
      <c r="BL76" s="234"/>
      <c r="BM76" s="234"/>
      <c r="BN76" s="234"/>
      <c r="BO76" s="234"/>
      <c r="BP76" s="234"/>
      <c r="BQ76" s="231">
        <v>70</v>
      </c>
      <c r="BR76" s="236"/>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2"/>
    </row>
    <row r="77" spans="1:131" ht="26.25" customHeight="1" x14ac:dyDescent="0.2">
      <c r="A77" s="231">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4"/>
      <c r="BF77" s="234"/>
      <c r="BG77" s="234"/>
      <c r="BH77" s="234"/>
      <c r="BI77" s="234"/>
      <c r="BJ77" s="234"/>
      <c r="BK77" s="234"/>
      <c r="BL77" s="234"/>
      <c r="BM77" s="234"/>
      <c r="BN77" s="234"/>
      <c r="BO77" s="234"/>
      <c r="BP77" s="234"/>
      <c r="BQ77" s="231">
        <v>71</v>
      </c>
      <c r="BR77" s="236"/>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2"/>
    </row>
    <row r="78" spans="1:131" ht="26.25" customHeight="1" x14ac:dyDescent="0.2">
      <c r="A78" s="231">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4"/>
      <c r="BF78" s="234"/>
      <c r="BG78" s="234"/>
      <c r="BH78" s="234"/>
      <c r="BI78" s="234"/>
      <c r="BJ78" s="222"/>
      <c r="BK78" s="222"/>
      <c r="BL78" s="222"/>
      <c r="BM78" s="222"/>
      <c r="BN78" s="222"/>
      <c r="BO78" s="234"/>
      <c r="BP78" s="234"/>
      <c r="BQ78" s="231">
        <v>72</v>
      </c>
      <c r="BR78" s="236"/>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2"/>
    </row>
    <row r="79" spans="1:131" ht="26.25" customHeight="1" x14ac:dyDescent="0.2">
      <c r="A79" s="231">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4"/>
      <c r="BF79" s="234"/>
      <c r="BG79" s="234"/>
      <c r="BH79" s="234"/>
      <c r="BI79" s="234"/>
      <c r="BJ79" s="222"/>
      <c r="BK79" s="222"/>
      <c r="BL79" s="222"/>
      <c r="BM79" s="222"/>
      <c r="BN79" s="222"/>
      <c r="BO79" s="234"/>
      <c r="BP79" s="234"/>
      <c r="BQ79" s="231">
        <v>73</v>
      </c>
      <c r="BR79" s="236"/>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2"/>
    </row>
    <row r="80" spans="1:131" ht="26.25" customHeight="1" x14ac:dyDescent="0.2">
      <c r="A80" s="231">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4"/>
      <c r="BF80" s="234"/>
      <c r="BG80" s="234"/>
      <c r="BH80" s="234"/>
      <c r="BI80" s="234"/>
      <c r="BJ80" s="234"/>
      <c r="BK80" s="234"/>
      <c r="BL80" s="234"/>
      <c r="BM80" s="234"/>
      <c r="BN80" s="234"/>
      <c r="BO80" s="234"/>
      <c r="BP80" s="234"/>
      <c r="BQ80" s="231">
        <v>74</v>
      </c>
      <c r="BR80" s="236"/>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2"/>
    </row>
    <row r="81" spans="1:131" ht="26.25" customHeight="1" x14ac:dyDescent="0.2">
      <c r="A81" s="231">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4"/>
      <c r="BF81" s="234"/>
      <c r="BG81" s="234"/>
      <c r="BH81" s="234"/>
      <c r="BI81" s="234"/>
      <c r="BJ81" s="234"/>
      <c r="BK81" s="234"/>
      <c r="BL81" s="234"/>
      <c r="BM81" s="234"/>
      <c r="BN81" s="234"/>
      <c r="BO81" s="234"/>
      <c r="BP81" s="234"/>
      <c r="BQ81" s="231">
        <v>75</v>
      </c>
      <c r="BR81" s="236"/>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2"/>
    </row>
    <row r="82" spans="1:131" ht="26.25" customHeight="1" x14ac:dyDescent="0.2">
      <c r="A82" s="231">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4"/>
      <c r="BF82" s="234"/>
      <c r="BG82" s="234"/>
      <c r="BH82" s="234"/>
      <c r="BI82" s="234"/>
      <c r="BJ82" s="234"/>
      <c r="BK82" s="234"/>
      <c r="BL82" s="234"/>
      <c r="BM82" s="234"/>
      <c r="BN82" s="234"/>
      <c r="BO82" s="234"/>
      <c r="BP82" s="234"/>
      <c r="BQ82" s="231">
        <v>76</v>
      </c>
      <c r="BR82" s="236"/>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2"/>
    </row>
    <row r="83" spans="1:131" ht="26.25" customHeight="1" x14ac:dyDescent="0.2">
      <c r="A83" s="231">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4"/>
      <c r="BF83" s="234"/>
      <c r="BG83" s="234"/>
      <c r="BH83" s="234"/>
      <c r="BI83" s="234"/>
      <c r="BJ83" s="234"/>
      <c r="BK83" s="234"/>
      <c r="BL83" s="234"/>
      <c r="BM83" s="234"/>
      <c r="BN83" s="234"/>
      <c r="BO83" s="234"/>
      <c r="BP83" s="234"/>
      <c r="BQ83" s="231">
        <v>77</v>
      </c>
      <c r="BR83" s="236"/>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2"/>
    </row>
    <row r="84" spans="1:131" ht="26.25" customHeight="1" x14ac:dyDescent="0.2">
      <c r="A84" s="231">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4"/>
      <c r="BF84" s="234"/>
      <c r="BG84" s="234"/>
      <c r="BH84" s="234"/>
      <c r="BI84" s="234"/>
      <c r="BJ84" s="234"/>
      <c r="BK84" s="234"/>
      <c r="BL84" s="234"/>
      <c r="BM84" s="234"/>
      <c r="BN84" s="234"/>
      <c r="BO84" s="234"/>
      <c r="BP84" s="234"/>
      <c r="BQ84" s="231">
        <v>78</v>
      </c>
      <c r="BR84" s="236"/>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2"/>
    </row>
    <row r="85" spans="1:131" ht="26.25" customHeight="1" x14ac:dyDescent="0.2">
      <c r="A85" s="231">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4"/>
      <c r="BF85" s="234"/>
      <c r="BG85" s="234"/>
      <c r="BH85" s="234"/>
      <c r="BI85" s="234"/>
      <c r="BJ85" s="234"/>
      <c r="BK85" s="234"/>
      <c r="BL85" s="234"/>
      <c r="BM85" s="234"/>
      <c r="BN85" s="234"/>
      <c r="BO85" s="234"/>
      <c r="BP85" s="234"/>
      <c r="BQ85" s="231">
        <v>79</v>
      </c>
      <c r="BR85" s="236"/>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2"/>
    </row>
    <row r="86" spans="1:131" ht="26.25" customHeight="1" x14ac:dyDescent="0.2">
      <c r="A86" s="231">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4"/>
      <c r="BF86" s="234"/>
      <c r="BG86" s="234"/>
      <c r="BH86" s="234"/>
      <c r="BI86" s="234"/>
      <c r="BJ86" s="234"/>
      <c r="BK86" s="234"/>
      <c r="BL86" s="234"/>
      <c r="BM86" s="234"/>
      <c r="BN86" s="234"/>
      <c r="BO86" s="234"/>
      <c r="BP86" s="234"/>
      <c r="BQ86" s="231">
        <v>80</v>
      </c>
      <c r="BR86" s="236"/>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2"/>
    </row>
    <row r="87" spans="1:131" ht="26.25" customHeight="1" x14ac:dyDescent="0.2">
      <c r="A87" s="23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4"/>
      <c r="BF87" s="234"/>
      <c r="BG87" s="234"/>
      <c r="BH87" s="234"/>
      <c r="BI87" s="234"/>
      <c r="BJ87" s="234"/>
      <c r="BK87" s="234"/>
      <c r="BL87" s="234"/>
      <c r="BM87" s="234"/>
      <c r="BN87" s="234"/>
      <c r="BO87" s="234"/>
      <c r="BP87" s="234"/>
      <c r="BQ87" s="231">
        <v>81</v>
      </c>
      <c r="BR87" s="236"/>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2"/>
    </row>
    <row r="88" spans="1:131" ht="26.25" customHeight="1" thickBot="1" x14ac:dyDescent="0.25">
      <c r="A88" s="233" t="s">
        <v>377</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178</v>
      </c>
      <c r="AG88" s="946"/>
      <c r="AH88" s="946"/>
      <c r="AI88" s="946"/>
      <c r="AJ88" s="946"/>
      <c r="AK88" s="950"/>
      <c r="AL88" s="950"/>
      <c r="AM88" s="950"/>
      <c r="AN88" s="950"/>
      <c r="AO88" s="950"/>
      <c r="AP88" s="946">
        <v>1964</v>
      </c>
      <c r="AQ88" s="946"/>
      <c r="AR88" s="946"/>
      <c r="AS88" s="946"/>
      <c r="AT88" s="946"/>
      <c r="AU88" s="946" t="s">
        <v>553</v>
      </c>
      <c r="AV88" s="946"/>
      <c r="AW88" s="946"/>
      <c r="AX88" s="946"/>
      <c r="AY88" s="946"/>
      <c r="AZ88" s="947"/>
      <c r="BA88" s="947"/>
      <c r="BB88" s="947"/>
      <c r="BC88" s="947"/>
      <c r="BD88" s="948"/>
      <c r="BE88" s="234"/>
      <c r="BF88" s="234"/>
      <c r="BG88" s="234"/>
      <c r="BH88" s="234"/>
      <c r="BI88" s="234"/>
      <c r="BJ88" s="234"/>
      <c r="BK88" s="234"/>
      <c r="BL88" s="234"/>
      <c r="BM88" s="234"/>
      <c r="BN88" s="234"/>
      <c r="BO88" s="234"/>
      <c r="BP88" s="234"/>
      <c r="BQ88" s="231">
        <v>82</v>
      </c>
      <c r="BR88" s="236"/>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2"/>
    </row>
    <row r="89" spans="1:131" ht="26.25" hidden="1" customHeight="1" x14ac:dyDescent="0.2">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2"/>
    </row>
    <row r="90" spans="1:131" ht="26.25" hidden="1" customHeight="1" x14ac:dyDescent="0.2">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2"/>
    </row>
    <row r="91" spans="1:131" ht="26.25" hidden="1" customHeight="1" x14ac:dyDescent="0.2">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2"/>
    </row>
    <row r="92" spans="1:131" ht="26.25" hidden="1" customHeight="1" x14ac:dyDescent="0.2">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2"/>
    </row>
    <row r="93" spans="1:131" ht="26.25" hidden="1" customHeight="1" x14ac:dyDescent="0.2">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2"/>
    </row>
    <row r="94" spans="1:131" ht="26.25" hidden="1" customHeight="1" x14ac:dyDescent="0.2">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2"/>
    </row>
    <row r="95" spans="1:131" ht="26.25" hidden="1" customHeight="1" x14ac:dyDescent="0.2">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2"/>
    </row>
    <row r="96" spans="1:131" ht="26.25" hidden="1" customHeight="1" x14ac:dyDescent="0.2">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2"/>
    </row>
    <row r="97" spans="1:131" ht="26.25" hidden="1" customHeight="1" x14ac:dyDescent="0.2">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2"/>
    </row>
    <row r="98" spans="1:131" ht="26.25" hidden="1" customHeight="1" x14ac:dyDescent="0.2">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2"/>
    </row>
    <row r="99" spans="1:131" ht="26.25" hidden="1" customHeight="1" x14ac:dyDescent="0.2">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2"/>
    </row>
    <row r="100" spans="1:131" ht="26.25" hidden="1" customHeight="1" x14ac:dyDescent="0.2">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2"/>
    </row>
    <row r="101" spans="1:131" ht="26.25" hidden="1" customHeight="1" x14ac:dyDescent="0.2">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2"/>
    </row>
    <row r="102" spans="1:131" ht="26.25" customHeight="1" thickBot="1" x14ac:dyDescent="0.25">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377</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2"/>
    </row>
    <row r="103" spans="1:131" ht="26.25" customHeight="1" x14ac:dyDescent="0.2">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2"/>
    </row>
    <row r="104" spans="1:131" ht="26.25" customHeight="1" x14ac:dyDescent="0.2">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2"/>
    </row>
    <row r="105" spans="1:131" ht="11.2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2">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5">
      <c r="A107" s="226" t="s">
        <v>405</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26" t="s">
        <v>406</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2"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2"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1654075</v>
      </c>
      <c r="AB110" s="876"/>
      <c r="AC110" s="876"/>
      <c r="AD110" s="876"/>
      <c r="AE110" s="877"/>
      <c r="AF110" s="878">
        <v>1733588</v>
      </c>
      <c r="AG110" s="876"/>
      <c r="AH110" s="876"/>
      <c r="AI110" s="876"/>
      <c r="AJ110" s="877"/>
      <c r="AK110" s="878">
        <v>1850718</v>
      </c>
      <c r="AL110" s="876"/>
      <c r="AM110" s="876"/>
      <c r="AN110" s="876"/>
      <c r="AO110" s="877"/>
      <c r="AP110" s="879">
        <v>20.5</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21830121</v>
      </c>
      <c r="BR110" s="829"/>
      <c r="BS110" s="829"/>
      <c r="BT110" s="829"/>
      <c r="BU110" s="829"/>
      <c r="BV110" s="829">
        <v>24580188</v>
      </c>
      <c r="BW110" s="829"/>
      <c r="BX110" s="829"/>
      <c r="BY110" s="829"/>
      <c r="BZ110" s="829"/>
      <c r="CA110" s="829">
        <v>25261236</v>
      </c>
      <c r="CB110" s="829"/>
      <c r="CC110" s="829"/>
      <c r="CD110" s="829"/>
      <c r="CE110" s="829"/>
      <c r="CF110" s="853">
        <v>279.7</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2"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v>180000</v>
      </c>
      <c r="BW111" s="804"/>
      <c r="BX111" s="804"/>
      <c r="BY111" s="804"/>
      <c r="BZ111" s="804"/>
      <c r="CA111" s="804">
        <v>75000</v>
      </c>
      <c r="CB111" s="804"/>
      <c r="CC111" s="804"/>
      <c r="CD111" s="804"/>
      <c r="CE111" s="804"/>
      <c r="CF111" s="862">
        <v>0.8</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2"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4254710</v>
      </c>
      <c r="BR112" s="804"/>
      <c r="BS112" s="804"/>
      <c r="BT112" s="804"/>
      <c r="BU112" s="804"/>
      <c r="BV112" s="804">
        <v>3781254</v>
      </c>
      <c r="BW112" s="804"/>
      <c r="BX112" s="804"/>
      <c r="BY112" s="804"/>
      <c r="BZ112" s="804"/>
      <c r="CA112" s="804">
        <v>3561395</v>
      </c>
      <c r="CB112" s="804"/>
      <c r="CC112" s="804"/>
      <c r="CD112" s="804"/>
      <c r="CE112" s="804"/>
      <c r="CF112" s="862">
        <v>39.4</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2"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480344</v>
      </c>
      <c r="AB113" s="906"/>
      <c r="AC113" s="906"/>
      <c r="AD113" s="906"/>
      <c r="AE113" s="907"/>
      <c r="AF113" s="908">
        <v>510655</v>
      </c>
      <c r="AG113" s="906"/>
      <c r="AH113" s="906"/>
      <c r="AI113" s="906"/>
      <c r="AJ113" s="907"/>
      <c r="AK113" s="908">
        <v>250383</v>
      </c>
      <c r="AL113" s="906"/>
      <c r="AM113" s="906"/>
      <c r="AN113" s="906"/>
      <c r="AO113" s="907"/>
      <c r="AP113" s="909">
        <v>2.8</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360596</v>
      </c>
      <c r="BR113" s="804"/>
      <c r="BS113" s="804"/>
      <c r="BT113" s="804"/>
      <c r="BU113" s="804"/>
      <c r="BV113" s="804">
        <v>344733</v>
      </c>
      <c r="BW113" s="804"/>
      <c r="BX113" s="804"/>
      <c r="BY113" s="804"/>
      <c r="BZ113" s="804"/>
      <c r="CA113" s="804">
        <v>318801</v>
      </c>
      <c r="CB113" s="804"/>
      <c r="CC113" s="804"/>
      <c r="CD113" s="804"/>
      <c r="CE113" s="804"/>
      <c r="CF113" s="862">
        <v>3.5</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2"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23253</v>
      </c>
      <c r="AB114" s="767"/>
      <c r="AC114" s="767"/>
      <c r="AD114" s="767"/>
      <c r="AE114" s="768"/>
      <c r="AF114" s="769">
        <v>23301</v>
      </c>
      <c r="AG114" s="767"/>
      <c r="AH114" s="767"/>
      <c r="AI114" s="767"/>
      <c r="AJ114" s="768"/>
      <c r="AK114" s="769">
        <v>22912</v>
      </c>
      <c r="AL114" s="767"/>
      <c r="AM114" s="767"/>
      <c r="AN114" s="767"/>
      <c r="AO114" s="768"/>
      <c r="AP114" s="811">
        <v>0.3</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3285173</v>
      </c>
      <c r="BR114" s="804"/>
      <c r="BS114" s="804"/>
      <c r="BT114" s="804"/>
      <c r="BU114" s="804"/>
      <c r="BV114" s="804">
        <v>3222429</v>
      </c>
      <c r="BW114" s="804"/>
      <c r="BX114" s="804"/>
      <c r="BY114" s="804"/>
      <c r="BZ114" s="804"/>
      <c r="CA114" s="804">
        <v>3084462</v>
      </c>
      <c r="CB114" s="804"/>
      <c r="CC114" s="804"/>
      <c r="CD114" s="804"/>
      <c r="CE114" s="804"/>
      <c r="CF114" s="862">
        <v>34.200000000000003</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2"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1275</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v>180000</v>
      </c>
      <c r="DM115" s="767"/>
      <c r="DN115" s="767"/>
      <c r="DO115" s="767"/>
      <c r="DP115" s="768"/>
      <c r="DQ115" s="769">
        <v>75000</v>
      </c>
      <c r="DR115" s="767"/>
      <c r="DS115" s="767"/>
      <c r="DT115" s="767"/>
      <c r="DU115" s="768"/>
      <c r="DV115" s="811">
        <v>0.8</v>
      </c>
      <c r="DW115" s="812"/>
      <c r="DX115" s="812"/>
      <c r="DY115" s="812"/>
      <c r="DZ115" s="813"/>
    </row>
    <row r="116" spans="1:130" s="222"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2"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2158947</v>
      </c>
      <c r="AB117" s="890"/>
      <c r="AC117" s="890"/>
      <c r="AD117" s="890"/>
      <c r="AE117" s="891"/>
      <c r="AF117" s="892">
        <v>2267544</v>
      </c>
      <c r="AG117" s="890"/>
      <c r="AH117" s="890"/>
      <c r="AI117" s="890"/>
      <c r="AJ117" s="891"/>
      <c r="AK117" s="892">
        <v>2124013</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2"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2"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442</v>
      </c>
      <c r="BP119" s="865"/>
      <c r="BQ119" s="866">
        <v>29730600</v>
      </c>
      <c r="BR119" s="832"/>
      <c r="BS119" s="832"/>
      <c r="BT119" s="832"/>
      <c r="BU119" s="832"/>
      <c r="BV119" s="832">
        <v>32108604</v>
      </c>
      <c r="BW119" s="832"/>
      <c r="BX119" s="832"/>
      <c r="BY119" s="832"/>
      <c r="BZ119" s="832"/>
      <c r="CA119" s="832">
        <v>32300894</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2"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6301245</v>
      </c>
      <c r="BR120" s="829"/>
      <c r="BS120" s="829"/>
      <c r="BT120" s="829"/>
      <c r="BU120" s="829"/>
      <c r="BV120" s="829">
        <v>6987115</v>
      </c>
      <c r="BW120" s="829"/>
      <c r="BX120" s="829"/>
      <c r="BY120" s="829"/>
      <c r="BZ120" s="829"/>
      <c r="CA120" s="829">
        <v>6999399</v>
      </c>
      <c r="CB120" s="829"/>
      <c r="CC120" s="829"/>
      <c r="CD120" s="829"/>
      <c r="CE120" s="829"/>
      <c r="CF120" s="853">
        <v>77.5</v>
      </c>
      <c r="CG120" s="854"/>
      <c r="CH120" s="854"/>
      <c r="CI120" s="854"/>
      <c r="CJ120" s="854"/>
      <c r="CK120" s="855" t="s">
        <v>446</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3916647</v>
      </c>
      <c r="DH120" s="829"/>
      <c r="DI120" s="829"/>
      <c r="DJ120" s="829"/>
      <c r="DK120" s="829"/>
      <c r="DL120" s="829">
        <v>3644737</v>
      </c>
      <c r="DM120" s="829"/>
      <c r="DN120" s="829"/>
      <c r="DO120" s="829"/>
      <c r="DP120" s="829"/>
      <c r="DQ120" s="829">
        <v>3398129</v>
      </c>
      <c r="DR120" s="829"/>
      <c r="DS120" s="829"/>
      <c r="DT120" s="829"/>
      <c r="DU120" s="829"/>
      <c r="DV120" s="830">
        <v>37.6</v>
      </c>
      <c r="DW120" s="830"/>
      <c r="DX120" s="830"/>
      <c r="DY120" s="830"/>
      <c r="DZ120" s="831"/>
    </row>
    <row r="121" spans="1:130" s="222"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v>163266</v>
      </c>
      <c r="DR121" s="804"/>
      <c r="DS121" s="804"/>
      <c r="DT121" s="804"/>
      <c r="DU121" s="804"/>
      <c r="DV121" s="781">
        <v>1.8</v>
      </c>
      <c r="DW121" s="781"/>
      <c r="DX121" s="781"/>
      <c r="DY121" s="781"/>
      <c r="DZ121" s="782"/>
    </row>
    <row r="122" spans="1:130" s="222"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19576869</v>
      </c>
      <c r="BR122" s="832"/>
      <c r="BS122" s="832"/>
      <c r="BT122" s="832"/>
      <c r="BU122" s="832"/>
      <c r="BV122" s="832">
        <v>20729733</v>
      </c>
      <c r="BW122" s="832"/>
      <c r="BX122" s="832"/>
      <c r="BY122" s="832"/>
      <c r="BZ122" s="832"/>
      <c r="CA122" s="832">
        <v>21139985</v>
      </c>
      <c r="CB122" s="832"/>
      <c r="CC122" s="832"/>
      <c r="CD122" s="832"/>
      <c r="CE122" s="832"/>
      <c r="CF122" s="833">
        <v>234.1</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2"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1275</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450</v>
      </c>
      <c r="BP123" s="865"/>
      <c r="BQ123" s="819">
        <v>25878114</v>
      </c>
      <c r="BR123" s="820"/>
      <c r="BS123" s="820"/>
      <c r="BT123" s="820"/>
      <c r="BU123" s="820"/>
      <c r="BV123" s="820">
        <v>27716848</v>
      </c>
      <c r="BW123" s="820"/>
      <c r="BX123" s="820"/>
      <c r="BY123" s="820"/>
      <c r="BZ123" s="820"/>
      <c r="CA123" s="820">
        <v>28139384</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2"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41.8</v>
      </c>
      <c r="BR124" s="818"/>
      <c r="BS124" s="818"/>
      <c r="BT124" s="818"/>
      <c r="BU124" s="818"/>
      <c r="BV124" s="818">
        <v>49.4</v>
      </c>
      <c r="BW124" s="818"/>
      <c r="BX124" s="818"/>
      <c r="BY124" s="818"/>
      <c r="BZ124" s="818"/>
      <c r="CA124" s="818">
        <v>46</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v>338063</v>
      </c>
      <c r="DH124" s="751"/>
      <c r="DI124" s="751"/>
      <c r="DJ124" s="751"/>
      <c r="DK124" s="752"/>
      <c r="DL124" s="753">
        <v>136517</v>
      </c>
      <c r="DM124" s="751"/>
      <c r="DN124" s="751"/>
      <c r="DO124" s="751"/>
      <c r="DP124" s="752"/>
      <c r="DQ124" s="753" t="s">
        <v>122</v>
      </c>
      <c r="DR124" s="751"/>
      <c r="DS124" s="751"/>
      <c r="DT124" s="751"/>
      <c r="DU124" s="752"/>
      <c r="DV124" s="835" t="s">
        <v>122</v>
      </c>
      <c r="DW124" s="836"/>
      <c r="DX124" s="836"/>
      <c r="DY124" s="836"/>
      <c r="DZ124" s="837"/>
    </row>
    <row r="125" spans="1:130" s="222"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2"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2"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4"/>
      <c r="AV127" s="224"/>
      <c r="AW127" s="224"/>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4"/>
      <c r="CB127" s="224"/>
      <c r="CC127" s="224"/>
      <c r="CD127" s="247"/>
      <c r="CE127" s="247"/>
      <c r="CF127" s="247"/>
      <c r="CG127" s="224"/>
      <c r="CH127" s="224"/>
      <c r="CI127" s="224"/>
      <c r="CJ127" s="246"/>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2"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4"/>
      <c r="AV128" s="224"/>
      <c r="AW128" s="224"/>
      <c r="AX128" s="794" t="s">
        <v>464</v>
      </c>
      <c r="AY128" s="795"/>
      <c r="AZ128" s="795"/>
      <c r="BA128" s="795"/>
      <c r="BB128" s="795"/>
      <c r="BC128" s="795"/>
      <c r="BD128" s="795"/>
      <c r="BE128" s="796"/>
      <c r="BF128" s="773" t="s">
        <v>122</v>
      </c>
      <c r="BG128" s="774"/>
      <c r="BH128" s="774"/>
      <c r="BI128" s="774"/>
      <c r="BJ128" s="774"/>
      <c r="BK128" s="774"/>
      <c r="BL128" s="797"/>
      <c r="BM128" s="773">
        <v>13.23</v>
      </c>
      <c r="BN128" s="774"/>
      <c r="BO128" s="774"/>
      <c r="BP128" s="774"/>
      <c r="BQ128" s="774"/>
      <c r="BR128" s="774"/>
      <c r="BS128" s="797"/>
      <c r="BT128" s="773">
        <v>20</v>
      </c>
      <c r="BU128" s="774"/>
      <c r="BV128" s="774"/>
      <c r="BW128" s="774"/>
      <c r="BX128" s="774"/>
      <c r="BY128" s="774"/>
      <c r="BZ128" s="775"/>
      <c r="CA128" s="247"/>
      <c r="CB128" s="247"/>
      <c r="CC128" s="247"/>
      <c r="CD128" s="247"/>
      <c r="CE128" s="247"/>
      <c r="CF128" s="247"/>
      <c r="CG128" s="224"/>
      <c r="CH128" s="224"/>
      <c r="CI128" s="224"/>
      <c r="CJ128" s="246"/>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2"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10774477</v>
      </c>
      <c r="AB129" s="767"/>
      <c r="AC129" s="767"/>
      <c r="AD129" s="767"/>
      <c r="AE129" s="768"/>
      <c r="AF129" s="769">
        <v>10476578</v>
      </c>
      <c r="AG129" s="767"/>
      <c r="AH129" s="767"/>
      <c r="AI129" s="767"/>
      <c r="AJ129" s="768"/>
      <c r="AK129" s="769">
        <v>10671514</v>
      </c>
      <c r="AL129" s="767"/>
      <c r="AM129" s="767"/>
      <c r="AN129" s="767"/>
      <c r="AO129" s="768"/>
      <c r="AP129" s="770"/>
      <c r="AQ129" s="771"/>
      <c r="AR129" s="771"/>
      <c r="AS129" s="771"/>
      <c r="AT129" s="772"/>
      <c r="AU129" s="225"/>
      <c r="AV129" s="225"/>
      <c r="AW129" s="225"/>
      <c r="AX129" s="738" t="s">
        <v>467</v>
      </c>
      <c r="AY129" s="739"/>
      <c r="AZ129" s="739"/>
      <c r="BA129" s="739"/>
      <c r="BB129" s="739"/>
      <c r="BC129" s="739"/>
      <c r="BD129" s="739"/>
      <c r="BE129" s="740"/>
      <c r="BF129" s="757" t="s">
        <v>122</v>
      </c>
      <c r="BG129" s="758"/>
      <c r="BH129" s="758"/>
      <c r="BI129" s="758"/>
      <c r="BJ129" s="758"/>
      <c r="BK129" s="758"/>
      <c r="BL129" s="759"/>
      <c r="BM129" s="757">
        <v>18.23</v>
      </c>
      <c r="BN129" s="758"/>
      <c r="BO129" s="758"/>
      <c r="BP129" s="758"/>
      <c r="BQ129" s="758"/>
      <c r="BR129" s="758"/>
      <c r="BS129" s="759"/>
      <c r="BT129" s="757">
        <v>30</v>
      </c>
      <c r="BU129" s="758"/>
      <c r="BV129" s="758"/>
      <c r="BW129" s="758"/>
      <c r="BX129" s="758"/>
      <c r="BY129" s="758"/>
      <c r="BZ129" s="760"/>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1565522</v>
      </c>
      <c r="AB130" s="767"/>
      <c r="AC130" s="767"/>
      <c r="AD130" s="767"/>
      <c r="AE130" s="768"/>
      <c r="AF130" s="769">
        <v>1602583</v>
      </c>
      <c r="AG130" s="767"/>
      <c r="AH130" s="767"/>
      <c r="AI130" s="767"/>
      <c r="AJ130" s="768"/>
      <c r="AK130" s="769">
        <v>1639938</v>
      </c>
      <c r="AL130" s="767"/>
      <c r="AM130" s="767"/>
      <c r="AN130" s="767"/>
      <c r="AO130" s="768"/>
      <c r="AP130" s="770"/>
      <c r="AQ130" s="771"/>
      <c r="AR130" s="771"/>
      <c r="AS130" s="771"/>
      <c r="AT130" s="772"/>
      <c r="AU130" s="225"/>
      <c r="AV130" s="225"/>
      <c r="AW130" s="225"/>
      <c r="AX130" s="738" t="s">
        <v>470</v>
      </c>
      <c r="AY130" s="739"/>
      <c r="AZ130" s="739"/>
      <c r="BA130" s="739"/>
      <c r="BB130" s="739"/>
      <c r="BC130" s="739"/>
      <c r="BD130" s="739"/>
      <c r="BE130" s="740"/>
      <c r="BF130" s="741">
        <v>6.4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9208955</v>
      </c>
      <c r="AB131" s="751"/>
      <c r="AC131" s="751"/>
      <c r="AD131" s="751"/>
      <c r="AE131" s="752"/>
      <c r="AF131" s="753">
        <v>8873995</v>
      </c>
      <c r="AG131" s="751"/>
      <c r="AH131" s="751"/>
      <c r="AI131" s="751"/>
      <c r="AJ131" s="752"/>
      <c r="AK131" s="753">
        <v>9031576</v>
      </c>
      <c r="AL131" s="751"/>
      <c r="AM131" s="751"/>
      <c r="AN131" s="751"/>
      <c r="AO131" s="752"/>
      <c r="AP131" s="754"/>
      <c r="AQ131" s="755"/>
      <c r="AR131" s="755"/>
      <c r="AS131" s="755"/>
      <c r="AT131" s="756"/>
      <c r="AU131" s="225"/>
      <c r="AV131" s="225"/>
      <c r="AW131" s="225"/>
      <c r="AX131" s="716" t="s">
        <v>472</v>
      </c>
      <c r="AY131" s="717"/>
      <c r="AZ131" s="717"/>
      <c r="BA131" s="717"/>
      <c r="BB131" s="717"/>
      <c r="BC131" s="717"/>
      <c r="BD131" s="717"/>
      <c r="BE131" s="718"/>
      <c r="BF131" s="719">
        <v>46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6.443999346</v>
      </c>
      <c r="AB132" s="732"/>
      <c r="AC132" s="732"/>
      <c r="AD132" s="732"/>
      <c r="AE132" s="733"/>
      <c r="AF132" s="734">
        <v>7.4933668549999997</v>
      </c>
      <c r="AG132" s="732"/>
      <c r="AH132" s="732"/>
      <c r="AI132" s="732"/>
      <c r="AJ132" s="733"/>
      <c r="AK132" s="734">
        <v>5.359806528</v>
      </c>
      <c r="AL132" s="732"/>
      <c r="AM132" s="732"/>
      <c r="AN132" s="732"/>
      <c r="AO132" s="733"/>
      <c r="AP132" s="735"/>
      <c r="AQ132" s="736"/>
      <c r="AR132" s="736"/>
      <c r="AS132" s="736"/>
      <c r="AT132" s="737"/>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7"/>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6.8</v>
      </c>
      <c r="AB133" s="711"/>
      <c r="AC133" s="711"/>
      <c r="AD133" s="711"/>
      <c r="AE133" s="712"/>
      <c r="AF133" s="710">
        <v>6.9</v>
      </c>
      <c r="AG133" s="711"/>
      <c r="AH133" s="711"/>
      <c r="AI133" s="711"/>
      <c r="AJ133" s="712"/>
      <c r="AK133" s="710">
        <v>6.4</v>
      </c>
      <c r="AL133" s="711"/>
      <c r="AM133" s="711"/>
      <c r="AN133" s="711"/>
      <c r="AO133" s="712"/>
      <c r="AP133" s="713"/>
      <c r="AQ133" s="714"/>
      <c r="AR133" s="714"/>
      <c r="AS133" s="714"/>
      <c r="AT133" s="715"/>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2">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 hidden="1" x14ac:dyDescent="0.2">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yqRA2XtIvAOVsndtFMEMd47v0S/V71ohJK1FGz7CIY8khJX+KQVQCikppDCM9K163VHfY5W/8QQ4sjnpMiri8Q==" saltValue="Thq87xx66Ch9qXLPEpyQ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52" customWidth="1"/>
    <col min="121" max="121" width="0" style="251" hidden="1" customWidth="1"/>
    <col min="122" max="16384" width="9" style="251" hidden="1"/>
  </cols>
  <sheetData>
    <row r="1" spans="1:120" ht="13"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1"/>
    </row>
    <row r="17" spans="119:120" ht="13" x14ac:dyDescent="0.2">
      <c r="DP17" s="251"/>
    </row>
    <row r="18" spans="119:120" ht="13" x14ac:dyDescent="0.2"/>
    <row r="19" spans="119:120" ht="13" x14ac:dyDescent="0.2"/>
    <row r="20" spans="119:120" ht="13" x14ac:dyDescent="0.2">
      <c r="DO20" s="251"/>
      <c r="DP20" s="251"/>
    </row>
    <row r="21" spans="119:120" ht="13" x14ac:dyDescent="0.2">
      <c r="DP21" s="251"/>
    </row>
    <row r="22" spans="119:120" ht="13" x14ac:dyDescent="0.2"/>
    <row r="23" spans="119:120" ht="13" x14ac:dyDescent="0.2">
      <c r="DO23" s="251"/>
      <c r="DP23" s="251"/>
    </row>
    <row r="24" spans="119:120" ht="13" x14ac:dyDescent="0.2">
      <c r="DP24" s="251"/>
    </row>
    <row r="25" spans="119:120" ht="13" x14ac:dyDescent="0.2">
      <c r="DP25" s="251"/>
    </row>
    <row r="26" spans="119:120" ht="13" x14ac:dyDescent="0.2">
      <c r="DO26" s="251"/>
      <c r="DP26" s="251"/>
    </row>
    <row r="27" spans="119:120" ht="13" x14ac:dyDescent="0.2"/>
    <row r="28" spans="119:120" ht="13" x14ac:dyDescent="0.2">
      <c r="DO28" s="251"/>
      <c r="DP28" s="251"/>
    </row>
    <row r="29" spans="119:120" ht="13" x14ac:dyDescent="0.2">
      <c r="DP29" s="251"/>
    </row>
    <row r="30" spans="119:120" ht="13" x14ac:dyDescent="0.2"/>
    <row r="31" spans="119:120" ht="13" x14ac:dyDescent="0.2">
      <c r="DO31" s="251"/>
      <c r="DP31" s="251"/>
    </row>
    <row r="32" spans="119:120" ht="13" x14ac:dyDescent="0.2"/>
    <row r="33" spans="98:120" ht="13" x14ac:dyDescent="0.2">
      <c r="DO33" s="251"/>
      <c r="DP33" s="251"/>
    </row>
    <row r="34" spans="98:120" ht="13" x14ac:dyDescent="0.2">
      <c r="DM34" s="251"/>
    </row>
    <row r="35" spans="98:120" ht="13" x14ac:dyDescent="0.2">
      <c r="CT35" s="251"/>
      <c r="CU35" s="251"/>
      <c r="CV35" s="251"/>
      <c r="CY35" s="251"/>
      <c r="CZ35" s="251"/>
      <c r="DA35" s="251"/>
      <c r="DD35" s="251"/>
      <c r="DE35" s="251"/>
      <c r="DF35" s="251"/>
      <c r="DI35" s="251"/>
      <c r="DJ35" s="251"/>
      <c r="DK35" s="251"/>
      <c r="DM35" s="251"/>
      <c r="DN35" s="251"/>
      <c r="DO35" s="251"/>
      <c r="DP35" s="251"/>
    </row>
    <row r="36" spans="98:120" ht="13" x14ac:dyDescent="0.2"/>
    <row r="37" spans="98:120" ht="13" x14ac:dyDescent="0.2">
      <c r="CW37" s="251"/>
      <c r="DB37" s="251"/>
      <c r="DG37" s="251"/>
      <c r="DL37" s="251"/>
      <c r="DP37" s="251"/>
    </row>
    <row r="38" spans="98:120" ht="13" x14ac:dyDescent="0.2">
      <c r="CT38" s="251"/>
      <c r="CU38" s="251"/>
      <c r="CV38" s="251"/>
      <c r="CW38" s="251"/>
      <c r="CY38" s="251"/>
      <c r="CZ38" s="251"/>
      <c r="DA38" s="251"/>
      <c r="DB38" s="251"/>
      <c r="DD38" s="251"/>
      <c r="DE38" s="251"/>
      <c r="DF38" s="251"/>
      <c r="DG38" s="251"/>
      <c r="DI38" s="251"/>
      <c r="DJ38" s="251"/>
      <c r="DK38" s="251"/>
      <c r="DL38" s="251"/>
      <c r="DN38" s="251"/>
      <c r="DO38" s="251"/>
      <c r="DP38" s="25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1"/>
      <c r="DO49" s="251"/>
      <c r="DP49" s="25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1"/>
      <c r="CS63" s="251"/>
      <c r="CX63" s="251"/>
      <c r="DC63" s="251"/>
      <c r="DH63" s="251"/>
    </row>
    <row r="64" spans="22:120" ht="13" x14ac:dyDescent="0.2">
      <c r="V64" s="251"/>
    </row>
    <row r="65" spans="15:120" ht="13" x14ac:dyDescent="0.2">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ht="13" x14ac:dyDescent="0.2">
      <c r="Q66" s="251"/>
      <c r="S66" s="251"/>
      <c r="U66" s="251"/>
      <c r="DM66" s="251"/>
    </row>
    <row r="67" spans="15:120" ht="13" x14ac:dyDescent="0.2">
      <c r="O67" s="251"/>
      <c r="P67" s="251"/>
      <c r="R67" s="251"/>
      <c r="T67" s="251"/>
      <c r="Y67" s="251"/>
      <c r="CT67" s="251"/>
      <c r="CV67" s="251"/>
      <c r="CW67" s="251"/>
      <c r="CY67" s="251"/>
      <c r="DA67" s="251"/>
      <c r="DB67" s="251"/>
      <c r="DD67" s="251"/>
      <c r="DF67" s="251"/>
      <c r="DG67" s="251"/>
      <c r="DI67" s="251"/>
      <c r="DK67" s="251"/>
      <c r="DL67" s="251"/>
      <c r="DN67" s="251"/>
      <c r="DO67" s="251"/>
      <c r="DP67" s="251"/>
    </row>
    <row r="68" spans="15:120" ht="13" x14ac:dyDescent="0.2"/>
    <row r="69" spans="15:120" ht="13" x14ac:dyDescent="0.2"/>
    <row r="70" spans="15:120" ht="13" x14ac:dyDescent="0.2"/>
    <row r="71" spans="15:120" ht="13" x14ac:dyDescent="0.2"/>
    <row r="72" spans="15:120" ht="13" x14ac:dyDescent="0.2">
      <c r="DP72" s="251"/>
    </row>
    <row r="73" spans="15:120" ht="13" x14ac:dyDescent="0.2">
      <c r="DP73" s="25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1"/>
      <c r="CX96" s="251"/>
      <c r="DC96" s="251"/>
      <c r="DH96" s="251"/>
    </row>
    <row r="97" spans="24:120" ht="13" x14ac:dyDescent="0.2">
      <c r="CS97" s="251"/>
      <c r="CX97" s="251"/>
      <c r="DC97" s="251"/>
      <c r="DH97" s="251"/>
      <c r="DP97" s="252" t="s">
        <v>476</v>
      </c>
    </row>
    <row r="98" spans="24:120" ht="13" hidden="1" x14ac:dyDescent="0.2">
      <c r="CS98" s="251"/>
      <c r="CX98" s="251"/>
      <c r="DC98" s="251"/>
      <c r="DH98" s="251"/>
    </row>
    <row r="99" spans="24:120" ht="13" hidden="1" x14ac:dyDescent="0.2">
      <c r="CS99" s="251"/>
      <c r="CX99" s="251"/>
      <c r="DC99" s="251"/>
      <c r="DH99" s="251"/>
    </row>
    <row r="101" spans="24:120" ht="12" hidden="1" customHeight="1" x14ac:dyDescent="0.2">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2">
      <c r="CU102" s="251"/>
      <c r="CZ102" s="251"/>
      <c r="DE102" s="251"/>
      <c r="DJ102" s="251"/>
      <c r="DM102" s="251"/>
    </row>
    <row r="103" spans="24:120" ht="13" hidden="1" x14ac:dyDescent="0.2">
      <c r="CT103" s="251"/>
      <c r="CV103" s="251"/>
      <c r="CW103" s="251"/>
      <c r="CY103" s="251"/>
      <c r="DA103" s="251"/>
      <c r="DB103" s="251"/>
      <c r="DD103" s="251"/>
      <c r="DF103" s="251"/>
      <c r="DG103" s="251"/>
      <c r="DI103" s="251"/>
      <c r="DK103" s="251"/>
      <c r="DL103" s="251"/>
      <c r="DM103" s="251"/>
      <c r="DN103" s="251"/>
      <c r="DO103" s="251"/>
      <c r="DP103" s="251"/>
    </row>
    <row r="104" spans="24:120" ht="13" hidden="1" x14ac:dyDescent="0.2">
      <c r="CV104" s="251"/>
      <c r="CW104" s="251"/>
      <c r="DA104" s="251"/>
      <c r="DB104" s="251"/>
      <c r="DF104" s="251"/>
      <c r="DG104" s="251"/>
      <c r="DK104" s="251"/>
      <c r="DL104" s="251"/>
      <c r="DN104" s="251"/>
      <c r="DO104" s="251"/>
      <c r="DP104" s="251"/>
    </row>
    <row r="105" spans="24:120" ht="12.75" hidden="1" customHeight="1" x14ac:dyDescent="0.2"/>
  </sheetData>
  <sheetProtection algorithmName="SHA-512" hashValue="c9mmoC6hC873hKk0Qm2/VT8PSji3sASHXieLF1adGcl5GQz04B496UWHO6YDuBqkfHLiSBKkHerY0QP56ULarw==" saltValue="VltWQ4nO78cbeiDy93VBZ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52" customWidth="1"/>
    <col min="117" max="16384" width="9" style="251" hidden="1"/>
  </cols>
  <sheetData>
    <row r="1" spans="2:116" ht="13"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ht="13" x14ac:dyDescent="0.2"/>
    <row r="3" spans="2:116" ht="13" x14ac:dyDescent="0.2"/>
    <row r="4" spans="2:116" ht="13" x14ac:dyDescent="0.2">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ht="13" x14ac:dyDescent="0.2">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ht="13" x14ac:dyDescent="0.2"/>
    <row r="20" spans="9:116" ht="13" x14ac:dyDescent="0.2"/>
    <row r="21" spans="9:116" ht="13" x14ac:dyDescent="0.2">
      <c r="DL21" s="251"/>
    </row>
    <row r="22" spans="9:116" ht="13" x14ac:dyDescent="0.2">
      <c r="DI22" s="251"/>
      <c r="DJ22" s="251"/>
      <c r="DK22" s="251"/>
      <c r="DL22" s="251"/>
    </row>
    <row r="23" spans="9:116" ht="13" x14ac:dyDescent="0.2">
      <c r="CY23" s="251"/>
      <c r="CZ23" s="251"/>
      <c r="DA23" s="251"/>
      <c r="DB23" s="251"/>
      <c r="DC23" s="251"/>
      <c r="DD23" s="251"/>
      <c r="DE23" s="251"/>
      <c r="DF23" s="251"/>
      <c r="DG23" s="251"/>
      <c r="DH23" s="251"/>
      <c r="DI23" s="251"/>
      <c r="DJ23" s="251"/>
      <c r="DK23" s="251"/>
      <c r="DL23" s="25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1"/>
      <c r="DA35" s="251"/>
      <c r="DB35" s="251"/>
      <c r="DC35" s="251"/>
      <c r="DD35" s="251"/>
      <c r="DE35" s="251"/>
      <c r="DF35" s="251"/>
      <c r="DG35" s="251"/>
      <c r="DH35" s="251"/>
      <c r="DI35" s="251"/>
      <c r="DJ35" s="251"/>
      <c r="DK35" s="251"/>
      <c r="DL35" s="251"/>
    </row>
    <row r="36" spans="15:116" ht="13" x14ac:dyDescent="0.2"/>
    <row r="37" spans="15:116" ht="13" x14ac:dyDescent="0.2">
      <c r="DL37" s="251"/>
    </row>
    <row r="38" spans="15:116" ht="13" x14ac:dyDescent="0.2">
      <c r="DI38" s="251"/>
      <c r="DJ38" s="251"/>
      <c r="DK38" s="251"/>
      <c r="DL38" s="251"/>
    </row>
    <row r="39" spans="15:116" ht="13" x14ac:dyDescent="0.2"/>
    <row r="40" spans="15:116" ht="13" x14ac:dyDescent="0.2"/>
    <row r="41" spans="15:116" ht="13" x14ac:dyDescent="0.2"/>
    <row r="42" spans="15:116" ht="13" x14ac:dyDescent="0.2"/>
    <row r="43" spans="15:116" ht="13" x14ac:dyDescent="0.2">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ht="13" x14ac:dyDescent="0.2">
      <c r="DL44" s="251"/>
    </row>
    <row r="45" spans="15:116" ht="13" x14ac:dyDescent="0.2"/>
    <row r="46" spans="15:116" ht="13" x14ac:dyDescent="0.2">
      <c r="DA46" s="251"/>
      <c r="DB46" s="251"/>
      <c r="DC46" s="251"/>
      <c r="DD46" s="251"/>
      <c r="DE46" s="251"/>
      <c r="DF46" s="251"/>
      <c r="DG46" s="251"/>
      <c r="DH46" s="251"/>
      <c r="DI46" s="251"/>
      <c r="DJ46" s="251"/>
      <c r="DK46" s="251"/>
      <c r="DL46" s="251"/>
    </row>
    <row r="47" spans="15:116" ht="13" x14ac:dyDescent="0.2"/>
    <row r="48" spans="15:116" ht="13" x14ac:dyDescent="0.2"/>
    <row r="49" spans="104:116" ht="13" x14ac:dyDescent="0.2"/>
    <row r="50" spans="104:116" ht="13" x14ac:dyDescent="0.2">
      <c r="CZ50" s="251"/>
      <c r="DA50" s="251"/>
      <c r="DB50" s="251"/>
      <c r="DC50" s="251"/>
      <c r="DD50" s="251"/>
      <c r="DE50" s="251"/>
      <c r="DF50" s="251"/>
      <c r="DG50" s="251"/>
      <c r="DH50" s="251"/>
      <c r="DI50" s="251"/>
      <c r="DJ50" s="251"/>
      <c r="DK50" s="251"/>
      <c r="DL50" s="251"/>
    </row>
    <row r="51" spans="104:116" ht="13" x14ac:dyDescent="0.2"/>
    <row r="52" spans="104:116" ht="13" x14ac:dyDescent="0.2"/>
    <row r="53" spans="104:116" ht="13" x14ac:dyDescent="0.2">
      <c r="DL53" s="25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1"/>
      <c r="DD67" s="251"/>
      <c r="DE67" s="251"/>
      <c r="DF67" s="251"/>
      <c r="DG67" s="251"/>
      <c r="DH67" s="251"/>
      <c r="DI67" s="251"/>
      <c r="DJ67" s="251"/>
      <c r="DK67" s="251"/>
      <c r="DL67" s="25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7yAiUb+9zW4p3QwEEeZFW24lBIKldhlsepzT4GHIRZVz7QH2LbPbJbKv9pWkHuQldQ2pIEbsTvfnRGJNvt41A==" saltValue="iTwEkAzCHNLlJ4K5Zkdl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53125" style="253" customWidth="1"/>
    <col min="37" max="44" width="17" style="253" customWidth="1"/>
    <col min="45" max="45" width="6.08984375" style="259" customWidth="1"/>
    <col min="46" max="46" width="3" style="257" customWidth="1"/>
    <col min="47" max="47" width="19.08984375" style="253" hidden="1" customWidth="1"/>
    <col min="48" max="52" width="12.6328125" style="253" hidden="1" customWidth="1"/>
    <col min="53" max="16384" width="8.6328125" style="253"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477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AK6" s="258" t="s">
        <v>478</v>
      </c>
      <c r="AL6" s="258"/>
      <c r="AM6" s="258"/>
      <c r="AN6" s="258"/>
    </row>
    <row r="7" spans="1:46" ht="13.5" customHeight="1" x14ac:dyDescent="0.2">
      <c r="A7" s="257"/>
      <c r="AK7" s="260"/>
      <c r="AL7" s="261"/>
      <c r="AM7" s="261"/>
      <c r="AN7" s="262"/>
      <c r="AO7" s="1105" t="s">
        <v>479</v>
      </c>
      <c r="AP7" s="263"/>
      <c r="AQ7" s="264" t="s">
        <v>480</v>
      </c>
      <c r="AR7" s="265"/>
    </row>
    <row r="8" spans="1:46" ht="13" x14ac:dyDescent="0.2">
      <c r="A8" s="257"/>
      <c r="AK8" s="266"/>
      <c r="AL8" s="267"/>
      <c r="AM8" s="267"/>
      <c r="AN8" s="268"/>
      <c r="AO8" s="1106"/>
      <c r="AP8" s="269" t="s">
        <v>481</v>
      </c>
      <c r="AQ8" s="270" t="s">
        <v>482</v>
      </c>
      <c r="AR8" s="271" t="s">
        <v>483</v>
      </c>
    </row>
    <row r="9" spans="1:46" ht="13" x14ac:dyDescent="0.2">
      <c r="A9" s="257"/>
      <c r="AK9" s="1117" t="s">
        <v>484</v>
      </c>
      <c r="AL9" s="1118"/>
      <c r="AM9" s="1118"/>
      <c r="AN9" s="1119"/>
      <c r="AO9" s="272">
        <v>2778891</v>
      </c>
      <c r="AP9" s="272">
        <v>98295</v>
      </c>
      <c r="AQ9" s="273">
        <v>90724</v>
      </c>
      <c r="AR9" s="274">
        <v>8.3000000000000007</v>
      </c>
    </row>
    <row r="10" spans="1:46" ht="13.5" customHeight="1" x14ac:dyDescent="0.2">
      <c r="A10" s="257"/>
      <c r="AK10" s="1117" t="s">
        <v>485</v>
      </c>
      <c r="AL10" s="1118"/>
      <c r="AM10" s="1118"/>
      <c r="AN10" s="1119"/>
      <c r="AO10" s="275">
        <v>532934</v>
      </c>
      <c r="AP10" s="275">
        <v>18851</v>
      </c>
      <c r="AQ10" s="276">
        <v>11342</v>
      </c>
      <c r="AR10" s="277">
        <v>66.2</v>
      </c>
    </row>
    <row r="11" spans="1:46" ht="13.5" customHeight="1" x14ac:dyDescent="0.2">
      <c r="A11" s="257"/>
      <c r="AK11" s="1117" t="s">
        <v>486</v>
      </c>
      <c r="AL11" s="1118"/>
      <c r="AM11" s="1118"/>
      <c r="AN11" s="1119"/>
      <c r="AO11" s="275">
        <v>38467</v>
      </c>
      <c r="AP11" s="275">
        <v>1361</v>
      </c>
      <c r="AQ11" s="276">
        <v>1033</v>
      </c>
      <c r="AR11" s="277">
        <v>31.8</v>
      </c>
    </row>
    <row r="12" spans="1:46" ht="13.5" customHeight="1" x14ac:dyDescent="0.2">
      <c r="A12" s="257"/>
      <c r="AK12" s="1117" t="s">
        <v>487</v>
      </c>
      <c r="AL12" s="1118"/>
      <c r="AM12" s="1118"/>
      <c r="AN12" s="1119"/>
      <c r="AO12" s="275" t="s">
        <v>488</v>
      </c>
      <c r="AP12" s="275" t="s">
        <v>488</v>
      </c>
      <c r="AQ12" s="276">
        <v>16</v>
      </c>
      <c r="AR12" s="277" t="s">
        <v>488</v>
      </c>
    </row>
    <row r="13" spans="1:46" ht="13.5" customHeight="1" x14ac:dyDescent="0.2">
      <c r="A13" s="257"/>
      <c r="AK13" s="1117" t="s">
        <v>489</v>
      </c>
      <c r="AL13" s="1118"/>
      <c r="AM13" s="1118"/>
      <c r="AN13" s="1119"/>
      <c r="AO13" s="275">
        <v>33472</v>
      </c>
      <c r="AP13" s="275">
        <v>1184</v>
      </c>
      <c r="AQ13" s="276">
        <v>3647</v>
      </c>
      <c r="AR13" s="277">
        <v>-67.5</v>
      </c>
    </row>
    <row r="14" spans="1:46" ht="13.5" customHeight="1" x14ac:dyDescent="0.2">
      <c r="A14" s="257"/>
      <c r="AK14" s="1117" t="s">
        <v>490</v>
      </c>
      <c r="AL14" s="1118"/>
      <c r="AM14" s="1118"/>
      <c r="AN14" s="1119"/>
      <c r="AO14" s="275">
        <v>82265</v>
      </c>
      <c r="AP14" s="275">
        <v>2910</v>
      </c>
      <c r="AQ14" s="276">
        <v>1693</v>
      </c>
      <c r="AR14" s="277">
        <v>71.900000000000006</v>
      </c>
    </row>
    <row r="15" spans="1:46" ht="13.5" customHeight="1" x14ac:dyDescent="0.2">
      <c r="A15" s="257"/>
      <c r="AK15" s="1120" t="s">
        <v>491</v>
      </c>
      <c r="AL15" s="1121"/>
      <c r="AM15" s="1121"/>
      <c r="AN15" s="1122"/>
      <c r="AO15" s="275">
        <v>-184972</v>
      </c>
      <c r="AP15" s="275">
        <v>-6543</v>
      </c>
      <c r="AQ15" s="276">
        <v>-4922</v>
      </c>
      <c r="AR15" s="277">
        <v>32.9</v>
      </c>
    </row>
    <row r="16" spans="1:46" ht="13" x14ac:dyDescent="0.2">
      <c r="A16" s="257"/>
      <c r="AK16" s="1120" t="s">
        <v>177</v>
      </c>
      <c r="AL16" s="1121"/>
      <c r="AM16" s="1121"/>
      <c r="AN16" s="1122"/>
      <c r="AO16" s="275">
        <v>3281057</v>
      </c>
      <c r="AP16" s="275">
        <v>116057</v>
      </c>
      <c r="AQ16" s="276">
        <v>103533</v>
      </c>
      <c r="AR16" s="277">
        <v>12.1</v>
      </c>
    </row>
    <row r="17" spans="1:46" ht="13" x14ac:dyDescent="0.2">
      <c r="A17" s="257"/>
    </row>
    <row r="18" spans="1:46" ht="13" x14ac:dyDescent="0.2">
      <c r="A18" s="257"/>
      <c r="AQ18" s="278"/>
      <c r="AR18" s="278"/>
    </row>
    <row r="19" spans="1:46" ht="13" x14ac:dyDescent="0.2">
      <c r="A19" s="257"/>
      <c r="AK19" s="253" t="s">
        <v>492</v>
      </c>
    </row>
    <row r="20" spans="1:46" ht="13" x14ac:dyDescent="0.2">
      <c r="A20" s="257"/>
      <c r="AK20" s="279"/>
      <c r="AL20" s="280"/>
      <c r="AM20" s="280"/>
      <c r="AN20" s="281"/>
      <c r="AO20" s="282" t="s">
        <v>493</v>
      </c>
      <c r="AP20" s="283" t="s">
        <v>494</v>
      </c>
      <c r="AQ20" s="284" t="s">
        <v>495</v>
      </c>
      <c r="AR20" s="285"/>
    </row>
    <row r="21" spans="1:46" s="258" customFormat="1" ht="13" x14ac:dyDescent="0.2">
      <c r="A21" s="286"/>
      <c r="AK21" s="1123" t="s">
        <v>496</v>
      </c>
      <c r="AL21" s="1124"/>
      <c r="AM21" s="1124"/>
      <c r="AN21" s="1125"/>
      <c r="AO21" s="287">
        <v>11.46</v>
      </c>
      <c r="AP21" s="288">
        <v>9.17</v>
      </c>
      <c r="AQ21" s="289">
        <v>2.29</v>
      </c>
      <c r="AS21" s="290"/>
      <c r="AT21" s="286"/>
    </row>
    <row r="22" spans="1:46" s="258" customFormat="1" ht="13" x14ac:dyDescent="0.2">
      <c r="A22" s="286"/>
      <c r="AK22" s="1123" t="s">
        <v>497</v>
      </c>
      <c r="AL22" s="1124"/>
      <c r="AM22" s="1124"/>
      <c r="AN22" s="1125"/>
      <c r="AO22" s="291">
        <v>95.4</v>
      </c>
      <c r="AP22" s="292">
        <v>97.2</v>
      </c>
      <c r="AQ22" s="293">
        <v>-1.8</v>
      </c>
      <c r="AR22" s="278"/>
      <c r="AS22" s="290"/>
      <c r="AT22" s="286"/>
    </row>
    <row r="23" spans="1:46" s="258" customFormat="1" ht="13" x14ac:dyDescent="0.2">
      <c r="A23" s="286"/>
      <c r="AP23" s="278"/>
      <c r="AQ23" s="278"/>
      <c r="AR23" s="278"/>
      <c r="AS23" s="290"/>
      <c r="AT23" s="286"/>
    </row>
    <row r="24" spans="1:46" s="258" customFormat="1" ht="13" x14ac:dyDescent="0.2">
      <c r="A24" s="286"/>
      <c r="AP24" s="278"/>
      <c r="AQ24" s="278"/>
      <c r="AR24" s="278"/>
      <c r="AS24" s="290"/>
      <c r="AT24" s="286"/>
    </row>
    <row r="25" spans="1:46" s="258" customFormat="1" ht="13"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ht="13"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298"/>
      <c r="AS27" s="253"/>
      <c r="AT27" s="253"/>
    </row>
    <row r="28" spans="1:46" ht="16.5" x14ac:dyDescent="0.2">
      <c r="A28" s="254" t="s">
        <v>499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ht="13" x14ac:dyDescent="0.2">
      <c r="A29" s="257"/>
      <c r="AK29" s="258" t="s">
        <v>500</v>
      </c>
      <c r="AL29" s="258"/>
      <c r="AM29" s="258"/>
      <c r="AN29" s="258"/>
      <c r="AS29" s="300"/>
    </row>
    <row r="30" spans="1:46" ht="13.5" customHeight="1" x14ac:dyDescent="0.2">
      <c r="A30" s="257"/>
      <c r="AK30" s="260"/>
      <c r="AL30" s="261"/>
      <c r="AM30" s="261"/>
      <c r="AN30" s="262"/>
      <c r="AO30" s="1105" t="s">
        <v>479</v>
      </c>
      <c r="AP30" s="263"/>
      <c r="AQ30" s="264" t="s">
        <v>480</v>
      </c>
      <c r="AR30" s="265"/>
    </row>
    <row r="31" spans="1:46" ht="13" x14ac:dyDescent="0.2">
      <c r="A31" s="257"/>
      <c r="AK31" s="266"/>
      <c r="AL31" s="267"/>
      <c r="AM31" s="267"/>
      <c r="AN31" s="268"/>
      <c r="AO31" s="1106"/>
      <c r="AP31" s="269" t="s">
        <v>481</v>
      </c>
      <c r="AQ31" s="270" t="s">
        <v>482</v>
      </c>
      <c r="AR31" s="271" t="s">
        <v>483</v>
      </c>
    </row>
    <row r="32" spans="1:46" ht="27" customHeight="1" x14ac:dyDescent="0.2">
      <c r="A32" s="257"/>
      <c r="AK32" s="1107" t="s">
        <v>501</v>
      </c>
      <c r="AL32" s="1108"/>
      <c r="AM32" s="1108"/>
      <c r="AN32" s="1109"/>
      <c r="AO32" s="301">
        <v>1850718</v>
      </c>
      <c r="AP32" s="301">
        <v>65463</v>
      </c>
      <c r="AQ32" s="302">
        <v>59793</v>
      </c>
      <c r="AR32" s="303">
        <v>9.5</v>
      </c>
    </row>
    <row r="33" spans="1:46" ht="13.5" customHeight="1" x14ac:dyDescent="0.2">
      <c r="A33" s="257"/>
      <c r="AK33" s="1107" t="s">
        <v>502</v>
      </c>
      <c r="AL33" s="1108"/>
      <c r="AM33" s="1108"/>
      <c r="AN33" s="1109"/>
      <c r="AO33" s="301" t="s">
        <v>488</v>
      </c>
      <c r="AP33" s="301" t="s">
        <v>488</v>
      </c>
      <c r="AQ33" s="302" t="s">
        <v>488</v>
      </c>
      <c r="AR33" s="303" t="s">
        <v>488</v>
      </c>
    </row>
    <row r="34" spans="1:46" ht="27" customHeight="1" x14ac:dyDescent="0.2">
      <c r="A34" s="257"/>
      <c r="AK34" s="1107" t="s">
        <v>503</v>
      </c>
      <c r="AL34" s="1108"/>
      <c r="AM34" s="1108"/>
      <c r="AN34" s="1109"/>
      <c r="AO34" s="301" t="s">
        <v>488</v>
      </c>
      <c r="AP34" s="301" t="s">
        <v>488</v>
      </c>
      <c r="AQ34" s="302" t="s">
        <v>488</v>
      </c>
      <c r="AR34" s="303" t="s">
        <v>488</v>
      </c>
    </row>
    <row r="35" spans="1:46" ht="27" customHeight="1" x14ac:dyDescent="0.2">
      <c r="A35" s="257"/>
      <c r="AK35" s="1107" t="s">
        <v>504</v>
      </c>
      <c r="AL35" s="1108"/>
      <c r="AM35" s="1108"/>
      <c r="AN35" s="1109"/>
      <c r="AO35" s="301">
        <v>250383</v>
      </c>
      <c r="AP35" s="301">
        <v>8857</v>
      </c>
      <c r="AQ35" s="302">
        <v>14599</v>
      </c>
      <c r="AR35" s="303">
        <v>-39.299999999999997</v>
      </c>
    </row>
    <row r="36" spans="1:46" ht="27" customHeight="1" x14ac:dyDescent="0.2">
      <c r="A36" s="257"/>
      <c r="AK36" s="1107" t="s">
        <v>505</v>
      </c>
      <c r="AL36" s="1108"/>
      <c r="AM36" s="1108"/>
      <c r="AN36" s="1109"/>
      <c r="AO36" s="301">
        <v>22912</v>
      </c>
      <c r="AP36" s="301">
        <v>810</v>
      </c>
      <c r="AQ36" s="302">
        <v>2530</v>
      </c>
      <c r="AR36" s="303">
        <v>-68</v>
      </c>
    </row>
    <row r="37" spans="1:46" ht="13.5" customHeight="1" x14ac:dyDescent="0.2">
      <c r="A37" s="257"/>
      <c r="AK37" s="1107" t="s">
        <v>506</v>
      </c>
      <c r="AL37" s="1108"/>
      <c r="AM37" s="1108"/>
      <c r="AN37" s="1109"/>
      <c r="AO37" s="301" t="s">
        <v>488</v>
      </c>
      <c r="AP37" s="301" t="s">
        <v>488</v>
      </c>
      <c r="AQ37" s="302">
        <v>188</v>
      </c>
      <c r="AR37" s="303" t="s">
        <v>488</v>
      </c>
    </row>
    <row r="38" spans="1:46" ht="27" customHeight="1" x14ac:dyDescent="0.2">
      <c r="A38" s="257"/>
      <c r="AK38" s="1110" t="s">
        <v>507</v>
      </c>
      <c r="AL38" s="1111"/>
      <c r="AM38" s="1111"/>
      <c r="AN38" s="1112"/>
      <c r="AO38" s="304" t="s">
        <v>488</v>
      </c>
      <c r="AP38" s="304" t="s">
        <v>488</v>
      </c>
      <c r="AQ38" s="305">
        <v>2</v>
      </c>
      <c r="AR38" s="293" t="s">
        <v>488</v>
      </c>
      <c r="AS38" s="300"/>
    </row>
    <row r="39" spans="1:46" ht="13" x14ac:dyDescent="0.2">
      <c r="A39" s="257"/>
      <c r="AK39" s="1110" t="s">
        <v>508</v>
      </c>
      <c r="AL39" s="1111"/>
      <c r="AM39" s="1111"/>
      <c r="AN39" s="1112"/>
      <c r="AO39" s="301" t="s">
        <v>488</v>
      </c>
      <c r="AP39" s="301" t="s">
        <v>488</v>
      </c>
      <c r="AQ39" s="302">
        <v>-4866</v>
      </c>
      <c r="AR39" s="303" t="s">
        <v>488</v>
      </c>
      <c r="AS39" s="300"/>
    </row>
    <row r="40" spans="1:46" ht="27" customHeight="1" x14ac:dyDescent="0.2">
      <c r="A40" s="257"/>
      <c r="AK40" s="1107" t="s">
        <v>509</v>
      </c>
      <c r="AL40" s="1108"/>
      <c r="AM40" s="1108"/>
      <c r="AN40" s="1109"/>
      <c r="AO40" s="301">
        <v>-1639938</v>
      </c>
      <c r="AP40" s="301">
        <v>-58008</v>
      </c>
      <c r="AQ40" s="302">
        <v>-49341</v>
      </c>
      <c r="AR40" s="303">
        <v>17.600000000000001</v>
      </c>
      <c r="AS40" s="300"/>
    </row>
    <row r="41" spans="1:46" ht="13" x14ac:dyDescent="0.2">
      <c r="A41" s="257"/>
      <c r="AK41" s="1113" t="s">
        <v>287</v>
      </c>
      <c r="AL41" s="1114"/>
      <c r="AM41" s="1114"/>
      <c r="AN41" s="1115"/>
      <c r="AO41" s="301">
        <v>484075</v>
      </c>
      <c r="AP41" s="301">
        <v>17123</v>
      </c>
      <c r="AQ41" s="302">
        <v>22906</v>
      </c>
      <c r="AR41" s="303">
        <v>-25.2</v>
      </c>
      <c r="AS41" s="300"/>
    </row>
    <row r="42" spans="1:46" ht="13" x14ac:dyDescent="0.2">
      <c r="A42" s="257"/>
      <c r="AK42" s="306"/>
      <c r="AQ42" s="278"/>
      <c r="AR42" s="278"/>
      <c r="AS42" s="300"/>
    </row>
    <row r="43" spans="1:46" ht="13" x14ac:dyDescent="0.2">
      <c r="A43" s="257"/>
      <c r="AP43" s="307"/>
      <c r="AQ43" s="278"/>
      <c r="AS43" s="300"/>
    </row>
    <row r="44" spans="1:46" ht="13" x14ac:dyDescent="0.2">
      <c r="A44" s="257"/>
      <c r="AQ44" s="278"/>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ht="13" x14ac:dyDescent="0.2">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x14ac:dyDescent="0.2">
      <c r="A47" s="310" t="s">
        <v>510</v>
      </c>
    </row>
    <row r="48" spans="1:46" ht="13" x14ac:dyDescent="0.2">
      <c r="A48" s="257"/>
      <c r="AK48" s="311" t="s">
        <v>511</v>
      </c>
      <c r="AL48" s="311"/>
      <c r="AM48" s="311"/>
      <c r="AN48" s="311"/>
      <c r="AO48" s="311"/>
      <c r="AP48" s="311"/>
      <c r="AQ48" s="312"/>
      <c r="AR48" s="311"/>
    </row>
    <row r="49" spans="1:44" ht="13.5" customHeight="1" x14ac:dyDescent="0.2">
      <c r="A49" s="257"/>
      <c r="AK49" s="313"/>
      <c r="AL49" s="314"/>
      <c r="AM49" s="1100" t="s">
        <v>479</v>
      </c>
      <c r="AN49" s="1102" t="s">
        <v>512</v>
      </c>
      <c r="AO49" s="1103"/>
      <c r="AP49" s="1103"/>
      <c r="AQ49" s="1103"/>
      <c r="AR49" s="1104"/>
    </row>
    <row r="50" spans="1:44" ht="13" x14ac:dyDescent="0.2">
      <c r="A50" s="257"/>
      <c r="AK50" s="315"/>
      <c r="AL50" s="316"/>
      <c r="AM50" s="1101"/>
      <c r="AN50" s="317" t="s">
        <v>513</v>
      </c>
      <c r="AO50" s="318" t="s">
        <v>514</v>
      </c>
      <c r="AP50" s="319" t="s">
        <v>515</v>
      </c>
      <c r="AQ50" s="320" t="s">
        <v>516</v>
      </c>
      <c r="AR50" s="321" t="s">
        <v>517</v>
      </c>
    </row>
    <row r="51" spans="1:44" ht="13" x14ac:dyDescent="0.2">
      <c r="A51" s="257"/>
      <c r="AK51" s="313" t="s">
        <v>518</v>
      </c>
      <c r="AL51" s="314"/>
      <c r="AM51" s="322">
        <v>3081141</v>
      </c>
      <c r="AN51" s="323">
        <v>101487</v>
      </c>
      <c r="AO51" s="324">
        <v>4.5</v>
      </c>
      <c r="AP51" s="325">
        <v>79288</v>
      </c>
      <c r="AQ51" s="326">
        <v>21.8</v>
      </c>
      <c r="AR51" s="327">
        <v>-17.3</v>
      </c>
    </row>
    <row r="52" spans="1:44" ht="13" x14ac:dyDescent="0.2">
      <c r="A52" s="257"/>
      <c r="AK52" s="328"/>
      <c r="AL52" s="329" t="s">
        <v>519</v>
      </c>
      <c r="AM52" s="330">
        <v>1965198</v>
      </c>
      <c r="AN52" s="331">
        <v>64730</v>
      </c>
      <c r="AO52" s="332">
        <v>1.5</v>
      </c>
      <c r="AP52" s="333">
        <v>41870</v>
      </c>
      <c r="AQ52" s="334">
        <v>9.6</v>
      </c>
      <c r="AR52" s="335">
        <v>-8.1</v>
      </c>
    </row>
    <row r="53" spans="1:44" ht="13" x14ac:dyDescent="0.2">
      <c r="A53" s="257"/>
      <c r="AK53" s="313" t="s">
        <v>520</v>
      </c>
      <c r="AL53" s="314"/>
      <c r="AM53" s="322">
        <v>2688377</v>
      </c>
      <c r="AN53" s="323">
        <v>90262</v>
      </c>
      <c r="AO53" s="324">
        <v>-11.1</v>
      </c>
      <c r="AP53" s="325">
        <v>84962</v>
      </c>
      <c r="AQ53" s="326">
        <v>7.2</v>
      </c>
      <c r="AR53" s="327">
        <v>-18.3</v>
      </c>
    </row>
    <row r="54" spans="1:44" ht="13" x14ac:dyDescent="0.2">
      <c r="A54" s="257"/>
      <c r="AK54" s="328"/>
      <c r="AL54" s="329" t="s">
        <v>519</v>
      </c>
      <c r="AM54" s="330">
        <v>1768914</v>
      </c>
      <c r="AN54" s="331">
        <v>59391</v>
      </c>
      <c r="AO54" s="332">
        <v>-8.1999999999999993</v>
      </c>
      <c r="AP54" s="333">
        <v>42793</v>
      </c>
      <c r="AQ54" s="334">
        <v>2.2000000000000002</v>
      </c>
      <c r="AR54" s="335">
        <v>-10.4</v>
      </c>
    </row>
    <row r="55" spans="1:44" ht="13" x14ac:dyDescent="0.2">
      <c r="A55" s="257"/>
      <c r="AK55" s="313" t="s">
        <v>521</v>
      </c>
      <c r="AL55" s="314"/>
      <c r="AM55" s="322">
        <v>3555896</v>
      </c>
      <c r="AN55" s="323">
        <v>121283</v>
      </c>
      <c r="AO55" s="324">
        <v>34.4</v>
      </c>
      <c r="AP55" s="325">
        <v>71279</v>
      </c>
      <c r="AQ55" s="326">
        <v>-16.100000000000001</v>
      </c>
      <c r="AR55" s="327">
        <v>50.5</v>
      </c>
    </row>
    <row r="56" spans="1:44" ht="13" x14ac:dyDescent="0.2">
      <c r="A56" s="257"/>
      <c r="AK56" s="328"/>
      <c r="AL56" s="329" t="s">
        <v>519</v>
      </c>
      <c r="AM56" s="330">
        <v>2967534</v>
      </c>
      <c r="AN56" s="331">
        <v>101215</v>
      </c>
      <c r="AO56" s="332">
        <v>70.400000000000006</v>
      </c>
      <c r="AP56" s="333">
        <v>36731</v>
      </c>
      <c r="AQ56" s="334">
        <v>-14.2</v>
      </c>
      <c r="AR56" s="335">
        <v>84.6</v>
      </c>
    </row>
    <row r="57" spans="1:44" ht="13" x14ac:dyDescent="0.2">
      <c r="A57" s="257"/>
      <c r="AK57" s="313" t="s">
        <v>522</v>
      </c>
      <c r="AL57" s="314"/>
      <c r="AM57" s="322">
        <v>5051793</v>
      </c>
      <c r="AN57" s="323">
        <v>174972</v>
      </c>
      <c r="AO57" s="324">
        <v>44.3</v>
      </c>
      <c r="AP57" s="325">
        <v>74994</v>
      </c>
      <c r="AQ57" s="326">
        <v>5.2</v>
      </c>
      <c r="AR57" s="327">
        <v>39.1</v>
      </c>
    </row>
    <row r="58" spans="1:44" ht="13" x14ac:dyDescent="0.2">
      <c r="A58" s="257"/>
      <c r="AK58" s="328"/>
      <c r="AL58" s="329" t="s">
        <v>519</v>
      </c>
      <c r="AM58" s="330">
        <v>3753927</v>
      </c>
      <c r="AN58" s="331">
        <v>130020</v>
      </c>
      <c r="AO58" s="332">
        <v>28.5</v>
      </c>
      <c r="AP58" s="333">
        <v>36188</v>
      </c>
      <c r="AQ58" s="334">
        <v>-1.5</v>
      </c>
      <c r="AR58" s="335">
        <v>30</v>
      </c>
    </row>
    <row r="59" spans="1:44" ht="13" x14ac:dyDescent="0.2">
      <c r="A59" s="257"/>
      <c r="AK59" s="313" t="s">
        <v>523</v>
      </c>
      <c r="AL59" s="314"/>
      <c r="AM59" s="322">
        <v>4410779</v>
      </c>
      <c r="AN59" s="323">
        <v>156018</v>
      </c>
      <c r="AO59" s="324">
        <v>-10.8</v>
      </c>
      <c r="AP59" s="325">
        <v>71849</v>
      </c>
      <c r="AQ59" s="326">
        <v>-4.2</v>
      </c>
      <c r="AR59" s="327">
        <v>-6.6</v>
      </c>
    </row>
    <row r="60" spans="1:44" ht="13" x14ac:dyDescent="0.2">
      <c r="A60" s="257"/>
      <c r="AK60" s="328"/>
      <c r="AL60" s="329" t="s">
        <v>519</v>
      </c>
      <c r="AM60" s="330">
        <v>1800576</v>
      </c>
      <c r="AN60" s="331">
        <v>63690</v>
      </c>
      <c r="AO60" s="332">
        <v>-51</v>
      </c>
      <c r="AP60" s="333">
        <v>36144</v>
      </c>
      <c r="AQ60" s="334">
        <v>-0.1</v>
      </c>
      <c r="AR60" s="335">
        <v>-50.9</v>
      </c>
    </row>
    <row r="61" spans="1:44" ht="13" x14ac:dyDescent="0.2">
      <c r="A61" s="257"/>
      <c r="AK61" s="313" t="s">
        <v>524</v>
      </c>
      <c r="AL61" s="336"/>
      <c r="AM61" s="322">
        <v>3757597</v>
      </c>
      <c r="AN61" s="323">
        <v>128804</v>
      </c>
      <c r="AO61" s="324">
        <v>12.3</v>
      </c>
      <c r="AP61" s="325">
        <v>76474</v>
      </c>
      <c r="AQ61" s="337">
        <v>2.8</v>
      </c>
      <c r="AR61" s="327">
        <v>9.5</v>
      </c>
    </row>
    <row r="62" spans="1:44" ht="13" x14ac:dyDescent="0.2">
      <c r="A62" s="257"/>
      <c r="AK62" s="328"/>
      <c r="AL62" s="329" t="s">
        <v>519</v>
      </c>
      <c r="AM62" s="330">
        <v>2451230</v>
      </c>
      <c r="AN62" s="331">
        <v>83809</v>
      </c>
      <c r="AO62" s="332">
        <v>8.1999999999999993</v>
      </c>
      <c r="AP62" s="333">
        <v>38745</v>
      </c>
      <c r="AQ62" s="334">
        <v>-0.8</v>
      </c>
      <c r="AR62" s="335">
        <v>9</v>
      </c>
    </row>
    <row r="63" spans="1:44" ht="13" x14ac:dyDescent="0.2">
      <c r="A63" s="257"/>
    </row>
    <row r="64" spans="1:44" ht="13" x14ac:dyDescent="0.2">
      <c r="A64" s="257"/>
    </row>
    <row r="65" spans="1:46" ht="13" x14ac:dyDescent="0.2">
      <c r="A65" s="257"/>
    </row>
    <row r="66" spans="1:46" ht="13" x14ac:dyDescent="0.2">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x14ac:dyDescent="0.2">
      <c r="AS67" s="253"/>
      <c r="AT67" s="253"/>
    </row>
    <row r="70" spans="1:46" ht="13" hidden="1" x14ac:dyDescent="0.2"/>
    <row r="71" spans="1:46" ht="13" hidden="1" x14ac:dyDescent="0.2"/>
    <row r="72" spans="1:46" ht="13" hidden="1" x14ac:dyDescent="0.2"/>
    <row r="73" spans="1:46" ht="13" hidden="1" x14ac:dyDescent="0.2"/>
  </sheetData>
  <sheetProtection algorithmName="SHA-512" hashValue="HjzCUlHfsq8KdCB13HTgwfBHMXyuGR02arOWkQMNwzc32YngLn24QsoMRP11gUw66lZNoknwAmCkXQfcGaXAIA==" saltValue="fHamcpiMXmmvsv/SXnd+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2" customWidth="1"/>
    <col min="126" max="16384" width="9" style="251" hidden="1"/>
  </cols>
  <sheetData>
    <row r="1" spans="2:125" ht="13.5" customHeight="1"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ht="13" x14ac:dyDescent="0.2">
      <c r="B2" s="251"/>
      <c r="DG2" s="251"/>
    </row>
    <row r="3" spans="2:125" ht="13"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ht="13" x14ac:dyDescent="0.2"/>
    <row r="5" spans="2:125" ht="13" x14ac:dyDescent="0.2"/>
    <row r="6" spans="2:125" ht="13" x14ac:dyDescent="0.2"/>
    <row r="7" spans="2:125" ht="13" x14ac:dyDescent="0.2"/>
    <row r="8" spans="2:125" ht="13" x14ac:dyDescent="0.2"/>
    <row r="9" spans="2:125" ht="13" x14ac:dyDescent="0.2">
      <c r="DU9" s="25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1"/>
    </row>
    <row r="18" spans="125:125" ht="13" x14ac:dyDescent="0.2"/>
    <row r="19" spans="125:125" ht="13" x14ac:dyDescent="0.2"/>
    <row r="20" spans="125:125" ht="13" x14ac:dyDescent="0.2">
      <c r="DU20" s="251"/>
    </row>
    <row r="21" spans="125:125" ht="13" x14ac:dyDescent="0.2">
      <c r="DU21" s="25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1"/>
    </row>
    <row r="29" spans="125:125" ht="13" x14ac:dyDescent="0.2"/>
    <row r="30" spans="125:125" ht="13" x14ac:dyDescent="0.2"/>
    <row r="31" spans="125:125" ht="13" x14ac:dyDescent="0.2"/>
    <row r="32" spans="125:125" ht="13" x14ac:dyDescent="0.2"/>
    <row r="33" spans="2:125" ht="13" x14ac:dyDescent="0.2">
      <c r="B33" s="251"/>
      <c r="G33" s="251"/>
      <c r="I33" s="251"/>
    </row>
    <row r="34" spans="2:125" ht="13" x14ac:dyDescent="0.2">
      <c r="C34" s="251"/>
      <c r="P34" s="251"/>
      <c r="DE34" s="251"/>
      <c r="DH34" s="251"/>
    </row>
    <row r="35" spans="2:125" ht="13" x14ac:dyDescent="0.2">
      <c r="D35" s="251"/>
      <c r="E35" s="251"/>
      <c r="DG35" s="251"/>
      <c r="DJ35" s="251"/>
      <c r="DP35" s="251"/>
      <c r="DQ35" s="251"/>
      <c r="DR35" s="251"/>
      <c r="DS35" s="251"/>
      <c r="DT35" s="251"/>
      <c r="DU35" s="251"/>
    </row>
    <row r="36" spans="2:125" ht="13" x14ac:dyDescent="0.2">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ht="13" x14ac:dyDescent="0.2">
      <c r="DU37" s="251"/>
    </row>
    <row r="38" spans="2:125" ht="13" x14ac:dyDescent="0.2">
      <c r="DT38" s="251"/>
      <c r="DU38" s="251"/>
    </row>
    <row r="39" spans="2:125" ht="13" x14ac:dyDescent="0.2"/>
    <row r="40" spans="2:125" ht="13" x14ac:dyDescent="0.2">
      <c r="DH40" s="251"/>
    </row>
    <row r="41" spans="2:125" ht="13" x14ac:dyDescent="0.2">
      <c r="DE41" s="251"/>
    </row>
    <row r="42" spans="2:125" ht="13" x14ac:dyDescent="0.2">
      <c r="DG42" s="251"/>
      <c r="DJ42" s="251"/>
    </row>
    <row r="43" spans="2:125" ht="13" x14ac:dyDescent="0.2">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ht="13" x14ac:dyDescent="0.2">
      <c r="DU44" s="251"/>
    </row>
    <row r="45" spans="2:125" ht="13" x14ac:dyDescent="0.2"/>
    <row r="46" spans="2:125" ht="13" x14ac:dyDescent="0.2"/>
    <row r="47" spans="2:125" ht="13" x14ac:dyDescent="0.2"/>
    <row r="48" spans="2:125" ht="13" x14ac:dyDescent="0.2">
      <c r="DT48" s="251"/>
      <c r="DU48" s="251"/>
    </row>
    <row r="49" spans="120:125" ht="13" x14ac:dyDescent="0.2">
      <c r="DU49" s="251"/>
    </row>
    <row r="50" spans="120:125" ht="13" x14ac:dyDescent="0.2">
      <c r="DU50" s="251"/>
    </row>
    <row r="51" spans="120:125" ht="13" x14ac:dyDescent="0.2">
      <c r="DP51" s="251"/>
      <c r="DQ51" s="251"/>
      <c r="DR51" s="251"/>
      <c r="DS51" s="251"/>
      <c r="DT51" s="251"/>
      <c r="DU51" s="251"/>
    </row>
    <row r="52" spans="120:125" ht="13" x14ac:dyDescent="0.2"/>
    <row r="53" spans="120:125" ht="13" x14ac:dyDescent="0.2"/>
    <row r="54" spans="120:125" ht="13" x14ac:dyDescent="0.2">
      <c r="DU54" s="251"/>
    </row>
    <row r="55" spans="120:125" ht="13" x14ac:dyDescent="0.2"/>
    <row r="56" spans="120:125" ht="13" x14ac:dyDescent="0.2"/>
    <row r="57" spans="120:125" ht="13" x14ac:dyDescent="0.2"/>
    <row r="58" spans="120:125" ht="13" x14ac:dyDescent="0.2">
      <c r="DU58" s="251"/>
    </row>
    <row r="59" spans="120:125" ht="13" x14ac:dyDescent="0.2"/>
    <row r="60" spans="120:125" ht="13" x14ac:dyDescent="0.2"/>
    <row r="61" spans="120:125" ht="13" x14ac:dyDescent="0.2"/>
    <row r="62" spans="120:125" ht="13" x14ac:dyDescent="0.2"/>
    <row r="63" spans="120:125" ht="13" x14ac:dyDescent="0.2">
      <c r="DU63" s="251"/>
    </row>
    <row r="64" spans="120:125" ht="13" x14ac:dyDescent="0.2">
      <c r="DT64" s="251"/>
      <c r="DU64" s="251"/>
    </row>
    <row r="65" spans="123:125" ht="13" x14ac:dyDescent="0.2"/>
    <row r="66" spans="123:125" ht="13" x14ac:dyDescent="0.2"/>
    <row r="67" spans="123:125" ht="13" x14ac:dyDescent="0.2"/>
    <row r="68" spans="123:125" ht="13" x14ac:dyDescent="0.2"/>
    <row r="69" spans="123:125" ht="13" x14ac:dyDescent="0.2">
      <c r="DS69" s="251"/>
      <c r="DT69" s="251"/>
      <c r="DU69" s="25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1"/>
    </row>
    <row r="83" spans="116:125" ht="13" x14ac:dyDescent="0.2">
      <c r="DM83" s="251"/>
      <c r="DN83" s="251"/>
      <c r="DO83" s="251"/>
      <c r="DP83" s="251"/>
      <c r="DQ83" s="251"/>
      <c r="DR83" s="251"/>
      <c r="DS83" s="251"/>
      <c r="DT83" s="251"/>
      <c r="DU83" s="251"/>
    </row>
    <row r="84" spans="116:125" ht="13" x14ac:dyDescent="0.2"/>
    <row r="85" spans="116:125" ht="13" x14ac:dyDescent="0.2"/>
    <row r="86" spans="116:125" ht="13" x14ac:dyDescent="0.2"/>
    <row r="87" spans="116:125" ht="13" x14ac:dyDescent="0.2"/>
    <row r="88" spans="116:125" ht="13" x14ac:dyDescent="0.2">
      <c r="DU88" s="25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1"/>
      <c r="DT94" s="251"/>
      <c r="DU94" s="251"/>
    </row>
    <row r="95" spans="116:125" ht="13.5" customHeight="1" x14ac:dyDescent="0.2">
      <c r="DU95" s="25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1"/>
    </row>
    <row r="102" spans="124:125" ht="13.5" customHeight="1" x14ac:dyDescent="0.2"/>
    <row r="103" spans="124:125" ht="13.5" customHeight="1" x14ac:dyDescent="0.2"/>
    <row r="104" spans="124:125" ht="13.5" customHeight="1" x14ac:dyDescent="0.2">
      <c r="DT104" s="251"/>
      <c r="DU104" s="25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476</v>
      </c>
    </row>
    <row r="121" spans="125:125" ht="13.5" hidden="1" customHeight="1" x14ac:dyDescent="0.2">
      <c r="DU121" s="251"/>
    </row>
  </sheetData>
  <sheetProtection algorithmName="SHA-512" hashValue="9oLFMjQxMvQ57TWvdKpg46xzEc7heiPX+qEwJYsdLZDJqJHwHruwhelg3tvSj1aJhNNq2QUCC+HNr+AnLfhPnA==" saltValue="y8DqNCcT/8DX5MPSkkcb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52" customWidth="1"/>
    <col min="126" max="142" width="0" style="251" hidden="1" customWidth="1"/>
    <col min="143"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 x14ac:dyDescent="0.2">
      <c r="B2" s="251"/>
      <c r="T2" s="251"/>
    </row>
    <row r="3" spans="1:125" ht="13" x14ac:dyDescent="0.2">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1"/>
      <c r="G33" s="251"/>
      <c r="I33" s="251"/>
    </row>
    <row r="34" spans="2:125" ht="13" x14ac:dyDescent="0.2">
      <c r="C34" s="251"/>
      <c r="P34" s="251"/>
      <c r="R34" s="251"/>
      <c r="U34" s="251"/>
    </row>
    <row r="35" spans="2:125" ht="13" x14ac:dyDescent="0.2">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ht="13" x14ac:dyDescent="0.2">
      <c r="F36" s="251"/>
      <c r="H36" s="251"/>
      <c r="J36" s="251"/>
      <c r="K36" s="251"/>
      <c r="L36" s="251"/>
      <c r="M36" s="251"/>
      <c r="N36" s="251"/>
      <c r="O36" s="251"/>
      <c r="Q36" s="251"/>
      <c r="S36" s="251"/>
      <c r="V36" s="251"/>
    </row>
    <row r="37" spans="2:125" ht="13" x14ac:dyDescent="0.2"/>
    <row r="38" spans="2:125" ht="13" x14ac:dyDescent="0.2"/>
    <row r="39" spans="2:125" ht="13" x14ac:dyDescent="0.2"/>
    <row r="40" spans="2:125" ht="13" x14ac:dyDescent="0.2">
      <c r="U40" s="251"/>
    </row>
    <row r="41" spans="2:125" ht="13" x14ac:dyDescent="0.2">
      <c r="R41" s="251"/>
    </row>
    <row r="42" spans="2:125" ht="13" x14ac:dyDescent="0.2">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ht="13" x14ac:dyDescent="0.2">
      <c r="Q43" s="251"/>
      <c r="S43" s="251"/>
      <c r="V43" s="25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476</v>
      </c>
    </row>
  </sheetData>
  <sheetProtection algorithmName="SHA-512" hashValue="ZDIhU7amPDAmPtWGbE42oHFgo7nWo+jyGngV/QaP/uobOvoQN9h59PGl/9yKwUMorMsBjI4dwJMxfhh9GWg6XQ==" saltValue="ep2v6Qq8KNHXHLYoLsvt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41.69</v>
      </c>
      <c r="G47" s="12">
        <v>35</v>
      </c>
      <c r="H47" s="12">
        <v>40.119999999999997</v>
      </c>
      <c r="I47" s="12">
        <v>48.41</v>
      </c>
      <c r="J47" s="13">
        <v>49.08</v>
      </c>
    </row>
    <row r="48" spans="2:10" ht="57.75" customHeight="1" x14ac:dyDescent="0.2">
      <c r="B48" s="14"/>
      <c r="C48" s="1128" t="s">
        <v>4</v>
      </c>
      <c r="D48" s="1128"/>
      <c r="E48" s="1129"/>
      <c r="F48" s="15">
        <v>7.36</v>
      </c>
      <c r="G48" s="16">
        <v>12.8</v>
      </c>
      <c r="H48" s="16">
        <v>13.64</v>
      </c>
      <c r="I48" s="16">
        <v>14.58</v>
      </c>
      <c r="J48" s="17">
        <v>11.08</v>
      </c>
    </row>
    <row r="49" spans="2:10" ht="57.75" customHeight="1" thickBot="1" x14ac:dyDescent="0.25">
      <c r="B49" s="18"/>
      <c r="C49" s="1130" t="s">
        <v>5</v>
      </c>
      <c r="D49" s="1130"/>
      <c r="E49" s="1131"/>
      <c r="F49" s="19" t="s">
        <v>531</v>
      </c>
      <c r="G49" s="20">
        <v>0.63</v>
      </c>
      <c r="H49" s="20">
        <v>7.73</v>
      </c>
      <c r="I49" s="20">
        <v>7.7</v>
      </c>
      <c r="J49" s="21" t="s">
        <v>532</v>
      </c>
    </row>
    <row r="50" spans="2:10" ht="13" x14ac:dyDescent="0.2"/>
  </sheetData>
  <sheetProtection algorithmName="SHA-512" hashValue="mEbJeuXC6ZtaBehm8jpc2qbaL/IpSV3ipq0jnoWZzuN36RLXhEbNyQ84akynWAKcN/2OfmgFBlsD3cx3aF/B/w==" saltValue="hKM7s8i1uY76GGDXJQJg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533</v>
      </c>
      <c r="D34" s="1136"/>
      <c r="E34" s="1137"/>
      <c r="F34" s="32">
        <v>7.35</v>
      </c>
      <c r="G34" s="33">
        <v>12.8</v>
      </c>
      <c r="H34" s="33">
        <v>13.63</v>
      </c>
      <c r="I34" s="33">
        <v>14.58</v>
      </c>
      <c r="J34" s="34">
        <v>11.08</v>
      </c>
      <c r="K34" s="22"/>
      <c r="L34" s="22"/>
      <c r="M34" s="22"/>
      <c r="N34" s="22"/>
      <c r="O34" s="22"/>
      <c r="P34" s="22"/>
    </row>
    <row r="35" spans="1:16" ht="39" customHeight="1" x14ac:dyDescent="0.2">
      <c r="A35" s="22"/>
      <c r="B35" s="35"/>
      <c r="C35" s="1132" t="s">
        <v>534</v>
      </c>
      <c r="D35" s="1132"/>
      <c r="E35" s="1133"/>
      <c r="F35" s="36">
        <v>6.81</v>
      </c>
      <c r="G35" s="37">
        <v>7.05</v>
      </c>
      <c r="H35" s="37">
        <v>7.57</v>
      </c>
      <c r="I35" s="37">
        <v>7.41</v>
      </c>
      <c r="J35" s="38">
        <v>7.12</v>
      </c>
      <c r="K35" s="22"/>
      <c r="L35" s="22"/>
      <c r="M35" s="22"/>
      <c r="N35" s="22"/>
      <c r="O35" s="22"/>
      <c r="P35" s="22"/>
    </row>
    <row r="36" spans="1:16" ht="39" customHeight="1" x14ac:dyDescent="0.2">
      <c r="A36" s="22"/>
      <c r="B36" s="35"/>
      <c r="C36" s="1132" t="s">
        <v>535</v>
      </c>
      <c r="D36" s="1132"/>
      <c r="E36" s="1133"/>
      <c r="F36" s="36">
        <v>5.09</v>
      </c>
      <c r="G36" s="37">
        <v>5.16</v>
      </c>
      <c r="H36" s="37">
        <v>5.01</v>
      </c>
      <c r="I36" s="37">
        <v>5.09</v>
      </c>
      <c r="J36" s="38">
        <v>4.83</v>
      </c>
      <c r="K36" s="22"/>
      <c r="L36" s="22"/>
      <c r="M36" s="22"/>
      <c r="N36" s="22"/>
      <c r="O36" s="22"/>
      <c r="P36" s="22"/>
    </row>
    <row r="37" spans="1:16" ht="39" customHeight="1" x14ac:dyDescent="0.2">
      <c r="A37" s="22"/>
      <c r="B37" s="35"/>
      <c r="C37" s="1132" t="s">
        <v>536</v>
      </c>
      <c r="D37" s="1132"/>
      <c r="E37" s="1133"/>
      <c r="F37" s="36">
        <v>1.56</v>
      </c>
      <c r="G37" s="37">
        <v>2.08</v>
      </c>
      <c r="H37" s="37">
        <v>2.39</v>
      </c>
      <c r="I37" s="37">
        <v>2.52</v>
      </c>
      <c r="J37" s="38">
        <v>2.88</v>
      </c>
      <c r="K37" s="22"/>
      <c r="L37" s="22"/>
      <c r="M37" s="22"/>
      <c r="N37" s="22"/>
      <c r="O37" s="22"/>
      <c r="P37" s="22"/>
    </row>
    <row r="38" spans="1:16" ht="39" customHeight="1" x14ac:dyDescent="0.2">
      <c r="A38" s="22"/>
      <c r="B38" s="35"/>
      <c r="C38" s="1132" t="s">
        <v>537</v>
      </c>
      <c r="D38" s="1132"/>
      <c r="E38" s="1133"/>
      <c r="F38" s="36">
        <v>0.54</v>
      </c>
      <c r="G38" s="37">
        <v>0.22</v>
      </c>
      <c r="H38" s="37">
        <v>1.67</v>
      </c>
      <c r="I38" s="37">
        <v>2.0299999999999998</v>
      </c>
      <c r="J38" s="38">
        <v>1.98</v>
      </c>
      <c r="K38" s="22"/>
      <c r="L38" s="22"/>
      <c r="M38" s="22"/>
      <c r="N38" s="22"/>
      <c r="O38" s="22"/>
      <c r="P38" s="22"/>
    </row>
    <row r="39" spans="1:16" ht="39" customHeight="1" x14ac:dyDescent="0.2">
      <c r="A39" s="22"/>
      <c r="B39" s="35"/>
      <c r="C39" s="1132" t="s">
        <v>538</v>
      </c>
      <c r="D39" s="1132"/>
      <c r="E39" s="1133"/>
      <c r="F39" s="36">
        <v>0.61</v>
      </c>
      <c r="G39" s="37">
        <v>0.68</v>
      </c>
      <c r="H39" s="37">
        <v>0.92</v>
      </c>
      <c r="I39" s="37">
        <v>0.49</v>
      </c>
      <c r="J39" s="38">
        <v>0.4</v>
      </c>
      <c r="K39" s="22"/>
      <c r="L39" s="22"/>
      <c r="M39" s="22"/>
      <c r="N39" s="22"/>
      <c r="O39" s="22"/>
      <c r="P39" s="22"/>
    </row>
    <row r="40" spans="1:16" ht="39" customHeight="1" x14ac:dyDescent="0.2">
      <c r="A40" s="22"/>
      <c r="B40" s="35"/>
      <c r="C40" s="1132" t="s">
        <v>539</v>
      </c>
      <c r="D40" s="1132"/>
      <c r="E40" s="1133"/>
      <c r="F40" s="36">
        <v>0.05</v>
      </c>
      <c r="G40" s="37">
        <v>0.01</v>
      </c>
      <c r="H40" s="37">
        <v>0.01</v>
      </c>
      <c r="I40" s="37">
        <v>0.15</v>
      </c>
      <c r="J40" s="38">
        <v>0.14000000000000001</v>
      </c>
      <c r="K40" s="22"/>
      <c r="L40" s="22"/>
      <c r="M40" s="22"/>
      <c r="N40" s="22"/>
      <c r="O40" s="22"/>
      <c r="P40" s="22"/>
    </row>
    <row r="41" spans="1:16" ht="39" customHeight="1" x14ac:dyDescent="0.2">
      <c r="A41" s="22"/>
      <c r="B41" s="35"/>
      <c r="C41" s="1132" t="s">
        <v>540</v>
      </c>
      <c r="D41" s="1132"/>
      <c r="E41" s="1133"/>
      <c r="F41" s="36">
        <v>0</v>
      </c>
      <c r="G41" s="37">
        <v>0</v>
      </c>
      <c r="H41" s="37">
        <v>0</v>
      </c>
      <c r="I41" s="37">
        <v>0</v>
      </c>
      <c r="J41" s="38">
        <v>0</v>
      </c>
      <c r="K41" s="22"/>
      <c r="L41" s="22"/>
      <c r="M41" s="22"/>
      <c r="N41" s="22"/>
      <c r="O41" s="22"/>
      <c r="P41" s="22"/>
    </row>
    <row r="42" spans="1:16" ht="39" customHeight="1" x14ac:dyDescent="0.2">
      <c r="A42" s="22"/>
      <c r="B42" s="39"/>
      <c r="C42" s="1132" t="s">
        <v>541</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542</v>
      </c>
      <c r="D43" s="1134"/>
      <c r="E43" s="1135"/>
      <c r="F43" s="41">
        <v>0.09</v>
      </c>
      <c r="G43" s="42">
        <v>0.46</v>
      </c>
      <c r="H43" s="42">
        <v>0</v>
      </c>
      <c r="I43" s="42">
        <v>0.08</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TSQ7wQ0QP0iXpNAEh73+CR+eoeKLpUMfjy6Iysp4ZTbjskDOMkw3mcV/FLzZq6fklyxM5RRG/BQ3ijmvb0PA==" saltValue="Z8QlnDXhxCGOKpgHOF8H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1612</v>
      </c>
      <c r="L45" s="58">
        <v>1613</v>
      </c>
      <c r="M45" s="58">
        <v>1654</v>
      </c>
      <c r="N45" s="58">
        <v>1734</v>
      </c>
      <c r="O45" s="59">
        <v>1851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2">
      <c r="A48" s="46"/>
      <c r="B48" s="1163"/>
      <c r="C48" s="1164"/>
      <c r="D48" s="60"/>
      <c r="E48" s="1140" t="s">
        <v>13</v>
      </c>
      <c r="F48" s="1140"/>
      <c r="G48" s="1140"/>
      <c r="H48" s="1140"/>
      <c r="I48" s="1140"/>
      <c r="J48" s="1141"/>
      <c r="K48" s="61">
        <v>567</v>
      </c>
      <c r="L48" s="62">
        <v>560</v>
      </c>
      <c r="M48" s="62">
        <v>480</v>
      </c>
      <c r="N48" s="62">
        <v>511</v>
      </c>
      <c r="O48" s="63">
        <v>250</v>
      </c>
      <c r="P48" s="46"/>
      <c r="Q48" s="46"/>
      <c r="R48" s="46"/>
      <c r="S48" s="46"/>
      <c r="T48" s="46"/>
      <c r="U48" s="46"/>
    </row>
    <row r="49" spans="1:21" ht="30.75" customHeight="1" x14ac:dyDescent="0.2">
      <c r="A49" s="46"/>
      <c r="B49" s="1163"/>
      <c r="C49" s="1164"/>
      <c r="D49" s="60"/>
      <c r="E49" s="1140" t="s">
        <v>14</v>
      </c>
      <c r="F49" s="1140"/>
      <c r="G49" s="1140"/>
      <c r="H49" s="1140"/>
      <c r="I49" s="1140"/>
      <c r="J49" s="1141"/>
      <c r="K49" s="61">
        <v>19</v>
      </c>
      <c r="L49" s="62">
        <v>21</v>
      </c>
      <c r="M49" s="62">
        <v>23</v>
      </c>
      <c r="N49" s="62">
        <v>23</v>
      </c>
      <c r="O49" s="63">
        <v>23</v>
      </c>
      <c r="P49" s="46"/>
      <c r="Q49" s="46"/>
      <c r="R49" s="46"/>
      <c r="S49" s="46"/>
      <c r="T49" s="46"/>
      <c r="U49" s="46"/>
    </row>
    <row r="50" spans="1:21" ht="30.75" customHeight="1" x14ac:dyDescent="0.2">
      <c r="A50" s="46"/>
      <c r="B50" s="1163"/>
      <c r="C50" s="1164"/>
      <c r="D50" s="60"/>
      <c r="E50" s="1140" t="s">
        <v>15</v>
      </c>
      <c r="F50" s="1140"/>
      <c r="G50" s="1140"/>
      <c r="H50" s="1140"/>
      <c r="I50" s="1140"/>
      <c r="J50" s="1141"/>
      <c r="K50" s="61">
        <v>1</v>
      </c>
      <c r="L50" s="62">
        <v>1</v>
      </c>
      <c r="M50" s="62">
        <v>1</v>
      </c>
      <c r="N50" s="62" t="s">
        <v>488</v>
      </c>
      <c r="O50" s="63" t="s">
        <v>488</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1617</v>
      </c>
      <c r="L52" s="62">
        <v>1576</v>
      </c>
      <c r="M52" s="62">
        <v>1565</v>
      </c>
      <c r="N52" s="62">
        <v>1602</v>
      </c>
      <c r="O52" s="63">
        <v>1640</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582</v>
      </c>
      <c r="L53" s="67">
        <v>619</v>
      </c>
      <c r="M53" s="67">
        <v>593</v>
      </c>
      <c r="N53" s="67">
        <v>666</v>
      </c>
      <c r="O53" s="68">
        <v>484</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uiH5qepKCpyUl/J6+A/E5C5rbvvi9M/gh9K/H/cf/G1v4jdLDCzU8ru6RPm0+ChpckkPAdsGn9gjt6cJq6fig==" saltValue="0U9HIo6zVwPhiYYxwiTx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0">
        <v>18016</v>
      </c>
      <c r="J41" s="341">
        <v>18555</v>
      </c>
      <c r="K41" s="341">
        <v>21830</v>
      </c>
      <c r="L41" s="341">
        <v>24580</v>
      </c>
      <c r="M41" s="342">
        <v>25261</v>
      </c>
    </row>
    <row r="42" spans="2:13" ht="27.75" customHeight="1" x14ac:dyDescent="0.2">
      <c r="B42" s="1171"/>
      <c r="C42" s="1172"/>
      <c r="D42" s="104"/>
      <c r="E42" s="1175" t="s">
        <v>32</v>
      </c>
      <c r="F42" s="1175"/>
      <c r="G42" s="1175"/>
      <c r="H42" s="1176"/>
      <c r="I42" s="343">
        <v>4</v>
      </c>
      <c r="J42" s="344">
        <v>1</v>
      </c>
      <c r="K42" s="344" t="s">
        <v>488</v>
      </c>
      <c r="L42" s="344">
        <v>180</v>
      </c>
      <c r="M42" s="345">
        <v>75</v>
      </c>
    </row>
    <row r="43" spans="2:13" ht="27.75" customHeight="1" x14ac:dyDescent="0.2">
      <c r="B43" s="1171"/>
      <c r="C43" s="1172"/>
      <c r="D43" s="104"/>
      <c r="E43" s="1175" t="s">
        <v>33</v>
      </c>
      <c r="F43" s="1175"/>
      <c r="G43" s="1175"/>
      <c r="H43" s="1176"/>
      <c r="I43" s="343">
        <v>4944</v>
      </c>
      <c r="J43" s="344">
        <v>4698</v>
      </c>
      <c r="K43" s="344">
        <v>4255</v>
      </c>
      <c r="L43" s="344">
        <v>3781</v>
      </c>
      <c r="M43" s="345">
        <v>3561</v>
      </c>
    </row>
    <row r="44" spans="2:13" ht="27.75" customHeight="1" x14ac:dyDescent="0.2">
      <c r="B44" s="1171"/>
      <c r="C44" s="1172"/>
      <c r="D44" s="104"/>
      <c r="E44" s="1175" t="s">
        <v>34</v>
      </c>
      <c r="F44" s="1175"/>
      <c r="G44" s="1175"/>
      <c r="H44" s="1176"/>
      <c r="I44" s="343">
        <v>441</v>
      </c>
      <c r="J44" s="344">
        <v>406</v>
      </c>
      <c r="K44" s="344">
        <v>361</v>
      </c>
      <c r="L44" s="344">
        <v>345</v>
      </c>
      <c r="M44" s="345">
        <v>319</v>
      </c>
    </row>
    <row r="45" spans="2:13" ht="27.75" customHeight="1" x14ac:dyDescent="0.2">
      <c r="B45" s="1171"/>
      <c r="C45" s="1172"/>
      <c r="D45" s="104"/>
      <c r="E45" s="1175" t="s">
        <v>35</v>
      </c>
      <c r="F45" s="1175"/>
      <c r="G45" s="1175"/>
      <c r="H45" s="1176"/>
      <c r="I45" s="343">
        <v>3390</v>
      </c>
      <c r="J45" s="344">
        <v>3363</v>
      </c>
      <c r="K45" s="344">
        <v>3285</v>
      </c>
      <c r="L45" s="344">
        <v>3222</v>
      </c>
      <c r="M45" s="345">
        <v>3084</v>
      </c>
    </row>
    <row r="46" spans="2:13" ht="27.75" customHeight="1" x14ac:dyDescent="0.2">
      <c r="B46" s="1171"/>
      <c r="C46" s="1172"/>
      <c r="D46" s="105"/>
      <c r="E46" s="1175" t="s">
        <v>36</v>
      </c>
      <c r="F46" s="1175"/>
      <c r="G46" s="1175"/>
      <c r="H46" s="1176"/>
      <c r="I46" s="343" t="s">
        <v>488</v>
      </c>
      <c r="J46" s="344" t="s">
        <v>488</v>
      </c>
      <c r="K46" s="344" t="s">
        <v>488</v>
      </c>
      <c r="L46" s="344" t="s">
        <v>488</v>
      </c>
      <c r="M46" s="345" t="s">
        <v>488</v>
      </c>
    </row>
    <row r="47" spans="2:13" ht="27.75" customHeight="1" x14ac:dyDescent="0.2">
      <c r="B47" s="1171"/>
      <c r="C47" s="1172"/>
      <c r="D47" s="106"/>
      <c r="E47" s="1185" t="s">
        <v>37</v>
      </c>
      <c r="F47" s="1186"/>
      <c r="G47" s="1186"/>
      <c r="H47" s="1187"/>
      <c r="I47" s="343" t="s">
        <v>488</v>
      </c>
      <c r="J47" s="344" t="s">
        <v>488</v>
      </c>
      <c r="K47" s="344" t="s">
        <v>488</v>
      </c>
      <c r="L47" s="344" t="s">
        <v>488</v>
      </c>
      <c r="M47" s="345" t="s">
        <v>488</v>
      </c>
    </row>
    <row r="48" spans="2:13" ht="27.75" customHeight="1" x14ac:dyDescent="0.2">
      <c r="B48" s="1171"/>
      <c r="C48" s="1172"/>
      <c r="D48" s="104"/>
      <c r="E48" s="1175" t="s">
        <v>38</v>
      </c>
      <c r="F48" s="1175"/>
      <c r="G48" s="1175"/>
      <c r="H48" s="1176"/>
      <c r="I48" s="343" t="s">
        <v>488</v>
      </c>
      <c r="J48" s="344" t="s">
        <v>488</v>
      </c>
      <c r="K48" s="344" t="s">
        <v>488</v>
      </c>
      <c r="L48" s="344" t="s">
        <v>488</v>
      </c>
      <c r="M48" s="345" t="s">
        <v>488</v>
      </c>
    </row>
    <row r="49" spans="2:13" ht="27.75" customHeight="1" x14ac:dyDescent="0.2">
      <c r="B49" s="1173"/>
      <c r="C49" s="1174"/>
      <c r="D49" s="104"/>
      <c r="E49" s="1175" t="s">
        <v>39</v>
      </c>
      <c r="F49" s="1175"/>
      <c r="G49" s="1175"/>
      <c r="H49" s="1176"/>
      <c r="I49" s="343" t="s">
        <v>488</v>
      </c>
      <c r="J49" s="344" t="s">
        <v>488</v>
      </c>
      <c r="K49" s="344" t="s">
        <v>488</v>
      </c>
      <c r="L49" s="344" t="s">
        <v>488</v>
      </c>
      <c r="M49" s="345" t="s">
        <v>488</v>
      </c>
    </row>
    <row r="50" spans="2:13" ht="27.75" customHeight="1" x14ac:dyDescent="0.2">
      <c r="B50" s="1169" t="s">
        <v>40</v>
      </c>
      <c r="C50" s="1170"/>
      <c r="D50" s="107"/>
      <c r="E50" s="1175" t="s">
        <v>41</v>
      </c>
      <c r="F50" s="1175"/>
      <c r="G50" s="1175"/>
      <c r="H50" s="1176"/>
      <c r="I50" s="343">
        <v>6474</v>
      </c>
      <c r="J50" s="344">
        <v>5791</v>
      </c>
      <c r="K50" s="344">
        <v>6301</v>
      </c>
      <c r="L50" s="344">
        <v>6987</v>
      </c>
      <c r="M50" s="345">
        <v>6999</v>
      </c>
    </row>
    <row r="51" spans="2:13" ht="27.75" customHeight="1" x14ac:dyDescent="0.2">
      <c r="B51" s="1171"/>
      <c r="C51" s="1172"/>
      <c r="D51" s="104"/>
      <c r="E51" s="1175" t="s">
        <v>42</v>
      </c>
      <c r="F51" s="1175"/>
      <c r="G51" s="1175"/>
      <c r="H51" s="1176"/>
      <c r="I51" s="343" t="s">
        <v>488</v>
      </c>
      <c r="J51" s="344" t="s">
        <v>488</v>
      </c>
      <c r="K51" s="344" t="s">
        <v>488</v>
      </c>
      <c r="L51" s="344" t="s">
        <v>488</v>
      </c>
      <c r="M51" s="345" t="s">
        <v>488</v>
      </c>
    </row>
    <row r="52" spans="2:13" ht="27.75" customHeight="1" x14ac:dyDescent="0.2">
      <c r="B52" s="1173"/>
      <c r="C52" s="1174"/>
      <c r="D52" s="104"/>
      <c r="E52" s="1175" t="s">
        <v>43</v>
      </c>
      <c r="F52" s="1175"/>
      <c r="G52" s="1175"/>
      <c r="H52" s="1176"/>
      <c r="I52" s="343">
        <v>17145</v>
      </c>
      <c r="J52" s="344">
        <v>17655</v>
      </c>
      <c r="K52" s="344">
        <v>19577</v>
      </c>
      <c r="L52" s="344">
        <v>20730</v>
      </c>
      <c r="M52" s="345">
        <v>21140</v>
      </c>
    </row>
    <row r="53" spans="2:13" ht="27.75" customHeight="1" thickBot="1" x14ac:dyDescent="0.25">
      <c r="B53" s="1177" t="s">
        <v>19</v>
      </c>
      <c r="C53" s="1178"/>
      <c r="D53" s="108"/>
      <c r="E53" s="1179" t="s">
        <v>44</v>
      </c>
      <c r="F53" s="1179"/>
      <c r="G53" s="1179"/>
      <c r="H53" s="1180"/>
      <c r="I53" s="346">
        <v>3177</v>
      </c>
      <c r="J53" s="347">
        <v>3577</v>
      </c>
      <c r="K53" s="347">
        <v>3852</v>
      </c>
      <c r="L53" s="347">
        <v>4392</v>
      </c>
      <c r="M53" s="348">
        <v>4162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i8Wcy3AKfuv6P1OyKCn7Js/+Mdp1npm1IJ2BTgRDyPg/qMWdoI0sw/CoEvdiMMIfU7PntIrNgrBSaM1Rrn4Bcw==" saltValue="A5Q8ZKrnR6ACn9nnq39G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528</v>
      </c>
      <c r="G54" s="117" t="s">
        <v>529</v>
      </c>
      <c r="H54" s="118" t="s">
        <v>530</v>
      </c>
    </row>
    <row r="55" spans="2:8" ht="52.5" customHeight="1" x14ac:dyDescent="0.2">
      <c r="B55" s="119"/>
      <c r="C55" s="1196" t="s">
        <v>46</v>
      </c>
      <c r="D55" s="1196"/>
      <c r="E55" s="1197"/>
      <c r="F55" s="120">
        <v>4323</v>
      </c>
      <c r="G55" s="120">
        <v>5072</v>
      </c>
      <c r="H55" s="121">
        <v>5238</v>
      </c>
    </row>
    <row r="56" spans="2:8" ht="52.5" customHeight="1" x14ac:dyDescent="0.2">
      <c r="B56" s="122"/>
      <c r="C56" s="1198" t="s">
        <v>47</v>
      </c>
      <c r="D56" s="1198"/>
      <c r="E56" s="1199"/>
      <c r="F56" s="123">
        <v>614</v>
      </c>
      <c r="G56" s="123">
        <v>547</v>
      </c>
      <c r="H56" s="124">
        <v>536</v>
      </c>
    </row>
    <row r="57" spans="2:8" ht="53.25" customHeight="1" x14ac:dyDescent="0.2">
      <c r="B57" s="122"/>
      <c r="C57" s="1200" t="s">
        <v>48</v>
      </c>
      <c r="D57" s="1200"/>
      <c r="E57" s="1201"/>
      <c r="F57" s="125">
        <v>4526</v>
      </c>
      <c r="G57" s="125">
        <v>4455</v>
      </c>
      <c r="H57" s="126">
        <v>4139</v>
      </c>
    </row>
    <row r="58" spans="2:8" ht="45.75" customHeight="1" x14ac:dyDescent="0.2">
      <c r="B58" s="127"/>
      <c r="C58" s="1188" t="s">
        <v>548</v>
      </c>
      <c r="D58" s="1189"/>
      <c r="E58" s="1190"/>
      <c r="F58" s="349">
        <v>2256</v>
      </c>
      <c r="G58" s="349">
        <v>2108</v>
      </c>
      <c r="H58" s="128">
        <v>1968</v>
      </c>
    </row>
    <row r="59" spans="2:8" ht="45.75" customHeight="1" x14ac:dyDescent="0.2">
      <c r="B59" s="127"/>
      <c r="C59" s="1188" t="s">
        <v>549</v>
      </c>
      <c r="D59" s="1189"/>
      <c r="E59" s="1190"/>
      <c r="F59" s="349">
        <v>745</v>
      </c>
      <c r="G59" s="349">
        <v>822</v>
      </c>
      <c r="H59" s="128">
        <v>807</v>
      </c>
    </row>
    <row r="60" spans="2:8" ht="45.75" customHeight="1" x14ac:dyDescent="0.2">
      <c r="B60" s="127"/>
      <c r="C60" s="1188" t="s">
        <v>550</v>
      </c>
      <c r="D60" s="1189"/>
      <c r="E60" s="1190"/>
      <c r="F60" s="349">
        <v>392</v>
      </c>
      <c r="G60" s="349">
        <v>392</v>
      </c>
      <c r="H60" s="128">
        <v>392</v>
      </c>
    </row>
    <row r="61" spans="2:8" ht="45.75" customHeight="1" x14ac:dyDescent="0.2">
      <c r="B61" s="127"/>
      <c r="C61" s="1188" t="s">
        <v>552</v>
      </c>
      <c r="D61" s="1189"/>
      <c r="E61" s="1190"/>
      <c r="F61" s="349">
        <v>519</v>
      </c>
      <c r="G61" s="349">
        <v>462</v>
      </c>
      <c r="H61" s="128">
        <v>350</v>
      </c>
    </row>
    <row r="62" spans="2:8" ht="45.75" customHeight="1" thickBot="1" x14ac:dyDescent="0.25">
      <c r="B62" s="129"/>
      <c r="C62" s="1191" t="s">
        <v>551</v>
      </c>
      <c r="D62" s="1192"/>
      <c r="E62" s="1193"/>
      <c r="F62" s="350">
        <v>290</v>
      </c>
      <c r="G62" s="350">
        <v>264</v>
      </c>
      <c r="H62" s="130">
        <v>200</v>
      </c>
    </row>
    <row r="63" spans="2:8" ht="52.5" customHeight="1" thickBot="1" x14ac:dyDescent="0.25">
      <c r="B63" s="131"/>
      <c r="C63" s="1194" t="s">
        <v>49</v>
      </c>
      <c r="D63" s="1194"/>
      <c r="E63" s="1195"/>
      <c r="F63" s="132">
        <v>9463</v>
      </c>
      <c r="G63" s="132">
        <v>10073</v>
      </c>
      <c r="H63" s="133">
        <v>9913</v>
      </c>
    </row>
    <row r="64" spans="2:8" ht="13" x14ac:dyDescent="0.2"/>
  </sheetData>
  <sheetProtection algorithmName="SHA-512" hashValue="reSJGvebdJa0I0NvNfsAJN3U1uFWGUqb7gTlrveua4BhdRIE2NwdPBELJXvjyCnXAGgEM8JsBI/Patzx1QYa3g==" saltValue="ULDOVllkJjyA2kcdZ8nf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50</v>
      </c>
      <c r="E2" s="145"/>
      <c r="F2" s="146" t="s">
        <v>525</v>
      </c>
      <c r="G2" s="147"/>
      <c r="H2" s="148"/>
    </row>
    <row r="3" spans="1:8" x14ac:dyDescent="0.2">
      <c r="A3" s="144" t="s">
        <v>518</v>
      </c>
      <c r="B3" s="149"/>
      <c r="C3" s="150"/>
      <c r="D3" s="151">
        <v>101487</v>
      </c>
      <c r="E3" s="152"/>
      <c r="F3" s="153">
        <v>79288</v>
      </c>
      <c r="G3" s="154"/>
      <c r="H3" s="155"/>
    </row>
    <row r="4" spans="1:8" x14ac:dyDescent="0.2">
      <c r="A4" s="156"/>
      <c r="B4" s="157"/>
      <c r="C4" s="158"/>
      <c r="D4" s="159">
        <v>64730</v>
      </c>
      <c r="E4" s="160"/>
      <c r="F4" s="161">
        <v>41870</v>
      </c>
      <c r="G4" s="162"/>
      <c r="H4" s="163"/>
    </row>
    <row r="5" spans="1:8" x14ac:dyDescent="0.2">
      <c r="A5" s="144" t="s">
        <v>520</v>
      </c>
      <c r="B5" s="149"/>
      <c r="C5" s="150"/>
      <c r="D5" s="151">
        <v>90262</v>
      </c>
      <c r="E5" s="152"/>
      <c r="F5" s="153">
        <v>84962</v>
      </c>
      <c r="G5" s="154"/>
      <c r="H5" s="155"/>
    </row>
    <row r="6" spans="1:8" x14ac:dyDescent="0.2">
      <c r="A6" s="156"/>
      <c r="B6" s="157"/>
      <c r="C6" s="158"/>
      <c r="D6" s="159">
        <v>59391</v>
      </c>
      <c r="E6" s="160"/>
      <c r="F6" s="161">
        <v>42793</v>
      </c>
      <c r="G6" s="162"/>
      <c r="H6" s="163"/>
    </row>
    <row r="7" spans="1:8" x14ac:dyDescent="0.2">
      <c r="A7" s="144" t="s">
        <v>521</v>
      </c>
      <c r="B7" s="149"/>
      <c r="C7" s="150"/>
      <c r="D7" s="151">
        <v>121283</v>
      </c>
      <c r="E7" s="152"/>
      <c r="F7" s="153">
        <v>71279</v>
      </c>
      <c r="G7" s="154"/>
      <c r="H7" s="155"/>
    </row>
    <row r="8" spans="1:8" x14ac:dyDescent="0.2">
      <c r="A8" s="156"/>
      <c r="B8" s="157"/>
      <c r="C8" s="158"/>
      <c r="D8" s="159">
        <v>101215</v>
      </c>
      <c r="E8" s="160"/>
      <c r="F8" s="161">
        <v>36731</v>
      </c>
      <c r="G8" s="162"/>
      <c r="H8" s="163"/>
    </row>
    <row r="9" spans="1:8" x14ac:dyDescent="0.2">
      <c r="A9" s="144" t="s">
        <v>522</v>
      </c>
      <c r="B9" s="149"/>
      <c r="C9" s="150"/>
      <c r="D9" s="151">
        <v>174972</v>
      </c>
      <c r="E9" s="152"/>
      <c r="F9" s="153">
        <v>74994</v>
      </c>
      <c r="G9" s="154"/>
      <c r="H9" s="155"/>
    </row>
    <row r="10" spans="1:8" x14ac:dyDescent="0.2">
      <c r="A10" s="156"/>
      <c r="B10" s="157"/>
      <c r="C10" s="158"/>
      <c r="D10" s="159">
        <v>130020</v>
      </c>
      <c r="E10" s="160"/>
      <c r="F10" s="161">
        <v>36188</v>
      </c>
      <c r="G10" s="162"/>
      <c r="H10" s="163"/>
    </row>
    <row r="11" spans="1:8" x14ac:dyDescent="0.2">
      <c r="A11" s="144" t="s">
        <v>523</v>
      </c>
      <c r="B11" s="149"/>
      <c r="C11" s="150"/>
      <c r="D11" s="151">
        <v>156018</v>
      </c>
      <c r="E11" s="152"/>
      <c r="F11" s="153">
        <v>71849</v>
      </c>
      <c r="G11" s="154"/>
      <c r="H11" s="155"/>
    </row>
    <row r="12" spans="1:8" x14ac:dyDescent="0.2">
      <c r="A12" s="156"/>
      <c r="B12" s="157"/>
      <c r="C12" s="164"/>
      <c r="D12" s="159">
        <v>63690</v>
      </c>
      <c r="E12" s="160"/>
      <c r="F12" s="161">
        <v>36144</v>
      </c>
      <c r="G12" s="162"/>
      <c r="H12" s="163"/>
    </row>
    <row r="13" spans="1:8" x14ac:dyDescent="0.2">
      <c r="A13" s="144"/>
      <c r="B13" s="149"/>
      <c r="C13" s="150"/>
      <c r="D13" s="151">
        <v>128804</v>
      </c>
      <c r="E13" s="152"/>
      <c r="F13" s="153">
        <v>76474</v>
      </c>
      <c r="G13" s="165"/>
      <c r="H13" s="155"/>
    </row>
    <row r="14" spans="1:8" x14ac:dyDescent="0.2">
      <c r="A14" s="156"/>
      <c r="B14" s="157"/>
      <c r="C14" s="158"/>
      <c r="D14" s="159">
        <v>83809</v>
      </c>
      <c r="E14" s="160"/>
      <c r="F14" s="161">
        <v>38745</v>
      </c>
      <c r="G14" s="162"/>
      <c r="H14" s="163"/>
    </row>
    <row r="17" spans="1:11" x14ac:dyDescent="0.2">
      <c r="A17" s="140" t="s">
        <v>51</v>
      </c>
    </row>
    <row r="18" spans="1:11" x14ac:dyDescent="0.2">
      <c r="A18" s="166"/>
      <c r="B18" s="166" t="str">
        <f>実質収支比率等に係る経年分析!F$46</f>
        <v>R01</v>
      </c>
      <c r="C18" s="166" t="str">
        <f>実質収支比率等に係る経年分析!G$46</f>
        <v>R02</v>
      </c>
      <c r="D18" s="166" t="str">
        <f>実質収支比率等に係る経年分析!H$46</f>
        <v>R03</v>
      </c>
      <c r="E18" s="166" t="str">
        <f>実質収支比率等に係る経年分析!I$46</f>
        <v>R04</v>
      </c>
      <c r="F18" s="166" t="str">
        <f>実質収支比率等に係る経年分析!J$46</f>
        <v>R05</v>
      </c>
    </row>
    <row r="19" spans="1:11" x14ac:dyDescent="0.2">
      <c r="A19" s="166" t="s">
        <v>52</v>
      </c>
      <c r="B19" s="166">
        <f>ROUND(VALUE(SUBSTITUTE(実質収支比率等に係る経年分析!F$48,"▲","-")),2)</f>
        <v>7.36</v>
      </c>
      <c r="C19" s="166">
        <f>ROUND(VALUE(SUBSTITUTE(実質収支比率等に係る経年分析!G$48,"▲","-")),2)</f>
        <v>12.8</v>
      </c>
      <c r="D19" s="166">
        <f>ROUND(VALUE(SUBSTITUTE(実質収支比率等に係る経年分析!H$48,"▲","-")),2)</f>
        <v>13.64</v>
      </c>
      <c r="E19" s="166">
        <f>ROUND(VALUE(SUBSTITUTE(実質収支比率等に係る経年分析!I$48,"▲","-")),2)</f>
        <v>14.58</v>
      </c>
      <c r="F19" s="166">
        <f>ROUND(VALUE(SUBSTITUTE(実質収支比率等に係る経年分析!J$48,"▲","-")),2)</f>
        <v>11.08</v>
      </c>
    </row>
    <row r="20" spans="1:11" x14ac:dyDescent="0.2">
      <c r="A20" s="166" t="s">
        <v>53</v>
      </c>
      <c r="B20" s="166">
        <f>ROUND(VALUE(SUBSTITUTE(実質収支比率等に係る経年分析!F$47,"▲","-")),2)</f>
        <v>41.69</v>
      </c>
      <c r="C20" s="166">
        <f>ROUND(VALUE(SUBSTITUTE(実質収支比率等に係る経年分析!G$47,"▲","-")),2)</f>
        <v>35</v>
      </c>
      <c r="D20" s="166">
        <f>ROUND(VALUE(SUBSTITUTE(実質収支比率等に係る経年分析!H$47,"▲","-")),2)</f>
        <v>40.119999999999997</v>
      </c>
      <c r="E20" s="166">
        <f>ROUND(VALUE(SUBSTITUTE(実質収支比率等に係る経年分析!I$47,"▲","-")),2)</f>
        <v>48.41</v>
      </c>
      <c r="F20" s="166">
        <f>ROUND(VALUE(SUBSTITUTE(実質収支比率等に係る経年分析!J$47,"▲","-")),2)</f>
        <v>49.08</v>
      </c>
    </row>
    <row r="21" spans="1:11" x14ac:dyDescent="0.2">
      <c r="A21" s="166" t="s">
        <v>54</v>
      </c>
      <c r="B21" s="166">
        <f>IF(ISNUMBER(VALUE(SUBSTITUTE(実質収支比率等に係る経年分析!F$49,"▲","-"))),ROUND(VALUE(SUBSTITUTE(実質収支比率等に係る経年分析!F$49,"▲","-")),2),NA())</f>
        <v>-8.9700000000000006</v>
      </c>
      <c r="C21" s="166">
        <f>IF(ISNUMBER(VALUE(SUBSTITUTE(実質収支比率等に係る経年分析!G$49,"▲","-"))),ROUND(VALUE(SUBSTITUTE(実質収支比率等に係る経年分析!G$49,"▲","-")),2),NA())</f>
        <v>0.63</v>
      </c>
      <c r="D21" s="166">
        <f>IF(ISNUMBER(VALUE(SUBSTITUTE(実質収支比率等に係る経年分析!H$49,"▲","-"))),ROUND(VALUE(SUBSTITUTE(実質収支比率等に係る経年分析!H$49,"▲","-")),2),NA())</f>
        <v>7.73</v>
      </c>
      <c r="E21" s="166">
        <f>IF(ISNUMBER(VALUE(SUBSTITUTE(実質収支比率等に係る経年分析!I$49,"▲","-"))),ROUND(VALUE(SUBSTITUTE(実質収支比率等に係る経年分析!I$49,"▲","-")),2),NA())</f>
        <v>7.7</v>
      </c>
      <c r="F21" s="166">
        <f>IF(ISNUMBER(VALUE(SUBSTITUTE(実質収支比率等に係る経年分析!J$49,"▲","-"))),ROUND(VALUE(SUBSTITUTE(実質収支比率等に係る経年分析!J$49,"▲","-")),2),NA())</f>
        <v>-1.68</v>
      </c>
    </row>
    <row r="24" spans="1:11" x14ac:dyDescent="0.2">
      <c r="A24" s="140" t="s">
        <v>55</v>
      </c>
    </row>
    <row r="25" spans="1:11" x14ac:dyDescent="0.2">
      <c r="A25" s="167"/>
      <c r="B25" s="167" t="str">
        <f>連結実質赤字比率に係る赤字・黒字の構成分析!F$33</f>
        <v>R01</v>
      </c>
      <c r="C25" s="167"/>
      <c r="D25" s="167" t="str">
        <f>連結実質赤字比率に係る赤字・黒字の構成分析!G$33</f>
        <v>R02</v>
      </c>
      <c r="E25" s="167"/>
      <c r="F25" s="167" t="str">
        <f>連結実質赤字比率に係る赤字・黒字の構成分析!H$33</f>
        <v>R03</v>
      </c>
      <c r="G25" s="167"/>
      <c r="H25" s="167" t="str">
        <f>連結実質赤字比率に係る赤字・黒字の構成分析!I$33</f>
        <v>R04</v>
      </c>
      <c r="I25" s="167"/>
      <c r="J25" s="167" t="str">
        <f>連結実質赤字比率に係る赤字・黒字の構成分析!J$33</f>
        <v>R05</v>
      </c>
      <c r="K25" s="167"/>
    </row>
    <row r="26" spans="1:11" x14ac:dyDescent="0.2">
      <c r="A26" s="167"/>
      <c r="B26" s="167" t="s">
        <v>56</v>
      </c>
      <c r="C26" s="167" t="s">
        <v>57</v>
      </c>
      <c r="D26" s="167" t="s">
        <v>56</v>
      </c>
      <c r="E26" s="167" t="s">
        <v>57</v>
      </c>
      <c r="F26" s="167" t="s">
        <v>56</v>
      </c>
      <c r="G26" s="167" t="s">
        <v>57</v>
      </c>
      <c r="H26" s="167" t="s">
        <v>56</v>
      </c>
      <c r="I26" s="167" t="s">
        <v>57</v>
      </c>
      <c r="J26" s="167" t="s">
        <v>56</v>
      </c>
      <c r="K26" s="167" t="s">
        <v>57</v>
      </c>
    </row>
    <row r="27" spans="1:11" x14ac:dyDescent="0.2">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#N/A</v>
      </c>
      <c r="C27" s="167">
        <f>IF(ROUND(VALUE(SUBSTITUTE(連結実質赤字比率に係る赤字・黒字の構成分析!F$43,"▲", "-")), 2) &gt;= 0, ABS(ROUND(VALUE(SUBSTITUTE(連結実質赤字比率に係る赤字・黒字の構成分析!F$43,"▲", "-")), 2)), NA())</f>
        <v>0.09</v>
      </c>
      <c r="D27" s="167" t="e">
        <f>IF(ROUND(VALUE(SUBSTITUTE(連結実質赤字比率に係る赤字・黒字の構成分析!G$43,"▲", "-")), 2) &lt; 0, ABS(ROUND(VALUE(SUBSTITUTE(連結実質赤字比率に係る赤字・黒字の構成分析!G$43,"▲", "-")), 2)), NA())</f>
        <v>#N/A</v>
      </c>
      <c r="E27" s="167">
        <f>IF(ROUND(VALUE(SUBSTITUTE(連結実質赤字比率に係る赤字・黒字の構成分析!G$43,"▲", "-")), 2) &gt;= 0, ABS(ROUND(VALUE(SUBSTITUTE(連結実質赤字比率に係る赤字・黒字の構成分析!G$43,"▲", "-")), 2)), NA())</f>
        <v>0.46</v>
      </c>
      <c r="F27" s="167" t="e">
        <f>IF(ROUND(VALUE(SUBSTITUTE(連結実質赤字比率に係る赤字・黒字の構成分析!H$43,"▲", "-")), 2) &lt; 0, ABS(ROUND(VALUE(SUBSTITUTE(連結実質赤字比率に係る赤字・黒字の構成分析!H$43,"▲", "-")), 2)), NA())</f>
        <v>#N/A</v>
      </c>
      <c r="G27" s="167">
        <f>IF(ROUND(VALUE(SUBSTITUTE(連結実質赤字比率に係る赤字・黒字の構成分析!H$43,"▲", "-")), 2) &gt;= 0, ABS(ROUND(VALUE(SUBSTITUTE(連結実質赤字比率に係る赤字・黒字の構成分析!H$43,"▲", "-")), 2)), NA())</f>
        <v>0</v>
      </c>
      <c r="H27" s="167" t="e">
        <f>IF(ROUND(VALUE(SUBSTITUTE(連結実質赤字比率に係る赤字・黒字の構成分析!I$43,"▲", "-")), 2) &lt; 0, ABS(ROUND(VALUE(SUBSTITUTE(連結実質赤字比率に係る赤字・黒字の構成分析!I$43,"▲", "-")), 2)), NA())</f>
        <v>#N/A</v>
      </c>
      <c r="I27" s="167">
        <f>IF(ROUND(VALUE(SUBSTITUTE(連結実質赤字比率に係る赤字・黒字の構成分析!I$43,"▲", "-")), 2) &gt;= 0, ABS(ROUND(VALUE(SUBSTITUTE(連結実質赤字比率に係る赤字・黒字の構成分析!I$43,"▲", "-")), 2)), NA())</f>
        <v>0.08</v>
      </c>
      <c r="J27" s="167" t="e">
        <f>IF(ROUND(VALUE(SUBSTITUTE(連結実質赤字比率に係る赤字・黒字の構成分析!J$43,"▲", "-")), 2) &lt; 0, ABS(ROUND(VALUE(SUBSTITUTE(連結実質赤字比率に係る赤字・黒字の構成分析!J$43,"▲", "-")), 2)), NA())</f>
        <v>#VALUE!</v>
      </c>
      <c r="K27" s="167" t="e">
        <f>IF(ROUND(VALUE(SUBSTITUTE(連結実質赤字比率に係る赤字・黒字の構成分析!J$43,"▲", "-")), 2) &gt;= 0, ABS(ROUND(VALUE(SUBSTITUTE(連結実質赤字比率に係る赤字・黒字の構成分析!J$43,"▲", "-")), 2)), NA())</f>
        <v>#VALUE!</v>
      </c>
    </row>
    <row r="28" spans="1:11" x14ac:dyDescent="0.2">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x14ac:dyDescent="0.2">
      <c r="A29" s="167" t="str">
        <f>IF(連結実質赤字比率に係る赤字・黒字の構成分析!C$41="",NA(),連結実質赤字比率に係る赤字・黒字の構成分析!C$41)</f>
        <v>公共用地取得事業特別会計</v>
      </c>
      <c r="B29" s="167" t="e">
        <f>IF(ROUND(VALUE(SUBSTITUTE(連結実質赤字比率に係る赤字・黒字の構成分析!F$41,"▲", "-")), 2) &lt; 0, ABS(ROUND(VALUE(SUBSTITUTE(連結実質赤字比率に係る赤字・黒字の構成分析!F$41,"▲", "-")), 2)), NA())</f>
        <v>#N/A</v>
      </c>
      <c r="C29" s="167">
        <f>IF(ROUND(VALUE(SUBSTITUTE(連結実質赤字比率に係る赤字・黒字の構成分析!F$41,"▲", "-")), 2) &gt;= 0, ABS(ROUND(VALUE(SUBSTITUTE(連結実質赤字比率に係る赤字・黒字の構成分析!F$41,"▲", "-")), 2)), NA())</f>
        <v>0</v>
      </c>
      <c r="D29" s="167" t="e">
        <f>IF(ROUND(VALUE(SUBSTITUTE(連結実質赤字比率に係る赤字・黒字の構成分析!G$41,"▲", "-")), 2) &lt; 0, ABS(ROUND(VALUE(SUBSTITUTE(連結実質赤字比率に係る赤字・黒字の構成分析!G$41,"▲", "-")), 2)), NA())</f>
        <v>#N/A</v>
      </c>
      <c r="E29" s="167">
        <f>IF(ROUND(VALUE(SUBSTITUTE(連結実質赤字比率に係る赤字・黒字の構成分析!G$41,"▲", "-")), 2) &gt;= 0, ABS(ROUND(VALUE(SUBSTITUTE(連結実質赤字比率に係る赤字・黒字の構成分析!G$41,"▲", "-")), 2)), NA())</f>
        <v>0</v>
      </c>
      <c r="F29" s="167" t="e">
        <f>IF(ROUND(VALUE(SUBSTITUTE(連結実質赤字比率に係る赤字・黒字の構成分析!H$41,"▲", "-")), 2) &lt; 0, ABS(ROUND(VALUE(SUBSTITUTE(連結実質赤字比率に係る赤字・黒字の構成分析!H$41,"▲", "-")), 2)), NA())</f>
        <v>#N/A</v>
      </c>
      <c r="G29" s="167">
        <f>IF(ROUND(VALUE(SUBSTITUTE(連結実質赤字比率に係る赤字・黒字の構成分析!H$41,"▲", "-")), 2) &gt;= 0, ABS(ROUND(VALUE(SUBSTITUTE(連結実質赤字比率に係る赤字・黒字の構成分析!H$41,"▲", "-")), 2)), NA())</f>
        <v>0</v>
      </c>
      <c r="H29" s="167" t="e">
        <f>IF(ROUND(VALUE(SUBSTITUTE(連結実質赤字比率に係る赤字・黒字の構成分析!I$41,"▲", "-")), 2) &lt; 0, ABS(ROUND(VALUE(SUBSTITUTE(連結実質赤字比率に係る赤字・黒字の構成分析!I$41,"▲", "-")), 2)), NA())</f>
        <v>#N/A</v>
      </c>
      <c r="I29" s="167">
        <f>IF(ROUND(VALUE(SUBSTITUTE(連結実質赤字比率に係る赤字・黒字の構成分析!I$41,"▲", "-")), 2) &gt;= 0, ABS(ROUND(VALUE(SUBSTITUTE(連結実質赤字比率に係る赤字・黒字の構成分析!I$41,"▲", "-")), 2)), NA())</f>
        <v>0</v>
      </c>
      <c r="J29" s="167" t="e">
        <f>IF(ROUND(VALUE(SUBSTITUTE(連結実質赤字比率に係る赤字・黒字の構成分析!J$41,"▲", "-")), 2) &lt; 0, ABS(ROUND(VALUE(SUBSTITUTE(連結実質赤字比率に係る赤字・黒字の構成分析!J$41,"▲", "-")), 2)), NA())</f>
        <v>#N/A</v>
      </c>
      <c r="K29" s="167">
        <f>IF(ROUND(VALUE(SUBSTITUTE(連結実質赤字比率に係る赤字・黒字の構成分析!J$41,"▲", "-")), 2) &gt;= 0, ABS(ROUND(VALUE(SUBSTITUTE(連結実質赤字比率に係る赤字・黒字の構成分析!J$41,"▲", "-")), 2)), NA())</f>
        <v>0</v>
      </c>
    </row>
    <row r="30" spans="1:11" x14ac:dyDescent="0.2">
      <c r="A30" s="167" t="str">
        <f>IF(連結実質赤字比率に係る赤字・黒字の構成分析!C$40="",NA(),連結実質赤字比率に係る赤字・黒字の構成分析!C$40)</f>
        <v>後期高齢者医療特別会計</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0.05</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0.01</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0.01</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0.15</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0.14000000000000001</v>
      </c>
    </row>
    <row r="31" spans="1:11" x14ac:dyDescent="0.2">
      <c r="A31" s="167" t="str">
        <f>IF(連結実質赤字比率に係る赤字・黒字の構成分析!C$39="",NA(),連結実質赤字比率に係る赤字・黒字の構成分析!C$39)</f>
        <v>国民健康保険特別会計</v>
      </c>
      <c r="B31" s="167" t="e">
        <f>IF(ROUND(VALUE(SUBSTITUTE(連結実質赤字比率に係る赤字・黒字の構成分析!F$39,"▲", "-")), 2) &lt; 0, ABS(ROUND(VALUE(SUBSTITUTE(連結実質赤字比率に係る赤字・黒字の構成分析!F$39,"▲", "-")), 2)), NA())</f>
        <v>#N/A</v>
      </c>
      <c r="C31" s="167">
        <f>IF(ROUND(VALUE(SUBSTITUTE(連結実質赤字比率に係る赤字・黒字の構成分析!F$39,"▲", "-")), 2) &gt;= 0, ABS(ROUND(VALUE(SUBSTITUTE(連結実質赤字比率に係る赤字・黒字の構成分析!F$39,"▲", "-")), 2)), NA())</f>
        <v>0.61</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0.68</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0.92</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0.49</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0.4</v>
      </c>
    </row>
    <row r="32" spans="1:11" x14ac:dyDescent="0.2">
      <c r="A32" s="167" t="str">
        <f>IF(連結実質赤字比率に係る赤字・黒字の構成分析!C$38="",NA(),連結実質赤字比率に係る赤字・黒字の構成分析!C$38)</f>
        <v>介護保険特別会計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0.54</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0.22</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1.67</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2.0299999999999998</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1.98</v>
      </c>
    </row>
    <row r="33" spans="1:16" x14ac:dyDescent="0.2">
      <c r="A33" s="167" t="str">
        <f>IF(連結実質赤字比率に係る赤字・黒字の構成分析!C$37="",NA(),連結実質赤字比率に係る赤字・黒字の構成分析!C$37)</f>
        <v>下水道事業会計</v>
      </c>
      <c r="B33" s="167" t="e">
        <f>IF(ROUND(VALUE(SUBSTITUTE(連結実質赤字比率に係る赤字・黒字の構成分析!F$37,"▲", "-")), 2) &lt; 0, ABS(ROUND(VALUE(SUBSTITUTE(連結実質赤字比率に係る赤字・黒字の構成分析!F$37,"▲", "-")), 2)), NA())</f>
        <v>#N/A</v>
      </c>
      <c r="C33" s="167">
        <f>IF(ROUND(VALUE(SUBSTITUTE(連結実質赤字比率に係る赤字・黒字の構成分析!F$37,"▲", "-")), 2) &gt;= 0, ABS(ROUND(VALUE(SUBSTITUTE(連結実質赤字比率に係る赤字・黒字の構成分析!F$37,"▲", "-")), 2)), NA())</f>
        <v>1.56</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2.08</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2.39</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2.52</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2.88</v>
      </c>
    </row>
    <row r="34" spans="1:16" x14ac:dyDescent="0.2">
      <c r="A34" s="167" t="str">
        <f>IF(連結実質赤字比率に係る赤字・黒字の構成分析!C$36="",NA(),連結実質赤字比率に係る赤字・黒字の構成分析!C$36)</f>
        <v>温泉事業会計</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5.09</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5.16</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5.01</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5.09</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4.83</v>
      </c>
    </row>
    <row r="35" spans="1:16" x14ac:dyDescent="0.2">
      <c r="A35" s="167" t="str">
        <f>IF(連結実質赤字比率に係る赤字・黒字の構成分析!C$35="",NA(),連結実質赤字比率に係る赤字・黒字の構成分析!C$35)</f>
        <v>水道事業会計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6.81</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7.05</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7.57</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7.41</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7.12</v>
      </c>
    </row>
    <row r="36" spans="1:16" x14ac:dyDescent="0.2">
      <c r="A36" s="167" t="str">
        <f>IF(連結実質赤字比率に係る赤字・黒字の構成分析!C$34="",NA(),連結実質赤字比率に係る赤字・黒字の構成分析!C$34)</f>
        <v>一般会計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7.35</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12.8</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13.63</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14.58</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11.08</v>
      </c>
    </row>
    <row r="39" spans="1:16" x14ac:dyDescent="0.2">
      <c r="A39" s="140" t="s">
        <v>58</v>
      </c>
    </row>
    <row r="40" spans="1:16" x14ac:dyDescent="0.2">
      <c r="A40" s="168"/>
      <c r="B40" s="168" t="str">
        <f>'実質公債費比率（分子）の構造'!K$44</f>
        <v>R01</v>
      </c>
      <c r="C40" s="168"/>
      <c r="D40" s="168"/>
      <c r="E40" s="168" t="str">
        <f>'実質公債費比率（分子）の構造'!L$44</f>
        <v>R02</v>
      </c>
      <c r="F40" s="168"/>
      <c r="G40" s="168"/>
      <c r="H40" s="168" t="str">
        <f>'実質公債費比率（分子）の構造'!M$44</f>
        <v>R03</v>
      </c>
      <c r="I40" s="168"/>
      <c r="J40" s="168"/>
      <c r="K40" s="168" t="str">
        <f>'実質公債費比率（分子）の構造'!N$44</f>
        <v>R04</v>
      </c>
      <c r="L40" s="168"/>
      <c r="M40" s="168"/>
      <c r="N40" s="168" t="str">
        <f>'実質公債費比率（分子）の構造'!O$44</f>
        <v>R05</v>
      </c>
      <c r="O40" s="168"/>
      <c r="P40" s="168"/>
    </row>
    <row r="41" spans="1:16" x14ac:dyDescent="0.2">
      <c r="A41" s="168"/>
      <c r="B41" s="168" t="s">
        <v>59</v>
      </c>
      <c r="C41" s="168"/>
      <c r="D41" s="168" t="s">
        <v>60</v>
      </c>
      <c r="E41" s="168" t="s">
        <v>59</v>
      </c>
      <c r="F41" s="168"/>
      <c r="G41" s="168" t="s">
        <v>60</v>
      </c>
      <c r="H41" s="168" t="s">
        <v>59</v>
      </c>
      <c r="I41" s="168"/>
      <c r="J41" s="168" t="s">
        <v>60</v>
      </c>
      <c r="K41" s="168" t="s">
        <v>59</v>
      </c>
      <c r="L41" s="168"/>
      <c r="M41" s="168" t="s">
        <v>60</v>
      </c>
      <c r="N41" s="168" t="s">
        <v>59</v>
      </c>
      <c r="O41" s="168"/>
      <c r="P41" s="168" t="s">
        <v>60</v>
      </c>
    </row>
    <row r="42" spans="1:16" x14ac:dyDescent="0.2">
      <c r="A42" s="168" t="s">
        <v>61</v>
      </c>
      <c r="B42" s="168"/>
      <c r="C42" s="168"/>
      <c r="D42" s="168">
        <f>'実質公債費比率（分子）の構造'!K$52</f>
        <v>1617</v>
      </c>
      <c r="E42" s="168"/>
      <c r="F42" s="168"/>
      <c r="G42" s="168">
        <f>'実質公債費比率（分子）の構造'!L$52</f>
        <v>1576</v>
      </c>
      <c r="H42" s="168"/>
      <c r="I42" s="168"/>
      <c r="J42" s="168">
        <f>'実質公債費比率（分子）の構造'!M$52</f>
        <v>1565</v>
      </c>
      <c r="K42" s="168"/>
      <c r="L42" s="168"/>
      <c r="M42" s="168">
        <f>'実質公債費比率（分子）の構造'!N$52</f>
        <v>1602</v>
      </c>
      <c r="N42" s="168"/>
      <c r="O42" s="168"/>
      <c r="P42" s="168">
        <f>'実質公債費比率（分子）の構造'!O$52</f>
        <v>1640</v>
      </c>
    </row>
    <row r="43" spans="1:16" x14ac:dyDescent="0.2">
      <c r="A43" s="168" t="s">
        <v>16</v>
      </c>
      <c r="B43" s="168" t="str">
        <f>'実質公債費比率（分子）の構造'!K$51</f>
        <v>-</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t="str">
        <f>'実質公債費比率（分子）の構造'!O$51</f>
        <v>-</v>
      </c>
      <c r="O43" s="168"/>
      <c r="P43" s="168"/>
    </row>
    <row r="44" spans="1:16" x14ac:dyDescent="0.2">
      <c r="A44" s="168" t="s">
        <v>62</v>
      </c>
      <c r="B44" s="168">
        <f>'実質公債費比率（分子）の構造'!K$50</f>
        <v>1</v>
      </c>
      <c r="C44" s="168"/>
      <c r="D44" s="168"/>
      <c r="E44" s="168">
        <f>'実質公債費比率（分子）の構造'!L$50</f>
        <v>1</v>
      </c>
      <c r="F44" s="168"/>
      <c r="G44" s="168"/>
      <c r="H44" s="168">
        <f>'実質公債費比率（分子）の構造'!M$50</f>
        <v>1</v>
      </c>
      <c r="I44" s="168"/>
      <c r="J44" s="168"/>
      <c r="K44" s="168" t="str">
        <f>'実質公債費比率（分子）の構造'!N$50</f>
        <v>-</v>
      </c>
      <c r="L44" s="168"/>
      <c r="M44" s="168"/>
      <c r="N44" s="168" t="str">
        <f>'実質公債費比率（分子）の構造'!O$50</f>
        <v>-</v>
      </c>
      <c r="O44" s="168"/>
      <c r="P44" s="168"/>
    </row>
    <row r="45" spans="1:16" x14ac:dyDescent="0.2">
      <c r="A45" s="168" t="s">
        <v>63</v>
      </c>
      <c r="B45" s="168">
        <f>'実質公債費比率（分子）の構造'!K$49</f>
        <v>19</v>
      </c>
      <c r="C45" s="168"/>
      <c r="D45" s="168"/>
      <c r="E45" s="168">
        <f>'実質公債費比率（分子）の構造'!L$49</f>
        <v>21</v>
      </c>
      <c r="F45" s="168"/>
      <c r="G45" s="168"/>
      <c r="H45" s="168">
        <f>'実質公債費比率（分子）の構造'!M$49</f>
        <v>23</v>
      </c>
      <c r="I45" s="168"/>
      <c r="J45" s="168"/>
      <c r="K45" s="168">
        <f>'実質公債費比率（分子）の構造'!N$49</f>
        <v>23</v>
      </c>
      <c r="L45" s="168"/>
      <c r="M45" s="168"/>
      <c r="N45" s="168">
        <f>'実質公債費比率（分子）の構造'!O$49</f>
        <v>23</v>
      </c>
      <c r="O45" s="168"/>
      <c r="P45" s="168"/>
    </row>
    <row r="46" spans="1:16" x14ac:dyDescent="0.2">
      <c r="A46" s="168" t="s">
        <v>64</v>
      </c>
      <c r="B46" s="168">
        <f>'実質公債費比率（分子）の構造'!K$48</f>
        <v>567</v>
      </c>
      <c r="C46" s="168"/>
      <c r="D46" s="168"/>
      <c r="E46" s="168">
        <f>'実質公債費比率（分子）の構造'!L$48</f>
        <v>560</v>
      </c>
      <c r="F46" s="168"/>
      <c r="G46" s="168"/>
      <c r="H46" s="168">
        <f>'実質公債費比率（分子）の構造'!M$48</f>
        <v>480</v>
      </c>
      <c r="I46" s="168"/>
      <c r="J46" s="168"/>
      <c r="K46" s="168">
        <f>'実質公債費比率（分子）の構造'!N$48</f>
        <v>511</v>
      </c>
      <c r="L46" s="168"/>
      <c r="M46" s="168"/>
      <c r="N46" s="168">
        <f>'実質公債費比率（分子）の構造'!O$48</f>
        <v>250</v>
      </c>
      <c r="O46" s="168"/>
      <c r="P46" s="168"/>
    </row>
    <row r="47" spans="1:16" x14ac:dyDescent="0.2">
      <c r="A47" s="168" t="s">
        <v>12</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x14ac:dyDescent="0.2">
      <c r="A48" s="168" t="s">
        <v>65</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x14ac:dyDescent="0.2">
      <c r="A49" s="168" t="s">
        <v>66</v>
      </c>
      <c r="B49" s="168">
        <f>'実質公債費比率（分子）の構造'!K$45</f>
        <v>1612</v>
      </c>
      <c r="C49" s="168"/>
      <c r="D49" s="168"/>
      <c r="E49" s="168">
        <f>'実質公債費比率（分子）の構造'!L$45</f>
        <v>1613</v>
      </c>
      <c r="F49" s="168"/>
      <c r="G49" s="168"/>
      <c r="H49" s="168">
        <f>'実質公債費比率（分子）の構造'!M$45</f>
        <v>1654</v>
      </c>
      <c r="I49" s="168"/>
      <c r="J49" s="168"/>
      <c r="K49" s="168">
        <f>'実質公債費比率（分子）の構造'!N$45</f>
        <v>1734</v>
      </c>
      <c r="L49" s="168"/>
      <c r="M49" s="168"/>
      <c r="N49" s="168">
        <f>'実質公債費比率（分子）の構造'!O$45</f>
        <v>1851</v>
      </c>
      <c r="O49" s="168"/>
      <c r="P49" s="168"/>
    </row>
    <row r="50" spans="1:16" x14ac:dyDescent="0.2">
      <c r="A50" s="168" t="s">
        <v>67</v>
      </c>
      <c r="B50" s="168" t="e">
        <f>NA()</f>
        <v>#N/A</v>
      </c>
      <c r="C50" s="168">
        <f>IF(ISNUMBER('実質公債費比率（分子）の構造'!K$53),'実質公債費比率（分子）の構造'!K$53,NA())</f>
        <v>582</v>
      </c>
      <c r="D50" s="168" t="e">
        <f>NA()</f>
        <v>#N/A</v>
      </c>
      <c r="E50" s="168" t="e">
        <f>NA()</f>
        <v>#N/A</v>
      </c>
      <c r="F50" s="168">
        <f>IF(ISNUMBER('実質公債費比率（分子）の構造'!L$53),'実質公債費比率（分子）の構造'!L$53,NA())</f>
        <v>619</v>
      </c>
      <c r="G50" s="168" t="e">
        <f>NA()</f>
        <v>#N/A</v>
      </c>
      <c r="H50" s="168" t="e">
        <f>NA()</f>
        <v>#N/A</v>
      </c>
      <c r="I50" s="168">
        <f>IF(ISNUMBER('実質公債費比率（分子）の構造'!M$53),'実質公債費比率（分子）の構造'!M$53,NA())</f>
        <v>593</v>
      </c>
      <c r="J50" s="168" t="e">
        <f>NA()</f>
        <v>#N/A</v>
      </c>
      <c r="K50" s="168" t="e">
        <f>NA()</f>
        <v>#N/A</v>
      </c>
      <c r="L50" s="168">
        <f>IF(ISNUMBER('実質公債費比率（分子）の構造'!N$53),'実質公債費比率（分子）の構造'!N$53,NA())</f>
        <v>666</v>
      </c>
      <c r="M50" s="168" t="e">
        <f>NA()</f>
        <v>#N/A</v>
      </c>
      <c r="N50" s="168" t="e">
        <f>NA()</f>
        <v>#N/A</v>
      </c>
      <c r="O50" s="168">
        <f>IF(ISNUMBER('実質公債費比率（分子）の構造'!O$53),'実質公債費比率（分子）の構造'!O$53,NA())</f>
        <v>484</v>
      </c>
      <c r="P50" s="168" t="e">
        <f>NA()</f>
        <v>#N/A</v>
      </c>
    </row>
    <row r="53" spans="1:16" x14ac:dyDescent="0.2">
      <c r="A53" s="140" t="s">
        <v>68</v>
      </c>
    </row>
    <row r="54" spans="1:16" x14ac:dyDescent="0.2">
      <c r="A54" s="167"/>
      <c r="B54" s="167" t="str">
        <f>'将来負担比率（分子）の構造'!I$40</f>
        <v>R01</v>
      </c>
      <c r="C54" s="167"/>
      <c r="D54" s="167"/>
      <c r="E54" s="167" t="str">
        <f>'将来負担比率（分子）の構造'!J$40</f>
        <v>R02</v>
      </c>
      <c r="F54" s="167"/>
      <c r="G54" s="167"/>
      <c r="H54" s="167" t="str">
        <f>'将来負担比率（分子）の構造'!K$40</f>
        <v>R03</v>
      </c>
      <c r="I54" s="167"/>
      <c r="J54" s="167"/>
      <c r="K54" s="167" t="str">
        <f>'将来負担比率（分子）の構造'!L$40</f>
        <v>R04</v>
      </c>
      <c r="L54" s="167"/>
      <c r="M54" s="167"/>
      <c r="N54" s="167" t="str">
        <f>'将来負担比率（分子）の構造'!M$40</f>
        <v>R05</v>
      </c>
      <c r="O54" s="167"/>
      <c r="P54" s="167"/>
    </row>
    <row r="55" spans="1:16" x14ac:dyDescent="0.2">
      <c r="A55" s="167"/>
      <c r="B55" s="167" t="s">
        <v>69</v>
      </c>
      <c r="C55" s="167"/>
      <c r="D55" s="167" t="s">
        <v>70</v>
      </c>
      <c r="E55" s="167" t="s">
        <v>69</v>
      </c>
      <c r="F55" s="167"/>
      <c r="G55" s="167" t="s">
        <v>70</v>
      </c>
      <c r="H55" s="167" t="s">
        <v>69</v>
      </c>
      <c r="I55" s="167"/>
      <c r="J55" s="167" t="s">
        <v>70</v>
      </c>
      <c r="K55" s="167" t="s">
        <v>69</v>
      </c>
      <c r="L55" s="167"/>
      <c r="M55" s="167" t="s">
        <v>70</v>
      </c>
      <c r="N55" s="167" t="s">
        <v>69</v>
      </c>
      <c r="O55" s="167"/>
      <c r="P55" s="167" t="s">
        <v>70</v>
      </c>
    </row>
    <row r="56" spans="1:16" x14ac:dyDescent="0.2">
      <c r="A56" s="167" t="s">
        <v>43</v>
      </c>
      <c r="B56" s="167"/>
      <c r="C56" s="167"/>
      <c r="D56" s="167">
        <f>'将来負担比率（分子）の構造'!I$52</f>
        <v>17145</v>
      </c>
      <c r="E56" s="167"/>
      <c r="F56" s="167"/>
      <c r="G56" s="167">
        <f>'将来負担比率（分子）の構造'!J$52</f>
        <v>17655</v>
      </c>
      <c r="H56" s="167"/>
      <c r="I56" s="167"/>
      <c r="J56" s="167">
        <f>'将来負担比率（分子）の構造'!K$52</f>
        <v>19577</v>
      </c>
      <c r="K56" s="167"/>
      <c r="L56" s="167"/>
      <c r="M56" s="167">
        <f>'将来負担比率（分子）の構造'!L$52</f>
        <v>20730</v>
      </c>
      <c r="N56" s="167"/>
      <c r="O56" s="167"/>
      <c r="P56" s="167">
        <f>'将来負担比率（分子）の構造'!M$52</f>
        <v>21140</v>
      </c>
    </row>
    <row r="57" spans="1:16" x14ac:dyDescent="0.2">
      <c r="A57" s="167" t="s">
        <v>42</v>
      </c>
      <c r="B57" s="167"/>
      <c r="C57" s="167"/>
      <c r="D57" s="167" t="str">
        <f>'将来負担比率（分子）の構造'!I$51</f>
        <v>-</v>
      </c>
      <c r="E57" s="167"/>
      <c r="F57" s="167"/>
      <c r="G57" s="167" t="str">
        <f>'将来負担比率（分子）の構造'!J$51</f>
        <v>-</v>
      </c>
      <c r="H57" s="167"/>
      <c r="I57" s="167"/>
      <c r="J57" s="167" t="str">
        <f>'将来負担比率（分子）の構造'!K$51</f>
        <v>-</v>
      </c>
      <c r="K57" s="167"/>
      <c r="L57" s="167"/>
      <c r="M57" s="167" t="str">
        <f>'将来負担比率（分子）の構造'!L$51</f>
        <v>-</v>
      </c>
      <c r="N57" s="167"/>
      <c r="O57" s="167"/>
      <c r="P57" s="167" t="str">
        <f>'将来負担比率（分子）の構造'!M$51</f>
        <v>-</v>
      </c>
    </row>
    <row r="58" spans="1:16" x14ac:dyDescent="0.2">
      <c r="A58" s="167" t="s">
        <v>41</v>
      </c>
      <c r="B58" s="167"/>
      <c r="C58" s="167"/>
      <c r="D58" s="167">
        <f>'将来負担比率（分子）の構造'!I$50</f>
        <v>6474</v>
      </c>
      <c r="E58" s="167"/>
      <c r="F58" s="167"/>
      <c r="G58" s="167">
        <f>'将来負担比率（分子）の構造'!J$50</f>
        <v>5791</v>
      </c>
      <c r="H58" s="167"/>
      <c r="I58" s="167"/>
      <c r="J58" s="167">
        <f>'将来負担比率（分子）の構造'!K$50</f>
        <v>6301</v>
      </c>
      <c r="K58" s="167"/>
      <c r="L58" s="167"/>
      <c r="M58" s="167">
        <f>'将来負担比率（分子）の構造'!L$50</f>
        <v>6987</v>
      </c>
      <c r="N58" s="167"/>
      <c r="O58" s="167"/>
      <c r="P58" s="167">
        <f>'将来負担比率（分子）の構造'!M$50</f>
        <v>6999</v>
      </c>
    </row>
    <row r="59" spans="1:16" x14ac:dyDescent="0.2">
      <c r="A59" s="167" t="s">
        <v>39</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x14ac:dyDescent="0.2">
      <c r="A60" s="167" t="s">
        <v>38</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x14ac:dyDescent="0.2">
      <c r="A61" s="167" t="s">
        <v>36</v>
      </c>
      <c r="B61" s="167" t="str">
        <f>'将来負担比率（分子）の構造'!I$46</f>
        <v>-</v>
      </c>
      <c r="C61" s="167"/>
      <c r="D61" s="167"/>
      <c r="E61" s="167" t="str">
        <f>'将来負担比率（分子）の構造'!J$46</f>
        <v>-</v>
      </c>
      <c r="F61" s="167"/>
      <c r="G61" s="167"/>
      <c r="H61" s="167" t="str">
        <f>'将来負担比率（分子）の構造'!K$46</f>
        <v>-</v>
      </c>
      <c r="I61" s="167"/>
      <c r="J61" s="167"/>
      <c r="K61" s="167" t="str">
        <f>'将来負担比率（分子）の構造'!L$46</f>
        <v>-</v>
      </c>
      <c r="L61" s="167"/>
      <c r="M61" s="167"/>
      <c r="N61" s="167" t="str">
        <f>'将来負担比率（分子）の構造'!M$46</f>
        <v>-</v>
      </c>
      <c r="O61" s="167"/>
      <c r="P61" s="167"/>
    </row>
    <row r="62" spans="1:16" x14ac:dyDescent="0.2">
      <c r="A62" s="167" t="s">
        <v>35</v>
      </c>
      <c r="B62" s="167">
        <f>'将来負担比率（分子）の構造'!I$45</f>
        <v>3390</v>
      </c>
      <c r="C62" s="167"/>
      <c r="D62" s="167"/>
      <c r="E62" s="167">
        <f>'将来負担比率（分子）の構造'!J$45</f>
        <v>3363</v>
      </c>
      <c r="F62" s="167"/>
      <c r="G62" s="167"/>
      <c r="H62" s="167">
        <f>'将来負担比率（分子）の構造'!K$45</f>
        <v>3285</v>
      </c>
      <c r="I62" s="167"/>
      <c r="J62" s="167"/>
      <c r="K62" s="167">
        <f>'将来負担比率（分子）の構造'!L$45</f>
        <v>3222</v>
      </c>
      <c r="L62" s="167"/>
      <c r="M62" s="167"/>
      <c r="N62" s="167">
        <f>'将来負担比率（分子）の構造'!M$45</f>
        <v>3084</v>
      </c>
      <c r="O62" s="167"/>
      <c r="P62" s="167"/>
    </row>
    <row r="63" spans="1:16" x14ac:dyDescent="0.2">
      <c r="A63" s="167" t="s">
        <v>34</v>
      </c>
      <c r="B63" s="167">
        <f>'将来負担比率（分子）の構造'!I$44</f>
        <v>441</v>
      </c>
      <c r="C63" s="167"/>
      <c r="D63" s="167"/>
      <c r="E63" s="167">
        <f>'将来負担比率（分子）の構造'!J$44</f>
        <v>406</v>
      </c>
      <c r="F63" s="167"/>
      <c r="G63" s="167"/>
      <c r="H63" s="167">
        <f>'将来負担比率（分子）の構造'!K$44</f>
        <v>361</v>
      </c>
      <c r="I63" s="167"/>
      <c r="J63" s="167"/>
      <c r="K63" s="167">
        <f>'将来負担比率（分子）の構造'!L$44</f>
        <v>345</v>
      </c>
      <c r="L63" s="167"/>
      <c r="M63" s="167"/>
      <c r="N63" s="167">
        <f>'将来負担比率（分子）の構造'!M$44</f>
        <v>319</v>
      </c>
      <c r="O63" s="167"/>
      <c r="P63" s="167"/>
    </row>
    <row r="64" spans="1:16" x14ac:dyDescent="0.2">
      <c r="A64" s="167" t="s">
        <v>33</v>
      </c>
      <c r="B64" s="167">
        <f>'将来負担比率（分子）の構造'!I$43</f>
        <v>4944</v>
      </c>
      <c r="C64" s="167"/>
      <c r="D64" s="167"/>
      <c r="E64" s="167">
        <f>'将来負担比率（分子）の構造'!J$43</f>
        <v>4698</v>
      </c>
      <c r="F64" s="167"/>
      <c r="G64" s="167"/>
      <c r="H64" s="167">
        <f>'将来負担比率（分子）の構造'!K$43</f>
        <v>4255</v>
      </c>
      <c r="I64" s="167"/>
      <c r="J64" s="167"/>
      <c r="K64" s="167">
        <f>'将来負担比率（分子）の構造'!L$43</f>
        <v>3781</v>
      </c>
      <c r="L64" s="167"/>
      <c r="M64" s="167"/>
      <c r="N64" s="167">
        <f>'将来負担比率（分子）の構造'!M$43</f>
        <v>3561</v>
      </c>
      <c r="O64" s="167"/>
      <c r="P64" s="167"/>
    </row>
    <row r="65" spans="1:16" x14ac:dyDescent="0.2">
      <c r="A65" s="167" t="s">
        <v>32</v>
      </c>
      <c r="B65" s="167">
        <f>'将来負担比率（分子）の構造'!I$42</f>
        <v>4</v>
      </c>
      <c r="C65" s="167"/>
      <c r="D65" s="167"/>
      <c r="E65" s="167">
        <f>'将来負担比率（分子）の構造'!J$42</f>
        <v>1</v>
      </c>
      <c r="F65" s="167"/>
      <c r="G65" s="167"/>
      <c r="H65" s="167" t="str">
        <f>'将来負担比率（分子）の構造'!K$42</f>
        <v>-</v>
      </c>
      <c r="I65" s="167"/>
      <c r="J65" s="167"/>
      <c r="K65" s="167">
        <f>'将来負担比率（分子）の構造'!L$42</f>
        <v>180</v>
      </c>
      <c r="L65" s="167"/>
      <c r="M65" s="167"/>
      <c r="N65" s="167">
        <f>'将来負担比率（分子）の構造'!M$42</f>
        <v>75</v>
      </c>
      <c r="O65" s="167"/>
      <c r="P65" s="167"/>
    </row>
    <row r="66" spans="1:16" x14ac:dyDescent="0.2">
      <c r="A66" s="167" t="s">
        <v>31</v>
      </c>
      <c r="B66" s="167">
        <f>'将来負担比率（分子）の構造'!I$41</f>
        <v>18016</v>
      </c>
      <c r="C66" s="167"/>
      <c r="D66" s="167"/>
      <c r="E66" s="167">
        <f>'将来負担比率（分子）の構造'!J$41</f>
        <v>18555</v>
      </c>
      <c r="F66" s="167"/>
      <c r="G66" s="167"/>
      <c r="H66" s="167">
        <f>'将来負担比率（分子）の構造'!K$41</f>
        <v>21830</v>
      </c>
      <c r="I66" s="167"/>
      <c r="J66" s="167"/>
      <c r="K66" s="167">
        <f>'将来負担比率（分子）の構造'!L$41</f>
        <v>24580</v>
      </c>
      <c r="L66" s="167"/>
      <c r="M66" s="167"/>
      <c r="N66" s="167">
        <f>'将来負担比率（分子）の構造'!M$41</f>
        <v>25261</v>
      </c>
      <c r="O66" s="167"/>
      <c r="P66" s="167"/>
    </row>
    <row r="67" spans="1:16" x14ac:dyDescent="0.2">
      <c r="A67" s="167" t="s">
        <v>71</v>
      </c>
      <c r="B67" s="167" t="e">
        <f>NA()</f>
        <v>#N/A</v>
      </c>
      <c r="C67" s="167">
        <f>IF(ISNUMBER('将来負担比率（分子）の構造'!I$53), IF('将来負担比率（分子）の構造'!I$53 &lt; 0, 0, '将来負担比率（分子）の構造'!I$53), NA())</f>
        <v>3177</v>
      </c>
      <c r="D67" s="167" t="e">
        <f>NA()</f>
        <v>#N/A</v>
      </c>
      <c r="E67" s="167" t="e">
        <f>NA()</f>
        <v>#N/A</v>
      </c>
      <c r="F67" s="167">
        <f>IF(ISNUMBER('将来負担比率（分子）の構造'!J$53), IF('将来負担比率（分子）の構造'!J$53 &lt; 0, 0, '将来負担比率（分子）の構造'!J$53), NA())</f>
        <v>3577</v>
      </c>
      <c r="G67" s="167" t="e">
        <f>NA()</f>
        <v>#N/A</v>
      </c>
      <c r="H67" s="167" t="e">
        <f>NA()</f>
        <v>#N/A</v>
      </c>
      <c r="I67" s="167">
        <f>IF(ISNUMBER('将来負担比率（分子）の構造'!K$53), IF('将来負担比率（分子）の構造'!K$53 &lt; 0, 0, '将来負担比率（分子）の構造'!K$53), NA())</f>
        <v>3852</v>
      </c>
      <c r="J67" s="167" t="e">
        <f>NA()</f>
        <v>#N/A</v>
      </c>
      <c r="K67" s="167" t="e">
        <f>NA()</f>
        <v>#N/A</v>
      </c>
      <c r="L67" s="167">
        <f>IF(ISNUMBER('将来負担比率（分子）の構造'!L$53), IF('将来負担比率（分子）の構造'!L$53 &lt; 0, 0, '将来負担比率（分子）の構造'!L$53), NA())</f>
        <v>4392</v>
      </c>
      <c r="M67" s="167" t="e">
        <f>NA()</f>
        <v>#N/A</v>
      </c>
      <c r="N67" s="167" t="e">
        <f>NA()</f>
        <v>#N/A</v>
      </c>
      <c r="O67" s="167">
        <f>IF(ISNUMBER('将来負担比率（分子）の構造'!M$53), IF('将来負担比率（分子）の構造'!M$53 &lt; 0, 0, '将来負担比率（分子）の構造'!M$53), NA())</f>
        <v>4162</v>
      </c>
      <c r="P67" s="167" t="e">
        <f>NA()</f>
        <v>#N/A</v>
      </c>
    </row>
    <row r="70" spans="1:16" x14ac:dyDescent="0.2">
      <c r="A70" s="169" t="s">
        <v>72</v>
      </c>
      <c r="B70" s="169"/>
      <c r="C70" s="169"/>
      <c r="D70" s="169"/>
      <c r="E70" s="169"/>
      <c r="F70" s="169"/>
    </row>
    <row r="71" spans="1:16" x14ac:dyDescent="0.2">
      <c r="A71" s="170"/>
      <c r="B71" s="170" t="str">
        <f>基金残高に係る経年分析!F54</f>
        <v>R03</v>
      </c>
      <c r="C71" s="170" t="str">
        <f>基金残高に係る経年分析!G54</f>
        <v>R04</v>
      </c>
      <c r="D71" s="170" t="str">
        <f>基金残高に係る経年分析!H54</f>
        <v>R05</v>
      </c>
    </row>
    <row r="72" spans="1:16" x14ac:dyDescent="0.2">
      <c r="A72" s="170" t="s">
        <v>73</v>
      </c>
      <c r="B72" s="171">
        <f>基金残高に係る経年分析!F55</f>
        <v>4323</v>
      </c>
      <c r="C72" s="171">
        <f>基金残高に係る経年分析!G55</f>
        <v>5072</v>
      </c>
      <c r="D72" s="171">
        <f>基金残高に係る経年分析!H55</f>
        <v>5238</v>
      </c>
    </row>
    <row r="73" spans="1:16" x14ac:dyDescent="0.2">
      <c r="A73" s="170" t="s">
        <v>74</v>
      </c>
      <c r="B73" s="171">
        <f>基金残高に係る経年分析!F56</f>
        <v>614</v>
      </c>
      <c r="C73" s="171">
        <f>基金残高に係る経年分析!G56</f>
        <v>547</v>
      </c>
      <c r="D73" s="171">
        <f>基金残高に係る経年分析!H56</f>
        <v>536</v>
      </c>
    </row>
    <row r="74" spans="1:16" x14ac:dyDescent="0.2">
      <c r="A74" s="170" t="s">
        <v>75</v>
      </c>
      <c r="B74" s="171">
        <f>基金残高に係る経年分析!F57</f>
        <v>4526</v>
      </c>
      <c r="C74" s="171">
        <f>基金残高に係る経年分析!G57</f>
        <v>4455</v>
      </c>
      <c r="D74" s="171">
        <f>基金残高に係る経年分析!H57</f>
        <v>4139</v>
      </c>
    </row>
  </sheetData>
  <sheetProtection algorithmName="SHA-512" hashValue="vWlZDy9roCt83OVDbpj6ucTFlcY4+25nP8kTJEpJWLdm7M1yc8vtyLIOnAbox13YpxLWi/3ZxUIPYZhdFFBgiA==" saltValue="0tF7WrDzSHoP5YAt25KM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紅野竜司</cp:lastModifiedBy>
  <cp:lastPrinted>2025-03-18T04:50:01Z</cp:lastPrinted>
  <dcterms:created xsi:type="dcterms:W3CDTF">2025-02-19T02:53:59Z</dcterms:created>
  <dcterms:modified xsi:type="dcterms:W3CDTF">2025-03-18T08:42:08Z</dcterms:modified>
  <cp:category/>
</cp:coreProperties>
</file>