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N:\！！！新フォルダ！！！\20_総務Ｇ\01_上水道\03_決算統計\経営比較分析表\R05\"/>
    </mc:Choice>
  </mc:AlternateContent>
  <xr:revisionPtr revIDLastSave="0" documentId="13_ncr:1_{D7B611EC-5632-4D2C-A010-86A8BA80379F}" xr6:coauthVersionLast="47" xr6:coauthVersionMax="47" xr10:uidLastSave="{00000000-0000-0000-0000-000000000000}"/>
  <workbookProtection workbookAlgorithmName="SHA-512" workbookHashValue="bYCtHFMGzCoVjQEfHW6w8TV8l4BEHrOQPJNykpzbw+b9bKaDRxmD4TwKi4fzP/9R0A3KBSzCjlREy1TVNB6zoA==" workbookSaltValue="TmvHBnH513rFRtT8xynnMw==" workbookSpinCount="100000" lockStructure="1"/>
  <bookViews>
    <workbookView xWindow="-108" yWindow="-108" windowWidth="23256" windowHeight="1245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AT8" i="4" s="1"/>
  <c r="R6" i="5"/>
  <c r="AL8" i="4" s="1"/>
  <c r="Q6" i="5"/>
  <c r="W10" i="4" s="1"/>
  <c r="P6" i="5"/>
  <c r="P10" i="4" s="1"/>
  <c r="O6" i="5"/>
  <c r="I10" i="4" s="1"/>
  <c r="N6" i="5"/>
  <c r="B10" i="4" s="1"/>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H85" i="4"/>
  <c r="G85" i="4"/>
  <c r="E85" i="4"/>
  <c r="BB10" i="4"/>
  <c r="AT10" i="4"/>
  <c r="AD8" i="4"/>
  <c r="W8" i="4"/>
  <c r="P8" i="4"/>
  <c r="I8" i="4"/>
  <c r="B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<sst xmlns="http://schemas.openxmlformats.org/spreadsheetml/2006/main" count="228" uniqueCount="112">
  <si>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</si>
  <si>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</si>
  <si>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</si>
  <si>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</si>
  <si>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</si>
  <si>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</si>
  <si>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</si>
  <si>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</si>
  <si>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</si>
  <si>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</si>
  <si>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</si>
  <si>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</si>
  <si>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</si>
  <si>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</si>
  <si>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</si>
  <si>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</si>
  <si>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</si>
  <si>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</si>
  <si>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</si>
  <si>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</si>
  <si>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</si>
  <si>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</si>
  <si>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</si>
  <si>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</si>
  <si>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</si>
  <si>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</si>
  <si>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</si>
  <si>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</si>
  <si>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</si>
  <si>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</si>
  <si>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</si>
  <si>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</si>
  <si>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</si>
  <si>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</si>
  <si>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</si>
  <si>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</si>
  <si>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</si>
  <si>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</si>
  <si>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</si>
  <si>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</si>
  <si>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</si>
  <si>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</si>
  <si>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</si>
  <si>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</si>
  <si>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</si>
  <si>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</si>
  <si>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</si>
  <si>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</si>
  <si>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</si>
  <si>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</si>
  <si>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</si>
  <si>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</si>
  <si>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</si>
  <si>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</si>
  <si>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</si>
  <si>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</si>
  <si>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</si>
  <si>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</si>
  <si>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</si>
  <si>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</si>
  <si>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</si>
  <si>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</si>
  <si>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</si>
  <si>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</si>
  <si>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</si>
  <si>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</si>
  <si>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</si>
  <si>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</si>
  <si>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</si>
  <si>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</si>
  <si>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</si>
  <si>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</si>
  <si>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</si>
  <si>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</si>
  <si>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</si>
  <si>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</si>
  <si>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</si>
  <si>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</si>
  <si>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</si>
  <si>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</si>
  <si>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</si>
  <si>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</si>
  <si>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</si>
  <si>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</si>
  <si>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</si>
  <si>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</si>
  <si>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</si>
  <si>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</si>
  <si>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</si>
  <si>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</si>
  <si>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</si>
  <si>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</si>
  <si>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</si>
  <si>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磐田市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</si>
  <si>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</si>
  <si>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</si>
  <si>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</si>
  <si>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</si>
  <si>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</si>
  <si>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</si>
  <si>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</si>
  <si>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</si>
  <si>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</si>
  <si>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</si>
  <si>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</si>
  <si>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</si>
  <si>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</si>
  <si>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</si>
  <si>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</si>
  <si>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経営の健全性・効率性において、「①経常収支比率」は昨年度より8.16ポイント上昇したが、前年度は設備更新の除却に伴う資産減耗費の増加が一時的な要因としてあった。なお、人口減少や節水型機器の普及等による給水収益の減少が続いているが、継続して100％を超えており、健全な水準が保たれている。
　「④企業債残高対給水収益比率」は、計画的な償還により企業債残高が減っているため、減少傾向が続いている。今後、人口減少や節水型機器の普及等により、給水収益はさらに減少していくと見込まれるため、水道施設の更新に合わせたダウンサイジングの検討など、経営の健全化・効率化に努める。
　「⑤料金回収率」は前年度より8.87ポイント上昇した。これは主に、昨年度にあった資産減耗費の一時的な増加が今年度はなかったためであり、事業に必要な費用を給水収益で賄えている状況とされる100％を維持している。
　「⑧有収率」は類似団体平均値を下回っているが、前年度より1.99ポイント上回った。老朽管等からの漏水などが無効水量になり有収率に影響していることから、今年度に採用した新規手法の漏水調査を効果的に活用し、有収水量の向上を図っていく。</t>
    <phoneticPr fontId="4"/>
  </si>
  <si>
    <t>　管路の多くは、1960年代から高度経済成長期に拡張事業として布設されており、今後、2040年代をピークに老朽管が増加する傾向にある。全ての管路を更新するためにかかる期間は、平成30年度以前管路更新率0.7％から算出すると約140年となり、多くが老朽管となってしまう。
　そこで、速度を上げ効率的かつ効果的に更新を進めるために作成した管路更新計画を基に計画的に管路更新を進めており、「①有形固定資産減価償却率」や「②管路経年化率」は増加しているが、類似団体平均値以下に抑えることができている。
　しかし、人件費や資材の高騰など更新費用の増加要因により、「③管路更新率」が0.16ポイント減少する状況となった。</t>
    <phoneticPr fontId="4"/>
  </si>
  <si>
    <t>　経営状況については概ね良好な状態であるが、給水収益の減少や諸物価高騰など経営に影響を与える要因が発生している。資産減耗費の増加がなかったことや電気代の激変緩和措置により動力費が減少したこともあり、当年度純利益は前年度より増加したが、今後も良好な経営を維持すべく、経費の削減及び有収率の向上に努める必要がある。
　また、老朽化の状況については、多くの配水管が耐用年数を迎えているほか、能登半島地震を受け水道管の早期耐震化も求められており、更なる管路更新を進める必要がある。
　これらの状況を踏まえ、引き続き管路更新計画に基づいて老朽管更新に取り組んでいくため、経費の削減やダウンサイジングを行うとともに、今後、水道料金の改定も含めて検討していく中で経営の健全化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</si>
</sst>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0.61</c:v>
                </c:pt>
                <c:pt idx="1">
                  <c:v>0.64</c:v>
                </c:pt>
                <c:pt idx="2">
                  <c:v>0.57999999999999996</c:v>
                </c:pt>
                <c:pt idx="3">
                  <c:v>0.69</c:v>
                </c:pt>
                <c:pt idx="4">
                  <c:v>0.53</c:v>
                </c:pt>
              </c:numCache>
            </c:numRef>
          </c:val>
          <c:extLst>
            <c:ext xmlns:c16="http://schemas.microsoft.com/office/drawing/2014/chart" uri="{C3380CC4-5D6E-409C-BE32-E72D297353CC}">
              <c16:uniqueId val="{00000000-09FF-4D72-BE94-65901858912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09FF-4D72-BE94-65901858912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60.08</c:v>
                </c:pt>
                <c:pt idx="1">
                  <c:v>61.11</c:v>
                </c:pt>
                <c:pt idx="2">
                  <c:v>60.75</c:v>
                </c:pt>
                <c:pt idx="3">
                  <c:v>59.8</c:v>
                </c:pt>
                <c:pt idx="4">
                  <c:v>57.87</c:v>
                </c:pt>
              </c:numCache>
            </c:numRef>
          </c:val>
          <c:extLst>
            <c:ext xmlns:c16="http://schemas.microsoft.com/office/drawing/2014/chart" uri="{C3380CC4-5D6E-409C-BE32-E72D297353CC}">
              <c16:uniqueId val="{00000000-4FC6-4F9C-8C2C-6A3EFB8C228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4FC6-4F9C-8C2C-6A3EFB8C228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82.67</c:v>
                </c:pt>
                <c:pt idx="1">
                  <c:v>83.32</c:v>
                </c:pt>
                <c:pt idx="2">
                  <c:v>83.01</c:v>
                </c:pt>
                <c:pt idx="3">
                  <c:v>82.66</c:v>
                </c:pt>
                <c:pt idx="4">
                  <c:v>84.65</c:v>
                </c:pt>
              </c:numCache>
            </c:numRef>
          </c:val>
          <c:extLst>
            <c:ext xmlns:c16="http://schemas.microsoft.com/office/drawing/2014/chart" uri="{C3380CC4-5D6E-409C-BE32-E72D297353CC}">
              <c16:uniqueId val="{00000000-C8F2-4C9E-97ED-2CB25F4489D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C8F2-4C9E-97ED-2CB25F4489D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113.82</c:v>
                </c:pt>
                <c:pt idx="1">
                  <c:v>117.48</c:v>
                </c:pt>
                <c:pt idx="2">
                  <c:v>115.86</c:v>
                </c:pt>
                <c:pt idx="3">
                  <c:v>105.79</c:v>
                </c:pt>
                <c:pt idx="4">
                  <c:v>113.95</c:v>
                </c:pt>
              </c:numCache>
            </c:numRef>
          </c:val>
          <c:extLst>
            <c:ext xmlns:c16="http://schemas.microsoft.com/office/drawing/2014/chart" uri="{C3380CC4-5D6E-409C-BE32-E72D297353CC}">
              <c16:uniqueId val="{00000000-CDD4-4BCF-9C18-FC3B060737A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CDD4-4BCF-9C18-FC3B060737A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46.94</c:v>
                </c:pt>
                <c:pt idx="1">
                  <c:v>47.8</c:v>
                </c:pt>
                <c:pt idx="2">
                  <c:v>48.76</c:v>
                </c:pt>
                <c:pt idx="3">
                  <c:v>49.57</c:v>
                </c:pt>
                <c:pt idx="4">
                  <c:v>50.57</c:v>
                </c:pt>
              </c:numCache>
            </c:numRef>
          </c:val>
          <c:extLst>
            <c:ext xmlns:c16="http://schemas.microsoft.com/office/drawing/2014/chart" uri="{C3380CC4-5D6E-409C-BE32-E72D297353CC}">
              <c16:uniqueId val="{00000000-4B16-4108-A9EA-A471CA0FD34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4B16-4108-A9EA-A471CA0FD34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21.36</c:v>
                </c:pt>
                <c:pt idx="1">
                  <c:v>22.5</c:v>
                </c:pt>
                <c:pt idx="2">
                  <c:v>23.99</c:v>
                </c:pt>
                <c:pt idx="3">
                  <c:v>24.88</c:v>
                </c:pt>
                <c:pt idx="4">
                  <c:v>25.58</c:v>
                </c:pt>
              </c:numCache>
            </c:numRef>
          </c:val>
          <c:extLst>
            <c:ext xmlns:c16="http://schemas.microsoft.com/office/drawing/2014/chart" uri="{C3380CC4-5D6E-409C-BE32-E72D297353CC}">
              <c16:uniqueId val="{00000000-AD7D-4D66-9855-41508B4F5BC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AD7D-4D66-9855-41508B4F5BC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E6-485A-BE91-F4D82626300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CFE6-485A-BE91-F4D82626300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204.2</c:v>
                </c:pt>
                <c:pt idx="1">
                  <c:v>239.6</c:v>
                </c:pt>
                <c:pt idx="2">
                  <c:v>242.28</c:v>
                </c:pt>
                <c:pt idx="3">
                  <c:v>246.32</c:v>
                </c:pt>
                <c:pt idx="4">
                  <c:v>267.47000000000003</c:v>
                </c:pt>
              </c:numCache>
            </c:numRef>
          </c:val>
          <c:extLst>
            <c:ext xmlns:c16="http://schemas.microsoft.com/office/drawing/2014/chart" uri="{C3380CC4-5D6E-409C-BE32-E72D297353CC}">
              <c16:uniqueId val="{00000000-B855-4731-BBB6-48A6EB6C442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B855-4731-BBB6-48A6EB6C442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287.66000000000003</c:v>
                </c:pt>
                <c:pt idx="1">
                  <c:v>277.48</c:v>
                </c:pt>
                <c:pt idx="2">
                  <c:v>273.72000000000003</c:v>
                </c:pt>
                <c:pt idx="3">
                  <c:v>272.24</c:v>
                </c:pt>
                <c:pt idx="4">
                  <c:v>267.26</c:v>
                </c:pt>
              </c:numCache>
            </c:numRef>
          </c:val>
          <c:extLst>
            <c:ext xmlns:c16="http://schemas.microsoft.com/office/drawing/2014/chart" uri="{C3380CC4-5D6E-409C-BE32-E72D297353CC}">
              <c16:uniqueId val="{00000000-1B6C-4B38-B2FE-B1882A0999F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1B6C-4B38-B2FE-B1882A0999F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113.87</c:v>
                </c:pt>
                <c:pt idx="1">
                  <c:v>117.77</c:v>
                </c:pt>
                <c:pt idx="2">
                  <c:v>116.12</c:v>
                </c:pt>
                <c:pt idx="3">
                  <c:v>105.02</c:v>
                </c:pt>
                <c:pt idx="4">
                  <c:v>113.89</c:v>
                </c:pt>
              </c:numCache>
            </c:numRef>
          </c:val>
          <c:extLst>
            <c:ext xmlns:c16="http://schemas.microsoft.com/office/drawing/2014/chart" uri="{C3380CC4-5D6E-409C-BE32-E72D297353CC}">
              <c16:uniqueId val="{00000000-9FEC-4C07-9C7C-10E579E220C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9FEC-4C07-9C7C-10E579E220C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124.73</c:v>
                </c:pt>
                <c:pt idx="1">
                  <c:v>120.06</c:v>
                </c:pt>
                <c:pt idx="2">
                  <c:v>122</c:v>
                </c:pt>
                <c:pt idx="3">
                  <c:v>135.22</c:v>
                </c:pt>
                <c:pt idx="4">
                  <c:v>125.06</c:v>
                </c:pt>
              </c:numCache>
            </c:numRef>
          </c:val>
          <c:extLst>
            <c:ext xmlns:c16="http://schemas.microsoft.com/office/drawing/2014/chart" uri="{C3380CC4-5D6E-409C-BE32-E72D297353CC}">
              <c16:uniqueId val="{00000000-BC31-46CB-AB93-2B36E5E9F0D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BC31-46CB-AB93-2B36E5E9F0D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W1" zoomScale="50" zoomScaleNormal="50" workbookViewId="0">
      <selection activeCell="BN87" sqref="BN87"/>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静岡県　磐田市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A2</v>
      </c>
      <c r="X8" s="75"/>
      <c r="Y8" s="75"/>
      <c r="Z8" s="75"/>
      <c r="AA8" s="75"/>
      <c r="AB8" s="75"/>
      <c r="AC8" s="75"/>
      <c r="AD8" s="75" t="str">
        <f>データ!$M$6</f>
        <v>非設置</v>
      </c>
      <c r="AE8" s="75"/>
      <c r="AF8" s="75"/>
      <c r="AG8" s="75"/>
      <c r="AH8" s="75"/>
      <c r="AI8" s="75"/>
      <c r="AJ8" s="75"/>
      <c r="AK8" s="2"/>
      <c r="AL8" s="58">
        <f>データ!$R$6</f>
        <v>166684</v>
      </c>
      <c r="AM8" s="58"/>
      <c r="AN8" s="58"/>
      <c r="AO8" s="58"/>
      <c r="AP8" s="58"/>
      <c r="AQ8" s="58"/>
      <c r="AR8" s="58"/>
      <c r="AS8" s="58"/>
      <c r="AT8" s="55">
        <f>データ!$S$6</f>
        <v>163.44999999999999</v>
      </c>
      <c r="AU8" s="56"/>
      <c r="AV8" s="56"/>
      <c r="AW8" s="56"/>
      <c r="AX8" s="56"/>
      <c r="AY8" s="56"/>
      <c r="AZ8" s="56"/>
      <c r="BA8" s="56"/>
      <c r="BB8" s="45">
        <f>データ!$T$6</f>
        <v>1019.79</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2">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2">
      <c r="A10" s="2"/>
      <c r="B10" s="55" t="str">
        <f>データ!$N$6</f>
        <v>-</v>
      </c>
      <c r="C10" s="56"/>
      <c r="D10" s="56"/>
      <c r="E10" s="56"/>
      <c r="F10" s="56"/>
      <c r="G10" s="56"/>
      <c r="H10" s="56"/>
      <c r="I10" s="55">
        <f>データ!$O$6</f>
        <v>71.7</v>
      </c>
      <c r="J10" s="56"/>
      <c r="K10" s="56"/>
      <c r="L10" s="56"/>
      <c r="M10" s="56"/>
      <c r="N10" s="56"/>
      <c r="O10" s="57"/>
      <c r="P10" s="45">
        <f>データ!$P$6</f>
        <v>95</v>
      </c>
      <c r="Q10" s="45"/>
      <c r="R10" s="45"/>
      <c r="S10" s="45"/>
      <c r="T10" s="45"/>
      <c r="U10" s="45"/>
      <c r="V10" s="45"/>
      <c r="W10" s="58">
        <f>データ!$Q$6</f>
        <v>2582</v>
      </c>
      <c r="X10" s="58"/>
      <c r="Y10" s="58"/>
      <c r="Z10" s="58"/>
      <c r="AA10" s="58"/>
      <c r="AB10" s="58"/>
      <c r="AC10" s="58"/>
      <c r="AD10" s="2"/>
      <c r="AE10" s="2"/>
      <c r="AF10" s="2"/>
      <c r="AG10" s="2"/>
      <c r="AH10" s="2"/>
      <c r="AI10" s="2"/>
      <c r="AJ10" s="2"/>
      <c r="AK10" s="2"/>
      <c r="AL10" s="58">
        <f>データ!$U$6</f>
        <v>157996</v>
      </c>
      <c r="AM10" s="58"/>
      <c r="AN10" s="58"/>
      <c r="AO10" s="58"/>
      <c r="AP10" s="58"/>
      <c r="AQ10" s="58"/>
      <c r="AR10" s="58"/>
      <c r="AS10" s="58"/>
      <c r="AT10" s="55">
        <f>データ!$V$6</f>
        <v>134.77000000000001</v>
      </c>
      <c r="AU10" s="56"/>
      <c r="AV10" s="56"/>
      <c r="AW10" s="56"/>
      <c r="AX10" s="56"/>
      <c r="AY10" s="56"/>
      <c r="AZ10" s="56"/>
      <c r="BA10" s="56"/>
      <c r="BB10" s="45">
        <f>データ!$W$6</f>
        <v>1172.3399999999999</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2">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109</v>
      </c>
      <c r="BM16" s="31"/>
      <c r="BN16" s="31"/>
      <c r="BO16" s="31"/>
      <c r="BP16" s="31"/>
      <c r="BQ16" s="31"/>
      <c r="BR16" s="31"/>
      <c r="BS16" s="31"/>
      <c r="BT16" s="31"/>
      <c r="BU16" s="31"/>
      <c r="BV16" s="31"/>
      <c r="BW16" s="31"/>
      <c r="BX16" s="31"/>
      <c r="BY16" s="31"/>
      <c r="BZ16" s="3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110</v>
      </c>
      <c r="BM47" s="31"/>
      <c r="BN47" s="31"/>
      <c r="BO47" s="31"/>
      <c r="BP47" s="31"/>
      <c r="BQ47" s="31"/>
      <c r="BR47" s="31"/>
      <c r="BS47" s="31"/>
      <c r="BT47" s="31"/>
      <c r="BU47" s="31"/>
      <c r="BV47" s="31"/>
      <c r="BW47" s="31"/>
      <c r="BX47" s="31"/>
      <c r="BY47" s="31"/>
      <c r="BZ47" s="3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2">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2">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111</v>
      </c>
      <c r="BM66" s="31"/>
      <c r="BN66" s="31"/>
      <c r="BO66" s="31"/>
      <c r="BP66" s="31"/>
      <c r="BQ66" s="31"/>
      <c r="BR66" s="31"/>
      <c r="BS66" s="31"/>
      <c r="BT66" s="31"/>
      <c r="BU66" s="31"/>
      <c r="BV66" s="31"/>
      <c r="BW66" s="31"/>
      <c r="BX66" s="31"/>
      <c r="BY66" s="31"/>
      <c r="BZ66" s="3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HCAaL/1/p0wc/7q5MRAw8qM2Q9FIYqMIyOUfcOrDNw4qaaekcTDQby/ahTgMSPFrksAI4rA0qQr66lwPa+lqlg==" saltValue="k6LydXpam33IlWfkbJWO7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222119</v>
      </c>
      <c r="D6" s="20">
        <f t="shared" si="3"/>
        <v>46</v>
      </c>
      <c r="E6" s="20">
        <f t="shared" si="3"/>
        <v>1</v>
      </c>
      <c r="F6" s="20">
        <f t="shared" si="3"/>
        <v>0</v>
      </c>
      <c r="G6" s="20">
        <f t="shared" si="3"/>
        <v>1</v>
      </c>
      <c r="H6" s="20" t="str">
        <f t="shared" si="3"/>
        <v>静岡県　磐田市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71.7</v>
      </c>
      <c r="P6" s="21">
        <f t="shared" si="3"/>
        <v>95</v>
      </c>
      <c r="Q6" s="21">
        <f t="shared" si="3"/>
        <v>2582</v>
      </c>
      <c r="R6" s="21">
        <f t="shared" si="3"/>
        <v>166684</v>
      </c>
      <c r="S6" s="21">
        <f t="shared" si="3"/>
        <v>163.44999999999999</v>
      </c>
      <c r="T6" s="21">
        <f t="shared" si="3"/>
        <v>1019.79</v>
      </c>
      <c r="U6" s="21">
        <f t="shared" si="3"/>
        <v>157996</v>
      </c>
      <c r="V6" s="21">
        <f t="shared" si="3"/>
        <v>134.77000000000001</v>
      </c>
      <c r="W6" s="21">
        <f t="shared" si="3"/>
        <v>1172.3399999999999</v>
      </c>
      <c r="X6" s="22">
        <f>IF(X7="",NA(),X7)</f>
        <v>113.82</v>
      </c>
      <c r="Y6" s="22">
        <f t="shared" ref="Y6:AG6" si="4">IF(Y7="",NA(),Y7)</f>
        <v>117.48</v>
      </c>
      <c r="Z6" s="22">
        <f t="shared" si="4"/>
        <v>115.86</v>
      </c>
      <c r="AA6" s="22">
        <f t="shared" si="4"/>
        <v>105.79</v>
      </c>
      <c r="AB6" s="22">
        <f t="shared" si="4"/>
        <v>113.95</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204.2</v>
      </c>
      <c r="AU6" s="22">
        <f t="shared" ref="AU6:BC6" si="6">IF(AU7="",NA(),AU7)</f>
        <v>239.6</v>
      </c>
      <c r="AV6" s="22">
        <f t="shared" si="6"/>
        <v>242.28</v>
      </c>
      <c r="AW6" s="22">
        <f t="shared" si="6"/>
        <v>246.32</v>
      </c>
      <c r="AX6" s="22">
        <f t="shared" si="6"/>
        <v>267.47000000000003</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287.66000000000003</v>
      </c>
      <c r="BF6" s="22">
        <f t="shared" ref="BF6:BN6" si="7">IF(BF7="",NA(),BF7)</f>
        <v>277.48</v>
      </c>
      <c r="BG6" s="22">
        <f t="shared" si="7"/>
        <v>273.72000000000003</v>
      </c>
      <c r="BH6" s="22">
        <f t="shared" si="7"/>
        <v>272.24</v>
      </c>
      <c r="BI6" s="22">
        <f t="shared" si="7"/>
        <v>267.26</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113.87</v>
      </c>
      <c r="BQ6" s="22">
        <f t="shared" ref="BQ6:BY6" si="8">IF(BQ7="",NA(),BQ7)</f>
        <v>117.77</v>
      </c>
      <c r="BR6" s="22">
        <f t="shared" si="8"/>
        <v>116.12</v>
      </c>
      <c r="BS6" s="22">
        <f t="shared" si="8"/>
        <v>105.02</v>
      </c>
      <c r="BT6" s="22">
        <f t="shared" si="8"/>
        <v>113.89</v>
      </c>
      <c r="BU6" s="22">
        <f t="shared" si="8"/>
        <v>106.11</v>
      </c>
      <c r="BV6" s="22">
        <f t="shared" si="8"/>
        <v>103.75</v>
      </c>
      <c r="BW6" s="22">
        <f t="shared" si="8"/>
        <v>105.3</v>
      </c>
      <c r="BX6" s="22">
        <f t="shared" si="8"/>
        <v>99.41</v>
      </c>
      <c r="BY6" s="22">
        <f t="shared" si="8"/>
        <v>101.11</v>
      </c>
      <c r="BZ6" s="21" t="str">
        <f>IF(BZ7="","",IF(BZ7="-","【-】","【"&amp;SUBSTITUTE(TEXT(BZ7,"#,##0.00"),"-","△")&amp;"】"))</f>
        <v>【97.82】</v>
      </c>
      <c r="CA6" s="22">
        <f>IF(CA7="",NA(),CA7)</f>
        <v>124.73</v>
      </c>
      <c r="CB6" s="22">
        <f t="shared" ref="CB6:CJ6" si="9">IF(CB7="",NA(),CB7)</f>
        <v>120.06</v>
      </c>
      <c r="CC6" s="22">
        <f t="shared" si="9"/>
        <v>122</v>
      </c>
      <c r="CD6" s="22">
        <f t="shared" si="9"/>
        <v>135.22</v>
      </c>
      <c r="CE6" s="22">
        <f t="shared" si="9"/>
        <v>125.06</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60.08</v>
      </c>
      <c r="CM6" s="22">
        <f t="shared" ref="CM6:CU6" si="10">IF(CM7="",NA(),CM7)</f>
        <v>61.11</v>
      </c>
      <c r="CN6" s="22">
        <f t="shared" si="10"/>
        <v>60.75</v>
      </c>
      <c r="CO6" s="22">
        <f t="shared" si="10"/>
        <v>59.8</v>
      </c>
      <c r="CP6" s="22">
        <f t="shared" si="10"/>
        <v>57.87</v>
      </c>
      <c r="CQ6" s="22">
        <f t="shared" si="10"/>
        <v>61.71</v>
      </c>
      <c r="CR6" s="22">
        <f t="shared" si="10"/>
        <v>63.12</v>
      </c>
      <c r="CS6" s="22">
        <f t="shared" si="10"/>
        <v>62.57</v>
      </c>
      <c r="CT6" s="22">
        <f t="shared" si="10"/>
        <v>61.56</v>
      </c>
      <c r="CU6" s="22">
        <f t="shared" si="10"/>
        <v>60.84</v>
      </c>
      <c r="CV6" s="21" t="str">
        <f>IF(CV7="","",IF(CV7="-","【-】","【"&amp;SUBSTITUTE(TEXT(CV7,"#,##0.00"),"-","△")&amp;"】"))</f>
        <v>【59.81】</v>
      </c>
      <c r="CW6" s="22">
        <f>IF(CW7="",NA(),CW7)</f>
        <v>82.67</v>
      </c>
      <c r="CX6" s="22">
        <f t="shared" ref="CX6:DF6" si="11">IF(CX7="",NA(),CX7)</f>
        <v>83.32</v>
      </c>
      <c r="CY6" s="22">
        <f t="shared" si="11"/>
        <v>83.01</v>
      </c>
      <c r="CZ6" s="22">
        <f t="shared" si="11"/>
        <v>82.66</v>
      </c>
      <c r="DA6" s="22">
        <f t="shared" si="11"/>
        <v>84.65</v>
      </c>
      <c r="DB6" s="22">
        <f t="shared" si="11"/>
        <v>90.03</v>
      </c>
      <c r="DC6" s="22">
        <f t="shared" si="11"/>
        <v>90.09</v>
      </c>
      <c r="DD6" s="22">
        <f t="shared" si="11"/>
        <v>90.21</v>
      </c>
      <c r="DE6" s="22">
        <f t="shared" si="11"/>
        <v>90.11</v>
      </c>
      <c r="DF6" s="22">
        <f t="shared" si="11"/>
        <v>89.73</v>
      </c>
      <c r="DG6" s="21" t="str">
        <f>IF(DG7="","",IF(DG7="-","【-】","【"&amp;SUBSTITUTE(TEXT(DG7,"#,##0.00"),"-","△")&amp;"】"))</f>
        <v>【89.42】</v>
      </c>
      <c r="DH6" s="22">
        <f>IF(DH7="",NA(),DH7)</f>
        <v>46.94</v>
      </c>
      <c r="DI6" s="22">
        <f t="shared" ref="DI6:DQ6" si="12">IF(DI7="",NA(),DI7)</f>
        <v>47.8</v>
      </c>
      <c r="DJ6" s="22">
        <f t="shared" si="12"/>
        <v>48.76</v>
      </c>
      <c r="DK6" s="22">
        <f t="shared" si="12"/>
        <v>49.57</v>
      </c>
      <c r="DL6" s="22">
        <f t="shared" si="12"/>
        <v>50.57</v>
      </c>
      <c r="DM6" s="22">
        <f t="shared" si="12"/>
        <v>49.6</v>
      </c>
      <c r="DN6" s="22">
        <f t="shared" si="12"/>
        <v>50.31</v>
      </c>
      <c r="DO6" s="22">
        <f t="shared" si="12"/>
        <v>50.74</v>
      </c>
      <c r="DP6" s="22">
        <f t="shared" si="12"/>
        <v>51.49</v>
      </c>
      <c r="DQ6" s="22">
        <f t="shared" si="12"/>
        <v>51.94</v>
      </c>
      <c r="DR6" s="21" t="str">
        <f>IF(DR7="","",IF(DR7="-","【-】","【"&amp;SUBSTITUTE(TEXT(DR7,"#,##0.00"),"-","△")&amp;"】"))</f>
        <v>【52.02】</v>
      </c>
      <c r="DS6" s="22">
        <f>IF(DS7="",NA(),DS7)</f>
        <v>21.36</v>
      </c>
      <c r="DT6" s="22">
        <f t="shared" ref="DT6:EB6" si="13">IF(DT7="",NA(),DT7)</f>
        <v>22.5</v>
      </c>
      <c r="DU6" s="22">
        <f t="shared" si="13"/>
        <v>23.99</v>
      </c>
      <c r="DV6" s="22">
        <f t="shared" si="13"/>
        <v>24.88</v>
      </c>
      <c r="DW6" s="22">
        <f t="shared" si="13"/>
        <v>25.58</v>
      </c>
      <c r="DX6" s="22">
        <f t="shared" si="13"/>
        <v>20.49</v>
      </c>
      <c r="DY6" s="22">
        <f t="shared" si="13"/>
        <v>21.34</v>
      </c>
      <c r="DZ6" s="22">
        <f t="shared" si="13"/>
        <v>23.27</v>
      </c>
      <c r="EA6" s="22">
        <f t="shared" si="13"/>
        <v>25.18</v>
      </c>
      <c r="EB6" s="22">
        <f t="shared" si="13"/>
        <v>26.52</v>
      </c>
      <c r="EC6" s="21" t="str">
        <f>IF(EC7="","",IF(EC7="-","【-】","【"&amp;SUBSTITUTE(TEXT(EC7,"#,##0.00"),"-","△")&amp;"】"))</f>
        <v>【25.37】</v>
      </c>
      <c r="ED6" s="22">
        <f>IF(ED7="",NA(),ED7)</f>
        <v>0.61</v>
      </c>
      <c r="EE6" s="22">
        <f t="shared" ref="EE6:EM6" si="14">IF(EE7="",NA(),EE7)</f>
        <v>0.64</v>
      </c>
      <c r="EF6" s="22">
        <f t="shared" si="14"/>
        <v>0.57999999999999996</v>
      </c>
      <c r="EG6" s="22">
        <f t="shared" si="14"/>
        <v>0.69</v>
      </c>
      <c r="EH6" s="22">
        <f t="shared" si="14"/>
        <v>0.53</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2">
      <c r="A7" s="15"/>
      <c r="B7" s="24">
        <v>2023</v>
      </c>
      <c r="C7" s="24">
        <v>222119</v>
      </c>
      <c r="D7" s="24">
        <v>46</v>
      </c>
      <c r="E7" s="24">
        <v>1</v>
      </c>
      <c r="F7" s="24">
        <v>0</v>
      </c>
      <c r="G7" s="24">
        <v>1</v>
      </c>
      <c r="H7" s="24" t="s">
        <v>93</v>
      </c>
      <c r="I7" s="24" t="s">
        <v>94</v>
      </c>
      <c r="J7" s="24" t="s">
        <v>95</v>
      </c>
      <c r="K7" s="24" t="s">
        <v>96</v>
      </c>
      <c r="L7" s="24" t="s">
        <v>97</v>
      </c>
      <c r="M7" s="24" t="s">
        <v>98</v>
      </c>
      <c r="N7" s="25" t="s">
        <v>99</v>
      </c>
      <c r="O7" s="25">
        <v>71.7</v>
      </c>
      <c r="P7" s="25">
        <v>95</v>
      </c>
      <c r="Q7" s="25">
        <v>2582</v>
      </c>
      <c r="R7" s="25">
        <v>166684</v>
      </c>
      <c r="S7" s="25">
        <v>163.44999999999999</v>
      </c>
      <c r="T7" s="25">
        <v>1019.79</v>
      </c>
      <c r="U7" s="25">
        <v>157996</v>
      </c>
      <c r="V7" s="25">
        <v>134.77000000000001</v>
      </c>
      <c r="W7" s="25">
        <v>1172.3399999999999</v>
      </c>
      <c r="X7" s="25">
        <v>113.82</v>
      </c>
      <c r="Y7" s="25">
        <v>117.48</v>
      </c>
      <c r="Z7" s="25">
        <v>115.86</v>
      </c>
      <c r="AA7" s="25">
        <v>105.79</v>
      </c>
      <c r="AB7" s="25">
        <v>113.95</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204.2</v>
      </c>
      <c r="AU7" s="25">
        <v>239.6</v>
      </c>
      <c r="AV7" s="25">
        <v>242.28</v>
      </c>
      <c r="AW7" s="25">
        <v>246.32</v>
      </c>
      <c r="AX7" s="25">
        <v>267.47000000000003</v>
      </c>
      <c r="AY7" s="25">
        <v>309.10000000000002</v>
      </c>
      <c r="AZ7" s="25">
        <v>306.08</v>
      </c>
      <c r="BA7" s="25">
        <v>306.14999999999998</v>
      </c>
      <c r="BB7" s="25">
        <v>297.54000000000002</v>
      </c>
      <c r="BC7" s="25">
        <v>289.44</v>
      </c>
      <c r="BD7" s="25">
        <v>243.36</v>
      </c>
      <c r="BE7" s="25">
        <v>287.66000000000003</v>
      </c>
      <c r="BF7" s="25">
        <v>277.48</v>
      </c>
      <c r="BG7" s="25">
        <v>273.72000000000003</v>
      </c>
      <c r="BH7" s="25">
        <v>272.24</v>
      </c>
      <c r="BI7" s="25">
        <v>267.26</v>
      </c>
      <c r="BJ7" s="25">
        <v>290.42</v>
      </c>
      <c r="BK7" s="25">
        <v>294.66000000000003</v>
      </c>
      <c r="BL7" s="25">
        <v>285.27</v>
      </c>
      <c r="BM7" s="25">
        <v>294.73</v>
      </c>
      <c r="BN7" s="25">
        <v>301.23</v>
      </c>
      <c r="BO7" s="25">
        <v>265.93</v>
      </c>
      <c r="BP7" s="25">
        <v>113.87</v>
      </c>
      <c r="BQ7" s="25">
        <v>117.77</v>
      </c>
      <c r="BR7" s="25">
        <v>116.12</v>
      </c>
      <c r="BS7" s="25">
        <v>105.02</v>
      </c>
      <c r="BT7" s="25">
        <v>113.89</v>
      </c>
      <c r="BU7" s="25">
        <v>106.11</v>
      </c>
      <c r="BV7" s="25">
        <v>103.75</v>
      </c>
      <c r="BW7" s="25">
        <v>105.3</v>
      </c>
      <c r="BX7" s="25">
        <v>99.41</v>
      </c>
      <c r="BY7" s="25">
        <v>101.11</v>
      </c>
      <c r="BZ7" s="25">
        <v>97.82</v>
      </c>
      <c r="CA7" s="25">
        <v>124.73</v>
      </c>
      <c r="CB7" s="25">
        <v>120.06</v>
      </c>
      <c r="CC7" s="25">
        <v>122</v>
      </c>
      <c r="CD7" s="25">
        <v>135.22</v>
      </c>
      <c r="CE7" s="25">
        <v>125.06</v>
      </c>
      <c r="CF7" s="25">
        <v>161.03</v>
      </c>
      <c r="CG7" s="25">
        <v>159.93</v>
      </c>
      <c r="CH7" s="25">
        <v>162.77000000000001</v>
      </c>
      <c r="CI7" s="25">
        <v>170.87</v>
      </c>
      <c r="CJ7" s="25">
        <v>171.09</v>
      </c>
      <c r="CK7" s="25">
        <v>177.56</v>
      </c>
      <c r="CL7" s="25">
        <v>60.08</v>
      </c>
      <c r="CM7" s="25">
        <v>61.11</v>
      </c>
      <c r="CN7" s="25">
        <v>60.75</v>
      </c>
      <c r="CO7" s="25">
        <v>59.8</v>
      </c>
      <c r="CP7" s="25">
        <v>57.87</v>
      </c>
      <c r="CQ7" s="25">
        <v>61.71</v>
      </c>
      <c r="CR7" s="25">
        <v>63.12</v>
      </c>
      <c r="CS7" s="25">
        <v>62.57</v>
      </c>
      <c r="CT7" s="25">
        <v>61.56</v>
      </c>
      <c r="CU7" s="25">
        <v>60.84</v>
      </c>
      <c r="CV7" s="25">
        <v>59.81</v>
      </c>
      <c r="CW7" s="25">
        <v>82.67</v>
      </c>
      <c r="CX7" s="25">
        <v>83.32</v>
      </c>
      <c r="CY7" s="25">
        <v>83.01</v>
      </c>
      <c r="CZ7" s="25">
        <v>82.66</v>
      </c>
      <c r="DA7" s="25">
        <v>84.65</v>
      </c>
      <c r="DB7" s="25">
        <v>90.03</v>
      </c>
      <c r="DC7" s="25">
        <v>90.09</v>
      </c>
      <c r="DD7" s="25">
        <v>90.21</v>
      </c>
      <c r="DE7" s="25">
        <v>90.11</v>
      </c>
      <c r="DF7" s="25">
        <v>89.73</v>
      </c>
      <c r="DG7" s="25">
        <v>89.42</v>
      </c>
      <c r="DH7" s="25">
        <v>46.94</v>
      </c>
      <c r="DI7" s="25">
        <v>47.8</v>
      </c>
      <c r="DJ7" s="25">
        <v>48.76</v>
      </c>
      <c r="DK7" s="25">
        <v>49.57</v>
      </c>
      <c r="DL7" s="25">
        <v>50.57</v>
      </c>
      <c r="DM7" s="25">
        <v>49.6</v>
      </c>
      <c r="DN7" s="25">
        <v>50.31</v>
      </c>
      <c r="DO7" s="25">
        <v>50.74</v>
      </c>
      <c r="DP7" s="25">
        <v>51.49</v>
      </c>
      <c r="DQ7" s="25">
        <v>51.94</v>
      </c>
      <c r="DR7" s="25">
        <v>52.02</v>
      </c>
      <c r="DS7" s="25">
        <v>21.36</v>
      </c>
      <c r="DT7" s="25">
        <v>22.5</v>
      </c>
      <c r="DU7" s="25">
        <v>23.99</v>
      </c>
      <c r="DV7" s="25">
        <v>24.88</v>
      </c>
      <c r="DW7" s="25">
        <v>25.58</v>
      </c>
      <c r="DX7" s="25">
        <v>20.49</v>
      </c>
      <c r="DY7" s="25">
        <v>21.34</v>
      </c>
      <c r="DZ7" s="25">
        <v>23.27</v>
      </c>
      <c r="EA7" s="25">
        <v>25.18</v>
      </c>
      <c r="EB7" s="25">
        <v>26.52</v>
      </c>
      <c r="EC7" s="25">
        <v>25.37</v>
      </c>
      <c r="ED7" s="25">
        <v>0.61</v>
      </c>
      <c r="EE7" s="25">
        <v>0.64</v>
      </c>
      <c r="EF7" s="25">
        <v>0.57999999999999996</v>
      </c>
      <c r="EG7" s="25">
        <v>0.69</v>
      </c>
      <c r="EH7" s="25">
        <v>0.53</v>
      </c>
      <c r="EI7" s="25">
        <v>0.72</v>
      </c>
      <c r="EJ7" s="25">
        <v>0.69</v>
      </c>
      <c r="EK7" s="25">
        <v>0.69</v>
      </c>
      <c r="EL7" s="25">
        <v>0.67</v>
      </c>
      <c r="EM7" s="25">
        <v>0.61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CL6132</cp:lastModifiedBy>
  <dcterms:created xsi:type="dcterms:W3CDTF">2025-01-24T06:50:05Z</dcterms:created>
  <dcterms:modified xsi:type="dcterms:W3CDTF">2025-01-28T08:38:39Z</dcterms:modified>
  <cp:category/>
</cp:coreProperties>
</file>