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2\DeskTop\18054592\（富士市）経営比較分析\"/>
    </mc:Choice>
  </mc:AlternateContent>
  <workbookProtection workbookAlgorithmName="SHA-512" workbookHashValue="2FTBcqq/Q2w9fk+PWrEXOgZNY+wYSvH9smb3r29xasrYcmkLaVqxRe67SkpOSQQtVK4tHV2rLt0+lhtOzSCY7g==" workbookSaltValue="Nl7g6LLsDnxpR1cNf5ANR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<sst xmlns="http://schemas.openxmlformats.org/spreadsheetml/2006/main" count="228" uniqueCount="112">
  <si>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</si>
  <si>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</si>
  <si>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</si>
  <si>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</si>
  <si>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</si>
  <si>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</si>
  <si>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</si>
  <si>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</si>
  <si>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</si>
  <si>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</si>
  <si>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</si>
  <si>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</si>
  <si>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</si>
  <si>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</si>
  <si>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</si>
  <si>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</si>
  <si>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</si>
  <si>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</si>
  <si>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</si>
  <si>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</si>
  <si>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</si>
  <si>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</si>
  <si>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</si>
  <si>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</si>
  <si>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</si>
  <si>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</si>
  <si>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</si>
  <si>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</si>
  <si>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</si>
  <si>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</si>
  <si>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</si>
  <si>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</si>
  <si>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</si>
  <si>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</si>
  <si>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</si>
  <si>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</si>
  <si>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</si>
  <si>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</si>
  <si>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</si>
  <si>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</si>
  <si>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</si>
  <si>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</si>
  <si>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</si>
  <si>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</si>
  <si>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</si>
  <si>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</si>
  <si>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</si>
  <si>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</si>
  <si>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</si>
  <si>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</si>
  <si>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</si>
  <si>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</si>
  <si>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</si>
  <si>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</si>
  <si>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</si>
  <si>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</si>
  <si>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</si>
  <si>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</si>
  <si>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</si>
  <si>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</si>
  <si>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</si>
  <si>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</si>
  <si>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</si>
  <si>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</si>
  <si>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</si>
  <si>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</si>
  <si>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</si>
  <si>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</si>
  <si>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</si>
  <si>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</si>
  <si>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</si>
  <si>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</si>
  <si>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</si>
  <si>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</si>
  <si>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</si>
  <si>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</si>
  <si>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</si>
  <si>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</si>
  <si>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</si>
  <si>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</si>
  <si>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</si>
  <si>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</si>
  <si>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</si>
  <si>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</si>
  <si>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</si>
  <si>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</si>
  <si>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</si>
  <si>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</si>
  <si>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</si>
  <si>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</si>
  <si>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</si>
  <si>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</si>
  <si>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</si>
  <si>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</si>
  <si>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</si>
  <si>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</si>
  <si>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</si>
  <si>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</si>
  <si>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</si>
  <si>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</si>
  <si>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</si>
  <si>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</si>
  <si>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</si>
  <si>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</si>
  <si>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</si>
  <si>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</si>
  <si>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</si>
  <si>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</si>
  <si>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</si>
  <si>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本市の水道事業の経営状況は、①経常収支比率、⑤料金回収率及び⑥給水原価が全国平均及び類似団体平均より良好であること、②累積欠損金比率は0であることから健全な状態と言えます。
　しかし物価や労務単価の高騰により費用が増加傾向にあり、現預金が減少していることに加え、経営戦略プランに基づいた老朽管更新及び施設耐震化事業を実施した結果、投資経費の増加に伴い企業債が増加し続けていることから③流動比率は前年度から35.95％下がっています。
　④企業債残高対給水収益比率は、料金改定を令和5年10月に実施しましたが、投資経費の増加に対応するため、企業債借入額を昨年同様、15億円借入れたことから、引き続き増加傾向となっているものの、類似団体と比べて低い状況は続いています。
　⑦施設利用率も前年より微増となり、引き続き類似団体平均値を上回っています。
　⑧有収率は依然として類似団体と比べて著しく低く、経営戦略プランに基づき、令和元年度より老朽管の更新を重点事業とし、管路更新率を高めてきましたが、有収率向上につながっていないことから、令和5年度から2カ年有収率向上に向けた官民共創の共同研究を実施し、有収率改善に努めています。今後は実証実験の結果を有効活用し、有収率の低下は動力費の増加など費用面に与える影響も大きい事から、喫緊の課題として重点的に対応します。</t>
    <rPh sb="1" eb="3">
      <t>ホンシ</t>
    </rPh>
    <rPh sb="4" eb="6">
      <t>スイドウ</t>
    </rPh>
    <rPh sb="6" eb="8">
      <t>ジギョウ</t>
    </rPh>
    <rPh sb="9" eb="11">
      <t>ケイエイ</t>
    </rPh>
    <rPh sb="11" eb="13">
      <t>ジョウキョウ</t>
    </rPh>
    <rPh sb="29" eb="30">
      <t>オヨ</t>
    </rPh>
    <rPh sb="32" eb="34">
      <t>キュウスイ</t>
    </rPh>
    <rPh sb="34" eb="36">
      <t>ゲンカ</t>
    </rPh>
    <rPh sb="37" eb="39">
      <t>ゼンコク</t>
    </rPh>
    <rPh sb="39" eb="41">
      <t>ヘイキン</t>
    </rPh>
    <rPh sb="41" eb="42">
      <t>オヨ</t>
    </rPh>
    <rPh sb="43" eb="45">
      <t>ルイジ</t>
    </rPh>
    <rPh sb="45" eb="47">
      <t>ダンタイ</t>
    </rPh>
    <rPh sb="47" eb="49">
      <t>ヘイキン</t>
    </rPh>
    <rPh sb="51" eb="53">
      <t>リョウコウ</t>
    </rPh>
    <rPh sb="76" eb="78">
      <t>ケンゼン</t>
    </rPh>
    <rPh sb="82" eb="83">
      <t>イ</t>
    </rPh>
    <rPh sb="105" eb="107">
      <t>ヒヨウ</t>
    </rPh>
    <rPh sb="108" eb="110">
      <t>ゾウカ</t>
    </rPh>
    <rPh sb="110" eb="112">
      <t>ケイコウ</t>
    </rPh>
    <rPh sb="116" eb="117">
      <t>ゲン</t>
    </rPh>
    <rPh sb="117" eb="119">
      <t>ヨキン</t>
    </rPh>
    <rPh sb="120" eb="122">
      <t>ゲンショウ</t>
    </rPh>
    <rPh sb="129" eb="130">
      <t>クワ</t>
    </rPh>
    <rPh sb="234" eb="236">
      <t>リョウキン</t>
    </rPh>
    <rPh sb="236" eb="238">
      <t>カイテイ</t>
    </rPh>
    <rPh sb="239" eb="241">
      <t>レイワ</t>
    </rPh>
    <rPh sb="242" eb="243">
      <t>ネン</t>
    </rPh>
    <rPh sb="245" eb="246">
      <t>ガツ</t>
    </rPh>
    <rPh sb="247" eb="249">
      <t>ジッシ</t>
    </rPh>
    <rPh sb="260" eb="262">
      <t>ゾウカ</t>
    </rPh>
    <rPh sb="277" eb="279">
      <t>サクネン</t>
    </rPh>
    <rPh sb="279" eb="281">
      <t>ドウヨウ</t>
    </rPh>
    <rPh sb="295" eb="296">
      <t>ヒ</t>
    </rPh>
    <rPh sb="297" eb="298">
      <t>ツヅ</t>
    </rPh>
    <rPh sb="299" eb="301">
      <t>ゾウカ</t>
    </rPh>
    <rPh sb="301" eb="303">
      <t>ケイコウ</t>
    </rPh>
    <rPh sb="347" eb="348">
      <t>ゾウ</t>
    </rPh>
    <rPh sb="446" eb="449">
      <t>ユウシュウリツ</t>
    </rPh>
    <rPh sb="449" eb="451">
      <t>コウジョウ</t>
    </rPh>
    <rPh sb="465" eb="467">
      <t>レイワ</t>
    </rPh>
    <rPh sb="468" eb="469">
      <t>ネン</t>
    </rPh>
    <rPh sb="469" eb="470">
      <t>ド</t>
    </rPh>
    <rPh sb="474" eb="475">
      <t>ネン</t>
    </rPh>
    <rPh sb="475" eb="478">
      <t>ユウシュウリツ</t>
    </rPh>
    <rPh sb="478" eb="480">
      <t>コウジョウ</t>
    </rPh>
    <rPh sb="481" eb="482">
      <t>ム</t>
    </rPh>
    <rPh sb="484" eb="486">
      <t>カンミン</t>
    </rPh>
    <rPh sb="486" eb="488">
      <t>キョウソウ</t>
    </rPh>
    <rPh sb="489" eb="491">
      <t>キョウドウ</t>
    </rPh>
    <rPh sb="491" eb="493">
      <t>ケンキュウ</t>
    </rPh>
    <rPh sb="494" eb="496">
      <t>ジッシ</t>
    </rPh>
    <rPh sb="498" eb="501">
      <t>ユウシュウリツ</t>
    </rPh>
    <rPh sb="501" eb="503">
      <t>カイゼン</t>
    </rPh>
    <rPh sb="504" eb="505">
      <t>ツト</t>
    </rPh>
    <rPh sb="511" eb="513">
      <t>コンゴ</t>
    </rPh>
    <rPh sb="514" eb="516">
      <t>ジッショウ</t>
    </rPh>
    <rPh sb="516" eb="518">
      <t>ジッケン</t>
    </rPh>
    <rPh sb="519" eb="521">
      <t>ケッカ</t>
    </rPh>
    <rPh sb="522" eb="524">
      <t>ユウコウ</t>
    </rPh>
    <rPh sb="524" eb="526">
      <t>カツヨウ</t>
    </rPh>
    <rPh sb="532" eb="534">
      <t>テイカ</t>
    </rPh>
    <rPh sb="539" eb="541">
      <t>ゾウカ</t>
    </rPh>
    <phoneticPr fontId="17"/>
  </si>
  <si>
    <t>　資産の老朽化度合いを示す①有形固定資産減価償却率は、類似団体と比べて低く、経営戦略プランに基づき老朽管布設替などを重点化し、投資的経費が増加したことで引き続き減少傾向となっています。また、③管路更新率は、前年度に引き続き類似団体平均を大きく超えています。しかしながら、②管路経年化率は、他団体に比べ高く、前年度に比べて一時的に減少していますが、高度経済成長期に整備された水道管が更新時期を迎えており、更新する管路より法定耐用年数を超過する管路が多いため今後も高く推移する見込みです。今後も、引き続き管路更新に係る使用材料の見直しによるコスト削減等を行いながら、経営戦略プランに掲げた老朽管の布設替を計画的に実施し、②管路経年化率の改善を図ります。</t>
    <rPh sb="35" eb="36">
      <t>ヒク</t>
    </rPh>
    <rPh sb="150" eb="151">
      <t>タカ</t>
    </rPh>
    <rPh sb="160" eb="163">
      <t>イチジテキ</t>
    </rPh>
    <rPh sb="164" eb="166">
      <t>ゲンショウ</t>
    </rPh>
    <rPh sb="227" eb="229">
      <t>コンゴ</t>
    </rPh>
    <rPh sb="230" eb="231">
      <t>タカ</t>
    </rPh>
    <rPh sb="232" eb="234">
      <t>スイイ</t>
    </rPh>
    <rPh sb="236" eb="238">
      <t>ミコ</t>
    </rPh>
    <phoneticPr fontId="17"/>
  </si>
  <si>
    <t>　本市は、富士山の恵みである地下水を利用しているため、類似団体に比べ、大規模な浄水場を整備する必要がなく、最小限の費用で事業運営を行うことができていることから、１.⑥給水原価を低く抑えることができています。しかし、今後は高度経済成長期に整備された施設や水道管が更新時期を迎え、老朽化を示す各指標の悪化が課題となっています。
　特に、２.②管路経年化率が類似団体に比べ高く、その影響などにより１.⑧有収率も類似団体に比べ低いことから、経営戦略プランにおいて老朽管更新の推進と耐震化を最重点取組項目と位置づけ、計画的に実施していくと共に、民間との共同研究の結果を有効活用して市内全域にわたる漏水箇所の早期特定を図るなど有収率向上対策を実施し、各指標の改善に努め、将来にわたり安定的な事業運営を目指します。</t>
    <rPh sb="151" eb="153">
      <t>カダイ</t>
    </rPh>
    <rPh sb="240" eb="241">
      <t>サイ</t>
    </rPh>
    <rPh sb="243" eb="245">
      <t>トリクミ</t>
    </rPh>
    <rPh sb="245" eb="247">
      <t>コウモク</t>
    </rPh>
    <rPh sb="267" eb="269">
      <t>ミンカン</t>
    </rPh>
    <rPh sb="271" eb="273">
      <t>キョウドウ</t>
    </rPh>
    <rPh sb="273" eb="275">
      <t>ケンキュウ</t>
    </rPh>
    <rPh sb="276" eb="278">
      <t>ケッカ</t>
    </rPh>
    <rPh sb="279" eb="281">
      <t>ユウコウ</t>
    </rPh>
    <rPh sb="281" eb="283">
      <t>カツヨウ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</si>
</sst>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1.02</c:v>
                </c:pt>
                <c:pt idx="1">
                  <c:v>1.06</c:v>
                </c:pt>
                <c:pt idx="2">
                  <c:v>0.93</c:v>
                </c:pt>
                <c:pt idx="3">
                  <c:v>1.0900000000000001</c:v>
                </c:pt>
                <c:pt idx="4">
                  <c:v>1.06</c:v>
                </c:pt>
              </c:numCache>
            </c:numRef>
          </c:val>
          <c:extLst>
            <c:ext xmlns:c16="http://schemas.microsoft.com/office/drawing/2014/chart" uri="{C3380CC4-5D6E-409C-BE32-E72D297353CC}">
              <c16:uniqueId val="{00000000-0C45-4442-829A-A45C16F801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0C45-4442-829A-A45C16F801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68.540000000000006</c:v>
                </c:pt>
                <c:pt idx="1">
                  <c:v>69.23</c:v>
                </c:pt>
                <c:pt idx="2">
                  <c:v>68.37</c:v>
                </c:pt>
                <c:pt idx="3">
                  <c:v>67.39</c:v>
                </c:pt>
                <c:pt idx="4">
                  <c:v>68.31</c:v>
                </c:pt>
              </c:numCache>
            </c:numRef>
          </c:val>
          <c:extLst>
            <c:ext xmlns:c16="http://schemas.microsoft.com/office/drawing/2014/chart" uri="{C3380CC4-5D6E-409C-BE32-E72D297353CC}">
              <c16:uniqueId val="{00000000-1A35-46E8-8238-DE3CE78032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1A35-46E8-8238-DE3CE78032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70.959999999999994</c:v>
                </c:pt>
                <c:pt idx="1">
                  <c:v>71.099999999999994</c:v>
                </c:pt>
                <c:pt idx="2">
                  <c:v>70.95</c:v>
                </c:pt>
                <c:pt idx="3">
                  <c:v>70.150000000000006</c:v>
                </c:pt>
                <c:pt idx="4">
                  <c:v>69.31</c:v>
                </c:pt>
              </c:numCache>
            </c:numRef>
          </c:val>
          <c:extLst>
            <c:ext xmlns:c16="http://schemas.microsoft.com/office/drawing/2014/chart" uri="{C3380CC4-5D6E-409C-BE32-E72D297353CC}">
              <c16:uniqueId val="{00000000-3C11-48AC-878E-9BA2C7879A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3C11-48AC-878E-9BA2C7879A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122.69</c:v>
                </c:pt>
                <c:pt idx="1">
                  <c:v>122.78</c:v>
                </c:pt>
                <c:pt idx="2">
                  <c:v>119.61</c:v>
                </c:pt>
                <c:pt idx="3">
                  <c:v>109.81</c:v>
                </c:pt>
                <c:pt idx="4">
                  <c:v>113.41</c:v>
                </c:pt>
              </c:numCache>
            </c:numRef>
          </c:val>
          <c:extLst>
            <c:ext xmlns:c16="http://schemas.microsoft.com/office/drawing/2014/chart" uri="{C3380CC4-5D6E-409C-BE32-E72D297353CC}">
              <c16:uniqueId val="{00000000-CA7B-4C53-8F48-DDF45E4C7D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CA7B-4C53-8F48-DDF45E4C7D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48.97</c:v>
                </c:pt>
                <c:pt idx="1">
                  <c:v>48.97</c:v>
                </c:pt>
                <c:pt idx="2">
                  <c:v>49.35</c:v>
                </c:pt>
                <c:pt idx="3">
                  <c:v>49.07</c:v>
                </c:pt>
                <c:pt idx="4">
                  <c:v>48.61</c:v>
                </c:pt>
              </c:numCache>
            </c:numRef>
          </c:val>
          <c:extLst>
            <c:ext xmlns:c16="http://schemas.microsoft.com/office/drawing/2014/chart" uri="{C3380CC4-5D6E-409C-BE32-E72D297353CC}">
              <c16:uniqueId val="{00000000-6212-47F7-9CBE-877C43EB80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6212-47F7-9CBE-877C43EB80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34.86</c:v>
                </c:pt>
                <c:pt idx="1">
                  <c:v>35.590000000000003</c:v>
                </c:pt>
                <c:pt idx="2">
                  <c:v>36.49</c:v>
                </c:pt>
                <c:pt idx="3">
                  <c:v>37.18</c:v>
                </c:pt>
                <c:pt idx="4">
                  <c:v>32.909999999999997</c:v>
                </c:pt>
              </c:numCache>
            </c:numRef>
          </c:val>
          <c:extLst>
            <c:ext xmlns:c16="http://schemas.microsoft.com/office/drawing/2014/chart" uri="{C3380CC4-5D6E-409C-BE32-E72D297353CC}">
              <c16:uniqueId val="{00000000-415B-4052-AF66-2F98973EE4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415B-4052-AF66-2F98973EE4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CC-4624-B630-49E1DACF3E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41CC-4624-B630-49E1DACF3E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157.35</c:v>
                </c:pt>
                <c:pt idx="1">
                  <c:v>154.26</c:v>
                </c:pt>
                <c:pt idx="2">
                  <c:v>198.04</c:v>
                </c:pt>
                <c:pt idx="3">
                  <c:v>210.72</c:v>
                </c:pt>
                <c:pt idx="4">
                  <c:v>174.77</c:v>
                </c:pt>
              </c:numCache>
            </c:numRef>
          </c:val>
          <c:extLst>
            <c:ext xmlns:c16="http://schemas.microsoft.com/office/drawing/2014/chart" uri="{C3380CC4-5D6E-409C-BE32-E72D297353CC}">
              <c16:uniqueId val="{00000000-BE3F-429E-9E9F-89D27C1028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BE3F-429E-9E9F-89D27C1028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200.87</c:v>
                </c:pt>
                <c:pt idx="1">
                  <c:v>205.39</c:v>
                </c:pt>
                <c:pt idx="2">
                  <c:v>235.59</c:v>
                </c:pt>
                <c:pt idx="3">
                  <c:v>269.25</c:v>
                </c:pt>
                <c:pt idx="4">
                  <c:v>289.27</c:v>
                </c:pt>
              </c:numCache>
            </c:numRef>
          </c:val>
          <c:extLst>
            <c:ext xmlns:c16="http://schemas.microsoft.com/office/drawing/2014/chart" uri="{C3380CC4-5D6E-409C-BE32-E72D297353CC}">
              <c16:uniqueId val="{00000000-24FB-446C-A4CD-9A18A4D8D9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24FB-446C-A4CD-9A18A4D8D9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115.9</c:v>
                </c:pt>
                <c:pt idx="1">
                  <c:v>116.5</c:v>
                </c:pt>
                <c:pt idx="2">
                  <c:v>112.32</c:v>
                </c:pt>
                <c:pt idx="3">
                  <c:v>103.19</c:v>
                </c:pt>
                <c:pt idx="4">
                  <c:v>107.74</c:v>
                </c:pt>
              </c:numCache>
            </c:numRef>
          </c:val>
          <c:extLst>
            <c:ext xmlns:c16="http://schemas.microsoft.com/office/drawing/2014/chart" uri="{C3380CC4-5D6E-409C-BE32-E72D297353CC}">
              <c16:uniqueId val="{00000000-9ECF-4585-9A0E-3E079FB085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9ECF-4585-9A0E-3E079FB085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100.44</c:v>
                </c:pt>
                <c:pt idx="1">
                  <c:v>99.34</c:v>
                </c:pt>
                <c:pt idx="2">
                  <c:v>103.76</c:v>
                </c:pt>
                <c:pt idx="3">
                  <c:v>113.96</c:v>
                </c:pt>
                <c:pt idx="4">
                  <c:v>114.16</c:v>
                </c:pt>
              </c:numCache>
            </c:numRef>
          </c:val>
          <c:extLst>
            <c:ext xmlns:c16="http://schemas.microsoft.com/office/drawing/2014/chart" uri="{C3380CC4-5D6E-409C-BE32-E72D297353CC}">
              <c16:uniqueId val="{00000000-6644-4F31-B291-CC58E488B8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6644-4F31-B291-CC58E488B8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BB10" sqref="BB10:B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静岡県　富士市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A2</v>
      </c>
      <c r="X8" s="74"/>
      <c r="Y8" s="74"/>
      <c r="Z8" s="74"/>
      <c r="AA8" s="74"/>
      <c r="AB8" s="74"/>
      <c r="AC8" s="74"/>
      <c r="AD8" s="74" t="str">
        <f>データ!$M$6</f>
        <v>非設置</v>
      </c>
      <c r="AE8" s="74"/>
      <c r="AF8" s="74"/>
      <c r="AG8" s="74"/>
      <c r="AH8" s="74"/>
      <c r="AI8" s="74"/>
      <c r="AJ8" s="74"/>
      <c r="AK8" s="2"/>
      <c r="AL8" s="65">
        <f>データ!$R$6</f>
        <v>247887</v>
      </c>
      <c r="AM8" s="65"/>
      <c r="AN8" s="65"/>
      <c r="AO8" s="65"/>
      <c r="AP8" s="65"/>
      <c r="AQ8" s="65"/>
      <c r="AR8" s="65"/>
      <c r="AS8" s="65"/>
      <c r="AT8" s="36">
        <f>データ!$S$6</f>
        <v>244.95</v>
      </c>
      <c r="AU8" s="37"/>
      <c r="AV8" s="37"/>
      <c r="AW8" s="37"/>
      <c r="AX8" s="37"/>
      <c r="AY8" s="37"/>
      <c r="AZ8" s="37"/>
      <c r="BA8" s="37"/>
      <c r="BB8" s="54">
        <f>データ!$T$6</f>
        <v>1011.99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70.95</v>
      </c>
      <c r="J10" s="37"/>
      <c r="K10" s="37"/>
      <c r="L10" s="37"/>
      <c r="M10" s="37"/>
      <c r="N10" s="37"/>
      <c r="O10" s="64"/>
      <c r="P10" s="54">
        <f>データ!$P$6</f>
        <v>93.48</v>
      </c>
      <c r="Q10" s="54"/>
      <c r="R10" s="54"/>
      <c r="S10" s="54"/>
      <c r="T10" s="54"/>
      <c r="U10" s="54"/>
      <c r="V10" s="54"/>
      <c r="W10" s="65">
        <f>データ!$Q$6</f>
        <v>2222</v>
      </c>
      <c r="X10" s="65"/>
      <c r="Y10" s="65"/>
      <c r="Z10" s="65"/>
      <c r="AA10" s="65"/>
      <c r="AB10" s="65"/>
      <c r="AC10" s="65"/>
      <c r="AD10" s="2"/>
      <c r="AE10" s="2"/>
      <c r="AF10" s="2"/>
      <c r="AG10" s="2"/>
      <c r="AH10" s="2"/>
      <c r="AI10" s="2"/>
      <c r="AJ10" s="2"/>
      <c r="AK10" s="2"/>
      <c r="AL10" s="65">
        <f>データ!$U$6</f>
        <v>230997</v>
      </c>
      <c r="AM10" s="65"/>
      <c r="AN10" s="65"/>
      <c r="AO10" s="65"/>
      <c r="AP10" s="65"/>
      <c r="AQ10" s="65"/>
      <c r="AR10" s="65"/>
      <c r="AS10" s="65"/>
      <c r="AT10" s="36">
        <f>データ!$V$6</f>
        <v>107.47</v>
      </c>
      <c r="AU10" s="37"/>
      <c r="AV10" s="37"/>
      <c r="AW10" s="37"/>
      <c r="AX10" s="37"/>
      <c r="AY10" s="37"/>
      <c r="AZ10" s="37"/>
      <c r="BA10" s="37"/>
      <c r="BB10" s="54">
        <f>データ!$W$6</f>
        <v>2149.41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vUqebGwdLCG3mACjAu+VhiA8eey2woyk5G2dD15SM+UCf1XnaQqVKxD/K8QXfiLENnok2Ipwxv+UKctFeanlg==" saltValue="fqX/oHXcz4C+86HHnV0a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222101</v>
      </c>
      <c r="D6" s="20">
        <f t="shared" si="3"/>
        <v>46</v>
      </c>
      <c r="E6" s="20">
        <f t="shared" si="3"/>
        <v>1</v>
      </c>
      <c r="F6" s="20">
        <f t="shared" si="3"/>
        <v>0</v>
      </c>
      <c r="G6" s="20">
        <f t="shared" si="3"/>
        <v>1</v>
      </c>
      <c r="H6" s="20" t="str">
        <f t="shared" si="3"/>
        <v>静岡県　富士市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70.95</v>
      </c>
      <c r="P6" s="21">
        <f t="shared" si="3"/>
        <v>93.48</v>
      </c>
      <c r="Q6" s="21">
        <f t="shared" si="3"/>
        <v>2222</v>
      </c>
      <c r="R6" s="21">
        <f t="shared" si="3"/>
        <v>247887</v>
      </c>
      <c r="S6" s="21">
        <f t="shared" si="3"/>
        <v>244.95</v>
      </c>
      <c r="T6" s="21">
        <f t="shared" si="3"/>
        <v>1011.99</v>
      </c>
      <c r="U6" s="21">
        <f t="shared" si="3"/>
        <v>230997</v>
      </c>
      <c r="V6" s="21">
        <f t="shared" si="3"/>
        <v>107.47</v>
      </c>
      <c r="W6" s="21">
        <f t="shared" si="3"/>
        <v>2149.41</v>
      </c>
      <c r="X6" s="22">
        <f>IF(X7="",NA(),X7)</f>
        <v>122.69</v>
      </c>
      <c r="Y6" s="22">
        <f t="shared" ref="Y6:AG6" si="4">IF(Y7="",NA(),Y7)</f>
        <v>122.78</v>
      </c>
      <c r="Z6" s="22">
        <f t="shared" si="4"/>
        <v>119.61</v>
      </c>
      <c r="AA6" s="22">
        <f t="shared" si="4"/>
        <v>109.81</v>
      </c>
      <c r="AB6" s="22">
        <f t="shared" si="4"/>
        <v>113.41</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157.35</v>
      </c>
      <c r="AU6" s="22">
        <f t="shared" ref="AU6:BC6" si="6">IF(AU7="",NA(),AU7)</f>
        <v>154.26</v>
      </c>
      <c r="AV6" s="22">
        <f t="shared" si="6"/>
        <v>198.04</v>
      </c>
      <c r="AW6" s="22">
        <f t="shared" si="6"/>
        <v>210.72</v>
      </c>
      <c r="AX6" s="22">
        <f t="shared" si="6"/>
        <v>174.77</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200.87</v>
      </c>
      <c r="BF6" s="22">
        <f t="shared" ref="BF6:BN6" si="7">IF(BF7="",NA(),BF7)</f>
        <v>205.39</v>
      </c>
      <c r="BG6" s="22">
        <f t="shared" si="7"/>
        <v>235.59</v>
      </c>
      <c r="BH6" s="22">
        <f t="shared" si="7"/>
        <v>269.25</v>
      </c>
      <c r="BI6" s="22">
        <f t="shared" si="7"/>
        <v>289.27</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115.9</v>
      </c>
      <c r="BQ6" s="22">
        <f t="shared" ref="BQ6:BY6" si="8">IF(BQ7="",NA(),BQ7)</f>
        <v>116.5</v>
      </c>
      <c r="BR6" s="22">
        <f t="shared" si="8"/>
        <v>112.32</v>
      </c>
      <c r="BS6" s="22">
        <f t="shared" si="8"/>
        <v>103.19</v>
      </c>
      <c r="BT6" s="22">
        <f t="shared" si="8"/>
        <v>107.74</v>
      </c>
      <c r="BU6" s="22">
        <f t="shared" si="8"/>
        <v>106.11</v>
      </c>
      <c r="BV6" s="22">
        <f t="shared" si="8"/>
        <v>103.75</v>
      </c>
      <c r="BW6" s="22">
        <f t="shared" si="8"/>
        <v>105.3</v>
      </c>
      <c r="BX6" s="22">
        <f t="shared" si="8"/>
        <v>99.41</v>
      </c>
      <c r="BY6" s="22">
        <f t="shared" si="8"/>
        <v>101.11</v>
      </c>
      <c r="BZ6" s="21" t="str">
        <f>IF(BZ7="","",IF(BZ7="-","【-】","【"&amp;SUBSTITUTE(TEXT(BZ7,"#,##0.00"),"-","△")&amp;"】"))</f>
        <v>【97.82】</v>
      </c>
      <c r="CA6" s="22">
        <f>IF(CA7="",NA(),CA7)</f>
        <v>100.44</v>
      </c>
      <c r="CB6" s="22">
        <f t="shared" ref="CB6:CJ6" si="9">IF(CB7="",NA(),CB7)</f>
        <v>99.34</v>
      </c>
      <c r="CC6" s="22">
        <f t="shared" si="9"/>
        <v>103.76</v>
      </c>
      <c r="CD6" s="22">
        <f t="shared" si="9"/>
        <v>113.96</v>
      </c>
      <c r="CE6" s="22">
        <f t="shared" si="9"/>
        <v>114.16</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68.540000000000006</v>
      </c>
      <c r="CM6" s="22">
        <f t="shared" ref="CM6:CU6" si="10">IF(CM7="",NA(),CM7)</f>
        <v>69.23</v>
      </c>
      <c r="CN6" s="22">
        <f t="shared" si="10"/>
        <v>68.37</v>
      </c>
      <c r="CO6" s="22">
        <f t="shared" si="10"/>
        <v>67.39</v>
      </c>
      <c r="CP6" s="22">
        <f t="shared" si="10"/>
        <v>68.31</v>
      </c>
      <c r="CQ6" s="22">
        <f t="shared" si="10"/>
        <v>61.71</v>
      </c>
      <c r="CR6" s="22">
        <f t="shared" si="10"/>
        <v>63.12</v>
      </c>
      <c r="CS6" s="22">
        <f t="shared" si="10"/>
        <v>62.57</v>
      </c>
      <c r="CT6" s="22">
        <f t="shared" si="10"/>
        <v>61.56</v>
      </c>
      <c r="CU6" s="22">
        <f t="shared" si="10"/>
        <v>60.84</v>
      </c>
      <c r="CV6" s="21" t="str">
        <f>IF(CV7="","",IF(CV7="-","【-】","【"&amp;SUBSTITUTE(TEXT(CV7,"#,##0.00"),"-","△")&amp;"】"))</f>
        <v>【59.81】</v>
      </c>
      <c r="CW6" s="22">
        <f>IF(CW7="",NA(),CW7)</f>
        <v>70.959999999999994</v>
      </c>
      <c r="CX6" s="22">
        <f t="shared" ref="CX6:DF6" si="11">IF(CX7="",NA(),CX7)</f>
        <v>71.099999999999994</v>
      </c>
      <c r="CY6" s="22">
        <f t="shared" si="11"/>
        <v>70.95</v>
      </c>
      <c r="CZ6" s="22">
        <f t="shared" si="11"/>
        <v>70.150000000000006</v>
      </c>
      <c r="DA6" s="22">
        <f t="shared" si="11"/>
        <v>69.31</v>
      </c>
      <c r="DB6" s="22">
        <f t="shared" si="11"/>
        <v>90.03</v>
      </c>
      <c r="DC6" s="22">
        <f t="shared" si="11"/>
        <v>90.09</v>
      </c>
      <c r="DD6" s="22">
        <f t="shared" si="11"/>
        <v>90.21</v>
      </c>
      <c r="DE6" s="22">
        <f t="shared" si="11"/>
        <v>90.11</v>
      </c>
      <c r="DF6" s="22">
        <f t="shared" si="11"/>
        <v>89.73</v>
      </c>
      <c r="DG6" s="21" t="str">
        <f>IF(DG7="","",IF(DG7="-","【-】","【"&amp;SUBSTITUTE(TEXT(DG7,"#,##0.00"),"-","△")&amp;"】"))</f>
        <v>【89.42】</v>
      </c>
      <c r="DH6" s="22">
        <f>IF(DH7="",NA(),DH7)</f>
        <v>48.97</v>
      </c>
      <c r="DI6" s="22">
        <f t="shared" ref="DI6:DQ6" si="12">IF(DI7="",NA(),DI7)</f>
        <v>48.97</v>
      </c>
      <c r="DJ6" s="22">
        <f t="shared" si="12"/>
        <v>49.35</v>
      </c>
      <c r="DK6" s="22">
        <f t="shared" si="12"/>
        <v>49.07</v>
      </c>
      <c r="DL6" s="22">
        <f t="shared" si="12"/>
        <v>48.61</v>
      </c>
      <c r="DM6" s="22">
        <f t="shared" si="12"/>
        <v>49.6</v>
      </c>
      <c r="DN6" s="22">
        <f t="shared" si="12"/>
        <v>50.31</v>
      </c>
      <c r="DO6" s="22">
        <f t="shared" si="12"/>
        <v>50.74</v>
      </c>
      <c r="DP6" s="22">
        <f t="shared" si="12"/>
        <v>51.49</v>
      </c>
      <c r="DQ6" s="22">
        <f t="shared" si="12"/>
        <v>51.94</v>
      </c>
      <c r="DR6" s="21" t="str">
        <f>IF(DR7="","",IF(DR7="-","【-】","【"&amp;SUBSTITUTE(TEXT(DR7,"#,##0.00"),"-","△")&amp;"】"))</f>
        <v>【52.02】</v>
      </c>
      <c r="DS6" s="22">
        <f>IF(DS7="",NA(),DS7)</f>
        <v>34.86</v>
      </c>
      <c r="DT6" s="22">
        <f t="shared" ref="DT6:EB6" si="13">IF(DT7="",NA(),DT7)</f>
        <v>35.590000000000003</v>
      </c>
      <c r="DU6" s="22">
        <f t="shared" si="13"/>
        <v>36.49</v>
      </c>
      <c r="DV6" s="22">
        <f t="shared" si="13"/>
        <v>37.18</v>
      </c>
      <c r="DW6" s="22">
        <f t="shared" si="13"/>
        <v>32.909999999999997</v>
      </c>
      <c r="DX6" s="22">
        <f t="shared" si="13"/>
        <v>20.49</v>
      </c>
      <c r="DY6" s="22">
        <f t="shared" si="13"/>
        <v>21.34</v>
      </c>
      <c r="DZ6" s="22">
        <f t="shared" si="13"/>
        <v>23.27</v>
      </c>
      <c r="EA6" s="22">
        <f t="shared" si="13"/>
        <v>25.18</v>
      </c>
      <c r="EB6" s="22">
        <f t="shared" si="13"/>
        <v>26.52</v>
      </c>
      <c r="EC6" s="21" t="str">
        <f>IF(EC7="","",IF(EC7="-","【-】","【"&amp;SUBSTITUTE(TEXT(EC7,"#,##0.00"),"-","△")&amp;"】"))</f>
        <v>【25.37】</v>
      </c>
      <c r="ED6" s="22">
        <f>IF(ED7="",NA(),ED7)</f>
        <v>1.02</v>
      </c>
      <c r="EE6" s="22">
        <f t="shared" ref="EE6:EM6" si="14">IF(EE7="",NA(),EE7)</f>
        <v>1.06</v>
      </c>
      <c r="EF6" s="22">
        <f t="shared" si="14"/>
        <v>0.93</v>
      </c>
      <c r="EG6" s="22">
        <f t="shared" si="14"/>
        <v>1.0900000000000001</v>
      </c>
      <c r="EH6" s="22">
        <f t="shared" si="14"/>
        <v>1.06</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222101</v>
      </c>
      <c r="D7" s="24">
        <v>46</v>
      </c>
      <c r="E7" s="24">
        <v>1</v>
      </c>
      <c r="F7" s="24">
        <v>0</v>
      </c>
      <c r="G7" s="24">
        <v>1</v>
      </c>
      <c r="H7" s="24" t="s">
        <v>93</v>
      </c>
      <c r="I7" s="24" t="s">
        <v>94</v>
      </c>
      <c r="J7" s="24" t="s">
        <v>95</v>
      </c>
      <c r="K7" s="24" t="s">
        <v>96</v>
      </c>
      <c r="L7" s="24" t="s">
        <v>97</v>
      </c>
      <c r="M7" s="24" t="s">
        <v>98</v>
      </c>
      <c r="N7" s="25" t="s">
        <v>99</v>
      </c>
      <c r="O7" s="25">
        <v>70.95</v>
      </c>
      <c r="P7" s="25">
        <v>93.48</v>
      </c>
      <c r="Q7" s="25">
        <v>2222</v>
      </c>
      <c r="R7" s="25">
        <v>247887</v>
      </c>
      <c r="S7" s="25">
        <v>244.95</v>
      </c>
      <c r="T7" s="25">
        <v>1011.99</v>
      </c>
      <c r="U7" s="25">
        <v>230997</v>
      </c>
      <c r="V7" s="25">
        <v>107.47</v>
      </c>
      <c r="W7" s="25">
        <v>2149.41</v>
      </c>
      <c r="X7" s="25">
        <v>122.69</v>
      </c>
      <c r="Y7" s="25">
        <v>122.78</v>
      </c>
      <c r="Z7" s="25">
        <v>119.61</v>
      </c>
      <c r="AA7" s="25">
        <v>109.81</v>
      </c>
      <c r="AB7" s="25">
        <v>113.41</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157.35</v>
      </c>
      <c r="AU7" s="25">
        <v>154.26</v>
      </c>
      <c r="AV7" s="25">
        <v>198.04</v>
      </c>
      <c r="AW7" s="25">
        <v>210.72</v>
      </c>
      <c r="AX7" s="25">
        <v>174.77</v>
      </c>
      <c r="AY7" s="25">
        <v>309.10000000000002</v>
      </c>
      <c r="AZ7" s="25">
        <v>306.08</v>
      </c>
      <c r="BA7" s="25">
        <v>306.14999999999998</v>
      </c>
      <c r="BB7" s="25">
        <v>297.54000000000002</v>
      </c>
      <c r="BC7" s="25">
        <v>289.44</v>
      </c>
      <c r="BD7" s="25">
        <v>243.36</v>
      </c>
      <c r="BE7" s="25">
        <v>200.87</v>
      </c>
      <c r="BF7" s="25">
        <v>205.39</v>
      </c>
      <c r="BG7" s="25">
        <v>235.59</v>
      </c>
      <c r="BH7" s="25">
        <v>269.25</v>
      </c>
      <c r="BI7" s="25">
        <v>289.27</v>
      </c>
      <c r="BJ7" s="25">
        <v>290.42</v>
      </c>
      <c r="BK7" s="25">
        <v>294.66000000000003</v>
      </c>
      <c r="BL7" s="25">
        <v>285.27</v>
      </c>
      <c r="BM7" s="25">
        <v>294.73</v>
      </c>
      <c r="BN7" s="25">
        <v>301.23</v>
      </c>
      <c r="BO7" s="25">
        <v>265.93</v>
      </c>
      <c r="BP7" s="25">
        <v>115.9</v>
      </c>
      <c r="BQ7" s="25">
        <v>116.5</v>
      </c>
      <c r="BR7" s="25">
        <v>112.32</v>
      </c>
      <c r="BS7" s="25">
        <v>103.19</v>
      </c>
      <c r="BT7" s="25">
        <v>107.74</v>
      </c>
      <c r="BU7" s="25">
        <v>106.11</v>
      </c>
      <c r="BV7" s="25">
        <v>103.75</v>
      </c>
      <c r="BW7" s="25">
        <v>105.3</v>
      </c>
      <c r="BX7" s="25">
        <v>99.41</v>
      </c>
      <c r="BY7" s="25">
        <v>101.11</v>
      </c>
      <c r="BZ7" s="25">
        <v>97.82</v>
      </c>
      <c r="CA7" s="25">
        <v>100.44</v>
      </c>
      <c r="CB7" s="25">
        <v>99.34</v>
      </c>
      <c r="CC7" s="25">
        <v>103.76</v>
      </c>
      <c r="CD7" s="25">
        <v>113.96</v>
      </c>
      <c r="CE7" s="25">
        <v>114.16</v>
      </c>
      <c r="CF7" s="25">
        <v>161.03</v>
      </c>
      <c r="CG7" s="25">
        <v>159.93</v>
      </c>
      <c r="CH7" s="25">
        <v>162.77000000000001</v>
      </c>
      <c r="CI7" s="25">
        <v>170.87</v>
      </c>
      <c r="CJ7" s="25">
        <v>171.09</v>
      </c>
      <c r="CK7" s="25">
        <v>177.56</v>
      </c>
      <c r="CL7" s="25">
        <v>68.540000000000006</v>
      </c>
      <c r="CM7" s="25">
        <v>69.23</v>
      </c>
      <c r="CN7" s="25">
        <v>68.37</v>
      </c>
      <c r="CO7" s="25">
        <v>67.39</v>
      </c>
      <c r="CP7" s="25">
        <v>68.31</v>
      </c>
      <c r="CQ7" s="25">
        <v>61.71</v>
      </c>
      <c r="CR7" s="25">
        <v>63.12</v>
      </c>
      <c r="CS7" s="25">
        <v>62.57</v>
      </c>
      <c r="CT7" s="25">
        <v>61.56</v>
      </c>
      <c r="CU7" s="25">
        <v>60.84</v>
      </c>
      <c r="CV7" s="25">
        <v>59.81</v>
      </c>
      <c r="CW7" s="25">
        <v>70.959999999999994</v>
      </c>
      <c r="CX7" s="25">
        <v>71.099999999999994</v>
      </c>
      <c r="CY7" s="25">
        <v>70.95</v>
      </c>
      <c r="CZ7" s="25">
        <v>70.150000000000006</v>
      </c>
      <c r="DA7" s="25">
        <v>69.31</v>
      </c>
      <c r="DB7" s="25">
        <v>90.03</v>
      </c>
      <c r="DC7" s="25">
        <v>90.09</v>
      </c>
      <c r="DD7" s="25">
        <v>90.21</v>
      </c>
      <c r="DE7" s="25">
        <v>90.11</v>
      </c>
      <c r="DF7" s="25">
        <v>89.73</v>
      </c>
      <c r="DG7" s="25">
        <v>89.42</v>
      </c>
      <c r="DH7" s="25">
        <v>48.97</v>
      </c>
      <c r="DI7" s="25">
        <v>48.97</v>
      </c>
      <c r="DJ7" s="25">
        <v>49.35</v>
      </c>
      <c r="DK7" s="25">
        <v>49.07</v>
      </c>
      <c r="DL7" s="25">
        <v>48.61</v>
      </c>
      <c r="DM7" s="25">
        <v>49.6</v>
      </c>
      <c r="DN7" s="25">
        <v>50.31</v>
      </c>
      <c r="DO7" s="25">
        <v>50.74</v>
      </c>
      <c r="DP7" s="25">
        <v>51.49</v>
      </c>
      <c r="DQ7" s="25">
        <v>51.94</v>
      </c>
      <c r="DR7" s="25">
        <v>52.02</v>
      </c>
      <c r="DS7" s="25">
        <v>34.86</v>
      </c>
      <c r="DT7" s="25">
        <v>35.590000000000003</v>
      </c>
      <c r="DU7" s="25">
        <v>36.49</v>
      </c>
      <c r="DV7" s="25">
        <v>37.18</v>
      </c>
      <c r="DW7" s="25">
        <v>32.909999999999997</v>
      </c>
      <c r="DX7" s="25">
        <v>20.49</v>
      </c>
      <c r="DY7" s="25">
        <v>21.34</v>
      </c>
      <c r="DZ7" s="25">
        <v>23.27</v>
      </c>
      <c r="EA7" s="25">
        <v>25.18</v>
      </c>
      <c r="EB7" s="25">
        <v>26.52</v>
      </c>
      <c r="EC7" s="25">
        <v>25.37</v>
      </c>
      <c r="ED7" s="25">
        <v>1.02</v>
      </c>
      <c r="EE7" s="25">
        <v>1.06</v>
      </c>
      <c r="EF7" s="25">
        <v>0.93</v>
      </c>
      <c r="EG7" s="25">
        <v>1.0900000000000001</v>
      </c>
      <c r="EH7" s="25">
        <v>1.06</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わたい　まさと</cp:lastModifiedBy>
  <cp:lastPrinted>2025-01-31T05:35:40Z</cp:lastPrinted>
  <dcterms:created xsi:type="dcterms:W3CDTF">2025-01-24T06:50:05Z</dcterms:created>
  <dcterms:modified xsi:type="dcterms:W3CDTF">2025-02-03T08:54:15Z</dcterms:modified>
  <cp:category/>
</cp:coreProperties>
</file>