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f-sv-v001\spvolume\教育政策課\作業用\2024年度\12_政策推進班\04_グローバル人材育成\06_「トビタテ！留学JAPAN」_廃203003\2025年度(第2期)派遣留学生\R61010 第2期（R7）募集要項・応募様式\05_Excel出願\公開\"/>
    </mc:Choice>
  </mc:AlternateContent>
  <bookViews>
    <workbookView xWindow="0" yWindow="0" windowWidth="28800" windowHeight="12240"/>
  </bookViews>
  <sheets>
    <sheet name="様式" sheetId="7" r:id="rId1"/>
    <sheet name="記入例" sheetId="10" r:id="rId2"/>
    <sheet name="国・地域コード表" sheetId="5" r:id="rId3"/>
    <sheet name="留学計画の分野一覧" sheetId="9" r:id="rId4"/>
    <sheet name="（事務局使用）" sheetId="4" r:id="rId5"/>
  </sheets>
  <definedNames>
    <definedName name="_xlnm._FilterDatabase" localSheetId="2" hidden="1">国・地域コード表!$A$1:$B$1</definedName>
    <definedName name="_xlnm.Print_Area" localSheetId="1">記入例!$A$1:$L$271</definedName>
    <definedName name="_xlnm.Print_Area" localSheetId="0">様式!$A$1:$H$270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0" i="7" l="1"/>
  <c r="H270" i="7" s="1"/>
  <c r="I266" i="7"/>
  <c r="H266" i="7" s="1"/>
  <c r="I263" i="7"/>
  <c r="H263" i="7" s="1"/>
  <c r="I258" i="7"/>
  <c r="H258" i="7" s="1"/>
  <c r="I253" i="7"/>
  <c r="H253" i="7" s="1"/>
  <c r="I250" i="7"/>
  <c r="H250" i="7" s="1"/>
  <c r="I247" i="7"/>
  <c r="H247" i="7" s="1"/>
  <c r="I244" i="7"/>
  <c r="H244" i="7" s="1"/>
  <c r="I238" i="7"/>
  <c r="H238" i="7" s="1"/>
  <c r="I232" i="7"/>
  <c r="H232" i="7" s="1"/>
  <c r="I228" i="7"/>
  <c r="H228" i="7" s="1"/>
  <c r="I225" i="7"/>
  <c r="H225" i="7" s="1"/>
  <c r="I215" i="7"/>
  <c r="H215" i="7" s="1"/>
  <c r="I211" i="7"/>
  <c r="H211" i="7" s="1"/>
  <c r="I153" i="7"/>
  <c r="H153" i="7" s="1"/>
  <c r="I150" i="7"/>
  <c r="H150" i="7" s="1"/>
  <c r="I147" i="7"/>
  <c r="H147" i="7" s="1"/>
  <c r="I142" i="7"/>
  <c r="H142" i="7" s="1"/>
  <c r="I143" i="7"/>
  <c r="H143" i="7" s="1"/>
  <c r="I141" i="7"/>
  <c r="H141" i="7" s="1"/>
  <c r="I138" i="7"/>
  <c r="H138" i="7" s="1"/>
  <c r="I134" i="7"/>
  <c r="H134" i="7" s="1"/>
  <c r="I130" i="7"/>
  <c r="H130" i="7" s="1"/>
  <c r="I37" i="7"/>
  <c r="H38" i="7" s="1"/>
  <c r="I33" i="7"/>
  <c r="H34" i="7" s="1"/>
  <c r="I31" i="7"/>
  <c r="H32" i="7" s="1"/>
  <c r="H247" i="10" l="1"/>
  <c r="FG3" i="4"/>
  <c r="G209" i="7"/>
  <c r="A3" i="4" l="1"/>
  <c r="G264" i="10"/>
  <c r="G256" i="10"/>
  <c r="G249" i="10"/>
  <c r="G243" i="10"/>
  <c r="G236" i="10"/>
  <c r="G230" i="10"/>
  <c r="G223" i="10"/>
  <c r="G209" i="10"/>
  <c r="G173" i="10"/>
  <c r="G155" i="10"/>
  <c r="G145" i="10"/>
  <c r="G133" i="10"/>
  <c r="G128" i="10"/>
  <c r="G109" i="10"/>
  <c r="G96" i="10"/>
  <c r="G82" i="10"/>
  <c r="G67" i="10"/>
  <c r="G40" i="10"/>
  <c r="G28" i="10"/>
  <c r="G264" i="7"/>
  <c r="G256" i="7"/>
  <c r="G249" i="7"/>
  <c r="G243" i="7"/>
  <c r="G236" i="7"/>
  <c r="G230" i="7"/>
  <c r="G223" i="7"/>
  <c r="G173" i="7"/>
  <c r="G155" i="7"/>
  <c r="G145" i="7"/>
  <c r="G133" i="7"/>
  <c r="G128" i="7"/>
  <c r="G109" i="7"/>
  <c r="G96" i="7"/>
  <c r="G82" i="7"/>
  <c r="G67" i="7"/>
  <c r="G40" i="7"/>
  <c r="G28" i="7"/>
  <c r="H270" i="10" l="1"/>
  <c r="H266" i="10"/>
  <c r="H263" i="10"/>
  <c r="H258" i="10"/>
  <c r="H253" i="10"/>
  <c r="H250" i="10"/>
  <c r="H244" i="10"/>
  <c r="H238" i="10"/>
  <c r="H232" i="10"/>
  <c r="H228" i="10"/>
  <c r="H225" i="10"/>
  <c r="H215" i="10"/>
  <c r="H211" i="10"/>
  <c r="G203" i="10"/>
  <c r="J188" i="10"/>
  <c r="J187" i="10"/>
  <c r="F183" i="10"/>
  <c r="J179" i="10"/>
  <c r="J178" i="10"/>
  <c r="F174" i="10"/>
  <c r="J169" i="10"/>
  <c r="J168" i="10"/>
  <c r="F164" i="10"/>
  <c r="G158" i="10"/>
  <c r="E158" i="10"/>
  <c r="C158" i="10"/>
  <c r="H153" i="10"/>
  <c r="H150" i="10"/>
  <c r="H147" i="10"/>
  <c r="H143" i="10"/>
  <c r="H142" i="10"/>
  <c r="H141" i="10"/>
  <c r="H138" i="10"/>
  <c r="H134" i="10"/>
  <c r="H130" i="10"/>
  <c r="B125" i="10"/>
  <c r="B104" i="10"/>
  <c r="B94" i="10"/>
  <c r="H38" i="10"/>
  <c r="H34" i="10"/>
  <c r="H32" i="10"/>
  <c r="EW3" i="4"/>
  <c r="FB3" i="4"/>
  <c r="FA3" i="4"/>
  <c r="EZ3" i="4"/>
  <c r="EY3" i="4"/>
  <c r="EX3" i="4"/>
  <c r="S3" i="4"/>
  <c r="C189" i="10" l="1"/>
  <c r="J159" i="10"/>
  <c r="E159" i="10" s="1"/>
  <c r="C180" i="10"/>
  <c r="C170" i="10"/>
  <c r="J158" i="10"/>
  <c r="B3" i="4"/>
  <c r="G159" i="10" l="1"/>
  <c r="C157" i="10" s="1"/>
  <c r="C159" i="10"/>
  <c r="FF3" i="4"/>
  <c r="FE3" i="4"/>
  <c r="FD3" i="4"/>
  <c r="CX3" i="4"/>
  <c r="CQ3" i="4"/>
  <c r="CP3" i="4"/>
  <c r="CO3" i="4"/>
  <c r="CN3" i="4"/>
  <c r="CM3" i="4"/>
  <c r="CL3" i="4"/>
  <c r="CK3" i="4"/>
  <c r="CJ3" i="4"/>
  <c r="CI3" i="4"/>
  <c r="CH3" i="4"/>
  <c r="CG3" i="4"/>
  <c r="CF3" i="4"/>
  <c r="CE3" i="4"/>
  <c r="CD3" i="4"/>
  <c r="CC3" i="4"/>
  <c r="CB3" i="4"/>
  <c r="CA3" i="4"/>
  <c r="BZ3" i="4"/>
  <c r="BY3" i="4"/>
  <c r="BX3" i="4"/>
  <c r="BW3" i="4"/>
  <c r="BV3" i="4"/>
  <c r="BU3" i="4"/>
  <c r="BT3" i="4"/>
  <c r="BS3" i="4"/>
  <c r="BR3" i="4"/>
  <c r="BQ3" i="4"/>
  <c r="BP3" i="4"/>
  <c r="BO3" i="4"/>
  <c r="BN3" i="4"/>
  <c r="BM3" i="4"/>
  <c r="BL3" i="4"/>
  <c r="BK3" i="4"/>
  <c r="BJ3" i="4"/>
  <c r="BI3" i="4"/>
  <c r="BH3" i="4"/>
  <c r="BG3" i="4"/>
  <c r="BF3" i="4"/>
  <c r="BE3" i="4"/>
  <c r="BD3" i="4"/>
  <c r="BC3" i="4"/>
  <c r="BB3" i="4"/>
  <c r="BA3" i="4"/>
  <c r="AZ3" i="4"/>
  <c r="AY3" i="4"/>
  <c r="AX3" i="4"/>
  <c r="AW3" i="4"/>
  <c r="AV3" i="4"/>
  <c r="AU3" i="4"/>
  <c r="AT3" i="4"/>
  <c r="AS3" i="4"/>
  <c r="AR3" i="4"/>
  <c r="AQ3" i="4"/>
  <c r="AP3" i="4"/>
  <c r="AO3" i="4"/>
  <c r="AN3" i="4"/>
  <c r="AM3" i="4"/>
  <c r="AL3" i="4"/>
  <c r="AK3" i="4"/>
  <c r="AJ3" i="4"/>
  <c r="AI3" i="4"/>
  <c r="AH3" i="4"/>
  <c r="FL3" i="4" l="1"/>
  <c r="FK3" i="4"/>
  <c r="FJ3" i="4"/>
  <c r="FI3" i="4"/>
  <c r="FH3" i="4"/>
  <c r="FC3" i="4"/>
  <c r="EV3" i="4"/>
  <c r="EU3" i="4"/>
  <c r="ET3" i="4"/>
  <c r="ES3" i="4"/>
  <c r="ER3" i="4"/>
  <c r="EQ3" i="4"/>
  <c r="EP3" i="4"/>
  <c r="EN3" i="4"/>
  <c r="EM3" i="4"/>
  <c r="EL3" i="4"/>
  <c r="EK3" i="4"/>
  <c r="EJ3" i="4"/>
  <c r="EI3" i="4"/>
  <c r="EH3" i="4"/>
  <c r="EG3" i="4"/>
  <c r="EF3" i="4"/>
  <c r="ED3" i="4"/>
  <c r="EB3" i="4"/>
  <c r="EA3" i="4"/>
  <c r="DZ3" i="4"/>
  <c r="DY3" i="4"/>
  <c r="DX3" i="4"/>
  <c r="DW3" i="4"/>
  <c r="DV3" i="4"/>
  <c r="DU3" i="4"/>
  <c r="DT3" i="4"/>
  <c r="DR3" i="4"/>
  <c r="DP3" i="4"/>
  <c r="DO3" i="4"/>
  <c r="DN3" i="4"/>
  <c r="DM3" i="4"/>
  <c r="DL3" i="4"/>
  <c r="DK3" i="4"/>
  <c r="DJ3" i="4"/>
  <c r="DI3" i="4"/>
  <c r="DH3" i="4"/>
  <c r="DF3" i="4"/>
  <c r="CW3" i="4"/>
  <c r="CV3" i="4"/>
  <c r="CU3" i="4"/>
  <c r="CT3" i="4"/>
  <c r="CS3" i="4"/>
  <c r="CR3" i="4"/>
  <c r="AG3" i="4"/>
  <c r="AF3" i="4"/>
  <c r="AE3" i="4"/>
  <c r="AD3" i="4"/>
  <c r="AC3" i="4"/>
  <c r="AB3" i="4"/>
  <c r="AA3" i="4"/>
  <c r="Z3" i="4"/>
  <c r="Y3" i="4"/>
  <c r="X3" i="4"/>
  <c r="W3" i="4"/>
  <c r="V3" i="4"/>
  <c r="U3" i="4"/>
  <c r="R3" i="4"/>
  <c r="T3" i="4"/>
  <c r="Q3" i="4"/>
  <c r="P3" i="4"/>
  <c r="O3" i="4"/>
  <c r="N3" i="4"/>
  <c r="M3" i="4"/>
  <c r="L3" i="4"/>
  <c r="K3" i="4"/>
  <c r="J3" i="4"/>
  <c r="I3" i="4"/>
  <c r="H3" i="4"/>
  <c r="G3" i="4"/>
  <c r="F3" i="4"/>
  <c r="E3" i="4"/>
  <c r="D3" i="4"/>
  <c r="C3" i="4"/>
  <c r="G203" i="7" l="1"/>
  <c r="J188" i="7"/>
  <c r="J187" i="7"/>
  <c r="F183" i="7"/>
  <c r="EE3" i="4" s="1"/>
  <c r="J179" i="7"/>
  <c r="J178" i="7"/>
  <c r="F174" i="7"/>
  <c r="DS3" i="4" s="1"/>
  <c r="J169" i="7"/>
  <c r="J168" i="7"/>
  <c r="F164" i="7"/>
  <c r="DG3" i="4" s="1"/>
  <c r="G158" i="7"/>
  <c r="DA3" i="4" s="1"/>
  <c r="E158" i="7"/>
  <c r="CZ3" i="4" s="1"/>
  <c r="C158" i="7"/>
  <c r="CY3" i="4" s="1"/>
  <c r="B125" i="7"/>
  <c r="B104" i="7"/>
  <c r="B94" i="7"/>
  <c r="C189" i="7" l="1"/>
  <c r="EO3" i="4" s="1"/>
  <c r="C180" i="7"/>
  <c r="EC3" i="4" s="1"/>
  <c r="C170" i="7"/>
  <c r="DQ3" i="4" s="1"/>
  <c r="J159" i="7"/>
  <c r="G159" i="7" s="1"/>
  <c r="J158" i="7"/>
  <c r="C160" i="7" l="1"/>
  <c r="C159" i="7"/>
  <c r="DB3" i="4" s="1"/>
  <c r="E159" i="7"/>
  <c r="DC3" i="4" s="1"/>
  <c r="DD3" i="4"/>
  <c r="DE3" i="4" l="1"/>
  <c r="C157" i="7"/>
</calcChain>
</file>

<file path=xl/sharedStrings.xml><?xml version="1.0" encoding="utf-8"?>
<sst xmlns="http://schemas.openxmlformats.org/spreadsheetml/2006/main" count="1254" uniqueCount="623">
  <si>
    <t>応募コース</t>
    <rPh sb="0" eb="2">
      <t>オウボ</t>
    </rPh>
    <phoneticPr fontId="1"/>
  </si>
  <si>
    <t>ふじのくに地域探究コース</t>
    <rPh sb="5" eb="7">
      <t>チイキ</t>
    </rPh>
    <rPh sb="7" eb="9">
      <t>タンキュウ</t>
    </rPh>
    <phoneticPr fontId="1"/>
  </si>
  <si>
    <t>１－１　氏名・生年月日等</t>
    <rPh sb="4" eb="6">
      <t>シメイ</t>
    </rPh>
    <rPh sb="7" eb="9">
      <t>セイネン</t>
    </rPh>
    <rPh sb="9" eb="11">
      <t>ガッピ</t>
    </rPh>
    <rPh sb="11" eb="12">
      <t>トウ</t>
    </rPh>
    <phoneticPr fontId="1"/>
  </si>
  <si>
    <t>新高校２・３年生</t>
    <rPh sb="0" eb="1">
      <t>シン</t>
    </rPh>
    <rPh sb="1" eb="3">
      <t>コウコウ</t>
    </rPh>
    <rPh sb="6" eb="8">
      <t>ネンセイ</t>
    </rPh>
    <phoneticPr fontId="1"/>
  </si>
  <si>
    <t>社会課題探究コース</t>
    <phoneticPr fontId="1"/>
  </si>
  <si>
    <t>スポーツ・芸術探究コース</t>
    <phoneticPr fontId="1"/>
  </si>
  <si>
    <t>②多文化共生・多様性コース</t>
  </si>
  <si>
    <t>④農林水産業みらいプロジェクトコース</t>
  </si>
  <si>
    <t>⑤静岡と世界を繋ぐマイプロジェクトコース</t>
    <phoneticPr fontId="1"/>
  </si>
  <si>
    <t>⑥ものづくり×アジアコース</t>
    <phoneticPr fontId="1"/>
  </si>
  <si>
    <t>⑦観光交流×アジアコース</t>
    <phoneticPr fontId="1"/>
  </si>
  <si>
    <t>フリガナ</t>
    <phoneticPr fontId="1"/>
  </si>
  <si>
    <t>氏名（漢字）</t>
    <rPh sb="0" eb="2">
      <t>シメイ</t>
    </rPh>
    <rPh sb="3" eb="5">
      <t>カンジ</t>
    </rPh>
    <phoneticPr fontId="1"/>
  </si>
  <si>
    <t>氏名（ローマ字）</t>
    <rPh sb="0" eb="2">
      <t>シメイ</t>
    </rPh>
    <rPh sb="6" eb="7">
      <t>ジ</t>
    </rPh>
    <phoneticPr fontId="1"/>
  </si>
  <si>
    <t>生年月日（西暦）</t>
    <rPh sb="0" eb="2">
      <t>セイネン</t>
    </rPh>
    <rPh sb="2" eb="4">
      <t>ガッピ</t>
    </rPh>
    <rPh sb="5" eb="7">
      <t>セイレキ</t>
    </rPh>
    <phoneticPr fontId="1"/>
  </si>
  <si>
    <t>年</t>
    <rPh sb="0" eb="1">
      <t>ネン</t>
    </rPh>
    <phoneticPr fontId="1"/>
  </si>
  <si>
    <t>月</t>
    <rPh sb="0" eb="1">
      <t>ガツ</t>
    </rPh>
    <phoneticPr fontId="1"/>
  </si>
  <si>
    <t>日</t>
    <rPh sb="0" eb="1">
      <t>ヒ</t>
    </rPh>
    <phoneticPr fontId="1"/>
  </si>
  <si>
    <t>性別</t>
    <rPh sb="0" eb="2">
      <t>セイベツ</t>
    </rPh>
    <phoneticPr fontId="1"/>
  </si>
  <si>
    <t>電話番号</t>
    <rPh sb="0" eb="2">
      <t>デンワ</t>
    </rPh>
    <rPh sb="2" eb="4">
      <t>バンゴウ</t>
    </rPh>
    <phoneticPr fontId="1"/>
  </si>
  <si>
    <t>メールアドレス</t>
    <phoneticPr fontId="1"/>
  </si>
  <si>
    <t>男</t>
    <rPh sb="0" eb="1">
      <t>オトコ</t>
    </rPh>
    <phoneticPr fontId="1"/>
  </si>
  <si>
    <t>女</t>
    <rPh sb="0" eb="1">
      <t>オンナ</t>
    </rPh>
    <phoneticPr fontId="1"/>
  </si>
  <si>
    <t>学年（2025年4月時点）</t>
    <rPh sb="0" eb="2">
      <t>ガクネン</t>
    </rPh>
    <rPh sb="7" eb="8">
      <t>ネン</t>
    </rPh>
    <rPh sb="9" eb="10">
      <t>ガツ</t>
    </rPh>
    <rPh sb="10" eb="12">
      <t>ジテン</t>
    </rPh>
    <phoneticPr fontId="1"/>
  </si>
  <si>
    <t>２年</t>
    <rPh sb="1" eb="2">
      <t>ネン</t>
    </rPh>
    <phoneticPr fontId="1"/>
  </si>
  <si>
    <t>３年</t>
    <rPh sb="1" eb="2">
      <t>ネン</t>
    </rPh>
    <phoneticPr fontId="1"/>
  </si>
  <si>
    <t>居住都道府県</t>
    <rPh sb="0" eb="2">
      <t>キョジュウ</t>
    </rPh>
    <rPh sb="2" eb="6">
      <t>トドウフケン</t>
    </rPh>
    <phoneticPr fontId="1"/>
  </si>
  <si>
    <t>１－２　在籍校等学校等（2025年４月に在籍する高等学校等）</t>
    <rPh sb="4" eb="6">
      <t>ザイセキ</t>
    </rPh>
    <rPh sb="6" eb="8">
      <t>コウトウ</t>
    </rPh>
    <rPh sb="8" eb="10">
      <t>ガッコウ</t>
    </rPh>
    <rPh sb="10" eb="11">
      <t>トウ</t>
    </rPh>
    <rPh sb="16" eb="17">
      <t>ネン</t>
    </rPh>
    <rPh sb="18" eb="19">
      <t>ガツ</t>
    </rPh>
    <rPh sb="20" eb="22">
      <t>ザイセキ</t>
    </rPh>
    <rPh sb="24" eb="26">
      <t>コウトウ</t>
    </rPh>
    <rPh sb="26" eb="28">
      <t>ガッコウ</t>
    </rPh>
    <rPh sb="28" eb="29">
      <t>トウ</t>
    </rPh>
    <phoneticPr fontId="1"/>
  </si>
  <si>
    <t>学校コード</t>
    <rPh sb="0" eb="2">
      <t>ガッコウ</t>
    </rPh>
    <phoneticPr fontId="1"/>
  </si>
  <si>
    <t>設置形態</t>
    <rPh sb="0" eb="2">
      <t>セッチ</t>
    </rPh>
    <rPh sb="2" eb="4">
      <t>ケイタイ</t>
    </rPh>
    <phoneticPr fontId="1"/>
  </si>
  <si>
    <t>都道府県</t>
    <rPh sb="0" eb="4">
      <t>トドウフケン</t>
    </rPh>
    <phoneticPr fontId="1"/>
  </si>
  <si>
    <t>学校名</t>
    <rPh sb="0" eb="3">
      <t>ガッコウメイ</t>
    </rPh>
    <phoneticPr fontId="1"/>
  </si>
  <si>
    <t>学科・コース</t>
    <rPh sb="0" eb="2">
      <t>ガッカ</t>
    </rPh>
    <phoneticPr fontId="1"/>
  </si>
  <si>
    <t>学校の種別</t>
    <rPh sb="0" eb="2">
      <t>ガッコウ</t>
    </rPh>
    <rPh sb="3" eb="5">
      <t>シュベツ</t>
    </rPh>
    <phoneticPr fontId="1"/>
  </si>
  <si>
    <t>１－３　語学力〔任意〕</t>
    <rPh sb="4" eb="7">
      <t>ゴガクリョク</t>
    </rPh>
    <rPh sb="8" eb="10">
      <t>ニンイ</t>
    </rPh>
    <phoneticPr fontId="1"/>
  </si>
  <si>
    <t>英語</t>
    <rPh sb="0" eb="2">
      <t>エイゴ</t>
    </rPh>
    <phoneticPr fontId="1"/>
  </si>
  <si>
    <t>TOEIC</t>
    <phoneticPr fontId="1"/>
  </si>
  <si>
    <t>IELTS</t>
    <phoneticPr fontId="1"/>
  </si>
  <si>
    <t>その他の語学能力試験、資格等の点数・結果等、英語能力を測れる内容を記入してください。（200字以内）</t>
    <rPh sb="2" eb="3">
      <t>タ</t>
    </rPh>
    <rPh sb="4" eb="6">
      <t>ゴガク</t>
    </rPh>
    <rPh sb="6" eb="8">
      <t>ノウリョク</t>
    </rPh>
    <rPh sb="8" eb="10">
      <t>シケン</t>
    </rPh>
    <rPh sb="11" eb="13">
      <t>シカク</t>
    </rPh>
    <rPh sb="13" eb="14">
      <t>トウ</t>
    </rPh>
    <rPh sb="15" eb="17">
      <t>テンスウ</t>
    </rPh>
    <rPh sb="18" eb="20">
      <t>ケッカ</t>
    </rPh>
    <rPh sb="20" eb="21">
      <t>トウ</t>
    </rPh>
    <rPh sb="22" eb="24">
      <t>エイゴ</t>
    </rPh>
    <rPh sb="24" eb="26">
      <t>ノウリョク</t>
    </rPh>
    <rPh sb="27" eb="28">
      <t>ハカ</t>
    </rPh>
    <rPh sb="30" eb="32">
      <t>ナイヨウ</t>
    </rPh>
    <rPh sb="33" eb="35">
      <t>キニュウ</t>
    </rPh>
    <rPh sb="46" eb="47">
      <t>ジ</t>
    </rPh>
    <rPh sb="47" eb="49">
      <t>イナイ</t>
    </rPh>
    <phoneticPr fontId="1"/>
  </si>
  <si>
    <t>その他言語</t>
    <rPh sb="2" eb="3">
      <t>タ</t>
    </rPh>
    <rPh sb="3" eb="5">
      <t>ゲンゴ</t>
    </rPh>
    <phoneticPr fontId="1"/>
  </si>
  <si>
    <t>語学能力試験の点数やその他の資格結果、語学能力を測れる内容を記入してください。（200字以内）</t>
    <rPh sb="0" eb="2">
      <t>ゴガク</t>
    </rPh>
    <rPh sb="2" eb="4">
      <t>ノウリョク</t>
    </rPh>
    <rPh sb="4" eb="6">
      <t>シケン</t>
    </rPh>
    <rPh sb="7" eb="9">
      <t>テンスウ</t>
    </rPh>
    <rPh sb="12" eb="13">
      <t>タ</t>
    </rPh>
    <rPh sb="14" eb="16">
      <t>シカク</t>
    </rPh>
    <rPh sb="16" eb="18">
      <t>ケッカ</t>
    </rPh>
    <rPh sb="19" eb="21">
      <t>ゴガク</t>
    </rPh>
    <rPh sb="21" eb="23">
      <t>ノウリョク</t>
    </rPh>
    <rPh sb="24" eb="25">
      <t>ハカ</t>
    </rPh>
    <rPh sb="27" eb="29">
      <t>ナイヨウ</t>
    </rPh>
    <rPh sb="30" eb="32">
      <t>キニュウ</t>
    </rPh>
    <rPh sb="43" eb="44">
      <t>ジ</t>
    </rPh>
    <rPh sb="44" eb="46">
      <t>イナイ</t>
    </rPh>
    <phoneticPr fontId="1"/>
  </si>
  <si>
    <t>TOEFL</t>
    <phoneticPr fontId="1"/>
  </si>
  <si>
    <t>点</t>
    <rPh sb="0" eb="1">
      <t>テン</t>
    </rPh>
    <phoneticPr fontId="1"/>
  </si>
  <si>
    <t>英検</t>
    <rPh sb="0" eb="2">
      <t>エイケン</t>
    </rPh>
    <phoneticPr fontId="1"/>
  </si>
  <si>
    <t>国立</t>
    <rPh sb="0" eb="2">
      <t>コクリツ</t>
    </rPh>
    <phoneticPr fontId="1"/>
  </si>
  <si>
    <t>県立</t>
    <rPh sb="0" eb="2">
      <t>ケンリツ</t>
    </rPh>
    <phoneticPr fontId="1"/>
  </si>
  <si>
    <t>市立</t>
    <rPh sb="0" eb="2">
      <t>シリツ</t>
    </rPh>
    <phoneticPr fontId="1"/>
  </si>
  <si>
    <t>私立</t>
    <rPh sb="0" eb="2">
      <t>シリツ</t>
    </rPh>
    <phoneticPr fontId="1"/>
  </si>
  <si>
    <t>全日制</t>
    <rPh sb="0" eb="3">
      <t>ゼンニチセイ</t>
    </rPh>
    <phoneticPr fontId="1"/>
  </si>
  <si>
    <t>定時制</t>
    <rPh sb="0" eb="3">
      <t>テイジセイ</t>
    </rPh>
    <phoneticPr fontId="1"/>
  </si>
  <si>
    <t>通信制</t>
    <rPh sb="0" eb="3">
      <t>ツウシンセイ</t>
    </rPh>
    <phoneticPr fontId="1"/>
  </si>
  <si>
    <t>海外経験の有無</t>
    <rPh sb="0" eb="2">
      <t>カイガイ</t>
    </rPh>
    <rPh sb="2" eb="4">
      <t>ケイケン</t>
    </rPh>
    <rPh sb="5" eb="7">
      <t>ウム</t>
    </rPh>
    <phoneticPr fontId="1"/>
  </si>
  <si>
    <t>「有」の場合、過去の海外での生活、留学などの海外経験について記入してください。（200 字以内）</t>
  </si>
  <si>
    <t>有</t>
    <rPh sb="0" eb="1">
      <t>アリ</t>
    </rPh>
    <phoneticPr fontId="1"/>
  </si>
  <si>
    <t>無</t>
    <rPh sb="0" eb="1">
      <t>ナシ</t>
    </rPh>
    <phoneticPr fontId="1"/>
  </si>
  <si>
    <t>要件確認欄</t>
    <rPh sb="0" eb="2">
      <t>ヨウケン</t>
    </rPh>
    <rPh sb="2" eb="4">
      <t>カクニン</t>
    </rPh>
    <rPh sb="4" eb="5">
      <t>ラン</t>
    </rPh>
    <phoneticPr fontId="1"/>
  </si>
  <si>
    <t>左欄にチェックマークを記入してください。</t>
    <rPh sb="0" eb="1">
      <t>ヒダリ</t>
    </rPh>
    <rPh sb="1" eb="2">
      <t>ラン</t>
    </rPh>
    <rPh sb="11" eb="13">
      <t>キニュウ</t>
    </rPh>
    <phoneticPr fontId="1"/>
  </si>
  <si>
    <t>確認事項</t>
    <rPh sb="0" eb="2">
      <t>カクニン</t>
    </rPh>
    <rPh sb="2" eb="4">
      <t>ジコウ</t>
    </rPh>
    <phoneticPr fontId="1"/>
  </si>
  <si>
    <t>2025年4月1日時点の年齢が30歳以下である。</t>
    <phoneticPr fontId="1"/>
  </si>
  <si>
    <t>すべてにチェックがつけられない場合は応募できません。</t>
    <rPh sb="15" eb="17">
      <t>バアイ</t>
    </rPh>
    <rPh sb="18" eb="20">
      <t>オウボ</t>
    </rPh>
    <phoneticPr fontId="1"/>
  </si>
  <si>
    <t>←ハイフンで区切って記載</t>
    <rPh sb="6" eb="8">
      <t>クギ</t>
    </rPh>
    <rPh sb="10" eb="12">
      <t>キサイ</t>
    </rPh>
    <phoneticPr fontId="1"/>
  </si>
  <si>
    <t>←「静岡県」のように記載</t>
    <rPh sb="2" eb="5">
      <t>シズオカケン</t>
    </rPh>
    <rPh sb="10" eb="12">
      <t>キサイ</t>
    </rPh>
    <phoneticPr fontId="1"/>
  </si>
  <si>
    <t>↓「静岡県」のように記載</t>
    <rPh sb="2" eb="5">
      <t>シズオカケン</t>
    </rPh>
    <rPh sb="10" eb="12">
      <t>キサイ</t>
    </rPh>
    <phoneticPr fontId="1"/>
  </si>
  <si>
    <t>←略さずに正式名称を記入</t>
    <phoneticPr fontId="1"/>
  </si>
  <si>
    <t>＜ふじのくに地域探究コースの詳細＞</t>
  </si>
  <si>
    <t>コース名</t>
    <rPh sb="3" eb="4">
      <t>メイ</t>
    </rPh>
    <phoneticPr fontId="1"/>
  </si>
  <si>
    <t>コースの狙い</t>
    <rPh sb="4" eb="5">
      <t>ネラ</t>
    </rPh>
    <phoneticPr fontId="1"/>
  </si>
  <si>
    <t>自動車や医薬品・医療機器、新エネルギー、健康福祉、ロボット等のものづくり・地域産業において、本県のイノベーションに寄与する人材を育成</t>
  </si>
  <si>
    <t>アフターコロナを見据え、自らの地域を理解しながら観光交流の促進や観光ビジネスの発展に寄与する人材を育成</t>
  </si>
  <si>
    <t>③観光交流促進コース</t>
    <phoneticPr fontId="1"/>
  </si>
  <si>
    <t>①ものづくり・
地域産業コース</t>
    <phoneticPr fontId="1"/>
  </si>
  <si>
    <t>②多文化共生・
多様性コース</t>
    <phoneticPr fontId="1"/>
  </si>
  <si>
    <t>④農林水産業みらい
プロジェクトコース</t>
    <phoneticPr fontId="1"/>
  </si>
  <si>
    <t>⑤静岡と世界を繋ぐ
マイプロジェクト
コース</t>
    <phoneticPr fontId="1"/>
  </si>
  <si>
    <t>（アジア特化型）</t>
  </si>
  <si>
    <t>⑥ものづくり×アジアコース</t>
    <phoneticPr fontId="1"/>
  </si>
  <si>
    <t>本県産業と関わりの深い東アジア・東南アジア地域を訪問し、ものづくりについて実践的に学び考える人材を育成</t>
    <phoneticPr fontId="1"/>
  </si>
  <si>
    <t>アジア地域からのインバウンド拡大を目指し、東アジア・東南アジアを訪問し、観光交流及び観光ビジネスについて実践的に学び考える人材を育成</t>
    <phoneticPr fontId="1"/>
  </si>
  <si>
    <t>チェックがつけられない場合は応募できません。</t>
    <rPh sb="11" eb="13">
      <t>バアイ</t>
    </rPh>
    <rPh sb="14" eb="16">
      <t>オウボ</t>
    </rPh>
    <phoneticPr fontId="1"/>
  </si>
  <si>
    <t>２　留学計画</t>
    <rPh sb="2" eb="4">
      <t>リュウガク</t>
    </rPh>
    <rPh sb="4" eb="6">
      <t>ケイカク</t>
    </rPh>
    <phoneticPr fontId="1"/>
  </si>
  <si>
    <t>２－１　応募理由</t>
    <rPh sb="4" eb="6">
      <t>オウボ</t>
    </rPh>
    <rPh sb="6" eb="8">
      <t>リユウ</t>
    </rPh>
    <phoneticPr fontId="1"/>
  </si>
  <si>
    <t>２－２　留学計画の概要</t>
    <rPh sb="4" eb="6">
      <t>リュウガク</t>
    </rPh>
    <rPh sb="6" eb="8">
      <t>ケイカク</t>
    </rPh>
    <rPh sb="9" eb="11">
      <t>ガイヨウ</t>
    </rPh>
    <phoneticPr fontId="1"/>
  </si>
  <si>
    <t>（１）留学計画のタイトル〔40字以内〕</t>
    <rPh sb="3" eb="5">
      <t>リュウガク</t>
    </rPh>
    <rPh sb="5" eb="7">
      <t>ケイカク</t>
    </rPh>
    <phoneticPr fontId="1"/>
  </si>
  <si>
    <t>①</t>
    <phoneticPr fontId="1"/>
  </si>
  <si>
    <t>②</t>
    <phoneticPr fontId="1"/>
  </si>
  <si>
    <t>③</t>
    <phoneticPr fontId="1"/>
  </si>
  <si>
    <t>２－３　留学先</t>
    <rPh sb="4" eb="7">
      <t>リュウガクサキ</t>
    </rPh>
    <phoneticPr fontId="1"/>
  </si>
  <si>
    <t>留学計画の作成にあたっては、募集要項「７（２）留学計画の要件」を満たしていることを確認してください。留学計画の要件を満たさない計画は支援の対象外となりますので注意してください。</t>
    <phoneticPr fontId="1"/>
  </si>
  <si>
    <t>■留学期間</t>
    <rPh sb="1" eb="3">
      <t>リュウガク</t>
    </rPh>
    <rPh sb="3" eb="5">
      <t>キカン</t>
    </rPh>
    <phoneticPr fontId="1"/>
  </si>
  <si>
    <t>日</t>
    <rPh sb="0" eb="1">
      <t>ニチ</t>
    </rPh>
    <phoneticPr fontId="1"/>
  </si>
  <si>
    <t>月</t>
    <rPh sb="0" eb="1">
      <t>ガツ</t>
    </rPh>
    <phoneticPr fontId="1"/>
  </si>
  <si>
    <t>年</t>
    <rPh sb="0" eb="1">
      <t>ネン</t>
    </rPh>
    <phoneticPr fontId="1"/>
  </si>
  <si>
    <r>
      <t xml:space="preserve">①留学開始日
</t>
    </r>
    <r>
      <rPr>
        <sz val="9"/>
        <color theme="1"/>
        <rFont val="游ゴシック"/>
        <family val="3"/>
        <charset val="128"/>
        <scheme val="minor"/>
      </rPr>
      <t>（１か所目の受入先機関の
活動開始日）</t>
    </r>
    <rPh sb="1" eb="3">
      <t>リュウガク</t>
    </rPh>
    <rPh sb="3" eb="6">
      <t>カイシビ</t>
    </rPh>
    <rPh sb="10" eb="11">
      <t>ショ</t>
    </rPh>
    <rPh sb="11" eb="12">
      <t>メ</t>
    </rPh>
    <rPh sb="13" eb="16">
      <t>ウケイレサキ</t>
    </rPh>
    <rPh sb="16" eb="18">
      <t>キカン</t>
    </rPh>
    <rPh sb="20" eb="22">
      <t>カツドウ</t>
    </rPh>
    <rPh sb="22" eb="25">
      <t>カイシビ</t>
    </rPh>
    <phoneticPr fontId="1"/>
  </si>
  <si>
    <r>
      <t xml:space="preserve">②留学終了日
</t>
    </r>
    <r>
      <rPr>
        <sz val="9"/>
        <color theme="1"/>
        <rFont val="游ゴシック"/>
        <family val="3"/>
        <charset val="128"/>
        <scheme val="minor"/>
      </rPr>
      <t>（最後の受入先機関の
活動終了日）</t>
    </r>
    <rPh sb="1" eb="3">
      <t>リュウガク</t>
    </rPh>
    <rPh sb="3" eb="6">
      <t>シュウリョウビ</t>
    </rPh>
    <rPh sb="8" eb="10">
      <t>サイゴ</t>
    </rPh>
    <rPh sb="11" eb="14">
      <t>ウケイレサキ</t>
    </rPh>
    <rPh sb="14" eb="16">
      <t>キカン</t>
    </rPh>
    <rPh sb="18" eb="20">
      <t>カツドウ</t>
    </rPh>
    <rPh sb="20" eb="23">
      <t>シュウリョウビ</t>
    </rPh>
    <phoneticPr fontId="1"/>
  </si>
  <si>
    <r>
      <t>③留学期間</t>
    </r>
    <r>
      <rPr>
        <sz val="9"/>
        <color theme="1"/>
        <rFont val="游ゴシック"/>
        <family val="3"/>
        <charset val="128"/>
        <scheme val="minor"/>
      </rPr>
      <t>（日数）</t>
    </r>
    <rPh sb="1" eb="3">
      <t>リュウガク</t>
    </rPh>
    <rPh sb="3" eb="5">
      <t>キカン</t>
    </rPh>
    <rPh sb="6" eb="8">
      <t>ニッスウ</t>
    </rPh>
    <phoneticPr fontId="1"/>
  </si>
  <si>
    <t>■１か所目（必須）</t>
    <rPh sb="3" eb="4">
      <t>ショ</t>
    </rPh>
    <rPh sb="4" eb="5">
      <t>メ</t>
    </rPh>
    <rPh sb="6" eb="8">
      <t>ヒッス</t>
    </rPh>
    <phoneticPr fontId="1"/>
  </si>
  <si>
    <t>①国・地域コード</t>
    <rPh sb="1" eb="2">
      <t>クニ</t>
    </rPh>
    <rPh sb="3" eb="5">
      <t>チイキ</t>
    </rPh>
    <phoneticPr fontId="1"/>
  </si>
  <si>
    <t>②国・地域名</t>
    <rPh sb="1" eb="2">
      <t>クニ</t>
    </rPh>
    <rPh sb="3" eb="6">
      <t>チイキメイ</t>
    </rPh>
    <phoneticPr fontId="1"/>
  </si>
  <si>
    <t>③都市名</t>
    <rPh sb="1" eb="4">
      <t>トシメイ</t>
    </rPh>
    <phoneticPr fontId="1"/>
  </si>
  <si>
    <t>④受入先機関名</t>
    <rPh sb="1" eb="4">
      <t>ウケイレサキ</t>
    </rPh>
    <rPh sb="4" eb="7">
      <t>キカンメイ</t>
    </rPh>
    <phoneticPr fontId="1"/>
  </si>
  <si>
    <t>日本語表記</t>
    <rPh sb="0" eb="3">
      <t>ニホンゴ</t>
    </rPh>
    <rPh sb="3" eb="5">
      <t>ヒョウキ</t>
    </rPh>
    <phoneticPr fontId="1"/>
  </si>
  <si>
    <t>英語表記</t>
    <rPh sb="0" eb="2">
      <t>エイゴ</t>
    </rPh>
    <rPh sb="2" eb="4">
      <t>ヒョウキ</t>
    </rPh>
    <phoneticPr fontId="1"/>
  </si>
  <si>
    <t>⑤活動開始日</t>
    <rPh sb="1" eb="3">
      <t>カツドウ</t>
    </rPh>
    <rPh sb="3" eb="6">
      <t>カイシビ</t>
    </rPh>
    <phoneticPr fontId="1"/>
  </si>
  <si>
    <t>⑥活動終了日</t>
    <rPh sb="1" eb="3">
      <t>カツドウ</t>
    </rPh>
    <rPh sb="3" eb="6">
      <t>シュウリョウビ</t>
    </rPh>
    <phoneticPr fontId="1"/>
  </si>
  <si>
    <t>⑦活動日数</t>
    <rPh sb="1" eb="3">
      <t>カツドウ</t>
    </rPh>
    <rPh sb="3" eb="5">
      <t>ニッスウ</t>
    </rPh>
    <phoneticPr fontId="1"/>
  </si>
  <si>
    <t>日間</t>
    <rPh sb="0" eb="2">
      <t>ニチカン</t>
    </rPh>
    <phoneticPr fontId="1"/>
  </si>
  <si>
    <t>①国・地域コード：募集要項「別紙：国・地域コード表」に記載の３桁の番号です。
②国・地域名：募集要項「別紙：国・地域コード表」に記載の名称を記入してください。
⑤活動開始日：受入先機関での活動開始日を記入してください。渡航日ではありません。
⑥活動終了日：受入先機関での活動終了日を記入してください。帰国日ではありません。
⑦活動日数：⑤から⑥の日数を記入してください。</t>
    <phoneticPr fontId="1"/>
  </si>
  <si>
    <t>台湾</t>
  </si>
  <si>
    <t>インドネシア</t>
  </si>
  <si>
    <t>パキスタン</t>
  </si>
  <si>
    <t>バングラデシュ</t>
  </si>
  <si>
    <t>大韓民国</t>
  </si>
  <si>
    <t>フィリピン</t>
  </si>
  <si>
    <t>ブータン</t>
  </si>
  <si>
    <t>ラオス</t>
  </si>
  <si>
    <t>シンガポール</t>
  </si>
  <si>
    <t>ブルネイ</t>
  </si>
  <si>
    <t>マカオ</t>
  </si>
  <si>
    <t>スリランカ</t>
  </si>
  <si>
    <t>カンボジア</t>
  </si>
  <si>
    <t>マレーシア</t>
  </si>
  <si>
    <t>タイ</t>
  </si>
  <si>
    <t>中国</t>
  </si>
  <si>
    <t>モンゴル</t>
  </si>
  <si>
    <t>ベトナム</t>
  </si>
  <si>
    <t>香港</t>
  </si>
  <si>
    <t>ミャンマー</t>
  </si>
  <si>
    <t>東ティモール</t>
  </si>
  <si>
    <t>インド</t>
  </si>
  <si>
    <t>ネパール</t>
  </si>
  <si>
    <t>モルディブ</t>
  </si>
  <si>
    <t>アルゼンチン</t>
  </si>
  <si>
    <t>エクアドル</t>
  </si>
  <si>
    <t>パラグアイ</t>
  </si>
  <si>
    <t>ボリビア</t>
  </si>
  <si>
    <t>エルサルバドル</t>
  </si>
  <si>
    <t>ペルー</t>
  </si>
  <si>
    <t>ブラジル</t>
  </si>
  <si>
    <t>グアテマラ</t>
  </si>
  <si>
    <t>トリニダード・トバゴ</t>
  </si>
  <si>
    <t>チリ</t>
  </si>
  <si>
    <t>ホンジュラス</t>
  </si>
  <si>
    <t>ウルグアイ</t>
  </si>
  <si>
    <t>コロンビア</t>
  </si>
  <si>
    <t>ジャマイカ</t>
  </si>
  <si>
    <t>ベネズエラ</t>
  </si>
  <si>
    <t>コスタリカ</t>
  </si>
  <si>
    <t>メキシコ</t>
  </si>
  <si>
    <t>ハイチ</t>
  </si>
  <si>
    <t>キューバ</t>
  </si>
  <si>
    <t>ニカラグア</t>
  </si>
  <si>
    <t>ドミニカ共和国</t>
  </si>
  <si>
    <t>パナマ</t>
  </si>
  <si>
    <t>バーレーン</t>
  </si>
  <si>
    <t>レバノン</t>
  </si>
  <si>
    <t>アラブ首長国連邦</t>
  </si>
  <si>
    <t>イラン</t>
  </si>
  <si>
    <t>オマーン</t>
  </si>
  <si>
    <t>イエメン</t>
  </si>
  <si>
    <t>イラク</t>
  </si>
  <si>
    <t>カタール</t>
  </si>
  <si>
    <t>パレスチナ</t>
  </si>
  <si>
    <t>イスラエル</t>
  </si>
  <si>
    <t>サウジアラビア</t>
  </si>
  <si>
    <t>アフガニスタン</t>
  </si>
  <si>
    <t>ヨルダン</t>
  </si>
  <si>
    <t>シリア</t>
  </si>
  <si>
    <t>クウェート</t>
  </si>
  <si>
    <t>トルコ</t>
  </si>
  <si>
    <t>アルジェリア</t>
  </si>
  <si>
    <t>モーリタニア</t>
  </si>
  <si>
    <t>ボツワナ</t>
  </si>
  <si>
    <t>カメルーン</t>
  </si>
  <si>
    <t>モロッコ</t>
  </si>
  <si>
    <t>南スーダン共和国</t>
  </si>
  <si>
    <t>コンゴ共和国</t>
  </si>
  <si>
    <t>ナイジェリア</t>
  </si>
  <si>
    <t>シエラレオネ</t>
  </si>
  <si>
    <t>コートジボワール</t>
  </si>
  <si>
    <t>セネガル</t>
  </si>
  <si>
    <t>モザンビーク</t>
  </si>
  <si>
    <t>エジプト</t>
  </si>
  <si>
    <t>南アフリカ</t>
  </si>
  <si>
    <t>ベナン共和国</t>
  </si>
  <si>
    <t>エチオピア</t>
  </si>
  <si>
    <t>スーダン共和国</t>
  </si>
  <si>
    <t>ガンビア</t>
  </si>
  <si>
    <t>ガボン</t>
  </si>
  <si>
    <t>タンザニア</t>
  </si>
  <si>
    <t>ナミビア</t>
  </si>
  <si>
    <t>ガーナ</t>
  </si>
  <si>
    <t>チュニジア</t>
  </si>
  <si>
    <t>ニジェール</t>
  </si>
  <si>
    <t>ギニア</t>
  </si>
  <si>
    <t>コンゴ民主共和国</t>
  </si>
  <si>
    <t>マラウイ</t>
  </si>
  <si>
    <t>ケニア</t>
  </si>
  <si>
    <t>ザンビア</t>
  </si>
  <si>
    <t>ジブチ</t>
  </si>
  <si>
    <t>リベリア</t>
  </si>
  <si>
    <t>ジンバブエ</t>
  </si>
  <si>
    <t>ルワンダ</t>
  </si>
  <si>
    <t>リビア</t>
  </si>
  <si>
    <t>チャド</t>
  </si>
  <si>
    <t>ブルンジ</t>
  </si>
  <si>
    <t>マダガスカル</t>
  </si>
  <si>
    <t>ウガンダ</t>
  </si>
  <si>
    <t>レソト</t>
  </si>
  <si>
    <t>カナダ</t>
  </si>
  <si>
    <t>アメリカ合衆国</t>
  </si>
  <si>
    <t>オーストラリア</t>
  </si>
  <si>
    <t>フィジー諸島</t>
  </si>
  <si>
    <t>バヌアツ</t>
  </si>
  <si>
    <t>ニュージーランド</t>
  </si>
  <si>
    <t>キリバス</t>
  </si>
  <si>
    <t>サモア</t>
  </si>
  <si>
    <t>パプアニューギニア</t>
  </si>
  <si>
    <t>ナウル</t>
  </si>
  <si>
    <t>クック諸島</t>
  </si>
  <si>
    <t>パラオ</t>
  </si>
  <si>
    <t>ソロモン諸島</t>
  </si>
  <si>
    <t>ニウエ</t>
  </si>
  <si>
    <t>マーシャル諸島</t>
  </si>
  <si>
    <t>トンガ</t>
  </si>
  <si>
    <t>トケラウ諸島</t>
  </si>
  <si>
    <t>ミクロネシア</t>
  </si>
  <si>
    <t>ツバル</t>
  </si>
  <si>
    <t>ニューカレドニア</t>
  </si>
  <si>
    <t>アルバニア</t>
  </si>
  <si>
    <t>ギリシャ</t>
  </si>
  <si>
    <t>スウェーデン</t>
  </si>
  <si>
    <t>オーストリア</t>
  </si>
  <si>
    <t>ハンガリー</t>
  </si>
  <si>
    <t>スイス</t>
  </si>
  <si>
    <t>エストニア</t>
  </si>
  <si>
    <t>アイスランド</t>
  </si>
  <si>
    <t>英国</t>
  </si>
  <si>
    <t>ラトビア</t>
  </si>
  <si>
    <t>アイルランド</t>
  </si>
  <si>
    <t>セルビア</t>
  </si>
  <si>
    <t>リトアニア</t>
  </si>
  <si>
    <t>イタリア</t>
  </si>
  <si>
    <t>ボスニア・ヘルツェゴビナ</t>
  </si>
  <si>
    <t>ベルギー</t>
  </si>
  <si>
    <t>ルクセンブルク</t>
  </si>
  <si>
    <t>キルギス</t>
  </si>
  <si>
    <t>ブルガリア</t>
  </si>
  <si>
    <t>マルタ</t>
  </si>
  <si>
    <t>タジキスタン</t>
  </si>
  <si>
    <t>ベラルーシ</t>
  </si>
  <si>
    <t>北マケドニア</t>
  </si>
  <si>
    <t>モンテネグロ</t>
  </si>
  <si>
    <t>カザフスタン</t>
  </si>
  <si>
    <t>オランダ</t>
  </si>
  <si>
    <t>アゼルバイジャン</t>
  </si>
  <si>
    <t>ウクライナ</t>
  </si>
  <si>
    <t>ノルウェー</t>
  </si>
  <si>
    <t>リヒテンシュタイン</t>
  </si>
  <si>
    <t>ウズベキスタン</t>
  </si>
  <si>
    <t>ポーランド</t>
  </si>
  <si>
    <t>ジョージア</t>
  </si>
  <si>
    <t>クロアチア</t>
  </si>
  <si>
    <t>ポルトガル</t>
  </si>
  <si>
    <t>アルメニア</t>
  </si>
  <si>
    <t>チェコ</t>
  </si>
  <si>
    <t>ルーマニア</t>
  </si>
  <si>
    <t>コソボ</t>
  </si>
  <si>
    <t>デンマーク</t>
  </si>
  <si>
    <t>ロシア</t>
  </si>
  <si>
    <t>トルクメニスタン</t>
  </si>
  <si>
    <t>フィンランド</t>
  </si>
  <si>
    <t>スロバキア</t>
  </si>
  <si>
    <t>モルドバ</t>
  </si>
  <si>
    <t>フランス</t>
  </si>
  <si>
    <t>スロベニア</t>
  </si>
  <si>
    <t>キプロス</t>
  </si>
  <si>
    <t>ドイツ</t>
  </si>
  <si>
    <t>スペイン</t>
  </si>
  <si>
    <t>コード</t>
    <phoneticPr fontId="1"/>
  </si>
  <si>
    <t>国・地域名</t>
    <rPh sb="0" eb="1">
      <t>クニ</t>
    </rPh>
    <rPh sb="2" eb="5">
      <t>チイキメイ</t>
    </rPh>
    <phoneticPr fontId="1"/>
  </si>
  <si>
    <t>その他の国・地域</t>
    <rPh sb="2" eb="3">
      <t>タ</t>
    </rPh>
    <rPh sb="4" eb="5">
      <t>クニ</t>
    </rPh>
    <rPh sb="6" eb="8">
      <t>チイキ</t>
    </rPh>
    <phoneticPr fontId="1"/>
  </si>
  <si>
    <t>000</t>
    <phoneticPr fontId="1"/>
  </si>
  <si>
    <t>■２か所目（該当者のみ）</t>
    <rPh sb="3" eb="4">
      <t>ショ</t>
    </rPh>
    <rPh sb="4" eb="5">
      <t>メ</t>
    </rPh>
    <rPh sb="6" eb="8">
      <t>ガイトウ</t>
    </rPh>
    <rPh sb="8" eb="9">
      <t>シャ</t>
    </rPh>
    <phoneticPr fontId="1"/>
  </si>
  <si>
    <t>■３か所目（該当者のみ）</t>
    <rPh sb="3" eb="4">
      <t>ショ</t>
    </rPh>
    <rPh sb="4" eb="5">
      <t>メ</t>
    </rPh>
    <phoneticPr fontId="1"/>
  </si>
  <si>
    <t>２－４　留学エージェント等の利用</t>
    <rPh sb="4" eb="6">
      <t>リュウガク</t>
    </rPh>
    <rPh sb="12" eb="13">
      <t>トウ</t>
    </rPh>
    <rPh sb="14" eb="16">
      <t>リヨウ</t>
    </rPh>
    <phoneticPr fontId="1"/>
  </si>
  <si>
    <t>留学エージェント等の利用の有無</t>
    <rPh sb="0" eb="2">
      <t>リュウガク</t>
    </rPh>
    <rPh sb="8" eb="9">
      <t>トウ</t>
    </rPh>
    <rPh sb="10" eb="12">
      <t>リヨウ</t>
    </rPh>
    <rPh sb="13" eb="15">
      <t>ウム</t>
    </rPh>
    <phoneticPr fontId="1"/>
  </si>
  <si>
    <t>利用目的（複数選択可）</t>
    <rPh sb="0" eb="2">
      <t>リヨウ</t>
    </rPh>
    <rPh sb="2" eb="4">
      <t>モクテキ</t>
    </rPh>
    <rPh sb="5" eb="7">
      <t>フクスウ</t>
    </rPh>
    <rPh sb="7" eb="10">
      <t>センタクカ</t>
    </rPh>
    <phoneticPr fontId="1"/>
  </si>
  <si>
    <t>航空券やビザ申請の手続代行</t>
    <rPh sb="0" eb="3">
      <t>コウクウケン</t>
    </rPh>
    <rPh sb="6" eb="8">
      <t>シンセイ</t>
    </rPh>
    <rPh sb="9" eb="11">
      <t>テツヅキ</t>
    </rPh>
    <rPh sb="11" eb="13">
      <t>ダイコウ</t>
    </rPh>
    <phoneticPr fontId="1"/>
  </si>
  <si>
    <t>滞在先の斡旋・仲介</t>
    <rPh sb="0" eb="3">
      <t>タイザイサキ</t>
    </rPh>
    <rPh sb="4" eb="6">
      <t>アッセン</t>
    </rPh>
    <rPh sb="7" eb="9">
      <t>チュウカイ</t>
    </rPh>
    <phoneticPr fontId="1"/>
  </si>
  <si>
    <t>受入先期間の斡旋・仲介</t>
    <rPh sb="0" eb="3">
      <t>ウケイレサキ</t>
    </rPh>
    <rPh sb="3" eb="5">
      <t>キカン</t>
    </rPh>
    <rPh sb="6" eb="8">
      <t>アッセン</t>
    </rPh>
    <rPh sb="9" eb="11">
      <t>チュウカイ</t>
    </rPh>
    <phoneticPr fontId="1"/>
  </si>
  <si>
    <t>留学プログラムの利用</t>
    <rPh sb="0" eb="2">
      <t>リュウガク</t>
    </rPh>
    <rPh sb="8" eb="10">
      <t>リヨウ</t>
    </rPh>
    <phoneticPr fontId="1"/>
  </si>
  <si>
    <t>利用予定の留学エージェント等の名称</t>
    <rPh sb="0" eb="2">
      <t>リヨウ</t>
    </rPh>
    <rPh sb="2" eb="4">
      <t>ヨテイ</t>
    </rPh>
    <rPh sb="5" eb="7">
      <t>リュウガク</t>
    </rPh>
    <rPh sb="13" eb="14">
      <t>トウ</t>
    </rPh>
    <rPh sb="15" eb="17">
      <t>メイショウ</t>
    </rPh>
    <phoneticPr fontId="1"/>
  </si>
  <si>
    <t>留学エージェント等のHPのURL</t>
    <rPh sb="0" eb="2">
      <t>リュウガク</t>
    </rPh>
    <rPh sb="8" eb="9">
      <t>トウ</t>
    </rPh>
    <phoneticPr fontId="1"/>
  </si>
  <si>
    <t>参加予定プログラム名称</t>
    <rPh sb="0" eb="2">
      <t>サンカ</t>
    </rPh>
    <rPh sb="2" eb="4">
      <t>ヨテイ</t>
    </rPh>
    <rPh sb="9" eb="11">
      <t>メイショウ</t>
    </rPh>
    <phoneticPr fontId="1"/>
  </si>
  <si>
    <t>２－５　他の奨学金等の受給の有無</t>
    <rPh sb="4" eb="5">
      <t>タ</t>
    </rPh>
    <rPh sb="6" eb="9">
      <t>ショウガクキン</t>
    </rPh>
    <rPh sb="9" eb="10">
      <t>トウ</t>
    </rPh>
    <rPh sb="11" eb="13">
      <t>ジュキュウ</t>
    </rPh>
    <rPh sb="14" eb="16">
      <t>ウム</t>
    </rPh>
    <phoneticPr fontId="1"/>
  </si>
  <si>
    <t>（１）本事業以外の奨学金等受給の有無</t>
    <rPh sb="3" eb="4">
      <t>ホン</t>
    </rPh>
    <rPh sb="4" eb="6">
      <t>ジギョウ</t>
    </rPh>
    <rPh sb="6" eb="8">
      <t>イガイ</t>
    </rPh>
    <rPh sb="9" eb="12">
      <t>ショウガクキン</t>
    </rPh>
    <rPh sb="12" eb="13">
      <t>トウ</t>
    </rPh>
    <rPh sb="13" eb="15">
      <t>ジュキュウ</t>
    </rPh>
    <rPh sb="16" eb="18">
      <t>ウム</t>
    </rPh>
    <phoneticPr fontId="1"/>
  </si>
  <si>
    <t>なし</t>
    <phoneticPr fontId="1"/>
  </si>
  <si>
    <t>申請中</t>
    <rPh sb="0" eb="3">
      <t>シンセイチュウ</t>
    </rPh>
    <phoneticPr fontId="1"/>
  </si>
  <si>
    <t>申請予定</t>
    <rPh sb="0" eb="2">
      <t>シンセイ</t>
    </rPh>
    <rPh sb="2" eb="4">
      <t>ヨテイ</t>
    </rPh>
    <phoneticPr fontId="1"/>
  </si>
  <si>
    <t>奨学金名</t>
    <rPh sb="0" eb="3">
      <t>ショウガクキン</t>
    </rPh>
    <rPh sb="3" eb="4">
      <t>メイ</t>
    </rPh>
    <phoneticPr fontId="1"/>
  </si>
  <si>
    <t>受給（予定）金額</t>
    <rPh sb="0" eb="2">
      <t>ジュキュウ</t>
    </rPh>
    <rPh sb="3" eb="5">
      <t>ヨテイ</t>
    </rPh>
    <rPh sb="6" eb="8">
      <t>キンガク</t>
    </rPh>
    <phoneticPr fontId="1"/>
  </si>
  <si>
    <t>円</t>
    <rPh sb="0" eb="1">
      <t>エン</t>
    </rPh>
    <phoneticPr fontId="1"/>
  </si>
  <si>
    <t>３－１　探究活動</t>
    <rPh sb="4" eb="6">
      <t>タンキュウ</t>
    </rPh>
    <rPh sb="6" eb="8">
      <t>カツドウ</t>
    </rPh>
    <phoneticPr fontId="1"/>
  </si>
  <si>
    <t>あなたが考える静岡県の魅力や地域自慢（良いところ、好きなところ）について自由に記入してください。〔300字以内〕</t>
    <phoneticPr fontId="1"/>
  </si>
  <si>
    <r>
      <t>（２）奨学金名・金額</t>
    </r>
    <r>
      <rPr>
        <sz val="9"/>
        <color theme="1"/>
        <rFont val="游ゴシック"/>
        <family val="3"/>
        <charset val="128"/>
        <scheme val="minor"/>
      </rPr>
      <t>（※（１）で「申請中」または「申請予定」を選んだ場合は、記入してください。）</t>
    </r>
    <phoneticPr fontId="1"/>
  </si>
  <si>
    <t>どれか１つにチェック</t>
    <phoneticPr fontId="1"/>
  </si>
  <si>
    <t>①留学開始日：１か所目の受入先機関での活動開始日を記入してください。
　　　　　　　渡航日ではありません。
②留学終了日：受入先機関が１つの場合は１か所目の、２つの場合は２か所目の、３つの場合
　　　　　　　は３か所目の活動終了日を記入してください。帰国日ではありません。
③留学日数：１か所目の受入先機関の活動開始日～最後の受入先機関の終了日の日数を記入し
　　　　　　てください。複数の受入先機関に連続して行く場合で、間に活動を行わない日
　　　　　　（例：移動日）がある時は、その日数を除いてください。</t>
    <phoneticPr fontId="1"/>
  </si>
  <si>
    <t>←間に活動を行わない日がある時は、その日数を除いて手入力</t>
    <rPh sb="25" eb="28">
      <t>テニュウリョク</t>
    </rPh>
    <phoneticPr fontId="1"/>
  </si>
  <si>
    <t>シズオカ</t>
    <phoneticPr fontId="1"/>
  </si>
  <si>
    <t>タロウ</t>
    <phoneticPr fontId="1"/>
  </si>
  <si>
    <t>静岡</t>
    <rPh sb="0" eb="2">
      <t>シズオカ</t>
    </rPh>
    <phoneticPr fontId="1"/>
  </si>
  <si>
    <t>太郎</t>
    <rPh sb="0" eb="2">
      <t>タロウ</t>
    </rPh>
    <phoneticPr fontId="1"/>
  </si>
  <si>
    <t>SHIZUOKA</t>
    <phoneticPr fontId="1"/>
  </si>
  <si>
    <t>静岡県</t>
    <rPh sb="0" eb="3">
      <t>シズオカケン</t>
    </rPh>
    <phoneticPr fontId="1"/>
  </si>
  <si>
    <t>00000A</t>
    <phoneticPr fontId="1"/>
  </si>
  <si>
    <t>普通科</t>
    <rPh sb="0" eb="3">
      <t>フツウカ</t>
    </rPh>
    <phoneticPr fontId="1"/>
  </si>
  <si>
    <t>級</t>
    <rPh sb="0" eb="1">
      <t>キュウ</t>
    </rPh>
    <phoneticPr fontId="1"/>
  </si>
  <si>
    <t>海外旅行保険の加入準備をすすめている。
（無保険での海外留学は本協議会では認めていません。）</t>
    <phoneticPr fontId="1"/>
  </si>
  <si>
    <t>留学期間は14日以上、93日以下でなければなりません。</t>
    <rPh sb="0" eb="2">
      <t>リュウガク</t>
    </rPh>
    <rPh sb="2" eb="4">
      <t>キカン</t>
    </rPh>
    <rPh sb="7" eb="8">
      <t>ニチ</t>
    </rPh>
    <rPh sb="8" eb="10">
      <t>イジョウ</t>
    </rPh>
    <rPh sb="13" eb="14">
      <t>ニチ</t>
    </rPh>
    <rPh sb="14" eb="16">
      <t>イカ</t>
    </rPh>
    <phoneticPr fontId="1"/>
  </si>
  <si>
    <t>（留学プログラムを利用する場合は記入してください。）</t>
    <phoneticPr fontId="1"/>
  </si>
  <si>
    <t>１－４　過去の海外経験</t>
    <rPh sb="4" eb="6">
      <t>カコ</t>
    </rPh>
    <rPh sb="7" eb="9">
      <t>カイガイ</t>
    </rPh>
    <rPh sb="9" eb="11">
      <t>ケイケン</t>
    </rPh>
    <phoneticPr fontId="1"/>
  </si>
  <si>
    <t>のセルは任意回答、または自動計算です。</t>
    <rPh sb="4" eb="6">
      <t>ニンイ</t>
    </rPh>
    <rPh sb="6" eb="8">
      <t>カイトウ</t>
    </rPh>
    <rPh sb="12" eb="14">
      <t>ジドウ</t>
    </rPh>
    <rPh sb="14" eb="16">
      <t>ケイサン</t>
    </rPh>
    <phoneticPr fontId="1"/>
  </si>
  <si>
    <t>メールアドレス</t>
  </si>
  <si>
    <t>フリガナ</t>
    <phoneticPr fontId="1"/>
  </si>
  <si>
    <t>設置形態</t>
    <rPh sb="0" eb="2">
      <t>セッチ</t>
    </rPh>
    <rPh sb="2" eb="4">
      <t>ケイタイ</t>
    </rPh>
    <phoneticPr fontId="1"/>
  </si>
  <si>
    <t>都道府県</t>
    <rPh sb="0" eb="4">
      <t>トドウフケン</t>
    </rPh>
    <phoneticPr fontId="1"/>
  </si>
  <si>
    <t>学校の種別</t>
    <rPh sb="0" eb="2">
      <t>ガッコウ</t>
    </rPh>
    <rPh sb="3" eb="5">
      <t>シュベツ</t>
    </rPh>
    <phoneticPr fontId="1"/>
  </si>
  <si>
    <t>TOEIC</t>
  </si>
  <si>
    <t>TOEFL</t>
  </si>
  <si>
    <t>IELTS</t>
  </si>
  <si>
    <t>（２）留学計画のキーワード〔各10字以上20字以内〕</t>
  </si>
  <si>
    <t>（３）留学計画の概要を簡潔に説明してください。〔250字以内〕</t>
  </si>
  <si>
    <t>（４）留学の実現のための具体的な取り組みを記入してください。
　　（受入先機関との交渉状況や具体的に思考していること）〔250文字以内〕</t>
  </si>
  <si>
    <t>①留学開始日</t>
    <rPh sb="1" eb="3">
      <t>リュウガク</t>
    </rPh>
    <rPh sb="3" eb="6">
      <t>カイシビ</t>
    </rPh>
    <phoneticPr fontId="1"/>
  </si>
  <si>
    <t>②留学終了日</t>
    <rPh sb="1" eb="3">
      <t>リュウガク</t>
    </rPh>
    <rPh sb="3" eb="6">
      <t>シュウリョウビ</t>
    </rPh>
    <phoneticPr fontId="1"/>
  </si>
  <si>
    <t>③留学期間</t>
    <rPh sb="1" eb="3">
      <t>リュウガク</t>
    </rPh>
    <rPh sb="3" eb="5">
      <t>キカン</t>
    </rPh>
    <phoneticPr fontId="1"/>
  </si>
  <si>
    <t>■２か所目</t>
    <rPh sb="3" eb="4">
      <t>ショ</t>
    </rPh>
    <rPh sb="4" eb="5">
      <t>メ</t>
    </rPh>
    <phoneticPr fontId="1"/>
  </si>
  <si>
    <t>■３か所目</t>
    <rPh sb="3" eb="4">
      <t>ショ</t>
    </rPh>
    <rPh sb="4" eb="5">
      <t>メ</t>
    </rPh>
    <phoneticPr fontId="1"/>
  </si>
  <si>
    <t>あなたが考える静岡県の魅力や地域自慢（良いところ、好きなところ）について自由に記入してください。〔300字以内〕</t>
  </si>
  <si>
    <t>高校卒業後の進路や10年後の自分の将来をイメージして、どのような夢を描いていますか。また、国境を越えた探究活動を通じて得た学びを、社会にどのように還元しようと考えていますか。現時点の考えを記入してください。〔400字以内〕</t>
  </si>
  <si>
    <t>学校コード</t>
    <rPh sb="0" eb="2">
      <t>ガッコウ</t>
    </rPh>
    <phoneticPr fontId="1"/>
  </si>
  <si>
    <t>学校コードへのリンク</t>
    <rPh sb="0" eb="2">
      <t>ガッコウ</t>
    </rPh>
    <phoneticPr fontId="1"/>
  </si>
  <si>
    <t>（大学入試センター）</t>
    <rPh sb="1" eb="3">
      <t>ダイガク</t>
    </rPh>
    <rPh sb="3" eb="5">
      <t>ニュウシ</t>
    </rPh>
    <phoneticPr fontId="1"/>
  </si>
  <si>
    <r>
      <t>のセル</t>
    </r>
    <r>
      <rPr>
        <b/>
        <sz val="11"/>
        <color rgb="FFFF0000"/>
        <rFont val="游ゴシック"/>
        <family val="3"/>
        <charset val="128"/>
        <scheme val="minor"/>
      </rPr>
      <t>すべてに入力が必要</t>
    </r>
    <r>
      <rPr>
        <sz val="11"/>
        <color theme="1"/>
        <rFont val="游ゴシック"/>
        <family val="3"/>
        <charset val="128"/>
        <scheme val="minor"/>
      </rPr>
      <t>です。</t>
    </r>
    <rPh sb="7" eb="9">
      <t>ニュウリョク</t>
    </rPh>
    <rPh sb="10" eb="12">
      <t>ヒツヨウ</t>
    </rPh>
    <phoneticPr fontId="1"/>
  </si>
  <si>
    <r>
      <rPr>
        <b/>
        <sz val="11"/>
        <color rgb="FFFF0000"/>
        <rFont val="游ゴシック"/>
        <family val="3"/>
        <charset val="128"/>
        <scheme val="minor"/>
      </rPr>
      <t>行幅、列幅、フォントサイズ等、変更しない</t>
    </r>
    <r>
      <rPr>
        <sz val="11"/>
        <color theme="1"/>
        <rFont val="游ゴシック"/>
        <family val="3"/>
        <charset val="128"/>
        <scheme val="minor"/>
      </rPr>
      <t>でください。</t>
    </r>
    <rPh sb="0" eb="2">
      <t>ギョウハバ</t>
    </rPh>
    <rPh sb="3" eb="5">
      <t>レツハバ</t>
    </rPh>
    <rPh sb="13" eb="14">
      <t>トウ</t>
    </rPh>
    <rPh sb="15" eb="17">
      <t>ヘンコウ</t>
    </rPh>
    <phoneticPr fontId="1"/>
  </si>
  <si>
    <t>チーム名</t>
    <rPh sb="3" eb="4">
      <t>メイ</t>
    </rPh>
    <phoneticPr fontId="1"/>
  </si>
  <si>
    <t>１－５　チームメンバーの情報（本人以外）</t>
    <rPh sb="12" eb="14">
      <t>ジョウホウ</t>
    </rPh>
    <rPh sb="15" eb="17">
      <t>ホンニン</t>
    </rPh>
    <rPh sb="17" eb="19">
      <t>イガイ</t>
    </rPh>
    <phoneticPr fontId="1"/>
  </si>
  <si>
    <t>１人目（必須）</t>
    <rPh sb="1" eb="3">
      <t>ニンメ</t>
    </rPh>
    <rPh sb="4" eb="6">
      <t>ヒッス</t>
    </rPh>
    <phoneticPr fontId="1"/>
  </si>
  <si>
    <t>２人目（必要な場合）</t>
    <rPh sb="1" eb="3">
      <t>ニンメ</t>
    </rPh>
    <rPh sb="4" eb="6">
      <t>ヒツヨウ</t>
    </rPh>
    <rPh sb="7" eb="9">
      <t>バアイ</t>
    </rPh>
    <phoneticPr fontId="1"/>
  </si>
  <si>
    <t>３人目（必要な場合）</t>
    <rPh sb="1" eb="3">
      <t>ニンメ</t>
    </rPh>
    <phoneticPr fontId="1"/>
  </si>
  <si>
    <t>１－６　派遣留学生の要件に関する確認事項</t>
    <rPh sb="4" eb="6">
      <t>ハケン</t>
    </rPh>
    <rPh sb="6" eb="9">
      <t>リュウガクセイ</t>
    </rPh>
    <rPh sb="10" eb="12">
      <t>ヨウケン</t>
    </rPh>
    <rPh sb="13" eb="14">
      <t>カン</t>
    </rPh>
    <rPh sb="16" eb="18">
      <t>カクニン</t>
    </rPh>
    <rPh sb="18" eb="20">
      <t>ジコウ</t>
    </rPh>
    <phoneticPr fontId="1"/>
  </si>
  <si>
    <t>日本国籍を有する、又は応募時までに日本への永住が許可されている。</t>
    <phoneticPr fontId="1"/>
  </si>
  <si>
    <t>留学終了後、在籍する高校等に戻り学業を継続する、又は卒業を目指す。</t>
    <phoneticPr fontId="1"/>
  </si>
  <si>
    <t>１－７　留学計画の要件に関する確認事項</t>
    <rPh sb="4" eb="6">
      <t>リュウガク</t>
    </rPh>
    <rPh sb="6" eb="8">
      <t>ケイカク</t>
    </rPh>
    <rPh sb="9" eb="11">
      <t>ヨウケン</t>
    </rPh>
    <rPh sb="12" eb="13">
      <t>カン</t>
    </rPh>
    <rPh sb="15" eb="17">
      <t>カクニン</t>
    </rPh>
    <rPh sb="17" eb="19">
      <t>ジコウ</t>
    </rPh>
    <phoneticPr fontId="1"/>
  </si>
  <si>
    <t>在籍する高校等が、教育上有益な学修活動と認める計画である。
※学校の先生に必ず相談しましょう。</t>
    <phoneticPr fontId="1"/>
  </si>
  <si>
    <t>受入先機関があり、留学の目的に沿った探究活動を含む計画である。</t>
    <phoneticPr fontId="1"/>
  </si>
  <si>
    <t>「アンバサダー活動」「エヴァンジェリスト活動」を含む計画である。</t>
    <phoneticPr fontId="1"/>
  </si>
  <si>
    <t>本県の特性を踏まえ、県内企業が求める産業人材や地域社会に貢献できる人材の育成を目指し、以下のコース区分を設定する。</t>
    <phoneticPr fontId="1"/>
  </si>
  <si>
    <t>農林水産業を軸とした関連産業のビジネス展開を促進する人材を育成</t>
    <phoneticPr fontId="1"/>
  </si>
  <si>
    <t>上記以外のスポーツ、芸術、政治、行政、教育、ＩＣＴ活用、メディア、ファッション、日本文化（郷土芸能、和食等）、医療、自然、栄養、言語、福祉等の様々な分野において、本県の特性を意識しながら実践的に学び考える人材を育成</t>
    <phoneticPr fontId="1"/>
  </si>
  <si>
    <t>１－８　安全管理に関する確認事項</t>
    <rPh sb="4" eb="6">
      <t>アンゼン</t>
    </rPh>
    <rPh sb="6" eb="8">
      <t>カンリ</t>
    </rPh>
    <rPh sb="9" eb="10">
      <t>カン</t>
    </rPh>
    <rPh sb="12" eb="14">
      <t>カクニン</t>
    </rPh>
    <rPh sb="14" eb="16">
      <t>ジコウ</t>
    </rPh>
    <phoneticPr fontId="1"/>
  </si>
  <si>
    <t>２－２　留学計画の概要</t>
    <rPh sb="4" eb="6">
      <t>リュウガク</t>
    </rPh>
    <rPh sb="6" eb="8">
      <t>ケイカク</t>
    </rPh>
    <rPh sb="9" eb="11">
      <t>ガイヨウ</t>
    </rPh>
    <phoneticPr fontId="1"/>
  </si>
  <si>
    <t>（１）留学計画のタイトル
　　　チームメンバー全員で、同じ内容を記入してください。〔40字以内〕</t>
    <rPh sb="3" eb="5">
      <t>リュウガク</t>
    </rPh>
    <rPh sb="5" eb="7">
      <t>ケイカク</t>
    </rPh>
    <phoneticPr fontId="1"/>
  </si>
  <si>
    <t>（２）留学計画のキーワード
　　　チームメンバー全員で、同じ内容を記入してください。〔各10字以上20字以内〕</t>
    <phoneticPr fontId="1"/>
  </si>
  <si>
    <t>（４）留学の実現のための具体的な取り組みを記入してください。
　　（受入先機関との交渉状況や具体的に思考していること）
　　　チームメンバー全員で、同じ内容を記入してください。〔250文字以内〕</t>
    <phoneticPr fontId="1"/>
  </si>
  <si>
    <t>（５）留学の実現のために、あなたがチームの中で具体的に取り組むことを記入してくださ
　　　い。（個人記載）〔250文字以内〕</t>
    <phoneticPr fontId="1"/>
  </si>
  <si>
    <t>２－３　留学先（個人記載）</t>
    <rPh sb="4" eb="7">
      <t>リュウガクサキ</t>
    </rPh>
    <rPh sb="8" eb="10">
      <t>コジン</t>
    </rPh>
    <rPh sb="10" eb="12">
      <t>キサイ</t>
    </rPh>
    <phoneticPr fontId="1"/>
  </si>
  <si>
    <t>TARO</t>
    <phoneticPr fontId="1"/>
  </si>
  <si>
    <t>（海外への家族旅行や修学旅行ではなく、実際に海外で生活した経験や、学校が主催する海外研修・海外語学研修等の参加経験を記載してください。）</t>
    <phoneticPr fontId="1"/>
  </si>
  <si>
    <t>ジロウ</t>
    <phoneticPr fontId="1"/>
  </si>
  <si>
    <t>次郎</t>
    <rPh sb="0" eb="2">
      <t>ジロウ</t>
    </rPh>
    <phoneticPr fontId="1"/>
  </si>
  <si>
    <t>明子</t>
    <rPh sb="0" eb="2">
      <t>アキコ</t>
    </rPh>
    <phoneticPr fontId="1"/>
  </si>
  <si>
    <t>AKIKO</t>
    <phoneticPr fontId="1"/>
  </si>
  <si>
    <t>（１）ふじのくにグローバル人材育成事業にチームで応募した理由を記入してください。
　　　チームメンバー全員で、同じ内容を記入してください。〔500字以内〕</t>
    <phoneticPr fontId="1"/>
  </si>
  <si>
    <t>（個人応募ではなく、なぜあなたはチームで応募をしようと考えましたか？その理由を書きましょう。）</t>
    <phoneticPr fontId="1"/>
  </si>
  <si>
    <t>（留学実現に向けての取り組みの中で、チームにおいてあなたがどのような部分を担当しているのか、どのような役割なのかを書きましょう。
あなたの留学先・期間がチームメンバーとは異なる場合は、その内容についても書いてください。）</t>
    <phoneticPr fontId="1"/>
  </si>
  <si>
    <t>チーム名</t>
    <rPh sb="3" eb="4">
      <t>メイ</t>
    </rPh>
    <phoneticPr fontId="1"/>
  </si>
  <si>
    <t>１－５　１人目</t>
    <rPh sb="5" eb="6">
      <t>ニン</t>
    </rPh>
    <rPh sb="6" eb="7">
      <t>メ</t>
    </rPh>
    <phoneticPr fontId="1"/>
  </si>
  <si>
    <t>２人目</t>
    <rPh sb="1" eb="3">
      <t>ニンメ</t>
    </rPh>
    <phoneticPr fontId="1"/>
  </si>
  <si>
    <t>３人目</t>
    <rPh sb="1" eb="3">
      <t>ニンメ</t>
    </rPh>
    <phoneticPr fontId="1"/>
  </si>
  <si>
    <t>（１）ふじのくにグローバル人材育成事業にチームで応募した理由を記入してください。
　　　チームメンバー全員で、同じ内容を記入してください。〔500字以内〕</t>
    <phoneticPr fontId="1"/>
  </si>
  <si>
    <t>（１）ふじのくにグローバル人材育成事業にチームで応募した理由を記入してください。チームメンバー全員で、同じ内容を記入してください。〔500字以内〕</t>
    <phoneticPr fontId="1"/>
  </si>
  <si>
    <t>（２）ふじのくにグローバル人材育成事業にチームで応募をした、あなた個人の理由を記入してください。（個人記載）〔500字以内〕</t>
    <phoneticPr fontId="1"/>
  </si>
  <si>
    <t>（５）留学の実現のために、あなたがチームの中で具体的に取り組むことを記入してくださ
　　　い。（個人記載）〔250文字以内〕</t>
    <phoneticPr fontId="1"/>
  </si>
  <si>
    <t>（５）留学の実現のために、あなたがチームの中で具体的に取り組むことを記入してください。（個人記載）〔250文字以内〕</t>
    <phoneticPr fontId="1"/>
  </si>
  <si>
    <t>↓ハイフンで区切って記載</t>
    <phoneticPr fontId="1"/>
  </si>
  <si>
    <r>
      <rPr>
        <b/>
        <sz val="11"/>
        <color theme="1"/>
        <rFont val="游ゴシック"/>
        <family val="3"/>
        <charset val="128"/>
        <scheme val="minor"/>
      </rPr>
      <t>在籍高校担当者入力欄</t>
    </r>
    <r>
      <rPr>
        <sz val="10"/>
        <color theme="1"/>
        <rFont val="游ゴシック"/>
        <family val="3"/>
        <charset val="128"/>
        <scheme val="minor"/>
      </rPr>
      <t>（応募生徒は学校担当者に判定を依頼してください。）</t>
    </r>
    <rPh sb="0" eb="2">
      <t>ザイセキ</t>
    </rPh>
    <rPh sb="2" eb="4">
      <t>コウコウ</t>
    </rPh>
    <rPh sb="4" eb="7">
      <t>タントウシャ</t>
    </rPh>
    <rPh sb="7" eb="10">
      <t>ニュウリョクラン</t>
    </rPh>
    <rPh sb="11" eb="13">
      <t>オウボ</t>
    </rPh>
    <rPh sb="13" eb="15">
      <t>セイト</t>
    </rPh>
    <rPh sb="16" eb="18">
      <t>ガッコウ</t>
    </rPh>
    <rPh sb="18" eb="21">
      <t>タントウシャ</t>
    </rPh>
    <rPh sb="22" eb="24">
      <t>ハンテイ</t>
    </rPh>
    <rPh sb="25" eb="27">
      <t>イライ</t>
    </rPh>
    <phoneticPr fontId="1"/>
  </si>
  <si>
    <t>家計基準判定結果</t>
    <rPh sb="0" eb="2">
      <t>カケイ</t>
    </rPh>
    <rPh sb="2" eb="4">
      <t>キジュン</t>
    </rPh>
    <rPh sb="4" eb="6">
      <t>ハンテイ</t>
    </rPh>
    <rPh sb="6" eb="8">
      <t>ケッカ</t>
    </rPh>
    <phoneticPr fontId="1"/>
  </si>
  <si>
    <t>家計基準内</t>
    <rPh sb="0" eb="2">
      <t>カケイ</t>
    </rPh>
    <rPh sb="2" eb="5">
      <t>キジュンナイ</t>
    </rPh>
    <phoneticPr fontId="1"/>
  </si>
  <si>
    <t>家計基準外</t>
    <rPh sb="0" eb="2">
      <t>カケイ</t>
    </rPh>
    <rPh sb="2" eb="5">
      <t>キジュンガイ</t>
    </rPh>
    <phoneticPr fontId="1"/>
  </si>
  <si>
    <t>家計基準判定結果</t>
    <phoneticPr fontId="1"/>
  </si>
  <si>
    <t>１－４　過去の海外経験〔任意〕</t>
    <rPh sb="4" eb="6">
      <t>カコ</t>
    </rPh>
    <rPh sb="7" eb="9">
      <t>カイガイ</t>
    </rPh>
    <rPh sb="9" eb="11">
      <t>ケイケン</t>
    </rPh>
    <phoneticPr fontId="1"/>
  </si>
  <si>
    <t>在籍する高校等において、卒業を目的とした課程に在籍している。</t>
    <phoneticPr fontId="1"/>
  </si>
  <si>
    <t>留学中に行うインターンシップ等の報酬や他団体等から留学のための給付型奨学金を受けることが決まっている場合は、その総額が、本制度による奨学金の総額を超えない。
※留学中の報酬や他団体からの奨学金の総額が、本制度による奨学金（留学準備金は含まない）の総額を超えると支援の対象となりません。採用後に受給が決定した場合は、在籍する高校等に申し出て、併給の可否を確認する必要があります。
※文部科学省が実施する「社会総がかりで行う高校生国際交流促進事業（国費高校生留学促進事業）」の留学支援金と本制度の併給はできません。</t>
    <phoneticPr fontId="1"/>
  </si>
  <si>
    <t>留学先国・地域における留学期間が14日以上93日以内で、留学終了後、10日以内に帰国する計画である。</t>
    <phoneticPr fontId="1"/>
  </si>
  <si>
    <t>コース</t>
    <phoneticPr fontId="1"/>
  </si>
  <si>
    <t>支援する留学計画</t>
    <rPh sb="0" eb="2">
      <t>シエン</t>
    </rPh>
    <rPh sb="4" eb="6">
      <t>リュウガク</t>
    </rPh>
    <rPh sb="6" eb="8">
      <t>ケイカク</t>
    </rPh>
    <phoneticPr fontId="1"/>
  </si>
  <si>
    <t>ふじのくに地域
探究コース</t>
    <phoneticPr fontId="1"/>
  </si>
  <si>
    <t>静岡県の特性（ものづくり産業、農林水産業、観光産業、多文化共生など）やその課題についてよく学び、地域への愛着を持ち、将来、静岡県の発展のために活躍しようという志を育むとともに、自由な発想と創造力をもって課題解決や活性化、社会貢献につながる探究活動に取り組む留学計画。</t>
    <phoneticPr fontId="1"/>
  </si>
  <si>
    <t>例）「○○と▲▲はどのように異なるのか？」「◇◇に必要な取り組みは何か？」「なぜ□□は●●なのか？」</t>
    <phoneticPr fontId="1"/>
  </si>
  <si>
    <t>（２）「問い」の設定理由や経緯
　　　チームメンバー全員で、同じ内容を記入してください。〔350文字以内〕</t>
    <phoneticPr fontId="1"/>
  </si>
  <si>
    <t>（３）関連する分野（３） 〔３つまで〕
　　　チームメンバー全員で、同じ内容を記入してください。</t>
    <rPh sb="3" eb="5">
      <t>カンレン</t>
    </rPh>
    <rPh sb="7" eb="9">
      <t>ブンヤ</t>
    </rPh>
    <phoneticPr fontId="1"/>
  </si>
  <si>
    <t>①</t>
    <phoneticPr fontId="1"/>
  </si>
  <si>
    <t>②</t>
    <phoneticPr fontId="1"/>
  </si>
  <si>
    <t>③</t>
    <phoneticPr fontId="1"/>
  </si>
  <si>
    <t>シート「留学計画の分野一覧」から、近しいと考える分野を３つまで選択してください。</t>
    <rPh sb="4" eb="6">
      <t>リュウガク</t>
    </rPh>
    <rPh sb="6" eb="8">
      <t>ケイカク</t>
    </rPh>
    <rPh sb="9" eb="11">
      <t>ブンヤ</t>
    </rPh>
    <rPh sb="11" eb="13">
      <t>イチラン</t>
    </rPh>
    <rPh sb="17" eb="18">
      <t>チカ</t>
    </rPh>
    <rPh sb="21" eb="22">
      <t>カンガ</t>
    </rPh>
    <rPh sb="24" eb="26">
      <t>ブンヤ</t>
    </rPh>
    <rPh sb="31" eb="33">
      <t>センタク</t>
    </rPh>
    <phoneticPr fontId="1"/>
  </si>
  <si>
    <t>（３）関連する分野〔３つまで〕</t>
    <phoneticPr fontId="1"/>
  </si>
  <si>
    <t>（４） 留学中の活動内容
① ―１スケジュール（概要）
現時点で想定している留学中の活動スケジュールを簡潔に記載してください。〔4００字以内〕
チームメンバー全員で、同じ内容を記入してください。</t>
    <phoneticPr fontId="1"/>
  </si>
  <si>
    <t>① ―２スケジュール（概要）
現時点で想定しているあなたの留学中の活動スケジュールを簡潔に記載してください。〔4００字以内〕
（個人記載）</t>
    <phoneticPr fontId="1"/>
  </si>
  <si>
    <t>人文学系</t>
  </si>
  <si>
    <t>01文学</t>
  </si>
  <si>
    <t>02語学</t>
  </si>
  <si>
    <t>03文化学</t>
  </si>
  <si>
    <t>04歴史学・地理学</t>
  </si>
  <si>
    <t>05哲学（宗教学を含む）</t>
  </si>
  <si>
    <t>06心理学</t>
  </si>
  <si>
    <t>07コミュニケーション学</t>
  </si>
  <si>
    <t>社会科学系</t>
  </si>
  <si>
    <t>08法学・法律学</t>
  </si>
  <si>
    <t>09政治学</t>
  </si>
  <si>
    <t>10経済学</t>
  </si>
  <si>
    <t>11商学（貿易・会計・流通・ビジネス系を含む）</t>
  </si>
  <si>
    <t>12観光学</t>
  </si>
  <si>
    <t>13経営学</t>
  </si>
  <si>
    <t>14MBA（経営学修士）</t>
  </si>
  <si>
    <t>15経営情報学</t>
  </si>
  <si>
    <t>16社会学</t>
  </si>
  <si>
    <t>17放送・新聞・メディア</t>
  </si>
  <si>
    <t>18社会福祉学</t>
  </si>
  <si>
    <t>教育学系</t>
  </si>
  <si>
    <t>19教育学（教員養成含む）</t>
  </si>
  <si>
    <t>理学系</t>
  </si>
  <si>
    <t>20数学・情報科学・統計学</t>
  </si>
  <si>
    <t>21物理学（天文学を含む）</t>
  </si>
  <si>
    <t>22化学</t>
  </si>
  <si>
    <t>23生物学</t>
  </si>
  <si>
    <t>24地学</t>
  </si>
  <si>
    <t>25資源学</t>
  </si>
  <si>
    <t>工学系</t>
  </si>
  <si>
    <t>26機械工学（自動車工学を含む）</t>
  </si>
  <si>
    <t>27電気電子工学・電気・電子</t>
  </si>
  <si>
    <t>28情報工学・コンピューター</t>
  </si>
  <si>
    <t>29土木工学</t>
  </si>
  <si>
    <t>30建築学（環境デザイン・都市デザインを含む）</t>
  </si>
  <si>
    <t>31応用化学</t>
  </si>
  <si>
    <t>32応用物理学</t>
  </si>
  <si>
    <t>33応用生物学（生物工学）</t>
  </si>
  <si>
    <t>34原子力工学</t>
  </si>
  <si>
    <t>35資源工学</t>
  </si>
  <si>
    <t>36材料工学</t>
  </si>
  <si>
    <t>37船舶•海洋工学・商船学</t>
  </si>
  <si>
    <t>38航空・宇宙工学</t>
  </si>
  <si>
    <t>39経営・管理工学</t>
  </si>
  <si>
    <t>40画像工学・光工学</t>
  </si>
  <si>
    <t>41医用工学</t>
  </si>
  <si>
    <t>農・水産・獣医系</t>
  </si>
  <si>
    <t>42農学</t>
  </si>
  <si>
    <t>43農芸化学</t>
  </si>
  <si>
    <t>44農業工学</t>
  </si>
  <si>
    <t>45農業経済学</t>
  </si>
  <si>
    <t>46森林科学</t>
  </si>
  <si>
    <t>47生物生産学・生物資源学</t>
  </si>
  <si>
    <t>48水産学</t>
  </si>
  <si>
    <t>49畜産学・獣医学</t>
  </si>
  <si>
    <t>50動物（畜産、獣医学以外）</t>
  </si>
  <si>
    <t>医療・保健学系</t>
  </si>
  <si>
    <t>51医学</t>
  </si>
  <si>
    <t>52歯学・歯科技エ・歯科衛生</t>
  </si>
  <si>
    <t>53薬学</t>
  </si>
  <si>
    <t>54看護学・看護・介護</t>
  </si>
  <si>
    <t>55保健学・衛生学</t>
  </si>
  <si>
    <t>56栄養学</t>
  </si>
  <si>
    <t>57臨床工学・医療技術・作業療法・理学療法</t>
  </si>
  <si>
    <t>生活科学系</t>
  </si>
  <si>
    <t>58家政学・生活科学</t>
  </si>
  <si>
    <t>59食物学・調理・栄養</t>
  </si>
  <si>
    <t>60被服学・服飾・ファッション</t>
  </si>
  <si>
    <t>61住居学</t>
  </si>
  <si>
    <t>62児童学・子ども学</t>
  </si>
  <si>
    <t>63理容・美容</t>
  </si>
  <si>
    <t>芸術学系</t>
  </si>
  <si>
    <t>64美術</t>
  </si>
  <si>
    <t>65工芸</t>
  </si>
  <si>
    <t>66デザイン</t>
  </si>
  <si>
    <t>67音楽</t>
  </si>
  <si>
    <t>68視覚•映像、演劇、CG（アニメ・マンガ・声優以外）</t>
  </si>
  <si>
    <t>69アニメ・マンガ・声優</t>
  </si>
  <si>
    <t>総合学際系</t>
  </si>
  <si>
    <t>70教養学</t>
  </si>
  <si>
    <t>71総合科学</t>
  </si>
  <si>
    <t>72人間科学</t>
  </si>
  <si>
    <t>73国際関係学</t>
  </si>
  <si>
    <t>74国際文化学</t>
  </si>
  <si>
    <t>75スポーツ科学・健康科学</t>
  </si>
  <si>
    <t>76環境学</t>
  </si>
  <si>
    <t>77AI（機械学習等）</t>
  </si>
  <si>
    <t>78AR/VR</t>
  </si>
  <si>
    <t>79IoT</t>
  </si>
  <si>
    <t>80オープンソフトウェア</t>
  </si>
  <si>
    <t>81情報・サイバーセキュリティ</t>
  </si>
  <si>
    <t>82スーパー・量子コンピューティング</t>
  </si>
  <si>
    <t>83データサイエンス</t>
  </si>
  <si>
    <t>84ロボティクス</t>
  </si>
  <si>
    <t>　　　① ―２スケジュール（概要）
現時点で想定しているあなたの留学中の活動スケジュールを簡潔に記載してください。
（個人記載）〔400字以内〕</t>
    <phoneticPr fontId="1"/>
  </si>
  <si>
    <t>（６）留学後の活動（プレゼンテーションや小論文、問いの解決策として想定される活動な
　　　ど）　探究活動の成果のまとめとして、留学後に取り組む予定の活動について記入して
　　　ください。　チームメンバー全員で、同じ内容を記入してください。〔450字以内〕</t>
    <phoneticPr fontId="1"/>
  </si>
  <si>
    <t>４　アンバサダー活動（個人記載）</t>
    <rPh sb="8" eb="10">
      <t>カツドウ</t>
    </rPh>
    <rPh sb="11" eb="13">
      <t>コジン</t>
    </rPh>
    <rPh sb="13" eb="15">
      <t>キサイ</t>
    </rPh>
    <phoneticPr fontId="1"/>
  </si>
  <si>
    <t>５　エヴァンジェリスト活動</t>
    <rPh sb="11" eb="13">
      <t>カツドウ</t>
    </rPh>
    <phoneticPr fontId="1"/>
  </si>
  <si>
    <t>あなたが留学中・帰国後に行うエヴァンジェリスト活動について記入してください。〔400字以内〕</t>
    <rPh sb="8" eb="11">
      <t>キコクゴ</t>
    </rPh>
    <phoneticPr fontId="1"/>
  </si>
  <si>
    <t>６　自由記述（個人記載）</t>
    <rPh sb="2" eb="4">
      <t>ジユウ</t>
    </rPh>
    <rPh sb="4" eb="6">
      <t>キジュツ</t>
    </rPh>
    <rPh sb="7" eb="9">
      <t>コジン</t>
    </rPh>
    <rPh sb="9" eb="11">
      <t>キサイ</t>
    </rPh>
    <phoneticPr fontId="1"/>
  </si>
  <si>
    <t>６－１　過去の経験</t>
    <rPh sb="4" eb="6">
      <t>カコ</t>
    </rPh>
    <rPh sb="7" eb="9">
      <t>ケイケン</t>
    </rPh>
    <phoneticPr fontId="1"/>
  </si>
  <si>
    <t>６－２　静岡県の魅力について</t>
    <rPh sb="4" eb="7">
      <t>シズオカケン</t>
    </rPh>
    <rPh sb="8" eb="10">
      <t>ミリョク</t>
    </rPh>
    <phoneticPr fontId="1"/>
  </si>
  <si>
    <t>６－３　留学後の自分</t>
    <rPh sb="4" eb="7">
      <t>リュウガクゴ</t>
    </rPh>
    <rPh sb="8" eb="10">
      <t>ジブン</t>
    </rPh>
    <phoneticPr fontId="1"/>
  </si>
  <si>
    <t>６－４　自己PR</t>
    <rPh sb="4" eb="6">
      <t>ジコ</t>
    </rPh>
    <phoneticPr fontId="1"/>
  </si>
  <si>
    <t>（１）留学中に行う探究活動の「問い」
チームメンバー全員で、同じ内容を記入してください。〔65文字以内〕
※「問」いは疑問形で設定してください。</t>
    <phoneticPr fontId="1"/>
  </si>
  <si>
    <t>（２） 「問い」の設定理由や経緯
チームメンバー全員で、同じ内容を記入してください。〔350文字以内〕</t>
    <phoneticPr fontId="1"/>
  </si>
  <si>
    <t>②―1活動内容詳細（情報収集・整理・分析の方法、など）〔850文字以内〕
「問い」に対して、留学中にどのような活動を行う予定か、具体的に記入してください。
チームメンバー全員で、同じ内容を記入してください。</t>
    <phoneticPr fontId="1"/>
  </si>
  <si>
    <t>②ー２活動内容詳細（情報収集・整理・分析の方法、など）〔850文字以内〕
「問い」に対して、あなたは留学中にどのような活動を行う予定か、具体的に記入してください。
（個人記載）</t>
    <phoneticPr fontId="1"/>
  </si>
  <si>
    <t>（５） 留学前の活動（国内での情報収集や先行研究の調査、検証、仮説の設定など）〔450字以内〕
探究活動の実施に向けて、留学前に取り組むことについて記入してください。
チームメンバー全員で、同じ内容を記入してください。</t>
    <phoneticPr fontId="1"/>
  </si>
  <si>
    <t>（６） 留学後の活動（プレゼンテーションや小論文、問いの解決策として想定される活動など）〔450字以内〕
探究活動の成果のまとめとして、留学後に取り組む予定の活動について記入してください。
チームメンバー全員で、同じ内容を記入してください。</t>
    <phoneticPr fontId="1"/>
  </si>
  <si>
    <t>４　アンバサダー活動</t>
    <rPh sb="8" eb="10">
      <t>カツドウ</t>
    </rPh>
    <phoneticPr fontId="1"/>
  </si>
  <si>
    <t>あなたが留学中に行うアンバサダー活動について記入してください。〔400字以内〕</t>
    <phoneticPr fontId="1"/>
  </si>
  <si>
    <t>今まで学校の内外で、困難を克服した経験やチャレンジしたことを取り上げ、その内容とそれを通して学んだことについて具体的に記入してください。〔450字以内〕</t>
    <phoneticPr fontId="1"/>
  </si>
  <si>
    <t>シンジダイ</t>
    <phoneticPr fontId="1"/>
  </si>
  <si>
    <t>⑤静岡と世界を繋ぐマイプロジェクトコース</t>
  </si>
  <si>
    <t>090-1234-5678</t>
    <phoneticPr fontId="1"/>
  </si>
  <si>
    <t>tobitate1234@tabitae.ne.jp</t>
    <phoneticPr fontId="1"/>
  </si>
  <si>
    <t>準２</t>
    <rPh sb="0" eb="1">
      <t>ジュン</t>
    </rPh>
    <phoneticPr fontId="1"/>
  </si>
  <si>
    <t>アオイ</t>
    <phoneticPr fontId="1"/>
  </si>
  <si>
    <t>ハナコ</t>
    <phoneticPr fontId="1"/>
  </si>
  <si>
    <t>葵</t>
    <rPh sb="0" eb="1">
      <t>アオイ</t>
    </rPh>
    <phoneticPr fontId="1"/>
  </si>
  <si>
    <t>花子</t>
    <rPh sb="0" eb="2">
      <t>ハナコ</t>
    </rPh>
    <phoneticPr fontId="1"/>
  </si>
  <si>
    <t>AOI</t>
    <phoneticPr fontId="1"/>
  </si>
  <si>
    <t>HANAKO</t>
    <phoneticPr fontId="1"/>
  </si>
  <si>
    <t>090-1233-6976</t>
    <phoneticPr fontId="1"/>
  </si>
  <si>
    <t>Hanako66@tabitate.ne.jp</t>
    <phoneticPr fontId="1"/>
  </si>
  <si>
    <t>静岡第一高等学校</t>
    <rPh sb="0" eb="2">
      <t>シズオカ</t>
    </rPh>
    <rPh sb="2" eb="4">
      <t>ダイイチ</t>
    </rPh>
    <rPh sb="4" eb="6">
      <t>コウトウ</t>
    </rPh>
    <rPh sb="6" eb="8">
      <t>ガッコウ</t>
    </rPh>
    <phoneticPr fontId="1"/>
  </si>
  <si>
    <t>オウテマチ</t>
    <phoneticPr fontId="1"/>
  </si>
  <si>
    <t>アキコ</t>
    <phoneticPr fontId="1"/>
  </si>
  <si>
    <t>追手町</t>
    <rPh sb="0" eb="3">
      <t>オウテマチ</t>
    </rPh>
    <phoneticPr fontId="1"/>
  </si>
  <si>
    <t>OTEMACHI</t>
    <phoneticPr fontId="1"/>
  </si>
  <si>
    <t>090-2234-6712</t>
    <phoneticPr fontId="1"/>
  </si>
  <si>
    <t>Akiko_smile@tobitate.ne.jp</t>
    <phoneticPr fontId="1"/>
  </si>
  <si>
    <t>公立</t>
    <rPh sb="0" eb="2">
      <t>コウリツ</t>
    </rPh>
    <phoneticPr fontId="1"/>
  </si>
  <si>
    <t>私立</t>
    <rPh sb="0" eb="2">
      <t>シリツ</t>
    </rPh>
    <phoneticPr fontId="1"/>
  </si>
  <si>
    <t>公立</t>
    <rPh sb="0" eb="2">
      <t>コウリツ</t>
    </rPh>
    <phoneticPr fontId="1"/>
  </si>
  <si>
    <t>JIRO</t>
    <phoneticPr fontId="1"/>
  </si>
  <si>
    <t>090-1234-5689</t>
    <phoneticPr fontId="1"/>
  </si>
  <si>
    <t>Tobitate2345@tabitate.ne.jp</t>
    <phoneticPr fontId="1"/>
  </si>
  <si>
    <t>本県の特性を踏まえ、県内企業が求める産業人材や地域社会に貢献できる人材の育成を目指し、以下のコース区分を設定する。</t>
    <phoneticPr fontId="1"/>
  </si>
  <si>
    <t>（数ある留学支援のプログラムの中でも、「このチームでの留学はふじのくにグローバル人材育成事業でなければ実現できない」という理由を書きましょう。）</t>
    <rPh sb="40" eb="46">
      <t>ジンザイイクセイジギョウ</t>
    </rPh>
    <phoneticPr fontId="1"/>
  </si>
  <si>
    <t>（どんな留学なのかを、自分達のことを知らない人に１分間でわかりやすく伝えることをイメージして書きましょう。）</t>
    <phoneticPr fontId="1"/>
  </si>
  <si>
    <t>ストックホルム</t>
    <phoneticPr fontId="1"/>
  </si>
  <si>
    <t>●●　University School of Music</t>
    <phoneticPr fontId="1"/>
  </si>
  <si>
    <t>●●音楽大学</t>
    <phoneticPr fontId="1"/>
  </si>
  <si>
    <t>●●　Inc.</t>
    <phoneticPr fontId="1"/>
  </si>
  <si>
    <t>●●株式会社</t>
    <phoneticPr fontId="1"/>
  </si>
  <si>
    <t>タリン</t>
    <phoneticPr fontId="1"/>
  </si>
  <si>
    <t>●● English School</t>
    <phoneticPr fontId="1"/>
  </si>
  <si>
    <t>●●語学学校</t>
    <phoneticPr fontId="1"/>
  </si>
  <si>
    <t>https://......</t>
    <phoneticPr fontId="1"/>
  </si>
  <si>
    <t>XXXXX海外留学奨学金</t>
    <phoneticPr fontId="1"/>
  </si>
  <si>
    <t>（留学中・帰国後に留学の魅力や留学で得た体験を周りに伝える「エヴァンジェリスト活動」に取り組んでもらいます。
自分の学校から留学にチャレンジする人が、毎年必ずいる状況を作るために何ができるのか、また、なぜその活動を行いたいのか、あなたのアイデアやプランを具体的に（いつ・どこで・誰に対して・何を・どのように）記入してください。）
（例）
・留学して体験したこと、トビタテ留学JAPANの活動などについて、レポートやパワーポイントにまとめて学校で発表する。
・学校外で留学体験を広めるために、地元の中学校や児童館で発表する。
・留学準備から留学中そして、その後の活動を、ＳＮＳを使って発信していく。</t>
    <phoneticPr fontId="1"/>
  </si>
  <si>
    <t>人種や国籍、性別、年齢、文化などの違いにかかわらず、多様な生き方や価値観を尊重し、すべての人が暮らしやすい地域社会づくりに寄与する人材を育成</t>
    <phoneticPr fontId="1"/>
  </si>
  <si>
    <t>人種や国籍、性別、年齢、文化などの違いにかかわらず、多様な生き方や価値観を尊重し、すべての人が暮らしやすい地域社会づくりに寄与する人材を育成</t>
    <phoneticPr fontId="1"/>
  </si>
  <si>
    <t>静岡第一高等学校</t>
    <rPh sb="0" eb="2">
      <t>シズオカ</t>
    </rPh>
    <rPh sb="2" eb="3">
      <t>ダイ</t>
    </rPh>
    <rPh sb="3" eb="4">
      <t>イチ</t>
    </rPh>
    <rPh sb="4" eb="6">
      <t>コウトウ</t>
    </rPh>
    <rPh sb="6" eb="8">
      <t>ガッコウ</t>
    </rPh>
    <phoneticPr fontId="1"/>
  </si>
  <si>
    <t>静岡第二高等学校</t>
    <rPh sb="0" eb="2">
      <t>シズオカ</t>
    </rPh>
    <rPh sb="2" eb="4">
      <t>ダイニ</t>
    </rPh>
    <rPh sb="4" eb="6">
      <t>コウトウ</t>
    </rPh>
    <rPh sb="6" eb="8">
      <t>ガッコウ</t>
    </rPh>
    <phoneticPr fontId="1"/>
  </si>
  <si>
    <t>過去に本事業及び日本学生支援機構が実施する「官民協働海外留学支援制度～トビタテ！留学JAPAN 新・日本代表プログラム」（旧制度含む）の派遣留学生として採用されていない。</t>
    <phoneticPr fontId="1"/>
  </si>
  <si>
    <t>新・日本代表プログラム2025年度第10期【高校生等対象】に併願していない。
※既に2025年度第10期【高校生等対象】に応募しており、本事業への応募を希望する生徒等は、上記の応募を取り下げることが可能です。</t>
    <phoneticPr fontId="1"/>
  </si>
  <si>
    <t>（留学計画全体のテーマを簡潔に分かりやすく書きましょう。探究活動の「問い」とは異なります。）</t>
    <phoneticPr fontId="1"/>
  </si>
  <si>
    <t>富士山グローバルトラベル</t>
    <rPh sb="0" eb="3">
      <t>フジサン</t>
    </rPh>
    <phoneticPr fontId="1"/>
  </si>
  <si>
    <t>（様式２）</t>
    <rPh sb="1" eb="3">
      <t>ヨウシキ</t>
    </rPh>
    <phoneticPr fontId="1"/>
  </si>
  <si>
    <t>（２）ふじのくにグローバル人材育成事業にチームで応募をした、あなた個人の理由を記入し</t>
    <rPh sb="33" eb="35">
      <t>コジン</t>
    </rPh>
    <phoneticPr fontId="1"/>
  </si>
  <si>
    <t>　　　てください。（個人記載）〔500字以内〕</t>
    <phoneticPr fontId="1"/>
  </si>
  <si>
    <t>（３）留学計画の概要を簡潔に説明してください。</t>
    <phoneticPr fontId="1"/>
  </si>
  <si>
    <t>　　　チームメンバー全員で、同じ内容を記入してください。〔250字以内〕</t>
    <phoneticPr fontId="1"/>
  </si>
  <si>
    <t>　　　① ―１スケジュール（概要）
現時点で想定している留学中の活動スケジュールを簡潔に記載してください。
チームメンバー全員で、同じ内容を記入してください。〔400字以内〕</t>
    <phoneticPr fontId="1"/>
  </si>
  <si>
    <t>（４）留学中の活動内容</t>
    <phoneticPr fontId="1"/>
  </si>
  <si>
    <t>　　　　　「問い」に対して、留学中にどのような活動を行う予定か、具体的に記入してく
　　　　　ださい。チームメンバー全員で、同じ内容を記入してください。〔850文字以内〕</t>
    <phoneticPr fontId="1"/>
  </si>
  <si>
    <t>　　　②―１活動内容詳細（情報収集、整理・分析の方法など）</t>
    <rPh sb="6" eb="8">
      <t>カツドウ</t>
    </rPh>
    <rPh sb="8" eb="10">
      <t>ナイヨウ</t>
    </rPh>
    <rPh sb="10" eb="12">
      <t>ショウサイ</t>
    </rPh>
    <phoneticPr fontId="1"/>
  </si>
  <si>
    <t>　　　　　　「問い」に対して、あなたは留学中にどのような活動を行う予定か、具体的に記
　　　　　　入してください。（個人記載）〔850文字以内〕</t>
    <phoneticPr fontId="1"/>
  </si>
  <si>
    <t>　　　②ー２活動内容詳細（情報収集・整理・分析の方法など）</t>
    <phoneticPr fontId="1"/>
  </si>
  <si>
    <t>（５）留学前の活動（国内での情報収集や先行研究の調査、検証、仮説の設定など）
　探究活動の実施に向けて、留学前に取り組むことについて記入してください。</t>
    <phoneticPr fontId="1"/>
  </si>
  <si>
    <t>　チームメンバー全員で、同じ内容を記入してください。〔450字以内〕</t>
    <phoneticPr fontId="1"/>
  </si>
  <si>
    <t>あなたが留学中に行うアンバサダー活動について記入してください。
〔400字以内〕</t>
    <phoneticPr fontId="1"/>
  </si>
  <si>
    <t>　　　　　「問い」に対して、留学中にどのような活動を行う予定か、具体的に記入してく
　　　　　ださい。チームメンバー全員で、同じ内容を記入してください。〔850文字以内〕</t>
    <phoneticPr fontId="1"/>
  </si>
  <si>
    <t>　チームメンバー全員で、同じ内容を記入してください。〔450字以内〕</t>
    <phoneticPr fontId="1"/>
  </si>
  <si>
    <t>（５）留学前の活動（国内での情報収集や先行研究の調査、検証、仮説の設定など）
　探究活動の実施に向けて、留学前に取り組むことについて記入してください。</t>
    <phoneticPr fontId="1"/>
  </si>
  <si>
    <t>あなたが留学中に行うアンバサダー活動について記入してください。
〔400字以内〕</t>
    <phoneticPr fontId="1"/>
  </si>
  <si>
    <t>応募番号</t>
    <rPh sb="0" eb="2">
      <t>オウボ</t>
    </rPh>
    <rPh sb="2" eb="4">
      <t>バンゴウ</t>
    </rPh>
    <phoneticPr fontId="1"/>
  </si>
  <si>
    <t>応募番号</t>
    <rPh sb="0" eb="2">
      <t>オウボ</t>
    </rPh>
    <rPh sb="2" eb="4">
      <t>バンゴウ</t>
    </rPh>
    <phoneticPr fontId="1"/>
  </si>
  <si>
    <t>３　探究活動</t>
    <rPh sb="2" eb="4">
      <t>タンキュウ</t>
    </rPh>
    <rPh sb="4" eb="6">
      <t>カツドウ</t>
    </rPh>
    <phoneticPr fontId="1"/>
  </si>
  <si>
    <t>　　　チームメンバー全員で、同じ内容を記入してください。〔65文字以内〕
　　　※「問い」は疑問形で設定してください。</t>
    <phoneticPr fontId="1"/>
  </si>
  <si>
    <t>（１）留学中に行う探究活動の「問い」</t>
    <rPh sb="3" eb="6">
      <t>リュウガクチュウ</t>
    </rPh>
    <rPh sb="7" eb="8">
      <t>オコナ</t>
    </rPh>
    <rPh sb="9" eb="11">
      <t>タンキュウ</t>
    </rPh>
    <rPh sb="11" eb="13">
      <t>カツドウ</t>
    </rPh>
    <rPh sb="15" eb="16">
      <t>ト</t>
    </rPh>
    <phoneticPr fontId="1"/>
  </si>
  <si>
    <t>　　　チームメンバー全員で、同じ内容を記入してください。〔65文字以内〕
　　　※「問い」は疑問形で設定してください。</t>
    <phoneticPr fontId="1"/>
  </si>
  <si>
    <t>予定か記入してください。（個人記載）〔450字以内〕</t>
    <rPh sb="0" eb="2">
      <t>ヨテイ</t>
    </rPh>
    <rPh sb="3" eb="5">
      <t>キニュウ</t>
    </rPh>
    <rPh sb="13" eb="15">
      <t>コジン</t>
    </rPh>
    <rPh sb="15" eb="17">
      <t>キサイ</t>
    </rPh>
    <phoneticPr fontId="1"/>
  </si>
  <si>
    <t>（７）留学経験や探究活動の成果を、あなたはどのように地域活性化・地域貢献の活動に還元する</t>
    <phoneticPr fontId="1"/>
  </si>
  <si>
    <t>（７）留学経験や探究活動の成果を、あなたはどのように地域活性化・地域貢献の活動に還元する予定か記入してください。（個人記載）〔450字以内〕</t>
    <phoneticPr fontId="1"/>
  </si>
  <si>
    <t>（７）留学経験や探究活動の成果を、あなたはどのように地域活性化・地域貢献の活動に還元</t>
    <rPh sb="5" eb="7">
      <t>ケイケン</t>
    </rPh>
    <rPh sb="8" eb="10">
      <t>タンキュウ</t>
    </rPh>
    <rPh sb="10" eb="12">
      <t>カツドウ</t>
    </rPh>
    <rPh sb="13" eb="15">
      <t>セイカ</t>
    </rPh>
    <rPh sb="26" eb="28">
      <t>チイキ</t>
    </rPh>
    <rPh sb="28" eb="31">
      <t>カッセイカ</t>
    </rPh>
    <rPh sb="32" eb="34">
      <t>チイキ</t>
    </rPh>
    <rPh sb="34" eb="36">
      <t>コウケン</t>
    </rPh>
    <rPh sb="37" eb="39">
      <t>カツドウ</t>
    </rPh>
    <rPh sb="40" eb="42">
      <t>カンゲン</t>
    </rPh>
    <phoneticPr fontId="1"/>
  </si>
  <si>
    <t>官民協働海外留学支援制度～トビタテ！留学JAPAN 新・日本代表プログラム【拠点形成支援事業】～</t>
    <rPh sb="10" eb="12">
      <t>セイド</t>
    </rPh>
    <rPh sb="38" eb="46">
      <t>キョテンケイセイシエンジギョウ</t>
    </rPh>
    <phoneticPr fontId="1"/>
  </si>
  <si>
    <t>ふじのくにグローバル人材育成事業2025年度（第10期）　チーム応募留学計画書</t>
    <rPh sb="20" eb="22">
      <t>ネンド</t>
    </rPh>
    <rPh sb="32" eb="34">
      <t>オウボ</t>
    </rPh>
    <phoneticPr fontId="1"/>
  </si>
  <si>
    <t>①ものづくり・地域産業コース</t>
    <phoneticPr fontId="1"/>
  </si>
  <si>
    <t>③観光交流促進コース</t>
  </si>
  <si>
    <t>１　応募者情報(個人記載)</t>
    <rPh sb="2" eb="5">
      <t>オウボシャ</t>
    </rPh>
    <rPh sb="5" eb="7">
      <t>ジョウホウ</t>
    </rPh>
    <rPh sb="8" eb="10">
      <t>コジン</t>
    </rPh>
    <rPh sb="10" eb="12">
      <t>キサイ</t>
    </rPh>
    <phoneticPr fontId="1"/>
  </si>
  <si>
    <t>１－２　在籍高等学校等（2025年４月に在籍する高等学校等）</t>
    <rPh sb="4" eb="6">
      <t>ザイセキ</t>
    </rPh>
    <rPh sb="6" eb="8">
      <t>コウトウ</t>
    </rPh>
    <rPh sb="8" eb="10">
      <t>ガッコウ</t>
    </rPh>
    <rPh sb="10" eb="11">
      <t>トウ</t>
    </rPh>
    <rPh sb="16" eb="17">
      <t>ネン</t>
    </rPh>
    <rPh sb="18" eb="19">
      <t>ガツ</t>
    </rPh>
    <rPh sb="20" eb="22">
      <t>ザイセキ</t>
    </rPh>
    <rPh sb="24" eb="26">
      <t>コウトウ</t>
    </rPh>
    <rPh sb="26" eb="28">
      <t>ガッコウ</t>
    </rPh>
    <rPh sb="28" eb="29">
      <t>トウ</t>
    </rPh>
    <phoneticPr fontId="1"/>
  </si>
  <si>
    <t>設立形態</t>
    <rPh sb="0" eb="2">
      <t>セツリツ</t>
    </rPh>
    <rPh sb="2" eb="4">
      <t>ケイタイ</t>
    </rPh>
    <phoneticPr fontId="1"/>
  </si>
  <si>
    <t>生計維持者２名（原則父母の両名、父母がいない場合は代わって生計を維持している主たる人）の課税証明書（自治体によっては「所得証明書」）を在籍する高校等へ提出し、家計基準の判定を依頼する。
※保護者の方に書類の準備をお願いしましょう。書類を準備できたら、学校の先生に判定をお願いしましょう。</t>
    <rPh sb="6" eb="7">
      <t>メイ</t>
    </rPh>
    <rPh sb="13" eb="15">
      <t>リョウメイ</t>
    </rPh>
    <phoneticPr fontId="1"/>
  </si>
  <si>
    <t>留学先国・地域における留学期間が2025年７月10 日（木）から2025年10月31 日（金）までの間である計画である。
※留学開始日：１か所目の受入先機関の活動開始日
※留学終了日：最後の受入先機関の活動終了日</t>
    <rPh sb="28" eb="29">
      <t>モク</t>
    </rPh>
    <rPh sb="45" eb="46">
      <t>キン</t>
    </rPh>
    <rPh sb="50" eb="51">
      <t>アイダ</t>
    </rPh>
    <phoneticPr fontId="1"/>
  </si>
  <si>
    <t>受入先機関の斡旋・仲介</t>
    <rPh sb="0" eb="3">
      <t>ウケイレサキ</t>
    </rPh>
    <rPh sb="3" eb="5">
      <t>キカン</t>
    </rPh>
    <rPh sb="6" eb="8">
      <t>アッセン</t>
    </rPh>
    <rPh sb="9" eb="11">
      <t>チュウカイ</t>
    </rPh>
    <phoneticPr fontId="1"/>
  </si>
  <si>
    <t>（３）関連する分野〔３つまで〕
　　　チームメンバー全員で、同じ内容を記入してください。</t>
    <rPh sb="3" eb="5">
      <t>カンレン</t>
    </rPh>
    <rPh sb="7" eb="9">
      <t>ブンヤ</t>
    </rPh>
    <phoneticPr fontId="1"/>
  </si>
  <si>
    <t>５　エヴァンジェリスト活動（個人記載）</t>
    <rPh sb="11" eb="13">
      <t>カツドウ</t>
    </rPh>
    <rPh sb="14" eb="16">
      <t>コジン</t>
    </rPh>
    <rPh sb="16" eb="18">
      <t>キサイ</t>
    </rPh>
    <phoneticPr fontId="1"/>
  </si>
  <si>
    <t>あなたが今まで学校の内外で、困難を克服した経験やチャレンジしたことを取り上げ、その内容とそれを通して学んだことについて具体的に記入してください。〔450字以内〕</t>
    <phoneticPr fontId="1"/>
  </si>
  <si>
    <t>あなたは高校卒業後の進路や10年後の自分の将来をイメージして、どのような夢を描いていますか。また、国境を越えた探究活動を通じて得た学びを、社会にどのように還元しようと考えていますか。現時点の考えを記入してください。〔400字以内〕</t>
    <phoneticPr fontId="1"/>
  </si>
  <si>
    <t>ふじのくにグローバル人材育成事業2025年度（第10期）　チーム応募留学計画書　記入例</t>
    <rPh sb="20" eb="22">
      <t>ネンド</t>
    </rPh>
    <rPh sb="32" eb="34">
      <t>オウボ</t>
    </rPh>
    <rPh sb="40" eb="42">
      <t>キニュウ</t>
    </rPh>
    <rPh sb="42" eb="43">
      <t>レイ</t>
    </rPh>
    <phoneticPr fontId="1"/>
  </si>
  <si>
    <t>①ものづくり・地域産業コース</t>
  </si>
  <si>
    <t>⑥ものづくり×アジアコース</t>
  </si>
  <si>
    <t>⑦観光交流×アジアコース</t>
  </si>
  <si>
    <t>設立形態</t>
    <rPh sb="0" eb="4">
      <t>セツリツケイタイ</t>
    </rPh>
    <phoneticPr fontId="1"/>
  </si>
  <si>
    <t>00001A</t>
    <phoneticPr fontId="1"/>
  </si>
  <si>
    <t>する予定か記入してください。(個人記載)〔450字以内〕</t>
    <rPh sb="15" eb="17">
      <t>コジン</t>
    </rPh>
    <rPh sb="17" eb="19">
      <t>キサイ</t>
    </rPh>
    <phoneticPr fontId="1"/>
  </si>
  <si>
    <t>（留学中に日本や静岡の良さを発信する「アンバサダー活動」に取り組んでもらいます。
日本のファンを海外で増やすために、留学中に何ができるのか、また、なぜその活動を行いたいのか、あなたのアイデアやプランを具体的に（いつ・どこで・誰に対して・何を・どのように）記入してください。）
（例）
・ホームステイ先で、地元の郷土料理である○○を作って振る舞う。
・日本に関する質問を集めてプレゼンテーションを行い、日本文化を理解してもらう
・ホームステイ先や学校のクラスメイトの好きな言葉を日本語に訳し、筆ペンで書いたものをプレゼントする。</t>
    <rPh sb="8" eb="10">
      <t>シズオカ</t>
    </rPh>
    <phoneticPr fontId="1"/>
  </si>
  <si>
    <t>あなたが今まで学校の内外で、困難を克服した経験やチャレンジしたことを取り上げ、その内容とそれを通して学んだことについて具体的に記入してください。〔450字以内〕</t>
    <phoneticPr fontId="1"/>
  </si>
  <si>
    <t>あなたは高校卒業後の進路や10年後の自分の将来をイメージして、どのような夢を描いていますか。また、国境を越えた探究活動を通じて得た学びを、社会にどのように還元しようと考えていますか。現時点の考えを記入してください。〔400字以内〕</t>
    <phoneticPr fontId="1"/>
  </si>
  <si>
    <t>A４サイズ１枚で、あなたのアピールポイントを表現してください。文章、イラスト、写真など、表現方法は自由です。
※必ずA4サイズ１枚に収まるように作成し、PDFファイルを添付してください。
※PDFファイル名：「自己PR＿○○高校(氏名)」
（例）「自己PR_静岡第一高校(静岡太郎)」</t>
    <rPh sb="129" eb="131">
      <t>シズオカ</t>
    </rPh>
    <rPh sb="131" eb="133">
      <t>ダイイチ</t>
    </rPh>
    <rPh sb="133" eb="135">
      <t>コウコウ</t>
    </rPh>
    <rPh sb="136" eb="138">
      <t>シズオカ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</si>
</sst>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0"/>
      <name val="游ゴシック"/>
      <family val="3"/>
      <charset val="128"/>
      <scheme val="minor"/>
    </font>
    <font>
      <i/>
      <sz val="8"/>
      <color theme="1"/>
      <name val="游ゴシック"/>
      <family val="3"/>
      <charset val="128"/>
      <scheme val="minor"/>
    </font>
    <font>
      <sz val="11"/>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i/>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theme="1"/>
      <name val="AR P丸ゴシック体M"/>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5"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diagonal/>
    </border>
    <border>
      <left style="hair">
        <color auto="1"/>
      </left>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3">
    <xf numFmtId="0" fontId="0" fillId="0" borderId="0">
      <alignment vertical="center"/>
    </xf>
    <xf numFmtId="38" fontId="5"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246">
    <xf numFmtId="0" fontId="0" fillId="0" borderId="0" xfId="0">
      <alignment vertical="center"/>
    </xf>
    <xf numFmtId="0" fontId="3" fillId="2" borderId="0" xfId="0" applyFont="1" applyFill="1">
      <alignment vertical="center"/>
    </xf>
    <xf numFmtId="0" fontId="2" fillId="0" borderId="0" xfId="0" applyFont="1">
      <alignment vertical="center"/>
    </xf>
    <xf numFmtId="56" fontId="2" fillId="0" borderId="0" xfId="0" applyNumberFormat="1" applyFont="1">
      <alignmen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0" xfId="0" applyFont="1">
      <alignment vertical="center"/>
    </xf>
    <xf numFmtId="0" fontId="2" fillId="0" borderId="0" xfId="0" applyFont="1" applyFill="1" applyBorder="1">
      <alignment vertical="center"/>
    </xf>
    <xf numFmtId="0" fontId="0" fillId="0" borderId="0" xfId="0" quotePrefix="1">
      <alignment vertical="center"/>
    </xf>
    <xf numFmtId="14" fontId="2" fillId="0" borderId="0" xfId="0" applyNumberFormat="1" applyFont="1">
      <alignment vertical="center"/>
    </xf>
    <xf numFmtId="0" fontId="2" fillId="0" borderId="10"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19" xfId="0" applyFont="1" applyBorder="1">
      <alignment vertical="center"/>
    </xf>
    <xf numFmtId="0" fontId="2" fillId="3" borderId="19" xfId="0" applyFont="1" applyFill="1" applyBorder="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2" fillId="0" borderId="0" xfId="0" applyFont="1" applyBorder="1" applyAlignment="1">
      <alignment horizontal="center" vertical="center"/>
    </xf>
    <xf numFmtId="0" fontId="2" fillId="0" borderId="5" xfId="0" applyFont="1" applyBorder="1">
      <alignment vertical="center"/>
    </xf>
    <xf numFmtId="0" fontId="2" fillId="3" borderId="1" xfId="0" applyFont="1" applyFill="1" applyBorder="1" applyAlignment="1">
      <alignment horizontal="center" vertical="center" shrinkToFit="1"/>
    </xf>
    <xf numFmtId="0" fontId="2" fillId="0" borderId="0" xfId="0" applyFont="1" applyAlignment="1">
      <alignment horizontal="center" vertical="center" shrinkToFit="1"/>
    </xf>
    <xf numFmtId="0" fontId="2" fillId="3" borderId="1" xfId="0" applyFont="1" applyFill="1" applyBorder="1" applyAlignment="1">
      <alignment vertical="center" shrinkToFit="1"/>
    </xf>
    <xf numFmtId="0" fontId="2" fillId="0" borderId="4" xfId="0" applyFont="1" applyBorder="1">
      <alignment vertical="center"/>
    </xf>
    <xf numFmtId="0" fontId="2" fillId="0" borderId="32" xfId="0" applyFont="1" applyBorder="1" applyAlignment="1">
      <alignment horizontal="center" vertical="center"/>
    </xf>
    <xf numFmtId="56" fontId="2" fillId="0" borderId="0" xfId="0" applyNumberFormat="1" applyFont="1" applyAlignment="1">
      <alignment horizontal="left" vertical="center"/>
    </xf>
    <xf numFmtId="0" fontId="2" fillId="0" borderId="25" xfId="0" applyFont="1" applyBorder="1">
      <alignment vertical="center"/>
    </xf>
    <xf numFmtId="0" fontId="2" fillId="0" borderId="2" xfId="0" applyFont="1" applyBorder="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4" fillId="0" borderId="36" xfId="0" applyFont="1" applyBorder="1">
      <alignment vertical="center"/>
    </xf>
    <xf numFmtId="0" fontId="2" fillId="0" borderId="37" xfId="0" applyFont="1" applyBorder="1">
      <alignment vertical="center"/>
    </xf>
    <xf numFmtId="0" fontId="2" fillId="0" borderId="31" xfId="0" applyFont="1" applyBorder="1">
      <alignment vertical="center"/>
    </xf>
    <xf numFmtId="0" fontId="2" fillId="3" borderId="11"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4" fillId="0" borderId="2" xfId="0" applyFont="1" applyBorder="1">
      <alignment vertical="center"/>
    </xf>
    <xf numFmtId="0" fontId="2" fillId="0" borderId="0" xfId="0" applyFont="1" applyBorder="1">
      <alignment vertical="center"/>
    </xf>
    <xf numFmtId="0" fontId="2" fillId="0" borderId="41"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8" fillId="0" borderId="0" xfId="0" applyFont="1">
      <alignment vertical="center"/>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3" borderId="40" xfId="0" applyFont="1" applyFill="1" applyBorder="1" applyAlignment="1">
      <alignment horizontal="center" vertical="center" shrinkToFit="1"/>
    </xf>
    <xf numFmtId="0" fontId="2" fillId="0" borderId="0" xfId="0" applyFont="1" applyProtection="1">
      <alignment vertical="center"/>
      <protection locked="0"/>
    </xf>
    <xf numFmtId="0" fontId="2" fillId="0" borderId="10" xfId="0" applyFont="1" applyBorder="1" applyProtection="1">
      <alignment vertical="center"/>
    </xf>
    <xf numFmtId="0" fontId="2" fillId="0" borderId="13" xfId="0" applyFont="1" applyBorder="1" applyProtection="1">
      <alignment vertical="center"/>
    </xf>
    <xf numFmtId="0" fontId="2" fillId="0" borderId="16" xfId="0" applyFont="1" applyBorder="1" applyProtection="1">
      <alignment vertical="center"/>
    </xf>
    <xf numFmtId="0" fontId="2" fillId="0" borderId="14" xfId="0" applyFont="1" applyBorder="1" applyAlignment="1">
      <alignment horizontal="center" vertical="center" shrinkToFit="1"/>
    </xf>
    <xf numFmtId="38" fontId="0" fillId="0" borderId="0" xfId="0" applyNumberFormat="1">
      <alignment vertical="center"/>
    </xf>
    <xf numFmtId="0" fontId="2" fillId="0" borderId="0" xfId="0" applyFont="1" applyAlignment="1">
      <alignment horizontal="center" vertical="center"/>
    </xf>
    <xf numFmtId="0" fontId="2" fillId="3" borderId="14" xfId="0" applyFont="1" applyFill="1" applyBorder="1" applyAlignment="1">
      <alignment horizontal="center" vertical="center" shrinkToFit="1"/>
    </xf>
    <xf numFmtId="0" fontId="2" fillId="0" borderId="0" xfId="0" applyFont="1" applyAlignment="1">
      <alignment horizontal="center" vertical="center" shrinkToFit="1"/>
    </xf>
    <xf numFmtId="0" fontId="2" fillId="4" borderId="1" xfId="0" applyFont="1" applyFill="1" applyBorder="1">
      <alignment vertical="center"/>
    </xf>
    <xf numFmtId="0" fontId="2" fillId="0" borderId="42"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3" borderId="14" xfId="0" applyFont="1" applyFill="1" applyBorder="1" applyAlignment="1">
      <alignment horizontal="center" vertical="center" shrinkToFit="1"/>
    </xf>
    <xf numFmtId="0" fontId="0" fillId="0" borderId="0" xfId="0" applyAlignment="1">
      <alignment vertical="center"/>
    </xf>
    <xf numFmtId="0" fontId="2" fillId="0" borderId="44"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0" xfId="0" applyFont="1" applyAlignment="1">
      <alignment horizontal="center" vertical="center" shrinkToFit="1"/>
    </xf>
    <xf numFmtId="0" fontId="2" fillId="0" borderId="0" xfId="0" applyFont="1" applyAlignment="1">
      <alignment horizontal="center" vertical="center"/>
    </xf>
    <xf numFmtId="0" fontId="2" fillId="3" borderId="1" xfId="0" applyFont="1" applyFill="1" applyBorder="1" applyAlignment="1">
      <alignment horizontal="center" vertical="center" shrinkToFit="1"/>
    </xf>
    <xf numFmtId="0" fontId="2" fillId="0" borderId="2" xfId="0" applyFont="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3" borderId="11" xfId="0" applyFont="1" applyFill="1" applyBorder="1" applyAlignment="1">
      <alignment horizontal="center" vertical="center" shrinkToFit="1"/>
    </xf>
    <xf numFmtId="0" fontId="2" fillId="0" borderId="1" xfId="0" applyFont="1" applyBorder="1" applyAlignment="1" applyProtection="1">
      <alignment horizontal="center" vertical="center"/>
      <protection locked="0"/>
    </xf>
    <xf numFmtId="0" fontId="4" fillId="0" borderId="2" xfId="0" applyFont="1" applyBorder="1" applyAlignment="1">
      <alignment horizontal="left" vertical="center"/>
    </xf>
    <xf numFmtId="0" fontId="2" fillId="3" borderId="49" xfId="0" applyFont="1" applyFill="1" applyBorder="1">
      <alignment vertical="center"/>
    </xf>
    <xf numFmtId="0" fontId="2" fillId="3" borderId="50" xfId="0" applyFont="1" applyFill="1" applyBorder="1">
      <alignment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left" vertical="top" wrapText="1"/>
    </xf>
    <xf numFmtId="0" fontId="2" fillId="0" borderId="0" xfId="0" applyFont="1" applyFill="1" applyBorder="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left" vertical="top"/>
    </xf>
    <xf numFmtId="0" fontId="2"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13" fillId="0" borderId="1" xfId="0" applyFont="1" applyBorder="1" applyAlignment="1" applyProtection="1">
      <alignment horizontal="center" vertical="center" shrinkToFit="1"/>
      <protection locked="0"/>
    </xf>
    <xf numFmtId="0" fontId="2" fillId="3" borderId="11" xfId="0" applyFont="1" applyFill="1" applyBorder="1" applyAlignment="1">
      <alignment horizontal="center" vertical="center" shrinkToFit="1"/>
    </xf>
    <xf numFmtId="0" fontId="3" fillId="0" borderId="0" xfId="0" applyFont="1" applyFill="1">
      <alignment vertical="center"/>
    </xf>
    <xf numFmtId="0" fontId="2" fillId="0" borderId="44" xfId="0" applyFont="1" applyBorder="1" applyAlignment="1" applyProtection="1">
      <alignment horizontal="center" vertical="center"/>
      <protection locked="0"/>
    </xf>
    <xf numFmtId="0" fontId="2" fillId="0" borderId="0" xfId="0" applyFont="1" applyAlignment="1">
      <alignment horizontal="center" vertical="center" shrinkToFi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12" fillId="0" borderId="0" xfId="0" applyFont="1" applyAlignment="1">
      <alignment horizontal="right" vertical="center" shrinkToFit="1"/>
    </xf>
    <xf numFmtId="0" fontId="2" fillId="0" borderId="5"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lignment horizontal="left" vertical="top" wrapText="1"/>
    </xf>
    <xf numFmtId="0" fontId="2" fillId="0" borderId="0" xfId="0" applyFont="1" applyAlignment="1">
      <alignment horizontal="left" vertical="center" shrinkToFit="1"/>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9" xfId="0" applyFont="1" applyBorder="1" applyAlignment="1">
      <alignment horizontal="left" vertical="center" shrinkToFit="1"/>
    </xf>
    <xf numFmtId="0" fontId="2" fillId="0" borderId="17"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9" xfId="0" applyFont="1" applyBorder="1" applyAlignment="1">
      <alignment horizontal="left" vertical="center"/>
    </xf>
    <xf numFmtId="0" fontId="2" fillId="0" borderId="1" xfId="0" applyFont="1" applyBorder="1" applyAlignment="1" applyProtection="1">
      <alignment horizontal="center" vertical="center"/>
      <protection locked="0"/>
    </xf>
    <xf numFmtId="38" fontId="2" fillId="0" borderId="2" xfId="1" applyFont="1" applyBorder="1" applyAlignment="1" applyProtection="1">
      <alignment horizontal="center" vertical="center"/>
      <protection locked="0"/>
    </xf>
    <xf numFmtId="38" fontId="2" fillId="0" borderId="3" xfId="1" applyFont="1" applyBorder="1" applyAlignment="1" applyProtection="1">
      <alignment horizontal="center" vertical="center"/>
      <protection locked="0"/>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Alignment="1">
      <alignment horizontal="left"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31" xfId="0" applyFont="1" applyFill="1" applyBorder="1" applyAlignment="1">
      <alignment horizontal="left" vertical="center"/>
    </xf>
    <xf numFmtId="0" fontId="2" fillId="3" borderId="13" xfId="0" applyFont="1" applyFill="1" applyBorder="1" applyAlignment="1">
      <alignment horizontal="left" vertical="center" shrinkToFit="1"/>
    </xf>
    <xf numFmtId="0" fontId="2" fillId="3" borderId="14" xfId="0" applyFont="1" applyFill="1" applyBorder="1" applyAlignment="1">
      <alignment horizontal="left" vertical="center" shrinkToFit="1"/>
    </xf>
    <xf numFmtId="0" fontId="2" fillId="0" borderId="14"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3" borderId="16" xfId="0" applyFont="1" applyFill="1" applyBorder="1" applyAlignment="1">
      <alignment horizontal="left" vertical="center" shrinkToFit="1"/>
    </xf>
    <xf numFmtId="0" fontId="2" fillId="3" borderId="17" xfId="0" applyFont="1" applyFill="1" applyBorder="1" applyAlignment="1">
      <alignment horizontal="left" vertical="center" shrinkToFit="1"/>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9" fillId="0" borderId="5" xfId="0" applyFont="1" applyBorder="1" applyAlignment="1">
      <alignment horizontal="left" vertical="center" shrinkToFit="1"/>
    </xf>
    <xf numFmtId="0" fontId="9" fillId="0" borderId="31" xfId="0" applyFont="1" applyBorder="1" applyAlignment="1">
      <alignment horizontal="left" vertical="center" shrinkToFit="1"/>
    </xf>
    <xf numFmtId="0" fontId="2" fillId="0" borderId="25" xfId="0" applyFont="1" applyBorder="1" applyAlignment="1" applyProtection="1">
      <alignment horizontal="left" vertical="center" shrinkToFit="1"/>
      <protection locked="0"/>
    </xf>
    <xf numFmtId="0" fontId="2" fillId="0" borderId="26"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2" fillId="3" borderId="1" xfId="0" applyFont="1" applyFill="1" applyBorder="1" applyAlignment="1">
      <alignment horizontal="center" vertical="center" wrapText="1"/>
    </xf>
    <xf numFmtId="0" fontId="2" fillId="0" borderId="2" xfId="0" applyFont="1" applyBorder="1" applyAlignment="1" applyProtection="1">
      <alignment horizontal="left" vertical="top"/>
      <protection locked="0"/>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Alignment="1">
      <alignment horizontal="left" vertical="top" wrapText="1" shrinkToFit="1"/>
    </xf>
    <xf numFmtId="0" fontId="2" fillId="3" borderId="19" xfId="0" applyFont="1" applyFill="1" applyBorder="1" applyAlignment="1">
      <alignment horizontal="center" vertical="center"/>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shrinkToFit="1"/>
    </xf>
    <xf numFmtId="0" fontId="2" fillId="0" borderId="4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3" borderId="2"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4"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0" borderId="42"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14" fillId="0" borderId="44" xfId="2"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3" borderId="46" xfId="0" applyFont="1" applyFill="1" applyBorder="1" applyAlignment="1">
      <alignment horizontal="left" vertical="center" shrinkToFit="1"/>
    </xf>
    <xf numFmtId="0" fontId="2" fillId="3" borderId="47" xfId="0" applyFont="1" applyFill="1" applyBorder="1" applyAlignment="1">
      <alignment horizontal="left" vertical="center" shrinkToFit="1"/>
    </xf>
    <xf numFmtId="0" fontId="2" fillId="3" borderId="48" xfId="0" applyFont="1" applyFill="1" applyBorder="1" applyAlignment="1">
      <alignment horizontal="left" vertical="center" shrinkToFit="1"/>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0" xfId="0" applyFont="1" applyAlignment="1">
      <alignment horizontal="center" vertical="center" shrinkToFit="1"/>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3" borderId="1" xfId="0" applyFont="1" applyFill="1" applyBorder="1" applyAlignment="1">
      <alignment horizontal="center" vertical="center" shrinkToFit="1"/>
    </xf>
    <xf numFmtId="0" fontId="2" fillId="0" borderId="2"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4" xfId="0" applyFont="1" applyBorder="1" applyAlignment="1">
      <alignment horizontal="left" vertical="top"/>
    </xf>
    <xf numFmtId="0" fontId="2" fillId="0" borderId="25" xfId="0" applyFont="1" applyBorder="1" applyAlignment="1">
      <alignment horizontal="left" vertical="top"/>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5" xfId="0" applyFont="1" applyBorder="1" applyAlignment="1">
      <alignment horizontal="left" vertical="center"/>
    </xf>
    <xf numFmtId="0" fontId="2" fillId="0" borderId="17" xfId="0" applyFont="1" applyBorder="1" applyAlignment="1">
      <alignment horizontal="left" vertical="top"/>
    </xf>
    <xf numFmtId="0" fontId="2" fillId="0" borderId="5" xfId="0" applyFont="1" applyBorder="1" applyAlignment="1">
      <alignment horizontal="left" vertical="top" wrapText="1"/>
    </xf>
    <xf numFmtId="0" fontId="2" fillId="0" borderId="31"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33" xfId="0" applyFont="1" applyBorder="1" applyAlignment="1">
      <alignment horizontal="left" vertical="top" wrapText="1"/>
    </xf>
    <xf numFmtId="0" fontId="2" fillId="0" borderId="9" xfId="0" applyFont="1" applyBorder="1" applyAlignment="1">
      <alignment horizontal="left" vertical="top" wrapText="1"/>
    </xf>
    <xf numFmtId="0" fontId="2" fillId="0" borderId="32" xfId="0" applyFont="1" applyBorder="1" applyAlignment="1">
      <alignment horizontal="left" vertical="top" wrapText="1"/>
    </xf>
  </cellXfs>
  <cellStyles count="3">
    <cellStyle name="ハイパーリンク" xfId="2" builtinId="8"/>
    <cellStyle name="桁区切り" xfId="1" builtinId="6"/>
    <cellStyle name="標準" xfId="0" builtinId="0"/>
  </cellStyles>
  <dxfs count="30">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J$85" lockText="1" noThreeD="1"/>
</file>

<file path=xl/ctrlProps/ctrlProp10.xml><?xml version="1.0" encoding="utf-8"?>
<formControlPr xmlns="http://schemas.microsoft.com/office/spreadsheetml/2009/9/main" objectType="CheckBox" fmlaLink="$J$99" lockText="1" noThreeD="1"/>
</file>

<file path=xl/ctrlProps/ctrlProp11.xml><?xml version="1.0" encoding="utf-8"?>
<formControlPr xmlns="http://schemas.microsoft.com/office/spreadsheetml/2009/9/main" objectType="CheckBox" fmlaLink="$J$100" lockText="1" noThreeD="1"/>
</file>

<file path=xl/ctrlProps/ctrlProp12.xml><?xml version="1.0" encoding="utf-8"?>
<formControlPr xmlns="http://schemas.microsoft.com/office/spreadsheetml/2009/9/main" objectType="CheckBox" fmlaLink="$J$101" lockText="1" noThreeD="1"/>
</file>

<file path=xl/ctrlProps/ctrlProp13.xml><?xml version="1.0" encoding="utf-8"?>
<formControlPr xmlns="http://schemas.microsoft.com/office/spreadsheetml/2009/9/main" objectType="CheckBox" fmlaLink="$J$102" lockText="1" noThreeD="1"/>
</file>

<file path=xl/ctrlProps/ctrlProp14.xml><?xml version="1.0" encoding="utf-8"?>
<formControlPr xmlns="http://schemas.microsoft.com/office/spreadsheetml/2009/9/main" objectType="CheckBox" fmlaLink="$J$123"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J$202" lockText="1" noThreeD="1"/>
</file>

<file path=xl/ctrlProps/ctrlProp2.xml><?xml version="1.0" encoding="utf-8"?>
<formControlPr xmlns="http://schemas.microsoft.com/office/spreadsheetml/2009/9/main" objectType="CheckBox" fmlaLink="$J$86" lockText="1" noThreeD="1"/>
</file>

<file path=xl/ctrlProps/ctrlProp20.xml><?xml version="1.0" encoding="utf-8"?>
<formControlPr xmlns="http://schemas.microsoft.com/office/spreadsheetml/2009/9/main" objectType="CheckBox" fmlaLink="$J$203" lockText="1" noThreeD="1"/>
</file>

<file path=xl/ctrlProps/ctrlProp21.xml><?xml version="1.0" encoding="utf-8"?>
<formControlPr xmlns="http://schemas.microsoft.com/office/spreadsheetml/2009/9/main" objectType="CheckBox" fmlaLink="$J$204" lockText="1" noThreeD="1"/>
</file>

<file path=xl/ctrlProps/ctrlProp22.xml><?xml version="1.0" encoding="utf-8"?>
<formControlPr xmlns="http://schemas.microsoft.com/office/spreadsheetml/2009/9/main" objectType="CheckBox" checked="Checked" fmlaLink="$J$85" lockText="1" noThreeD="1"/>
</file>

<file path=xl/ctrlProps/ctrlProp23.xml><?xml version="1.0" encoding="utf-8"?>
<formControlPr xmlns="http://schemas.microsoft.com/office/spreadsheetml/2009/9/main" objectType="CheckBox" checked="Checked" fmlaLink="$J$86" lockText="1" noThreeD="1"/>
</file>

<file path=xl/ctrlProps/ctrlProp24.xml><?xml version="1.0" encoding="utf-8"?>
<formControlPr xmlns="http://schemas.microsoft.com/office/spreadsheetml/2009/9/main" objectType="CheckBox" checked="Checked" fmlaLink="$J$87" lockText="1" noThreeD="1"/>
</file>

<file path=xl/ctrlProps/ctrlProp25.xml><?xml version="1.0" encoding="utf-8"?>
<formControlPr xmlns="http://schemas.microsoft.com/office/spreadsheetml/2009/9/main" objectType="CheckBox" checked="Checked" fmlaLink="$J$88" lockText="1" noThreeD="1"/>
</file>

<file path=xl/ctrlProps/ctrlProp26.xml><?xml version="1.0" encoding="utf-8"?>
<formControlPr xmlns="http://schemas.microsoft.com/office/spreadsheetml/2009/9/main" objectType="CheckBox" checked="Checked" fmlaLink="$J$89" lockText="1" noThreeD="1"/>
</file>

<file path=xl/ctrlProps/ctrlProp27.xml><?xml version="1.0" encoding="utf-8"?>
<formControlPr xmlns="http://schemas.microsoft.com/office/spreadsheetml/2009/9/main" objectType="CheckBox" checked="Checked" fmlaLink="$J$90" lockText="1" noThreeD="1"/>
</file>

<file path=xl/ctrlProps/ctrlProp28.xml><?xml version="1.0" encoding="utf-8"?>
<formControlPr xmlns="http://schemas.microsoft.com/office/spreadsheetml/2009/9/main" objectType="CheckBox" checked="Checked" fmlaLink="$J$91" lockText="1" noThreeD="1"/>
</file>

<file path=xl/ctrlProps/ctrlProp29.xml><?xml version="1.0" encoding="utf-8"?>
<formControlPr xmlns="http://schemas.microsoft.com/office/spreadsheetml/2009/9/main" objectType="CheckBox" checked="Checked" fmlaLink="$J$92" lockText="1" noThreeD="1"/>
</file>

<file path=xl/ctrlProps/ctrlProp3.xml><?xml version="1.0" encoding="utf-8"?>
<formControlPr xmlns="http://schemas.microsoft.com/office/spreadsheetml/2009/9/main" objectType="CheckBox" fmlaLink="$J$87" lockText="1" noThreeD="1"/>
</file>

<file path=xl/ctrlProps/ctrlProp30.xml><?xml version="1.0" encoding="utf-8"?>
<formControlPr xmlns="http://schemas.microsoft.com/office/spreadsheetml/2009/9/main" objectType="CheckBox" checked="Checked" fmlaLink="$J$98" lockText="1" noThreeD="1"/>
</file>

<file path=xl/ctrlProps/ctrlProp31.xml><?xml version="1.0" encoding="utf-8"?>
<formControlPr xmlns="http://schemas.microsoft.com/office/spreadsheetml/2009/9/main" objectType="CheckBox" checked="Checked" fmlaLink="$J$99" lockText="1" noThreeD="1"/>
</file>

<file path=xl/ctrlProps/ctrlProp32.xml><?xml version="1.0" encoding="utf-8"?>
<formControlPr xmlns="http://schemas.microsoft.com/office/spreadsheetml/2009/9/main" objectType="CheckBox" checked="Checked" fmlaLink="$J$100" lockText="1" noThreeD="1"/>
</file>

<file path=xl/ctrlProps/ctrlProp33.xml><?xml version="1.0" encoding="utf-8"?>
<formControlPr xmlns="http://schemas.microsoft.com/office/spreadsheetml/2009/9/main" objectType="CheckBox" checked="Checked" fmlaLink="$J$101" lockText="1" noThreeD="1"/>
</file>

<file path=xl/ctrlProps/ctrlProp34.xml><?xml version="1.0" encoding="utf-8"?>
<formControlPr xmlns="http://schemas.microsoft.com/office/spreadsheetml/2009/9/main" objectType="CheckBox" checked="Checked" fmlaLink="$J$102" lockText="1" noThreeD="1"/>
</file>

<file path=xl/ctrlProps/ctrlProp35.xml><?xml version="1.0" encoding="utf-8"?>
<formControlPr xmlns="http://schemas.microsoft.com/office/spreadsheetml/2009/9/main" objectType="CheckBox" checked="Checked" fmlaLink="$J$123"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88" lockText="1" noThreeD="1"/>
</file>

<file path=xl/ctrlProps/ctrlProp40.xml><?xml version="1.0" encoding="utf-8"?>
<formControlPr xmlns="http://schemas.microsoft.com/office/spreadsheetml/2009/9/main" objectType="CheckBox" fmlaLink="$J$202" lockText="1" noThreeD="1"/>
</file>

<file path=xl/ctrlProps/ctrlProp41.xml><?xml version="1.0" encoding="utf-8"?>
<formControlPr xmlns="http://schemas.microsoft.com/office/spreadsheetml/2009/9/main" objectType="CheckBox" fmlaLink="$J$203" lockText="1" noThreeD="1"/>
</file>

<file path=xl/ctrlProps/ctrlProp42.xml><?xml version="1.0" encoding="utf-8"?>
<formControlPr xmlns="http://schemas.microsoft.com/office/spreadsheetml/2009/9/main" objectType="CheckBox" checked="Checked" fmlaLink="$J$204" lockText="1" noThreeD="1"/>
</file>

<file path=xl/ctrlProps/ctrlProp5.xml><?xml version="1.0" encoding="utf-8"?>
<formControlPr xmlns="http://schemas.microsoft.com/office/spreadsheetml/2009/9/main" objectType="CheckBox" fmlaLink="$J$89" lockText="1" noThreeD="1"/>
</file>

<file path=xl/ctrlProps/ctrlProp6.xml><?xml version="1.0" encoding="utf-8"?>
<formControlPr xmlns="http://schemas.microsoft.com/office/spreadsheetml/2009/9/main" objectType="CheckBox" fmlaLink="$J$90" lockText="1" noThreeD="1"/>
</file>

<file path=xl/ctrlProps/ctrlProp7.xml><?xml version="1.0" encoding="utf-8"?>
<formControlPr xmlns="http://schemas.microsoft.com/office/spreadsheetml/2009/9/main" objectType="CheckBox" fmlaLink="$J$91" lockText="1" noThreeD="1"/>
</file>

<file path=xl/ctrlProps/ctrlProp8.xml><?xml version="1.0" encoding="utf-8"?>
<formControlPr xmlns="http://schemas.microsoft.com/office/spreadsheetml/2009/9/main" objectType="CheckBox" fmlaLink="$J$92" lockText="1" noThreeD="1"/>
</file>

<file path=xl/ctrlProps/ctrlProp9.xml><?xml version="1.0" encoding="utf-8"?>
<formControlPr xmlns="http://schemas.microsoft.com/office/spreadsheetml/2009/9/main" objectType="CheckBox" fmlaLink="$J$9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84</xdr:row>
          <xdr:rowOff>0</xdr:rowOff>
        </xdr:from>
        <xdr:to>
          <xdr:col>0</xdr:col>
          <xdr:colOff>695325</xdr:colOff>
          <xdr:row>85</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85</xdr:row>
          <xdr:rowOff>0</xdr:rowOff>
        </xdr:from>
        <xdr:to>
          <xdr:col>0</xdr:col>
          <xdr:colOff>619125</xdr:colOff>
          <xdr:row>86</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86</xdr:row>
          <xdr:rowOff>0</xdr:rowOff>
        </xdr:from>
        <xdr:to>
          <xdr:col>0</xdr:col>
          <xdr:colOff>619125</xdr:colOff>
          <xdr:row>87</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87</xdr:row>
          <xdr:rowOff>0</xdr:rowOff>
        </xdr:from>
        <xdr:to>
          <xdr:col>0</xdr:col>
          <xdr:colOff>619125</xdr:colOff>
          <xdr:row>88</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88</xdr:row>
          <xdr:rowOff>790575</xdr:rowOff>
        </xdr:from>
        <xdr:to>
          <xdr:col>0</xdr:col>
          <xdr:colOff>619125</xdr:colOff>
          <xdr:row>88</xdr:row>
          <xdr:rowOff>1028700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89</xdr:row>
          <xdr:rowOff>200025</xdr:rowOff>
        </xdr:from>
        <xdr:to>
          <xdr:col>0</xdr:col>
          <xdr:colOff>619125</xdr:colOff>
          <xdr:row>89</xdr:row>
          <xdr:rowOff>438150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90</xdr:row>
          <xdr:rowOff>219075</xdr:rowOff>
        </xdr:from>
        <xdr:to>
          <xdr:col>0</xdr:col>
          <xdr:colOff>619125</xdr:colOff>
          <xdr:row>90</xdr:row>
          <xdr:rowOff>457200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91</xdr:row>
          <xdr:rowOff>495300</xdr:rowOff>
        </xdr:from>
        <xdr:to>
          <xdr:col>0</xdr:col>
          <xdr:colOff>619125</xdr:colOff>
          <xdr:row>91</xdr:row>
          <xdr:rowOff>733425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97</xdr:row>
          <xdr:rowOff>371475</xdr:rowOff>
        </xdr:from>
        <xdr:to>
          <xdr:col>0</xdr:col>
          <xdr:colOff>619125</xdr:colOff>
          <xdr:row>97</xdr:row>
          <xdr:rowOff>609600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98</xdr:row>
          <xdr:rowOff>114300</xdr:rowOff>
        </xdr:from>
        <xdr:to>
          <xdr:col>0</xdr:col>
          <xdr:colOff>619125</xdr:colOff>
          <xdr:row>98</xdr:row>
          <xdr:rowOff>352425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99</xdr:row>
          <xdr:rowOff>114300</xdr:rowOff>
        </xdr:from>
        <xdr:to>
          <xdr:col>0</xdr:col>
          <xdr:colOff>619125</xdr:colOff>
          <xdr:row>99</xdr:row>
          <xdr:rowOff>352425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99</xdr:row>
          <xdr:rowOff>466725</xdr:rowOff>
        </xdr:from>
        <xdr:to>
          <xdr:col>0</xdr:col>
          <xdr:colOff>619125</xdr:colOff>
          <xdr:row>100</xdr:row>
          <xdr:rowOff>228600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100</xdr:row>
          <xdr:rowOff>219075</xdr:rowOff>
        </xdr:from>
        <xdr:to>
          <xdr:col>0</xdr:col>
          <xdr:colOff>619125</xdr:colOff>
          <xdr:row>101</xdr:row>
          <xdr:rowOff>219075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122</xdr:row>
          <xdr:rowOff>104775</xdr:rowOff>
        </xdr:from>
        <xdr:to>
          <xdr:col>0</xdr:col>
          <xdr:colOff>685800</xdr:colOff>
          <xdr:row>122</xdr:row>
          <xdr:rowOff>342900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191</xdr:row>
          <xdr:rowOff>228600</xdr:rowOff>
        </xdr:from>
        <xdr:to>
          <xdr:col>3</xdr:col>
          <xdr:colOff>647700</xdr:colOff>
          <xdr:row>192</xdr:row>
          <xdr:rowOff>228600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192</xdr:row>
          <xdr:rowOff>228600</xdr:rowOff>
        </xdr:from>
        <xdr:to>
          <xdr:col>3</xdr:col>
          <xdr:colOff>647700</xdr:colOff>
          <xdr:row>193</xdr:row>
          <xdr:rowOff>228600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193</xdr:row>
          <xdr:rowOff>238125</xdr:rowOff>
        </xdr:from>
        <xdr:to>
          <xdr:col>3</xdr:col>
          <xdr:colOff>647700</xdr:colOff>
          <xdr:row>195</xdr:row>
          <xdr:rowOff>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195</xdr:row>
          <xdr:rowOff>0</xdr:rowOff>
        </xdr:from>
        <xdr:to>
          <xdr:col>3</xdr:col>
          <xdr:colOff>647700</xdr:colOff>
          <xdr:row>196</xdr:row>
          <xdr:rowOff>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201</xdr:row>
          <xdr:rowOff>228600</xdr:rowOff>
        </xdr:from>
        <xdr:to>
          <xdr:col>0</xdr:col>
          <xdr:colOff>657225</xdr:colOff>
          <xdr:row>202</xdr:row>
          <xdr:rowOff>228600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201</xdr:row>
          <xdr:rowOff>228600</xdr:rowOff>
        </xdr:from>
        <xdr:to>
          <xdr:col>2</xdr:col>
          <xdr:colOff>619125</xdr:colOff>
          <xdr:row>202</xdr:row>
          <xdr:rowOff>228600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201</xdr:row>
          <xdr:rowOff>228600</xdr:rowOff>
        </xdr:from>
        <xdr:to>
          <xdr:col>4</xdr:col>
          <xdr:colOff>628650</xdr:colOff>
          <xdr:row>202</xdr:row>
          <xdr:rowOff>228600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628649</xdr:colOff>
      <xdr:row>22</xdr:row>
      <xdr:rowOff>76199</xdr:rowOff>
    </xdr:from>
    <xdr:to>
      <xdr:col>19</xdr:col>
      <xdr:colOff>419100</xdr:colOff>
      <xdr:row>26</xdr:row>
      <xdr:rowOff>41146</xdr:rowOff>
    </xdr:to>
    <xdr:sp macro="" textlink="">
      <xdr:nvSpPr>
        <xdr:cNvPr id="23" name="角丸四角形吹き出し 22"/>
        <xdr:cNvSpPr/>
      </xdr:nvSpPr>
      <xdr:spPr>
        <a:xfrm>
          <a:off x="11706224" y="4667249"/>
          <a:ext cx="2533651" cy="917447"/>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15</xdr:col>
      <xdr:colOff>628649</xdr:colOff>
      <xdr:row>138</xdr:row>
      <xdr:rowOff>38098</xdr:rowOff>
    </xdr:from>
    <xdr:to>
      <xdr:col>19</xdr:col>
      <xdr:colOff>419100</xdr:colOff>
      <xdr:row>146</xdr:row>
      <xdr:rowOff>142875</xdr:rowOff>
    </xdr:to>
    <xdr:sp macro="" textlink="">
      <xdr:nvSpPr>
        <xdr:cNvPr id="24" name="角丸四角形吹き出し 23"/>
        <xdr:cNvSpPr/>
      </xdr:nvSpPr>
      <xdr:spPr>
        <a:xfrm>
          <a:off x="7410449" y="41776648"/>
          <a:ext cx="2533651" cy="2009777"/>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チームの探究テーマ、留学内容に応じて、留学の特徴となるキーワードを３つ挙げましょう。３つが似ていても問題ありません。</a:t>
          </a:r>
        </a:p>
        <a:p>
          <a:r>
            <a:rPr lang="ja-JP" altLang="en-US" sz="1100" b="0" i="0" u="none" strike="noStrike" baseline="0" smtClean="0">
              <a:solidFill>
                <a:schemeClr val="dk1"/>
              </a:solidFill>
              <a:latin typeface="+mn-lt"/>
              <a:ea typeface="+mn-ea"/>
              <a:cs typeface="+mn-cs"/>
            </a:rPr>
            <a:t>例：</a:t>
          </a:r>
          <a:r>
            <a:rPr lang="en-US" altLang="ja-JP" sz="1100" b="0" i="0" u="none" strike="noStrike" baseline="0" smtClean="0">
              <a:solidFill>
                <a:schemeClr val="dk1"/>
              </a:solidFill>
              <a:latin typeface="+mn-lt"/>
              <a:ea typeface="+mn-ea"/>
              <a:cs typeface="+mn-cs"/>
            </a:rPr>
            <a:t>IT </a:t>
          </a:r>
          <a:r>
            <a:rPr lang="ja-JP" altLang="en-US" sz="1100" b="0" i="0" u="none" strike="noStrike" baseline="0" smtClean="0">
              <a:solidFill>
                <a:schemeClr val="dk1"/>
              </a:solidFill>
              <a:latin typeface="+mn-lt"/>
              <a:ea typeface="+mn-ea"/>
              <a:cs typeface="+mn-cs"/>
            </a:rPr>
            <a:t>企業でのインターンシップ、ジェンダーフリートイレの普及、オペラを通した文化の調査</a:t>
          </a:r>
        </a:p>
      </xdr:txBody>
    </xdr:sp>
    <xdr:clientData/>
  </xdr:twoCellAnchor>
  <xdr:twoCellAnchor>
    <xdr:from>
      <xdr:col>15</xdr:col>
      <xdr:colOff>628649</xdr:colOff>
      <xdr:row>190</xdr:row>
      <xdr:rowOff>28575</xdr:rowOff>
    </xdr:from>
    <xdr:to>
      <xdr:col>19</xdr:col>
      <xdr:colOff>419100</xdr:colOff>
      <xdr:row>199</xdr:row>
      <xdr:rowOff>123825</xdr:rowOff>
    </xdr:to>
    <xdr:sp macro="" textlink="">
      <xdr:nvSpPr>
        <xdr:cNvPr id="26" name="角丸四角形吹き出し 25"/>
        <xdr:cNvSpPr/>
      </xdr:nvSpPr>
      <xdr:spPr>
        <a:xfrm>
          <a:off x="7410449" y="61293375"/>
          <a:ext cx="2533651" cy="223837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留学エージェントとは、留学手続き代行・留学先あっせん・滞在中のサポートなどを行う業者・団体を指します。</a:t>
          </a:r>
        </a:p>
        <a:p>
          <a:r>
            <a:rPr lang="ja-JP" altLang="en-US" sz="1100" b="0" i="0" u="none" strike="noStrike" baseline="0" smtClean="0">
              <a:solidFill>
                <a:schemeClr val="dk1"/>
              </a:solidFill>
              <a:latin typeface="+mn-lt"/>
              <a:ea typeface="+mn-ea"/>
              <a:cs typeface="+mn-cs"/>
            </a:rPr>
            <a:t>これらの目的としてのみ利用する場合、留学エージェント等はその</a:t>
          </a:r>
        </a:p>
        <a:p>
          <a:r>
            <a:rPr lang="ja-JP" altLang="en-US" sz="1100" b="0" i="0" u="none" strike="noStrike" baseline="0" smtClean="0">
              <a:solidFill>
                <a:schemeClr val="dk1"/>
              </a:solidFill>
              <a:latin typeface="+mn-lt"/>
              <a:ea typeface="+mn-ea"/>
              <a:cs typeface="+mn-cs"/>
            </a:rPr>
            <a:t>所在地に関わらず、受入先機関にはなりません。</a:t>
          </a:r>
        </a:p>
      </xdr:txBody>
    </xdr:sp>
    <xdr:clientData/>
  </xdr:twoCellAnchor>
  <xdr:twoCellAnchor>
    <xdr:from>
      <xdr:col>15</xdr:col>
      <xdr:colOff>600074</xdr:colOff>
      <xdr:row>165</xdr:row>
      <xdr:rowOff>142876</xdr:rowOff>
    </xdr:from>
    <xdr:to>
      <xdr:col>19</xdr:col>
      <xdr:colOff>390525</xdr:colOff>
      <xdr:row>168</xdr:row>
      <xdr:rowOff>114300</xdr:rowOff>
    </xdr:to>
    <xdr:sp macro="" textlink="">
      <xdr:nvSpPr>
        <xdr:cNvPr id="27" name="角丸四角形吹き出し 26"/>
        <xdr:cNvSpPr/>
      </xdr:nvSpPr>
      <xdr:spPr>
        <a:xfrm>
          <a:off x="7381874" y="54502051"/>
          <a:ext cx="2533651" cy="685799"/>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15</xdr:col>
      <xdr:colOff>600074</xdr:colOff>
      <xdr:row>176</xdr:row>
      <xdr:rowOff>19051</xdr:rowOff>
    </xdr:from>
    <xdr:to>
      <xdr:col>19</xdr:col>
      <xdr:colOff>390525</xdr:colOff>
      <xdr:row>178</xdr:row>
      <xdr:rowOff>228600</xdr:rowOff>
    </xdr:to>
    <xdr:sp macro="" textlink="">
      <xdr:nvSpPr>
        <xdr:cNvPr id="29" name="角丸四角形吹き出し 28"/>
        <xdr:cNvSpPr/>
      </xdr:nvSpPr>
      <xdr:spPr>
        <a:xfrm>
          <a:off x="7381874" y="57950101"/>
          <a:ext cx="2533651" cy="685799"/>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15</xdr:col>
      <xdr:colOff>600074</xdr:colOff>
      <xdr:row>184</xdr:row>
      <xdr:rowOff>161926</xdr:rowOff>
    </xdr:from>
    <xdr:to>
      <xdr:col>19</xdr:col>
      <xdr:colOff>390525</xdr:colOff>
      <xdr:row>187</xdr:row>
      <xdr:rowOff>133350</xdr:rowOff>
    </xdr:to>
    <xdr:sp macro="" textlink="">
      <xdr:nvSpPr>
        <xdr:cNvPr id="30" name="角丸四角形吹き出し 29"/>
        <xdr:cNvSpPr/>
      </xdr:nvSpPr>
      <xdr:spPr>
        <a:xfrm>
          <a:off x="7381874" y="59997976"/>
          <a:ext cx="2533651" cy="685799"/>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15</xdr:col>
      <xdr:colOff>628649</xdr:colOff>
      <xdr:row>48</xdr:row>
      <xdr:rowOff>76199</xdr:rowOff>
    </xdr:from>
    <xdr:to>
      <xdr:col>19</xdr:col>
      <xdr:colOff>419100</xdr:colOff>
      <xdr:row>52</xdr:row>
      <xdr:rowOff>126872</xdr:rowOff>
    </xdr:to>
    <xdr:sp macro="" textlink="">
      <xdr:nvSpPr>
        <xdr:cNvPr id="32" name="角丸四角形吹き出し 31"/>
        <xdr:cNvSpPr/>
      </xdr:nvSpPr>
      <xdr:spPr>
        <a:xfrm>
          <a:off x="11706224" y="15925799"/>
          <a:ext cx="2533651" cy="1003173"/>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15</xdr:col>
      <xdr:colOff>628649</xdr:colOff>
      <xdr:row>61</xdr:row>
      <xdr:rowOff>76199</xdr:rowOff>
    </xdr:from>
    <xdr:to>
      <xdr:col>19</xdr:col>
      <xdr:colOff>419100</xdr:colOff>
      <xdr:row>65</xdr:row>
      <xdr:rowOff>126872</xdr:rowOff>
    </xdr:to>
    <xdr:sp macro="" textlink="">
      <xdr:nvSpPr>
        <xdr:cNvPr id="33" name="角丸四角形吹き出し 32"/>
        <xdr:cNvSpPr/>
      </xdr:nvSpPr>
      <xdr:spPr>
        <a:xfrm>
          <a:off x="11706224" y="16163924"/>
          <a:ext cx="2533651" cy="1003173"/>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15</xdr:col>
      <xdr:colOff>628649</xdr:colOff>
      <xdr:row>74</xdr:row>
      <xdr:rowOff>76199</xdr:rowOff>
    </xdr:from>
    <xdr:to>
      <xdr:col>19</xdr:col>
      <xdr:colOff>419100</xdr:colOff>
      <xdr:row>78</xdr:row>
      <xdr:rowOff>126872</xdr:rowOff>
    </xdr:to>
    <xdr:sp macro="" textlink="">
      <xdr:nvSpPr>
        <xdr:cNvPr id="34" name="角丸四角形吹き出し 33"/>
        <xdr:cNvSpPr/>
      </xdr:nvSpPr>
      <xdr:spPr>
        <a:xfrm>
          <a:off x="11706224" y="19326224"/>
          <a:ext cx="2533651" cy="1003173"/>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6</xdr:col>
      <xdr:colOff>114300</xdr:colOff>
      <xdr:row>14</xdr:row>
      <xdr:rowOff>57150</xdr:rowOff>
    </xdr:from>
    <xdr:to>
      <xdr:col>7</xdr:col>
      <xdr:colOff>695325</xdr:colOff>
      <xdr:row>21</xdr:row>
      <xdr:rowOff>161925</xdr:rowOff>
    </xdr:to>
    <xdr:sp macro="" textlink="">
      <xdr:nvSpPr>
        <xdr:cNvPr id="36" name="正方形/長方形 1"/>
        <xdr:cNvSpPr>
          <a:spLocks noChangeArrowheads="1"/>
        </xdr:cNvSpPr>
      </xdr:nvSpPr>
      <xdr:spPr bwMode="auto">
        <a:xfrm>
          <a:off x="4686300" y="2981325"/>
          <a:ext cx="1343025" cy="1790700"/>
        </a:xfrm>
        <a:prstGeom prst="rect">
          <a:avLst/>
        </a:prstGeom>
        <a:noFill/>
        <a:ln w="12700" cap="flat" cmpd="sng">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ctr" rtl="0">
            <a:lnSpc>
              <a:spcPts val="1300"/>
            </a:lnSpc>
            <a:defRPr sz="1000"/>
          </a:pPr>
          <a:endParaRPr lang="en-US" altLang="ja-JP" sz="1050" b="0" i="0" u="none" strike="noStrike" baseline="0">
            <a:solidFill>
              <a:srgbClr val="000000"/>
            </a:solidFill>
            <a:latin typeface="+mn-ea"/>
            <a:ea typeface="+mn-ea"/>
          </a:endParaRPr>
        </a:p>
        <a:p>
          <a:pPr algn="ctr" rtl="0">
            <a:lnSpc>
              <a:spcPts val="1300"/>
            </a:lnSpc>
            <a:defRPr sz="1000"/>
          </a:pPr>
          <a:endParaRPr lang="en-US" altLang="ja-JP" sz="1050" b="0" i="0" u="none" strike="noStrike" baseline="0">
            <a:solidFill>
              <a:srgbClr val="000000"/>
            </a:solidFill>
            <a:latin typeface="+mn-ea"/>
            <a:ea typeface="+mn-ea"/>
          </a:endParaRPr>
        </a:p>
        <a:p>
          <a:pPr algn="ctr" rtl="0">
            <a:lnSpc>
              <a:spcPts val="1300"/>
            </a:lnSpc>
            <a:defRPr sz="1000"/>
          </a:pPr>
          <a:r>
            <a:rPr lang="ja-JP" altLang="en-US" sz="1050" b="0" i="0" u="none" strike="noStrike" baseline="0">
              <a:solidFill>
                <a:srgbClr val="000000"/>
              </a:solidFill>
              <a:latin typeface="+mn-ea"/>
              <a:ea typeface="+mn-ea"/>
            </a:rPr>
            <a:t>写真データ貼付欄</a:t>
          </a:r>
        </a:p>
        <a:p>
          <a:pPr algn="l" rtl="0">
            <a:lnSpc>
              <a:spcPts val="1300"/>
            </a:lnSpc>
            <a:defRPr sz="1000"/>
          </a:pPr>
          <a:endParaRPr lang="ja-JP" altLang="en-US" sz="1050" b="0" i="0" u="none" strike="noStrike" baseline="0">
            <a:solidFill>
              <a:srgbClr val="000000"/>
            </a:solidFill>
            <a:latin typeface="+mn-ea"/>
            <a:ea typeface="+mn-ea"/>
          </a:endParaRPr>
        </a:p>
        <a:p>
          <a:pPr algn="l" rtl="0">
            <a:lnSpc>
              <a:spcPts val="1300"/>
            </a:lnSpc>
            <a:defRPr sz="1000"/>
          </a:pPr>
          <a:r>
            <a:rPr lang="ja-JP" altLang="en-US" sz="800" b="0" i="0" u="none" strike="noStrike" baseline="0">
              <a:solidFill>
                <a:srgbClr val="000000"/>
              </a:solidFill>
              <a:latin typeface="+mn-ea"/>
              <a:ea typeface="+mn-ea"/>
            </a:rPr>
            <a:t>正面、上半身の写真データを貼り付けてください。</a:t>
          </a:r>
        </a:p>
        <a:p>
          <a:pPr algn="l" rtl="0">
            <a:lnSpc>
              <a:spcPts val="1200"/>
            </a:lnSpc>
            <a:defRPr sz="1000"/>
          </a:pPr>
          <a:endParaRPr lang="en-US" altLang="ja-JP" sz="800" b="0" i="0" u="none" strike="noStrike" baseline="0">
            <a:solidFill>
              <a:srgbClr val="000000"/>
            </a:solidFill>
            <a:latin typeface="+mn-ea"/>
            <a:ea typeface="+mn-ea"/>
          </a:endParaRPr>
        </a:p>
        <a:p>
          <a:pPr algn="l" rtl="0">
            <a:lnSpc>
              <a:spcPts val="1200"/>
            </a:lnSpc>
            <a:defRPr sz="1000"/>
          </a:pPr>
          <a:r>
            <a:rPr lang="ja-JP" altLang="en-US" sz="800" b="0" i="0" u="none" strike="noStrike" baseline="0">
              <a:solidFill>
                <a:srgbClr val="000000"/>
              </a:solidFill>
              <a:latin typeface="+mn-ea"/>
              <a:ea typeface="+mn-ea"/>
            </a:rPr>
            <a:t>（３×４cm、カラー・　白黒どちらでも可）</a:t>
          </a:r>
        </a:p>
      </xdr:txBody>
    </xdr:sp>
    <xdr:clientData/>
  </xdr:twoCellAnchor>
  <xdr:twoCellAnchor>
    <xdr:from>
      <xdr:col>15</xdr:col>
      <xdr:colOff>609600</xdr:colOff>
      <xdr:row>19</xdr:row>
      <xdr:rowOff>123825</xdr:rowOff>
    </xdr:from>
    <xdr:to>
      <xdr:col>19</xdr:col>
      <xdr:colOff>400051</xdr:colOff>
      <xdr:row>21</xdr:row>
      <xdr:rowOff>145922</xdr:rowOff>
    </xdr:to>
    <xdr:sp macro="" textlink="">
      <xdr:nvSpPr>
        <xdr:cNvPr id="38" name="角丸四角形吹き出し 37"/>
        <xdr:cNvSpPr/>
      </xdr:nvSpPr>
      <xdr:spPr>
        <a:xfrm>
          <a:off x="11687175" y="4248150"/>
          <a:ext cx="2533651" cy="507872"/>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在籍高校担当者が記入してください。</a:t>
          </a:r>
        </a:p>
      </xdr:txBody>
    </xdr:sp>
    <xdr:clientData/>
  </xdr:twoCellAnchor>
  <xdr:twoCellAnchor>
    <xdr:from>
      <xdr:col>15</xdr:col>
      <xdr:colOff>0</xdr:colOff>
      <xdr:row>171</xdr:row>
      <xdr:rowOff>228601</xdr:rowOff>
    </xdr:from>
    <xdr:to>
      <xdr:col>15</xdr:col>
      <xdr:colOff>171450</xdr:colOff>
      <xdr:row>190</xdr:row>
      <xdr:rowOff>9526</xdr:rowOff>
    </xdr:to>
    <xdr:sp macro="" textlink="">
      <xdr:nvSpPr>
        <xdr:cNvPr id="39" name="右大かっこ 38"/>
        <xdr:cNvSpPr/>
      </xdr:nvSpPr>
      <xdr:spPr>
        <a:xfrm>
          <a:off x="11077575" y="73142476"/>
          <a:ext cx="171450" cy="4305300"/>
        </a:xfrm>
        <a:prstGeom prst="rightBracket">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552448</xdr:colOff>
      <xdr:row>171</xdr:row>
      <xdr:rowOff>38100</xdr:rowOff>
    </xdr:from>
    <xdr:to>
      <xdr:col>19</xdr:col>
      <xdr:colOff>676274</xdr:colOff>
      <xdr:row>174</xdr:row>
      <xdr:rowOff>123826</xdr:rowOff>
    </xdr:to>
    <xdr:sp macro="" textlink="">
      <xdr:nvSpPr>
        <xdr:cNvPr id="40" name="線吹き出し 2 (枠付き) 39"/>
        <xdr:cNvSpPr/>
      </xdr:nvSpPr>
      <xdr:spPr>
        <a:xfrm>
          <a:off x="11630023" y="72951975"/>
          <a:ext cx="2867026" cy="800101"/>
        </a:xfrm>
        <a:prstGeom prst="borderCallout2">
          <a:avLst>
            <a:gd name="adj1" fmla="val 18750"/>
            <a:gd name="adj2" fmla="val -1692"/>
            <a:gd name="adj3" fmla="val 18750"/>
            <a:gd name="adj4" fmla="val -6704"/>
            <a:gd name="adj5" fmla="val 58103"/>
            <a:gd name="adj6" fmla="val -13584"/>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受入先期間が複数ある場合は、２か所目・３か所目についても記入してください。</a:t>
          </a:r>
          <a:endParaRPr kumimoji="1" lang="en-US" altLang="ja-JP" sz="1100"/>
        </a:p>
        <a:p>
          <a:pPr algn="l"/>
          <a:r>
            <a:rPr kumimoji="1" lang="en-US" altLang="ja-JP" sz="1100"/>
            <a:t>※</a:t>
          </a:r>
          <a:r>
            <a:rPr kumimoji="1" lang="ja-JP" altLang="en-US" sz="1100"/>
            <a:t>第２希望・第３希望ではありません。</a:t>
          </a:r>
        </a:p>
      </xdr:txBody>
    </xdr:sp>
    <xdr:clientData/>
  </xdr:twoCellAnchor>
  <xdr:twoCellAnchor>
    <xdr:from>
      <xdr:col>15</xdr:col>
      <xdr:colOff>638174</xdr:colOff>
      <xdr:row>160</xdr:row>
      <xdr:rowOff>95251</xdr:rowOff>
    </xdr:from>
    <xdr:to>
      <xdr:col>19</xdr:col>
      <xdr:colOff>428625</xdr:colOff>
      <xdr:row>160</xdr:row>
      <xdr:rowOff>1371601</xdr:rowOff>
    </xdr:to>
    <xdr:sp macro="" textlink="">
      <xdr:nvSpPr>
        <xdr:cNvPr id="44" name="角丸四角形吹き出し 43"/>
        <xdr:cNvSpPr/>
      </xdr:nvSpPr>
      <xdr:spPr>
        <a:xfrm>
          <a:off x="6734174" y="68961001"/>
          <a:ext cx="2533651" cy="1276350"/>
        </a:xfrm>
        <a:prstGeom prst="wedgeRoundRectCallout">
          <a:avLst>
            <a:gd name="adj1" fmla="val -61435"/>
            <a:gd name="adj2" fmla="val -3029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１か所目以降を入力すると自動計算されます。</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（留学期間について、数式で計算されますが、上書きできます。）</a:t>
          </a:r>
        </a:p>
      </xdr:txBody>
    </xdr:sp>
    <xdr:clientData/>
  </xdr:twoCellAnchor>
  <xdr:twoCellAnchor>
    <xdr:from>
      <xdr:col>15</xdr:col>
      <xdr:colOff>638175</xdr:colOff>
      <xdr:row>152</xdr:row>
      <xdr:rowOff>257175</xdr:rowOff>
    </xdr:from>
    <xdr:to>
      <xdr:col>19</xdr:col>
      <xdr:colOff>428626</xdr:colOff>
      <xdr:row>153</xdr:row>
      <xdr:rowOff>85726</xdr:rowOff>
    </xdr:to>
    <xdr:sp macro="" textlink="">
      <xdr:nvSpPr>
        <xdr:cNvPr id="45" name="角丸四角形吹き出し 44"/>
        <xdr:cNvSpPr/>
      </xdr:nvSpPr>
      <xdr:spPr>
        <a:xfrm>
          <a:off x="6734175" y="63884175"/>
          <a:ext cx="2533651" cy="1971676"/>
        </a:xfrm>
        <a:prstGeom prst="wedgeRoundRectCallout">
          <a:avLst>
            <a:gd name="adj1" fmla="val -60308"/>
            <a:gd name="adj2" fmla="val 3803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２－３、２－４、２－５はあなた個人の留学計画を記載してください。</a:t>
          </a:r>
        </a:p>
        <a:p>
          <a:r>
            <a:rPr lang="ja-JP" altLang="en-US" sz="1100" b="0" i="0" u="none" strike="noStrike" baseline="0" smtClean="0">
              <a:solidFill>
                <a:schemeClr val="dk1"/>
              </a:solidFill>
              <a:latin typeface="+mn-lt"/>
              <a:ea typeface="+mn-ea"/>
              <a:cs typeface="+mn-cs"/>
            </a:rPr>
            <a:t>留学計画はチームメンバー全員が同じ計画でも構いません。</a:t>
          </a:r>
        </a:p>
        <a:p>
          <a:r>
            <a:rPr lang="ja-JP" altLang="en-US" sz="1100" b="0" i="0" u="none" strike="noStrike" baseline="0" smtClean="0">
              <a:solidFill>
                <a:schemeClr val="dk1"/>
              </a:solidFill>
              <a:latin typeface="+mn-lt"/>
              <a:ea typeface="+mn-ea"/>
              <a:cs typeface="+mn-cs"/>
            </a:rPr>
            <a:t>また、チームメンバー全員が、異なった計画でも構いません。</a:t>
          </a:r>
        </a:p>
      </xdr:txBody>
    </xdr:sp>
    <xdr:clientData/>
  </xdr:twoCellAnchor>
  <xdr:twoCellAnchor>
    <xdr:from>
      <xdr:col>15</xdr:col>
      <xdr:colOff>533400</xdr:colOff>
      <xdr:row>154</xdr:row>
      <xdr:rowOff>9525</xdr:rowOff>
    </xdr:from>
    <xdr:to>
      <xdr:col>20</xdr:col>
      <xdr:colOff>400051</xdr:colOff>
      <xdr:row>160</xdr:row>
      <xdr:rowOff>9526</xdr:rowOff>
    </xdr:to>
    <xdr:sp macro="" textlink="">
      <xdr:nvSpPr>
        <xdr:cNvPr id="46" name="角丸四角形吹き出し 45"/>
        <xdr:cNvSpPr/>
      </xdr:nvSpPr>
      <xdr:spPr>
        <a:xfrm>
          <a:off x="6629400" y="66017775"/>
          <a:ext cx="3295651" cy="2857501"/>
        </a:xfrm>
        <a:prstGeom prst="wedgeRoundRectCallout">
          <a:avLst>
            <a:gd name="adj1" fmla="val -57734"/>
            <a:gd name="adj2" fmla="val 2895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日数は初日も含めて計算してください。</a:t>
          </a:r>
          <a:r>
            <a:rPr lang="ja-JP" altLang="en-US">
              <a:effectLst/>
            </a:rPr>
            <a:t> </a:t>
          </a: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受入先機関が複数あり、活動を行わない日がある場合は、その日数を除いてください。</a:t>
          </a:r>
          <a:r>
            <a:rPr lang="ja-JP" altLang="en-US">
              <a:effectLst/>
            </a:rPr>
            <a:t> </a:t>
          </a:r>
        </a:p>
        <a:p>
          <a:r>
            <a:rPr lang="ja-JP" altLang="en-US" sz="1100">
              <a:solidFill>
                <a:schemeClr val="dk1"/>
              </a:solidFill>
              <a:effectLst/>
              <a:latin typeface="+mn-lt"/>
              <a:ea typeface="+mn-ea"/>
              <a:cs typeface="+mn-cs"/>
            </a:rPr>
            <a:t>（例）留学期間全体：</a:t>
          </a:r>
          <a:r>
            <a:rPr lang="en-US" altLang="ja-JP" sz="1100">
              <a:solidFill>
                <a:schemeClr val="dk1"/>
              </a:solidFill>
              <a:effectLst/>
              <a:latin typeface="+mn-lt"/>
              <a:ea typeface="+mn-ea"/>
              <a:cs typeface="+mn-cs"/>
            </a:rPr>
            <a:t>7/21-8/15</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26</a:t>
          </a:r>
          <a:r>
            <a:rPr lang="ja-JP" altLang="en-US" sz="1100">
              <a:solidFill>
                <a:schemeClr val="dk1"/>
              </a:solidFill>
              <a:effectLst/>
              <a:latin typeface="+mn-lt"/>
              <a:ea typeface="+mn-ea"/>
              <a:cs typeface="+mn-cs"/>
            </a:rPr>
            <a:t>日間）</a:t>
          </a:r>
          <a:r>
            <a:rPr lang="ja-JP" altLang="en-US">
              <a:effectLst/>
            </a:rPr>
            <a:t> </a:t>
          </a:r>
        </a:p>
        <a:p>
          <a:r>
            <a:rPr lang="ja-JP" altLang="en-US" sz="1100">
              <a:solidFill>
                <a:schemeClr val="dk1"/>
              </a:solidFill>
              <a:effectLst/>
              <a:latin typeface="+mn-lt"/>
              <a:ea typeface="+mn-ea"/>
              <a:cs typeface="+mn-cs"/>
            </a:rPr>
            <a:t>・１か所目：</a:t>
          </a:r>
          <a:r>
            <a:rPr lang="en-US" altLang="ja-JP" sz="1100">
              <a:solidFill>
                <a:schemeClr val="dk1"/>
              </a:solidFill>
              <a:effectLst/>
              <a:latin typeface="+mn-lt"/>
              <a:ea typeface="+mn-ea"/>
              <a:cs typeface="+mn-cs"/>
            </a:rPr>
            <a:t>7/21-8/1</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12</a:t>
          </a:r>
          <a:r>
            <a:rPr lang="ja-JP" altLang="en-US" sz="1100">
              <a:solidFill>
                <a:schemeClr val="dk1"/>
              </a:solidFill>
              <a:effectLst/>
              <a:latin typeface="+mn-lt"/>
              <a:ea typeface="+mn-ea"/>
              <a:cs typeface="+mn-cs"/>
            </a:rPr>
            <a:t>日間）</a:t>
          </a:r>
          <a:r>
            <a:rPr lang="ja-JP" altLang="en-US">
              <a:effectLst/>
            </a:rPr>
            <a:t> </a:t>
          </a:r>
        </a:p>
        <a:p>
          <a:r>
            <a:rPr lang="ja-JP" altLang="en-US" sz="1100">
              <a:solidFill>
                <a:schemeClr val="dk1"/>
              </a:solidFill>
              <a:effectLst/>
              <a:latin typeface="+mn-lt"/>
              <a:ea typeface="+mn-ea"/>
              <a:cs typeface="+mn-cs"/>
            </a:rPr>
            <a:t>・２か所目：</a:t>
          </a:r>
          <a:r>
            <a:rPr lang="en-US" altLang="ja-JP" sz="1100">
              <a:solidFill>
                <a:schemeClr val="dk1"/>
              </a:solidFill>
              <a:effectLst/>
              <a:latin typeface="+mn-lt"/>
              <a:ea typeface="+mn-ea"/>
              <a:cs typeface="+mn-cs"/>
            </a:rPr>
            <a:t>8/2-8/3</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日間）　</a:t>
          </a:r>
          <a:r>
            <a:rPr lang="ja-JP" altLang="en-US">
              <a:effectLst/>
            </a:rPr>
            <a:t> </a:t>
          </a:r>
        </a:p>
        <a:p>
          <a:r>
            <a:rPr lang="ja-JP" altLang="en-US" sz="1100">
              <a:solidFill>
                <a:schemeClr val="dk1"/>
              </a:solidFill>
              <a:effectLst/>
              <a:latin typeface="+mn-lt"/>
              <a:ea typeface="+mn-ea"/>
              <a:cs typeface="+mn-cs"/>
            </a:rPr>
            <a:t>・３か所目：</a:t>
          </a:r>
          <a:r>
            <a:rPr lang="en-US" altLang="ja-JP" sz="1100">
              <a:solidFill>
                <a:schemeClr val="dk1"/>
              </a:solidFill>
              <a:effectLst/>
              <a:latin typeface="+mn-lt"/>
              <a:ea typeface="+mn-ea"/>
              <a:cs typeface="+mn-cs"/>
            </a:rPr>
            <a:t>8/6-8/15</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10</a:t>
          </a:r>
          <a:r>
            <a:rPr lang="ja-JP" altLang="en-US" sz="1100">
              <a:solidFill>
                <a:schemeClr val="dk1"/>
              </a:solidFill>
              <a:effectLst/>
              <a:latin typeface="+mn-lt"/>
              <a:ea typeface="+mn-ea"/>
              <a:cs typeface="+mn-cs"/>
            </a:rPr>
            <a:t>日間）</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※8/4-8/5</a:t>
          </a:r>
          <a:r>
            <a:rPr lang="ja-JP" altLang="en-US" sz="1100">
              <a:solidFill>
                <a:schemeClr val="dk1"/>
              </a:solidFill>
              <a:effectLst/>
              <a:latin typeface="+mn-lt"/>
              <a:ea typeface="+mn-ea"/>
              <a:cs typeface="+mn-cs"/>
            </a:rPr>
            <a:t>は移動日等、活動がない。</a:t>
          </a:r>
          <a:r>
            <a:rPr lang="ja-JP" altLang="en-US">
              <a:effectLst/>
            </a:rPr>
            <a:t> </a:t>
          </a:r>
        </a:p>
        <a:p>
          <a:r>
            <a:rPr lang="ja-JP" altLang="en-US" sz="1100">
              <a:solidFill>
                <a:schemeClr val="dk1"/>
              </a:solidFill>
              <a:effectLst/>
              <a:latin typeface="+mn-lt"/>
              <a:ea typeface="+mn-ea"/>
              <a:cs typeface="+mn-cs"/>
            </a:rPr>
            <a:t>⇒</a:t>
          </a:r>
          <a:r>
            <a:rPr lang="ja-JP" altLang="en-US" sz="1100" u="sng">
              <a:solidFill>
                <a:schemeClr val="dk1"/>
              </a:solidFill>
              <a:effectLst/>
              <a:latin typeface="+mn-lt"/>
              <a:ea typeface="+mn-ea"/>
              <a:cs typeface="+mn-cs"/>
            </a:rPr>
            <a:t>留学期間（日数）は、</a:t>
          </a:r>
          <a:r>
            <a:rPr lang="en-US" altLang="ja-JP" sz="1100" u="sng">
              <a:solidFill>
                <a:schemeClr val="dk1"/>
              </a:solidFill>
              <a:effectLst/>
              <a:latin typeface="+mn-lt"/>
              <a:ea typeface="+mn-ea"/>
              <a:cs typeface="+mn-cs"/>
            </a:rPr>
            <a:t>8/4-8/5</a:t>
          </a:r>
          <a:r>
            <a:rPr lang="ja-JP" altLang="en-US" sz="1100" u="sng">
              <a:solidFill>
                <a:schemeClr val="dk1"/>
              </a:solidFill>
              <a:effectLst/>
              <a:latin typeface="+mn-lt"/>
              <a:ea typeface="+mn-ea"/>
              <a:cs typeface="+mn-cs"/>
            </a:rPr>
            <a:t>の２日間を除く、</a:t>
          </a:r>
          <a:r>
            <a:rPr lang="en-US" altLang="ja-JP" sz="1100" u="sng">
              <a:solidFill>
                <a:schemeClr val="dk1"/>
              </a:solidFill>
              <a:effectLst/>
              <a:latin typeface="+mn-lt"/>
              <a:ea typeface="+mn-ea"/>
              <a:cs typeface="+mn-cs"/>
            </a:rPr>
            <a:t>24</a:t>
          </a:r>
          <a:r>
            <a:rPr lang="ja-JP" altLang="en-US" sz="1100" u="sng">
              <a:solidFill>
                <a:schemeClr val="dk1"/>
              </a:solidFill>
              <a:effectLst/>
              <a:latin typeface="+mn-lt"/>
              <a:ea typeface="+mn-ea"/>
              <a:cs typeface="+mn-cs"/>
            </a:rPr>
            <a:t>日間</a:t>
          </a:r>
          <a:r>
            <a:rPr lang="ja-JP" altLang="en-US">
              <a:effectLst/>
            </a:rPr>
            <a:t> </a:t>
          </a:r>
        </a:p>
        <a:p>
          <a:endParaRPr lang="ja-JP" altLang="en-US" sz="1100" b="0" i="0" u="none" strike="noStrike" baseline="0" smtClean="0">
            <a:solidFill>
              <a:schemeClr val="dk1"/>
            </a:solidFill>
            <a:latin typeface="+mn-lt"/>
            <a:ea typeface="+mn-ea"/>
            <a:cs typeface="+mn-cs"/>
          </a:endParaRPr>
        </a:p>
      </xdr:txBody>
    </xdr:sp>
    <xdr:clientData/>
  </xdr:twoCellAnchor>
  <xdr:twoCellAnchor>
    <xdr:from>
      <xdr:col>16</xdr:col>
      <xdr:colOff>0</xdr:colOff>
      <xdr:row>210</xdr:row>
      <xdr:rowOff>0</xdr:rowOff>
    </xdr:from>
    <xdr:to>
      <xdr:col>19</xdr:col>
      <xdr:colOff>476251</xdr:colOff>
      <xdr:row>210</xdr:row>
      <xdr:rowOff>409575</xdr:rowOff>
    </xdr:to>
    <xdr:sp macro="" textlink="">
      <xdr:nvSpPr>
        <xdr:cNvPr id="48" name="角丸四角形吹き出し 47"/>
        <xdr:cNvSpPr/>
      </xdr:nvSpPr>
      <xdr:spPr>
        <a:xfrm>
          <a:off x="7467600" y="83153250"/>
          <a:ext cx="2533651" cy="40957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a:t>
          </a:r>
          <a:r>
            <a:rPr lang="ja-JP" altLang="en-US" sz="1100" b="0" i="0" baseline="0">
              <a:solidFill>
                <a:schemeClr val="dk1"/>
              </a:solidFill>
              <a:effectLst/>
              <a:latin typeface="+mn-lt"/>
              <a:ea typeface="+mn-ea"/>
              <a:cs typeface="+mn-cs"/>
            </a:rPr>
            <a:t>計画のテーマとは異なります。</a:t>
          </a:r>
          <a:endParaRPr lang="ja-JP" altLang="ja-JP">
            <a:effectLst/>
          </a:endParaRPr>
        </a:p>
      </xdr:txBody>
    </xdr:sp>
    <xdr:clientData/>
  </xdr:twoCellAnchor>
  <xdr:twoCellAnchor>
    <xdr:from>
      <xdr:col>16</xdr:col>
      <xdr:colOff>0</xdr:colOff>
      <xdr:row>0</xdr:row>
      <xdr:rowOff>0</xdr:rowOff>
    </xdr:from>
    <xdr:to>
      <xdr:col>19</xdr:col>
      <xdr:colOff>476251</xdr:colOff>
      <xdr:row>1</xdr:row>
      <xdr:rowOff>152400</xdr:rowOff>
    </xdr:to>
    <xdr:sp macro="" textlink="">
      <xdr:nvSpPr>
        <xdr:cNvPr id="41" name="角丸四角形吹き出し 40"/>
        <xdr:cNvSpPr/>
      </xdr:nvSpPr>
      <xdr:spPr>
        <a:xfrm>
          <a:off x="6781800" y="0"/>
          <a:ext cx="2533651" cy="39052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事務局記載欄（入力不要）</a:t>
          </a:r>
        </a:p>
      </xdr:txBody>
    </xdr:sp>
    <xdr:clientData/>
  </xdr:twoCellAnchor>
  <xdr:twoCellAnchor editAs="oneCell">
    <xdr:from>
      <xdr:col>16</xdr:col>
      <xdr:colOff>414619</xdr:colOff>
      <xdr:row>27</xdr:row>
      <xdr:rowOff>22411</xdr:rowOff>
    </xdr:from>
    <xdr:to>
      <xdr:col>18</xdr:col>
      <xdr:colOff>483541</xdr:colOff>
      <xdr:row>31</xdr:row>
      <xdr:rowOff>517156</xdr:rowOff>
    </xdr:to>
    <xdr:pic>
      <xdr:nvPicPr>
        <xdr:cNvPr id="5" name="図 4"/>
        <xdr:cNvPicPr>
          <a:picLocks noChangeAspect="1"/>
        </xdr:cNvPicPr>
      </xdr:nvPicPr>
      <xdr:blipFill>
        <a:blip xmlns:r="http://schemas.openxmlformats.org/officeDocument/2006/relationships" r:embed="rId1"/>
        <a:stretch>
          <a:fillRect/>
        </a:stretch>
      </xdr:blipFill>
      <xdr:spPr>
        <a:xfrm>
          <a:off x="7194178" y="6465793"/>
          <a:ext cx="1436039" cy="1436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84</xdr:row>
          <xdr:rowOff>0</xdr:rowOff>
        </xdr:from>
        <xdr:to>
          <xdr:col>0</xdr:col>
          <xdr:colOff>695325</xdr:colOff>
          <xdr:row>85</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85</xdr:row>
          <xdr:rowOff>0</xdr:rowOff>
        </xdr:from>
        <xdr:to>
          <xdr:col>0</xdr:col>
          <xdr:colOff>619125</xdr:colOff>
          <xdr:row>86</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86</xdr:row>
          <xdr:rowOff>0</xdr:rowOff>
        </xdr:from>
        <xdr:to>
          <xdr:col>0</xdr:col>
          <xdr:colOff>619125</xdr:colOff>
          <xdr:row>87</xdr:row>
          <xdr:rowOff>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87</xdr:row>
          <xdr:rowOff>0</xdr:rowOff>
        </xdr:from>
        <xdr:to>
          <xdr:col>0</xdr:col>
          <xdr:colOff>619125</xdr:colOff>
          <xdr:row>88</xdr:row>
          <xdr:rowOff>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88</xdr:row>
          <xdr:rowOff>790575</xdr:rowOff>
        </xdr:from>
        <xdr:to>
          <xdr:col>0</xdr:col>
          <xdr:colOff>619125</xdr:colOff>
          <xdr:row>88</xdr:row>
          <xdr:rowOff>1028700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89</xdr:row>
          <xdr:rowOff>209550</xdr:rowOff>
        </xdr:from>
        <xdr:to>
          <xdr:col>0</xdr:col>
          <xdr:colOff>619125</xdr:colOff>
          <xdr:row>89</xdr:row>
          <xdr:rowOff>447675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90</xdr:row>
          <xdr:rowOff>209550</xdr:rowOff>
        </xdr:from>
        <xdr:to>
          <xdr:col>0</xdr:col>
          <xdr:colOff>619125</xdr:colOff>
          <xdr:row>90</xdr:row>
          <xdr:rowOff>447675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91</xdr:row>
          <xdr:rowOff>495300</xdr:rowOff>
        </xdr:from>
        <xdr:to>
          <xdr:col>0</xdr:col>
          <xdr:colOff>619125</xdr:colOff>
          <xdr:row>91</xdr:row>
          <xdr:rowOff>733425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97</xdr:row>
          <xdr:rowOff>371475</xdr:rowOff>
        </xdr:from>
        <xdr:to>
          <xdr:col>0</xdr:col>
          <xdr:colOff>619125</xdr:colOff>
          <xdr:row>97</xdr:row>
          <xdr:rowOff>609600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98</xdr:row>
          <xdr:rowOff>114300</xdr:rowOff>
        </xdr:from>
        <xdr:to>
          <xdr:col>0</xdr:col>
          <xdr:colOff>619125</xdr:colOff>
          <xdr:row>98</xdr:row>
          <xdr:rowOff>352425</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99</xdr:row>
          <xdr:rowOff>114300</xdr:rowOff>
        </xdr:from>
        <xdr:to>
          <xdr:col>0</xdr:col>
          <xdr:colOff>619125</xdr:colOff>
          <xdr:row>99</xdr:row>
          <xdr:rowOff>352425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99</xdr:row>
          <xdr:rowOff>466725</xdr:rowOff>
        </xdr:from>
        <xdr:to>
          <xdr:col>0</xdr:col>
          <xdr:colOff>619125</xdr:colOff>
          <xdr:row>100</xdr:row>
          <xdr:rowOff>228600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100</xdr:row>
          <xdr:rowOff>219075</xdr:rowOff>
        </xdr:from>
        <xdr:to>
          <xdr:col>0</xdr:col>
          <xdr:colOff>619125</xdr:colOff>
          <xdr:row>101</xdr:row>
          <xdr:rowOff>219075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122</xdr:row>
          <xdr:rowOff>104775</xdr:rowOff>
        </xdr:from>
        <xdr:to>
          <xdr:col>0</xdr:col>
          <xdr:colOff>685800</xdr:colOff>
          <xdr:row>122</xdr:row>
          <xdr:rowOff>342900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191</xdr:row>
          <xdr:rowOff>228600</xdr:rowOff>
        </xdr:from>
        <xdr:to>
          <xdr:col>3</xdr:col>
          <xdr:colOff>647700</xdr:colOff>
          <xdr:row>192</xdr:row>
          <xdr:rowOff>228600</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192</xdr:row>
          <xdr:rowOff>228600</xdr:rowOff>
        </xdr:from>
        <xdr:to>
          <xdr:col>3</xdr:col>
          <xdr:colOff>647700</xdr:colOff>
          <xdr:row>193</xdr:row>
          <xdr:rowOff>228600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193</xdr:row>
          <xdr:rowOff>238125</xdr:rowOff>
        </xdr:from>
        <xdr:to>
          <xdr:col>3</xdr:col>
          <xdr:colOff>647700</xdr:colOff>
          <xdr:row>195</xdr:row>
          <xdr:rowOff>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195</xdr:row>
          <xdr:rowOff>0</xdr:rowOff>
        </xdr:from>
        <xdr:to>
          <xdr:col>3</xdr:col>
          <xdr:colOff>647700</xdr:colOff>
          <xdr:row>196</xdr:row>
          <xdr:rowOff>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201</xdr:row>
          <xdr:rowOff>228600</xdr:rowOff>
        </xdr:from>
        <xdr:to>
          <xdr:col>0</xdr:col>
          <xdr:colOff>657225</xdr:colOff>
          <xdr:row>202</xdr:row>
          <xdr:rowOff>228600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201</xdr:row>
          <xdr:rowOff>228600</xdr:rowOff>
        </xdr:from>
        <xdr:to>
          <xdr:col>2</xdr:col>
          <xdr:colOff>619125</xdr:colOff>
          <xdr:row>202</xdr:row>
          <xdr:rowOff>228600</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201</xdr:row>
          <xdr:rowOff>228600</xdr:rowOff>
        </xdr:from>
        <xdr:to>
          <xdr:col>4</xdr:col>
          <xdr:colOff>628650</xdr:colOff>
          <xdr:row>202</xdr:row>
          <xdr:rowOff>228600</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628649</xdr:colOff>
      <xdr:row>22</xdr:row>
      <xdr:rowOff>76199</xdr:rowOff>
    </xdr:from>
    <xdr:to>
      <xdr:col>19</xdr:col>
      <xdr:colOff>419100</xdr:colOff>
      <xdr:row>26</xdr:row>
      <xdr:rowOff>41146</xdr:rowOff>
    </xdr:to>
    <xdr:sp macro="" textlink="">
      <xdr:nvSpPr>
        <xdr:cNvPr id="23" name="角丸四角形吹き出し 22"/>
        <xdr:cNvSpPr/>
      </xdr:nvSpPr>
      <xdr:spPr>
        <a:xfrm>
          <a:off x="11706224" y="4924424"/>
          <a:ext cx="2533651" cy="917447"/>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15</xdr:col>
      <xdr:colOff>628649</xdr:colOff>
      <xdr:row>136</xdr:row>
      <xdr:rowOff>209548</xdr:rowOff>
    </xdr:from>
    <xdr:to>
      <xdr:col>19</xdr:col>
      <xdr:colOff>419100</xdr:colOff>
      <xdr:row>143</xdr:row>
      <xdr:rowOff>76200</xdr:rowOff>
    </xdr:to>
    <xdr:sp macro="" textlink="">
      <xdr:nvSpPr>
        <xdr:cNvPr id="24" name="角丸四角形吹き出し 23"/>
        <xdr:cNvSpPr/>
      </xdr:nvSpPr>
      <xdr:spPr>
        <a:xfrm>
          <a:off x="6724649" y="53835298"/>
          <a:ext cx="2533651" cy="2247902"/>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チームの探究テーマ、留学内容に応じて、留学の特徴となるキーワードを３つ挙げましょう。３つが似ていても問題ありません。</a:t>
          </a:r>
        </a:p>
        <a:p>
          <a:r>
            <a:rPr lang="ja-JP" altLang="en-US" sz="1100" b="0" i="0" u="none" strike="noStrike" baseline="0" smtClean="0">
              <a:solidFill>
                <a:schemeClr val="dk1"/>
              </a:solidFill>
              <a:latin typeface="+mn-lt"/>
              <a:ea typeface="+mn-ea"/>
              <a:cs typeface="+mn-cs"/>
            </a:rPr>
            <a:t>例：</a:t>
          </a:r>
          <a:r>
            <a:rPr lang="en-US" altLang="ja-JP" sz="1100" b="0" i="0" u="none" strike="noStrike" baseline="0" smtClean="0">
              <a:solidFill>
                <a:schemeClr val="dk1"/>
              </a:solidFill>
              <a:latin typeface="+mn-lt"/>
              <a:ea typeface="+mn-ea"/>
              <a:cs typeface="+mn-cs"/>
            </a:rPr>
            <a:t>IT </a:t>
          </a:r>
          <a:r>
            <a:rPr lang="ja-JP" altLang="en-US" sz="1100" b="0" i="0" u="none" strike="noStrike" baseline="0" smtClean="0">
              <a:solidFill>
                <a:schemeClr val="dk1"/>
              </a:solidFill>
              <a:latin typeface="+mn-lt"/>
              <a:ea typeface="+mn-ea"/>
              <a:cs typeface="+mn-cs"/>
            </a:rPr>
            <a:t>企業でのインターンシップ、ジェンダーフリートイレの普及、オペラを通した文化の調査</a:t>
          </a:r>
        </a:p>
      </xdr:txBody>
    </xdr:sp>
    <xdr:clientData/>
  </xdr:twoCellAnchor>
  <xdr:twoCellAnchor>
    <xdr:from>
      <xdr:col>15</xdr:col>
      <xdr:colOff>590549</xdr:colOff>
      <xdr:row>160</xdr:row>
      <xdr:rowOff>1</xdr:rowOff>
    </xdr:from>
    <xdr:to>
      <xdr:col>19</xdr:col>
      <xdr:colOff>381000</xdr:colOff>
      <xdr:row>160</xdr:row>
      <xdr:rowOff>1276351</xdr:rowOff>
    </xdr:to>
    <xdr:sp macro="" textlink="">
      <xdr:nvSpPr>
        <xdr:cNvPr id="25" name="角丸四角形吹き出し 24"/>
        <xdr:cNvSpPr/>
      </xdr:nvSpPr>
      <xdr:spPr>
        <a:xfrm>
          <a:off x="6686549" y="68389501"/>
          <a:ext cx="2533651" cy="1276350"/>
        </a:xfrm>
        <a:prstGeom prst="wedgeRoundRectCallout">
          <a:avLst>
            <a:gd name="adj1" fmla="val -61435"/>
            <a:gd name="adj2" fmla="val -3029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１か所目以降を入力すると自動計算されます。</a:t>
          </a:r>
          <a:endParaRPr lang="en-US" altLang="ja-JP" sz="1100" b="0" i="0" u="none" strike="noStrike" baseline="0" smtClean="0">
            <a:solidFill>
              <a:schemeClr val="dk1"/>
            </a:solidFill>
            <a:latin typeface="+mn-lt"/>
            <a:ea typeface="+mn-ea"/>
            <a:cs typeface="+mn-cs"/>
          </a:endParaRPr>
        </a:p>
        <a:p>
          <a:r>
            <a:rPr lang="ja-JP" altLang="en-US" sz="1100" b="0" i="0" u="none" strike="noStrike" baseline="0" smtClean="0">
              <a:solidFill>
                <a:schemeClr val="dk1"/>
              </a:solidFill>
              <a:latin typeface="+mn-lt"/>
              <a:ea typeface="+mn-ea"/>
              <a:cs typeface="+mn-cs"/>
            </a:rPr>
            <a:t>（留学期間について、数式で計算されますが、上書きできます。）</a:t>
          </a:r>
        </a:p>
      </xdr:txBody>
    </xdr:sp>
    <xdr:clientData/>
  </xdr:twoCellAnchor>
  <xdr:twoCellAnchor>
    <xdr:from>
      <xdr:col>15</xdr:col>
      <xdr:colOff>628649</xdr:colOff>
      <xdr:row>190</xdr:row>
      <xdr:rowOff>28575</xdr:rowOff>
    </xdr:from>
    <xdr:to>
      <xdr:col>19</xdr:col>
      <xdr:colOff>419100</xdr:colOff>
      <xdr:row>199</xdr:row>
      <xdr:rowOff>123825</xdr:rowOff>
    </xdr:to>
    <xdr:sp macro="" textlink="">
      <xdr:nvSpPr>
        <xdr:cNvPr id="26" name="角丸四角形吹き出し 25"/>
        <xdr:cNvSpPr/>
      </xdr:nvSpPr>
      <xdr:spPr>
        <a:xfrm>
          <a:off x="11706224" y="77466825"/>
          <a:ext cx="2533651" cy="223837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留学エージェント等とは、留学手続き代行・留学先あっせん・滞在中のサポートなどを行う業者・団体を指します。</a:t>
          </a:r>
        </a:p>
        <a:p>
          <a:r>
            <a:rPr lang="ja-JP" altLang="en-US" sz="1100" b="0" i="0" u="none" strike="noStrike" baseline="0" smtClean="0">
              <a:solidFill>
                <a:schemeClr val="dk1"/>
              </a:solidFill>
              <a:latin typeface="+mn-lt"/>
              <a:ea typeface="+mn-ea"/>
              <a:cs typeface="+mn-cs"/>
            </a:rPr>
            <a:t>これらの目的としてのみ利用する場合、留学エージェント等はその</a:t>
          </a:r>
        </a:p>
        <a:p>
          <a:r>
            <a:rPr lang="ja-JP" altLang="en-US" sz="1100" b="0" i="0" u="none" strike="noStrike" baseline="0" smtClean="0">
              <a:solidFill>
                <a:schemeClr val="dk1"/>
              </a:solidFill>
              <a:latin typeface="+mn-lt"/>
              <a:ea typeface="+mn-ea"/>
              <a:cs typeface="+mn-cs"/>
            </a:rPr>
            <a:t>所在地に関わらず、受入先機関にはなりません。</a:t>
          </a:r>
        </a:p>
      </xdr:txBody>
    </xdr:sp>
    <xdr:clientData/>
  </xdr:twoCellAnchor>
  <xdr:twoCellAnchor>
    <xdr:from>
      <xdr:col>15</xdr:col>
      <xdr:colOff>600074</xdr:colOff>
      <xdr:row>165</xdr:row>
      <xdr:rowOff>142876</xdr:rowOff>
    </xdr:from>
    <xdr:to>
      <xdr:col>19</xdr:col>
      <xdr:colOff>390525</xdr:colOff>
      <xdr:row>168</xdr:row>
      <xdr:rowOff>114300</xdr:rowOff>
    </xdr:to>
    <xdr:sp macro="" textlink="">
      <xdr:nvSpPr>
        <xdr:cNvPr id="27" name="角丸四角形吹き出し 26"/>
        <xdr:cNvSpPr/>
      </xdr:nvSpPr>
      <xdr:spPr>
        <a:xfrm>
          <a:off x="11677649" y="70675501"/>
          <a:ext cx="2533651" cy="685799"/>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15</xdr:col>
      <xdr:colOff>600074</xdr:colOff>
      <xdr:row>176</xdr:row>
      <xdr:rowOff>19051</xdr:rowOff>
    </xdr:from>
    <xdr:to>
      <xdr:col>19</xdr:col>
      <xdr:colOff>390525</xdr:colOff>
      <xdr:row>178</xdr:row>
      <xdr:rowOff>228600</xdr:rowOff>
    </xdr:to>
    <xdr:sp macro="" textlink="">
      <xdr:nvSpPr>
        <xdr:cNvPr id="28" name="角丸四角形吹き出し 27"/>
        <xdr:cNvSpPr/>
      </xdr:nvSpPr>
      <xdr:spPr>
        <a:xfrm>
          <a:off x="11677649" y="74123551"/>
          <a:ext cx="2533651" cy="685799"/>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xdr:from>
      <xdr:col>15</xdr:col>
      <xdr:colOff>600074</xdr:colOff>
      <xdr:row>184</xdr:row>
      <xdr:rowOff>161926</xdr:rowOff>
    </xdr:from>
    <xdr:to>
      <xdr:col>19</xdr:col>
      <xdr:colOff>390525</xdr:colOff>
      <xdr:row>187</xdr:row>
      <xdr:rowOff>133350</xdr:rowOff>
    </xdr:to>
    <xdr:sp macro="" textlink="">
      <xdr:nvSpPr>
        <xdr:cNvPr id="29" name="角丸四角形吹き出し 28"/>
        <xdr:cNvSpPr/>
      </xdr:nvSpPr>
      <xdr:spPr>
        <a:xfrm>
          <a:off x="11677649" y="76171426"/>
          <a:ext cx="2533651" cy="685799"/>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留学エージェント</a:t>
          </a:r>
          <a:r>
            <a:rPr lang="ja-JP" altLang="en-US" sz="1100" b="0" i="0" baseline="0">
              <a:solidFill>
                <a:schemeClr val="dk1"/>
              </a:solidFill>
              <a:effectLst/>
              <a:latin typeface="+mn-lt"/>
              <a:ea typeface="+mn-ea"/>
              <a:cs typeface="+mn-cs"/>
            </a:rPr>
            <a:t>、ホームステイ先は、原則</a:t>
          </a:r>
          <a:r>
            <a:rPr lang="ja-JP" altLang="ja-JP" sz="1100" b="0" i="0" baseline="0">
              <a:solidFill>
                <a:schemeClr val="dk1"/>
              </a:solidFill>
              <a:effectLst/>
              <a:latin typeface="+mn-lt"/>
              <a:ea typeface="+mn-ea"/>
              <a:cs typeface="+mn-cs"/>
            </a:rPr>
            <a:t>受入先機関にはなりません。</a:t>
          </a:r>
          <a:endParaRPr lang="ja-JP" altLang="ja-JP">
            <a:effectLst/>
          </a:endParaRPr>
        </a:p>
      </xdr:txBody>
    </xdr:sp>
    <xdr:clientData/>
  </xdr:twoCellAnchor>
  <xdr:twoCellAnchor editAs="oneCell">
    <xdr:from>
      <xdr:col>16</xdr:col>
      <xdr:colOff>390525</xdr:colOff>
      <xdr:row>27</xdr:row>
      <xdr:rowOff>0</xdr:rowOff>
    </xdr:from>
    <xdr:to>
      <xdr:col>18</xdr:col>
      <xdr:colOff>381000</xdr:colOff>
      <xdr:row>31</xdr:row>
      <xdr:rowOff>409575</xdr:rowOff>
    </xdr:to>
    <xdr:pic>
      <xdr:nvPicPr>
        <xdr:cNvPr id="30" name="図 2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53900" y="6038850"/>
          <a:ext cx="1362075" cy="1362075"/>
        </a:xfrm>
        <a:prstGeom prst="rect">
          <a:avLst/>
        </a:prstGeom>
      </xdr:spPr>
    </xdr:pic>
    <xdr:clientData/>
  </xdr:twoCellAnchor>
  <xdr:twoCellAnchor>
    <xdr:from>
      <xdr:col>15</xdr:col>
      <xdr:colOff>628649</xdr:colOff>
      <xdr:row>48</xdr:row>
      <xdr:rowOff>76199</xdr:rowOff>
    </xdr:from>
    <xdr:to>
      <xdr:col>19</xdr:col>
      <xdr:colOff>419100</xdr:colOff>
      <xdr:row>52</xdr:row>
      <xdr:rowOff>126872</xdr:rowOff>
    </xdr:to>
    <xdr:sp macro="" textlink="">
      <xdr:nvSpPr>
        <xdr:cNvPr id="31" name="角丸四角形吹き出し 30"/>
        <xdr:cNvSpPr/>
      </xdr:nvSpPr>
      <xdr:spPr>
        <a:xfrm>
          <a:off x="11706224" y="16182974"/>
          <a:ext cx="2533651" cy="1003173"/>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15</xdr:col>
      <xdr:colOff>628649</xdr:colOff>
      <xdr:row>61</xdr:row>
      <xdr:rowOff>76199</xdr:rowOff>
    </xdr:from>
    <xdr:to>
      <xdr:col>19</xdr:col>
      <xdr:colOff>419100</xdr:colOff>
      <xdr:row>65</xdr:row>
      <xdr:rowOff>126872</xdr:rowOff>
    </xdr:to>
    <xdr:sp macro="" textlink="">
      <xdr:nvSpPr>
        <xdr:cNvPr id="32" name="角丸四角形吹き出し 31"/>
        <xdr:cNvSpPr/>
      </xdr:nvSpPr>
      <xdr:spPr>
        <a:xfrm>
          <a:off x="11706224" y="19345274"/>
          <a:ext cx="2533651" cy="1003173"/>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15</xdr:col>
      <xdr:colOff>628649</xdr:colOff>
      <xdr:row>74</xdr:row>
      <xdr:rowOff>76199</xdr:rowOff>
    </xdr:from>
    <xdr:to>
      <xdr:col>19</xdr:col>
      <xdr:colOff>419100</xdr:colOff>
      <xdr:row>78</xdr:row>
      <xdr:rowOff>126872</xdr:rowOff>
    </xdr:to>
    <xdr:sp macro="" textlink="">
      <xdr:nvSpPr>
        <xdr:cNvPr id="33" name="角丸四角形吹き出し 32"/>
        <xdr:cNvSpPr/>
      </xdr:nvSpPr>
      <xdr:spPr>
        <a:xfrm>
          <a:off x="11706224" y="22507574"/>
          <a:ext cx="2533651" cy="1003173"/>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「学校コード」</a:t>
          </a:r>
          <a:r>
            <a:rPr lang="ja-JP" altLang="ja-JP" sz="1100" b="0" i="0" baseline="0">
              <a:solidFill>
                <a:schemeClr val="dk1"/>
              </a:solidFill>
              <a:effectLst/>
              <a:latin typeface="+mn-lt"/>
              <a:ea typeface="+mn-ea"/>
              <a:cs typeface="+mn-cs"/>
            </a:rPr>
            <a:t>「学科・コース」</a:t>
          </a:r>
          <a:r>
            <a:rPr lang="ja-JP" altLang="en-US" sz="1100" b="0" i="0" u="none" strike="noStrike" baseline="0" smtClean="0">
              <a:solidFill>
                <a:schemeClr val="dk1"/>
              </a:solidFill>
              <a:latin typeface="+mn-lt"/>
              <a:ea typeface="+mn-ea"/>
              <a:cs typeface="+mn-cs"/>
            </a:rPr>
            <a:t>がわからない場合は学校の先生に確認してください。</a:t>
          </a:r>
        </a:p>
      </xdr:txBody>
    </xdr:sp>
    <xdr:clientData/>
  </xdr:twoCellAnchor>
  <xdr:twoCellAnchor>
    <xdr:from>
      <xdr:col>15</xdr:col>
      <xdr:colOff>590550</xdr:colOff>
      <xdr:row>152</xdr:row>
      <xdr:rowOff>161925</xdr:rowOff>
    </xdr:from>
    <xdr:to>
      <xdr:col>19</xdr:col>
      <xdr:colOff>381001</xdr:colOff>
      <xdr:row>152</xdr:row>
      <xdr:rowOff>2133601</xdr:rowOff>
    </xdr:to>
    <xdr:sp macro="" textlink="">
      <xdr:nvSpPr>
        <xdr:cNvPr id="34" name="角丸四角形吹き出し 33"/>
        <xdr:cNvSpPr/>
      </xdr:nvSpPr>
      <xdr:spPr>
        <a:xfrm>
          <a:off x="6686550" y="63312675"/>
          <a:ext cx="2533651" cy="1971676"/>
        </a:xfrm>
        <a:prstGeom prst="wedgeRoundRectCallout">
          <a:avLst>
            <a:gd name="adj1" fmla="val -60308"/>
            <a:gd name="adj2" fmla="val 3803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２－３、２－４、２－５はあなた個人の留学計画を記載してください。</a:t>
          </a:r>
        </a:p>
        <a:p>
          <a:r>
            <a:rPr lang="ja-JP" altLang="en-US" sz="1100" b="0" i="0" u="none" strike="noStrike" baseline="0" smtClean="0">
              <a:solidFill>
                <a:schemeClr val="dk1"/>
              </a:solidFill>
              <a:latin typeface="+mn-lt"/>
              <a:ea typeface="+mn-ea"/>
              <a:cs typeface="+mn-cs"/>
            </a:rPr>
            <a:t>留学計画はチームメンバー全員が同じ計画でも構いません。</a:t>
          </a:r>
        </a:p>
        <a:p>
          <a:r>
            <a:rPr lang="ja-JP" altLang="en-US" sz="1100" b="0" i="0" u="none" strike="noStrike" baseline="0" smtClean="0">
              <a:solidFill>
                <a:schemeClr val="dk1"/>
              </a:solidFill>
              <a:latin typeface="+mn-lt"/>
              <a:ea typeface="+mn-ea"/>
              <a:cs typeface="+mn-cs"/>
            </a:rPr>
            <a:t>また、チームメンバー全員が、異なった計画でも構いません。</a:t>
          </a:r>
        </a:p>
      </xdr:txBody>
    </xdr:sp>
    <xdr:clientData/>
  </xdr:twoCellAnchor>
  <xdr:twoCellAnchor>
    <xdr:from>
      <xdr:col>15</xdr:col>
      <xdr:colOff>609600</xdr:colOff>
      <xdr:row>19</xdr:row>
      <xdr:rowOff>123825</xdr:rowOff>
    </xdr:from>
    <xdr:to>
      <xdr:col>19</xdr:col>
      <xdr:colOff>400051</xdr:colOff>
      <xdr:row>21</xdr:row>
      <xdr:rowOff>145922</xdr:rowOff>
    </xdr:to>
    <xdr:sp macro="" textlink="">
      <xdr:nvSpPr>
        <xdr:cNvPr id="36" name="角丸四角形吹き出し 35"/>
        <xdr:cNvSpPr/>
      </xdr:nvSpPr>
      <xdr:spPr>
        <a:xfrm>
          <a:off x="11687175" y="4248150"/>
          <a:ext cx="2533651" cy="507872"/>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在籍高校担当者が記入してください。</a:t>
          </a:r>
        </a:p>
      </xdr:txBody>
    </xdr:sp>
    <xdr:clientData/>
  </xdr:twoCellAnchor>
  <xdr:twoCellAnchor>
    <xdr:from>
      <xdr:col>15</xdr:col>
      <xdr:colOff>0</xdr:colOff>
      <xdr:row>171</xdr:row>
      <xdr:rowOff>228601</xdr:rowOff>
    </xdr:from>
    <xdr:to>
      <xdr:col>15</xdr:col>
      <xdr:colOff>171450</xdr:colOff>
      <xdr:row>190</xdr:row>
      <xdr:rowOff>9526</xdr:rowOff>
    </xdr:to>
    <xdr:sp macro="" textlink="">
      <xdr:nvSpPr>
        <xdr:cNvPr id="37" name="右大かっこ 36"/>
        <xdr:cNvSpPr/>
      </xdr:nvSpPr>
      <xdr:spPr>
        <a:xfrm>
          <a:off x="11077575" y="73142476"/>
          <a:ext cx="171450" cy="4305300"/>
        </a:xfrm>
        <a:prstGeom prst="rightBracket">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552448</xdr:colOff>
      <xdr:row>171</xdr:row>
      <xdr:rowOff>38100</xdr:rowOff>
    </xdr:from>
    <xdr:to>
      <xdr:col>19</xdr:col>
      <xdr:colOff>676274</xdr:colOff>
      <xdr:row>174</xdr:row>
      <xdr:rowOff>123826</xdr:rowOff>
    </xdr:to>
    <xdr:sp macro="" textlink="">
      <xdr:nvSpPr>
        <xdr:cNvPr id="38" name="線吹き出し 2 (枠付き) 37"/>
        <xdr:cNvSpPr/>
      </xdr:nvSpPr>
      <xdr:spPr>
        <a:xfrm>
          <a:off x="11630023" y="72951975"/>
          <a:ext cx="2867026" cy="800101"/>
        </a:xfrm>
        <a:prstGeom prst="borderCallout2">
          <a:avLst>
            <a:gd name="adj1" fmla="val 18750"/>
            <a:gd name="adj2" fmla="val -1692"/>
            <a:gd name="adj3" fmla="val 18750"/>
            <a:gd name="adj4" fmla="val -6704"/>
            <a:gd name="adj5" fmla="val 58103"/>
            <a:gd name="adj6" fmla="val -13584"/>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受入先期間が複数ある場合は、２か所目・３か所目についても記入してください。</a:t>
          </a:r>
          <a:endParaRPr kumimoji="1" lang="en-US" altLang="ja-JP" sz="1100"/>
        </a:p>
        <a:p>
          <a:pPr algn="l"/>
          <a:r>
            <a:rPr kumimoji="1" lang="en-US" altLang="ja-JP" sz="1100"/>
            <a:t>※</a:t>
          </a:r>
          <a:r>
            <a:rPr kumimoji="1" lang="ja-JP" altLang="en-US" sz="1100"/>
            <a:t>第２希望・第３希望ではありません。</a:t>
          </a:r>
        </a:p>
      </xdr:txBody>
    </xdr:sp>
    <xdr:clientData/>
  </xdr:twoCellAnchor>
  <xdr:twoCellAnchor editAs="oneCell">
    <xdr:from>
      <xdr:col>6</xdr:col>
      <xdr:colOff>104775</xdr:colOff>
      <xdr:row>14</xdr:row>
      <xdr:rowOff>38100</xdr:rowOff>
    </xdr:from>
    <xdr:to>
      <xdr:col>7</xdr:col>
      <xdr:colOff>733619</xdr:colOff>
      <xdr:row>21</xdr:row>
      <xdr:rowOff>162178</xdr:rowOff>
    </xdr:to>
    <xdr:pic>
      <xdr:nvPicPr>
        <xdr:cNvPr id="3" name="図 2"/>
        <xdr:cNvPicPr>
          <a:picLocks noChangeAspect="1"/>
        </xdr:cNvPicPr>
      </xdr:nvPicPr>
      <xdr:blipFill>
        <a:blip xmlns:r="http://schemas.openxmlformats.org/officeDocument/2006/relationships" r:embed="rId2"/>
        <a:stretch>
          <a:fillRect/>
        </a:stretch>
      </xdr:blipFill>
      <xdr:spPr>
        <a:xfrm>
          <a:off x="4676775" y="2962275"/>
          <a:ext cx="1390844" cy="1810003"/>
        </a:xfrm>
        <a:prstGeom prst="rect">
          <a:avLst/>
        </a:prstGeom>
      </xdr:spPr>
    </xdr:pic>
    <xdr:clientData/>
  </xdr:twoCellAnchor>
  <xdr:twoCellAnchor>
    <xdr:from>
      <xdr:col>15</xdr:col>
      <xdr:colOff>485775</xdr:colOff>
      <xdr:row>153</xdr:row>
      <xdr:rowOff>152400</xdr:rowOff>
    </xdr:from>
    <xdr:to>
      <xdr:col>20</xdr:col>
      <xdr:colOff>352426</xdr:colOff>
      <xdr:row>159</xdr:row>
      <xdr:rowOff>152401</xdr:rowOff>
    </xdr:to>
    <xdr:sp macro="" textlink="">
      <xdr:nvSpPr>
        <xdr:cNvPr id="41" name="角丸四角形吹き出し 40"/>
        <xdr:cNvSpPr/>
      </xdr:nvSpPr>
      <xdr:spPr>
        <a:xfrm>
          <a:off x="6581775" y="65446275"/>
          <a:ext cx="3295651" cy="2857501"/>
        </a:xfrm>
        <a:prstGeom prst="wedgeRoundRectCallout">
          <a:avLst>
            <a:gd name="adj1" fmla="val -57734"/>
            <a:gd name="adj2" fmla="val 2895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日数は初日も含めて計算してください。</a:t>
          </a:r>
          <a:r>
            <a:rPr lang="ja-JP" altLang="en-US">
              <a:effectLst/>
            </a:rPr>
            <a:t> </a:t>
          </a: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受入先機関が複数あり、活動を行わない日がある場合は、その日数を除いてください。</a:t>
          </a:r>
          <a:r>
            <a:rPr lang="ja-JP" altLang="en-US">
              <a:effectLst/>
            </a:rPr>
            <a:t> </a:t>
          </a:r>
        </a:p>
        <a:p>
          <a:r>
            <a:rPr lang="ja-JP" altLang="en-US" sz="1100">
              <a:solidFill>
                <a:schemeClr val="dk1"/>
              </a:solidFill>
              <a:effectLst/>
              <a:latin typeface="+mn-lt"/>
              <a:ea typeface="+mn-ea"/>
              <a:cs typeface="+mn-cs"/>
            </a:rPr>
            <a:t>（例）留学期間全体：</a:t>
          </a:r>
          <a:r>
            <a:rPr lang="en-US" altLang="ja-JP" sz="1100">
              <a:solidFill>
                <a:schemeClr val="dk1"/>
              </a:solidFill>
              <a:effectLst/>
              <a:latin typeface="+mn-lt"/>
              <a:ea typeface="+mn-ea"/>
              <a:cs typeface="+mn-cs"/>
            </a:rPr>
            <a:t>7/21-8/15</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26</a:t>
          </a:r>
          <a:r>
            <a:rPr lang="ja-JP" altLang="en-US" sz="1100">
              <a:solidFill>
                <a:schemeClr val="dk1"/>
              </a:solidFill>
              <a:effectLst/>
              <a:latin typeface="+mn-lt"/>
              <a:ea typeface="+mn-ea"/>
              <a:cs typeface="+mn-cs"/>
            </a:rPr>
            <a:t>日間）</a:t>
          </a:r>
          <a:r>
            <a:rPr lang="ja-JP" altLang="en-US">
              <a:effectLst/>
            </a:rPr>
            <a:t> </a:t>
          </a:r>
        </a:p>
        <a:p>
          <a:r>
            <a:rPr lang="ja-JP" altLang="en-US" sz="1100">
              <a:solidFill>
                <a:schemeClr val="dk1"/>
              </a:solidFill>
              <a:effectLst/>
              <a:latin typeface="+mn-lt"/>
              <a:ea typeface="+mn-ea"/>
              <a:cs typeface="+mn-cs"/>
            </a:rPr>
            <a:t>・１か所目：</a:t>
          </a:r>
          <a:r>
            <a:rPr lang="en-US" altLang="ja-JP" sz="1100">
              <a:solidFill>
                <a:schemeClr val="dk1"/>
              </a:solidFill>
              <a:effectLst/>
              <a:latin typeface="+mn-lt"/>
              <a:ea typeface="+mn-ea"/>
              <a:cs typeface="+mn-cs"/>
            </a:rPr>
            <a:t>7/21-8/1</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12</a:t>
          </a:r>
          <a:r>
            <a:rPr lang="ja-JP" altLang="en-US" sz="1100">
              <a:solidFill>
                <a:schemeClr val="dk1"/>
              </a:solidFill>
              <a:effectLst/>
              <a:latin typeface="+mn-lt"/>
              <a:ea typeface="+mn-ea"/>
              <a:cs typeface="+mn-cs"/>
            </a:rPr>
            <a:t>日間）</a:t>
          </a:r>
          <a:r>
            <a:rPr lang="ja-JP" altLang="en-US">
              <a:effectLst/>
            </a:rPr>
            <a:t> </a:t>
          </a:r>
        </a:p>
        <a:p>
          <a:r>
            <a:rPr lang="ja-JP" altLang="en-US" sz="1100">
              <a:solidFill>
                <a:schemeClr val="dk1"/>
              </a:solidFill>
              <a:effectLst/>
              <a:latin typeface="+mn-lt"/>
              <a:ea typeface="+mn-ea"/>
              <a:cs typeface="+mn-cs"/>
            </a:rPr>
            <a:t>・２か所目：</a:t>
          </a:r>
          <a:r>
            <a:rPr lang="en-US" altLang="ja-JP" sz="1100">
              <a:solidFill>
                <a:schemeClr val="dk1"/>
              </a:solidFill>
              <a:effectLst/>
              <a:latin typeface="+mn-lt"/>
              <a:ea typeface="+mn-ea"/>
              <a:cs typeface="+mn-cs"/>
            </a:rPr>
            <a:t>8/2-8/3</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2</a:t>
          </a:r>
          <a:r>
            <a:rPr lang="ja-JP" altLang="en-US" sz="1100">
              <a:solidFill>
                <a:schemeClr val="dk1"/>
              </a:solidFill>
              <a:effectLst/>
              <a:latin typeface="+mn-lt"/>
              <a:ea typeface="+mn-ea"/>
              <a:cs typeface="+mn-cs"/>
            </a:rPr>
            <a:t>日間）　</a:t>
          </a:r>
          <a:r>
            <a:rPr lang="ja-JP" altLang="en-US">
              <a:effectLst/>
            </a:rPr>
            <a:t> </a:t>
          </a:r>
        </a:p>
        <a:p>
          <a:r>
            <a:rPr lang="ja-JP" altLang="en-US" sz="1100">
              <a:solidFill>
                <a:schemeClr val="dk1"/>
              </a:solidFill>
              <a:effectLst/>
              <a:latin typeface="+mn-lt"/>
              <a:ea typeface="+mn-ea"/>
              <a:cs typeface="+mn-cs"/>
            </a:rPr>
            <a:t>・３か所目：</a:t>
          </a:r>
          <a:r>
            <a:rPr lang="en-US" altLang="ja-JP" sz="1100">
              <a:solidFill>
                <a:schemeClr val="dk1"/>
              </a:solidFill>
              <a:effectLst/>
              <a:latin typeface="+mn-lt"/>
              <a:ea typeface="+mn-ea"/>
              <a:cs typeface="+mn-cs"/>
            </a:rPr>
            <a:t>8/6-8/15</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10</a:t>
          </a:r>
          <a:r>
            <a:rPr lang="ja-JP" altLang="en-US" sz="1100">
              <a:solidFill>
                <a:schemeClr val="dk1"/>
              </a:solidFill>
              <a:effectLst/>
              <a:latin typeface="+mn-lt"/>
              <a:ea typeface="+mn-ea"/>
              <a:cs typeface="+mn-cs"/>
            </a:rPr>
            <a:t>日間）</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※8/4-8/5</a:t>
          </a:r>
          <a:r>
            <a:rPr lang="ja-JP" altLang="en-US" sz="1100">
              <a:solidFill>
                <a:schemeClr val="dk1"/>
              </a:solidFill>
              <a:effectLst/>
              <a:latin typeface="+mn-lt"/>
              <a:ea typeface="+mn-ea"/>
              <a:cs typeface="+mn-cs"/>
            </a:rPr>
            <a:t>は移動日等、活動がない。</a:t>
          </a:r>
          <a:r>
            <a:rPr lang="ja-JP" altLang="en-US">
              <a:effectLst/>
            </a:rPr>
            <a:t> </a:t>
          </a:r>
        </a:p>
        <a:p>
          <a:r>
            <a:rPr lang="ja-JP" altLang="en-US" sz="1100">
              <a:solidFill>
                <a:schemeClr val="dk1"/>
              </a:solidFill>
              <a:effectLst/>
              <a:latin typeface="+mn-lt"/>
              <a:ea typeface="+mn-ea"/>
              <a:cs typeface="+mn-cs"/>
            </a:rPr>
            <a:t>⇒</a:t>
          </a:r>
          <a:r>
            <a:rPr lang="ja-JP" altLang="en-US" sz="1100" u="sng">
              <a:solidFill>
                <a:schemeClr val="dk1"/>
              </a:solidFill>
              <a:effectLst/>
              <a:latin typeface="+mn-lt"/>
              <a:ea typeface="+mn-ea"/>
              <a:cs typeface="+mn-cs"/>
            </a:rPr>
            <a:t>留学期間（日数）は、</a:t>
          </a:r>
          <a:r>
            <a:rPr lang="en-US" altLang="ja-JP" sz="1100" u="sng">
              <a:solidFill>
                <a:schemeClr val="dk1"/>
              </a:solidFill>
              <a:effectLst/>
              <a:latin typeface="+mn-lt"/>
              <a:ea typeface="+mn-ea"/>
              <a:cs typeface="+mn-cs"/>
            </a:rPr>
            <a:t>8/4-8/5</a:t>
          </a:r>
          <a:r>
            <a:rPr lang="ja-JP" altLang="en-US" sz="1100" u="sng">
              <a:solidFill>
                <a:schemeClr val="dk1"/>
              </a:solidFill>
              <a:effectLst/>
              <a:latin typeface="+mn-lt"/>
              <a:ea typeface="+mn-ea"/>
              <a:cs typeface="+mn-cs"/>
            </a:rPr>
            <a:t>の２日間を除く、</a:t>
          </a:r>
          <a:r>
            <a:rPr lang="en-US" altLang="ja-JP" sz="1100" u="sng">
              <a:solidFill>
                <a:schemeClr val="dk1"/>
              </a:solidFill>
              <a:effectLst/>
              <a:latin typeface="+mn-lt"/>
              <a:ea typeface="+mn-ea"/>
              <a:cs typeface="+mn-cs"/>
            </a:rPr>
            <a:t>24</a:t>
          </a:r>
          <a:r>
            <a:rPr lang="ja-JP" altLang="en-US" sz="1100" u="sng">
              <a:solidFill>
                <a:schemeClr val="dk1"/>
              </a:solidFill>
              <a:effectLst/>
              <a:latin typeface="+mn-lt"/>
              <a:ea typeface="+mn-ea"/>
              <a:cs typeface="+mn-cs"/>
            </a:rPr>
            <a:t>日間</a:t>
          </a:r>
          <a:r>
            <a:rPr lang="ja-JP" altLang="en-US">
              <a:effectLst/>
            </a:rPr>
            <a:t> </a:t>
          </a:r>
        </a:p>
        <a:p>
          <a:endParaRPr lang="ja-JP" altLang="en-US" sz="1100" b="0" i="0" u="none" strike="noStrike" baseline="0" smtClean="0">
            <a:solidFill>
              <a:schemeClr val="dk1"/>
            </a:solidFill>
            <a:latin typeface="+mn-lt"/>
            <a:ea typeface="+mn-ea"/>
            <a:cs typeface="+mn-cs"/>
          </a:endParaRPr>
        </a:p>
      </xdr:txBody>
    </xdr:sp>
    <xdr:clientData/>
  </xdr:twoCellAnchor>
  <xdr:twoCellAnchor>
    <xdr:from>
      <xdr:col>16</xdr:col>
      <xdr:colOff>0</xdr:colOff>
      <xdr:row>209</xdr:row>
      <xdr:rowOff>666750</xdr:rowOff>
    </xdr:from>
    <xdr:to>
      <xdr:col>19</xdr:col>
      <xdr:colOff>476251</xdr:colOff>
      <xdr:row>210</xdr:row>
      <xdr:rowOff>361950</xdr:rowOff>
    </xdr:to>
    <xdr:sp macro="" textlink="">
      <xdr:nvSpPr>
        <xdr:cNvPr id="42" name="角丸四角形吹き出し 41"/>
        <xdr:cNvSpPr/>
      </xdr:nvSpPr>
      <xdr:spPr>
        <a:xfrm>
          <a:off x="6781800" y="83105625"/>
          <a:ext cx="2533651" cy="40957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100" b="0" i="0" baseline="0">
              <a:solidFill>
                <a:schemeClr val="dk1"/>
              </a:solidFill>
              <a:effectLst/>
              <a:latin typeface="+mn-lt"/>
              <a:ea typeface="+mn-ea"/>
              <a:cs typeface="+mn-cs"/>
            </a:rPr>
            <a:t>留学</a:t>
          </a:r>
          <a:r>
            <a:rPr lang="ja-JP" altLang="en-US" sz="1100" b="0" i="0" baseline="0">
              <a:solidFill>
                <a:schemeClr val="dk1"/>
              </a:solidFill>
              <a:effectLst/>
              <a:latin typeface="+mn-lt"/>
              <a:ea typeface="+mn-ea"/>
              <a:cs typeface="+mn-cs"/>
            </a:rPr>
            <a:t>計画のテーマとは異なります。</a:t>
          </a:r>
          <a:endParaRPr lang="ja-JP" altLang="ja-JP">
            <a:effectLst/>
          </a:endParaRPr>
        </a:p>
      </xdr:txBody>
    </xdr:sp>
    <xdr:clientData/>
  </xdr:twoCellAnchor>
  <xdr:twoCellAnchor>
    <xdr:from>
      <xdr:col>16</xdr:col>
      <xdr:colOff>0</xdr:colOff>
      <xdr:row>0</xdr:row>
      <xdr:rowOff>0</xdr:rowOff>
    </xdr:from>
    <xdr:to>
      <xdr:col>19</xdr:col>
      <xdr:colOff>476251</xdr:colOff>
      <xdr:row>1</xdr:row>
      <xdr:rowOff>152400</xdr:rowOff>
    </xdr:to>
    <xdr:sp macro="" textlink="">
      <xdr:nvSpPr>
        <xdr:cNvPr id="43" name="角丸四角形吹き出し 42"/>
        <xdr:cNvSpPr/>
      </xdr:nvSpPr>
      <xdr:spPr>
        <a:xfrm>
          <a:off x="6781800" y="0"/>
          <a:ext cx="2533651" cy="390525"/>
        </a:xfrm>
        <a:prstGeom prst="wedgeRoundRectCallout">
          <a:avLst>
            <a:gd name="adj1" fmla="val -59555"/>
            <a:gd name="adj2" fmla="val 2642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0" i="0" u="none" strike="noStrike" baseline="0" smtClean="0">
              <a:solidFill>
                <a:schemeClr val="dk1"/>
              </a:solidFill>
              <a:latin typeface="+mn-lt"/>
              <a:ea typeface="+mn-ea"/>
              <a:cs typeface="+mn-cs"/>
            </a:rPr>
            <a:t>事務局記載欄（入力不要）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76200</xdr:rowOff>
    </xdr:from>
    <xdr:to>
      <xdr:col>9</xdr:col>
      <xdr:colOff>57150</xdr:colOff>
      <xdr:row>12</xdr:row>
      <xdr:rowOff>152400</xdr:rowOff>
    </xdr:to>
    <xdr:sp macro="" textlink="">
      <xdr:nvSpPr>
        <xdr:cNvPr id="2" name="正方形/長方形 1"/>
        <xdr:cNvSpPr/>
      </xdr:nvSpPr>
      <xdr:spPr>
        <a:xfrm>
          <a:off x="809624" y="1028700"/>
          <a:ext cx="5419726" cy="1981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事務局使用シート</a:t>
          </a:r>
          <a:endParaRPr kumimoji="1" lang="en-US" altLang="ja-JP" sz="3200" b="1"/>
        </a:p>
        <a:p>
          <a:pPr algn="ctr"/>
          <a:r>
            <a:rPr kumimoji="1" lang="ja-JP" altLang="en-US" sz="3200" b="1"/>
            <a:t>編集しないでください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73"/>
  <sheetViews>
    <sheetView showGridLines="0" tabSelected="1" zoomScale="85" zoomScaleNormal="85" zoomScaleSheetLayoutView="85" workbookViewId="0">
      <pane xSplit="8" ySplit="5" topLeftCell="I22" activePane="bottomRight" state="frozen"/>
      <selection pane="topRight" activeCell="I1" sqref="I1"/>
      <selection pane="bottomLeft" activeCell="A4" sqref="A4"/>
      <selection pane="bottomRight" activeCell="B34" sqref="B34:G34"/>
    </sheetView>
  </sheetViews>
  <sheetFormatPr defaultRowHeight="18.75" x14ac:dyDescent="0.4"/>
  <cols>
    <col min="1" max="8" width="10" style="2" customWidth="1"/>
    <col min="9" max="9" width="9" style="2" hidden="1" customWidth="1"/>
    <col min="10" max="10" width="11.375" style="2" hidden="1" customWidth="1"/>
    <col min="11" max="15" width="9" style="2" hidden="1" customWidth="1"/>
    <col min="16" max="16" width="9" style="2" customWidth="1"/>
    <col min="17" max="16384" width="9" style="2"/>
  </cols>
  <sheetData>
    <row r="1" spans="1:18" x14ac:dyDescent="0.4">
      <c r="H1" s="93" t="s">
        <v>589</v>
      </c>
    </row>
    <row r="2" spans="1:18" x14ac:dyDescent="0.4">
      <c r="A2" s="88"/>
      <c r="B2" s="88"/>
      <c r="C2" s="88"/>
      <c r="D2" s="88"/>
      <c r="E2" s="88"/>
      <c r="F2" s="88"/>
      <c r="G2" s="88"/>
      <c r="H2" s="94"/>
    </row>
    <row r="3" spans="1:18" x14ac:dyDescent="0.4">
      <c r="A3" s="115" t="s">
        <v>570</v>
      </c>
      <c r="B3" s="115"/>
      <c r="C3" s="115"/>
      <c r="D3" s="115"/>
      <c r="E3" s="115"/>
      <c r="F3" s="115"/>
      <c r="G3" s="115"/>
      <c r="H3" s="115"/>
      <c r="Q3" s="63"/>
      <c r="R3" s="2" t="s">
        <v>343</v>
      </c>
    </row>
    <row r="4" spans="1:18" x14ac:dyDescent="0.4">
      <c r="A4" s="213" t="s">
        <v>598</v>
      </c>
      <c r="B4" s="213"/>
      <c r="C4" s="213"/>
      <c r="D4" s="213"/>
      <c r="E4" s="213"/>
      <c r="F4" s="213"/>
      <c r="G4" s="213"/>
      <c r="H4" s="213"/>
      <c r="Q4" s="4"/>
      <c r="R4" s="2" t="s">
        <v>321</v>
      </c>
    </row>
    <row r="5" spans="1:18" x14ac:dyDescent="0.4">
      <c r="A5" s="223" t="s">
        <v>599</v>
      </c>
      <c r="B5" s="223"/>
      <c r="C5" s="223"/>
      <c r="D5" s="223"/>
      <c r="E5" s="223"/>
      <c r="F5" s="223"/>
      <c r="G5" s="223"/>
      <c r="H5" s="223"/>
      <c r="I5" s="223"/>
      <c r="J5" s="223"/>
      <c r="K5" s="223"/>
      <c r="L5" s="223"/>
      <c r="Q5" s="2" t="s">
        <v>344</v>
      </c>
    </row>
    <row r="6" spans="1:18" x14ac:dyDescent="0.4">
      <c r="A6" s="22" t="s">
        <v>345</v>
      </c>
      <c r="B6" s="220"/>
      <c r="C6" s="221"/>
      <c r="D6" s="222"/>
    </row>
    <row r="7" spans="1:18" x14ac:dyDescent="0.4">
      <c r="A7" s="22" t="s">
        <v>0</v>
      </c>
      <c r="B7" s="214" t="s">
        <v>1</v>
      </c>
      <c r="C7" s="215"/>
      <c r="D7" s="216"/>
      <c r="E7" s="217" t="s">
        <v>1</v>
      </c>
      <c r="F7" s="217"/>
      <c r="G7" s="218"/>
      <c r="H7" s="219"/>
      <c r="J7" s="2" t="s">
        <v>3</v>
      </c>
      <c r="L7" s="2" t="s">
        <v>4</v>
      </c>
      <c r="O7" s="2" t="s">
        <v>600</v>
      </c>
    </row>
    <row r="8" spans="1:18" x14ac:dyDescent="0.4">
      <c r="L8" s="2" t="s">
        <v>5</v>
      </c>
      <c r="O8" s="2" t="s">
        <v>6</v>
      </c>
    </row>
    <row r="9" spans="1:18" x14ac:dyDescent="0.4">
      <c r="A9" s="1" t="s">
        <v>602</v>
      </c>
      <c r="B9" s="1"/>
      <c r="C9" s="1"/>
      <c r="D9" s="1"/>
      <c r="E9" s="1"/>
      <c r="F9" s="1"/>
      <c r="G9" s="1"/>
      <c r="H9" s="1"/>
      <c r="L9" s="2" t="s">
        <v>1</v>
      </c>
      <c r="O9" s="2" t="s">
        <v>601</v>
      </c>
    </row>
    <row r="10" spans="1:18" x14ac:dyDescent="0.4">
      <c r="A10" s="3" t="s">
        <v>2</v>
      </c>
      <c r="O10" s="2" t="s">
        <v>7</v>
      </c>
    </row>
    <row r="11" spans="1:18" x14ac:dyDescent="0.4">
      <c r="A11" s="191" t="s">
        <v>11</v>
      </c>
      <c r="B11" s="192"/>
      <c r="C11" s="193"/>
      <c r="D11" s="128"/>
      <c r="E11" s="128"/>
      <c r="F11" s="128"/>
      <c r="G11" s="128"/>
      <c r="H11" s="129"/>
      <c r="O11" s="2" t="s">
        <v>8</v>
      </c>
    </row>
    <row r="12" spans="1:18" ht="24" x14ac:dyDescent="0.4">
      <c r="A12" s="135" t="s">
        <v>12</v>
      </c>
      <c r="B12" s="136"/>
      <c r="C12" s="194"/>
      <c r="D12" s="195"/>
      <c r="E12" s="195"/>
      <c r="F12" s="195"/>
      <c r="G12" s="195"/>
      <c r="H12" s="196"/>
      <c r="O12" s="2" t="s">
        <v>9</v>
      </c>
    </row>
    <row r="13" spans="1:18" x14ac:dyDescent="0.4">
      <c r="A13" s="135" t="s">
        <v>13</v>
      </c>
      <c r="B13" s="136"/>
      <c r="C13" s="197"/>
      <c r="D13" s="130"/>
      <c r="E13" s="130"/>
      <c r="F13" s="130"/>
      <c r="G13" s="130"/>
      <c r="H13" s="131"/>
      <c r="O13" s="2" t="s">
        <v>10</v>
      </c>
    </row>
    <row r="14" spans="1:18" x14ac:dyDescent="0.4">
      <c r="A14" s="135" t="s">
        <v>14</v>
      </c>
      <c r="B14" s="136"/>
      <c r="C14" s="65"/>
      <c r="D14" s="19" t="s">
        <v>15</v>
      </c>
      <c r="E14" s="46"/>
      <c r="F14" s="33" t="s">
        <v>16</v>
      </c>
      <c r="G14" s="46"/>
      <c r="H14" s="34" t="s">
        <v>17</v>
      </c>
    </row>
    <row r="15" spans="1:18" x14ac:dyDescent="0.4">
      <c r="A15" s="135" t="s">
        <v>18</v>
      </c>
      <c r="B15" s="136"/>
      <c r="C15" s="197"/>
      <c r="D15" s="131"/>
      <c r="E15" s="80" t="s">
        <v>385</v>
      </c>
      <c r="F15" s="6"/>
      <c r="G15" s="8"/>
      <c r="H15" s="8"/>
      <c r="J15" s="2" t="s">
        <v>21</v>
      </c>
      <c r="L15" s="2" t="s">
        <v>24</v>
      </c>
    </row>
    <row r="16" spans="1:18" x14ac:dyDescent="0.4">
      <c r="A16" s="135" t="s">
        <v>19</v>
      </c>
      <c r="B16" s="136"/>
      <c r="C16" s="197"/>
      <c r="D16" s="130"/>
      <c r="E16" s="203"/>
      <c r="F16" s="204"/>
      <c r="G16" s="10"/>
      <c r="H16" s="8"/>
      <c r="J16" s="2" t="s">
        <v>22</v>
      </c>
      <c r="L16" s="2" t="s">
        <v>25</v>
      </c>
    </row>
    <row r="17" spans="1:20" x14ac:dyDescent="0.4">
      <c r="A17" s="135" t="s">
        <v>20</v>
      </c>
      <c r="B17" s="136"/>
      <c r="C17" s="205"/>
      <c r="D17" s="130"/>
      <c r="E17" s="206"/>
      <c r="F17" s="207"/>
      <c r="G17" s="8"/>
      <c r="H17" s="8"/>
    </row>
    <row r="18" spans="1:20" x14ac:dyDescent="0.4">
      <c r="A18" s="135" t="s">
        <v>23</v>
      </c>
      <c r="B18" s="136"/>
      <c r="C18" s="197"/>
      <c r="D18" s="131"/>
      <c r="E18" s="24"/>
      <c r="F18" s="37"/>
    </row>
    <row r="19" spans="1:20" ht="19.5" thickBot="1" x14ac:dyDescent="0.45">
      <c r="A19" s="139" t="s">
        <v>26</v>
      </c>
      <c r="B19" s="140"/>
      <c r="C19" s="198"/>
      <c r="D19" s="133"/>
      <c r="E19" s="35" t="s">
        <v>61</v>
      </c>
      <c r="F19" s="36"/>
    </row>
    <row r="20" spans="1:20" x14ac:dyDescent="0.4">
      <c r="A20" s="208" t="s">
        <v>386</v>
      </c>
      <c r="B20" s="209"/>
      <c r="C20" s="209"/>
      <c r="D20" s="209"/>
      <c r="E20" s="209"/>
      <c r="F20" s="210"/>
    </row>
    <row r="21" spans="1:20" ht="19.5" thickBot="1" x14ac:dyDescent="0.45">
      <c r="A21" s="81" t="s">
        <v>387</v>
      </c>
      <c r="B21" s="82"/>
      <c r="C21" s="211"/>
      <c r="D21" s="211"/>
      <c r="E21" s="211"/>
      <c r="F21" s="212"/>
      <c r="J21" s="2" t="s">
        <v>388</v>
      </c>
    </row>
    <row r="22" spans="1:20" x14ac:dyDescent="0.4">
      <c r="J22" s="2" t="s">
        <v>389</v>
      </c>
    </row>
    <row r="23" spans="1:20" x14ac:dyDescent="0.4">
      <c r="A23" s="2" t="s">
        <v>603</v>
      </c>
      <c r="G23" s="10" t="s">
        <v>62</v>
      </c>
    </row>
    <row r="24" spans="1:20" x14ac:dyDescent="0.4">
      <c r="A24" s="191" t="s">
        <v>28</v>
      </c>
      <c r="B24" s="192"/>
      <c r="C24" s="64"/>
      <c r="D24" s="38" t="s">
        <v>604</v>
      </c>
      <c r="E24" s="50"/>
      <c r="F24" s="39" t="s">
        <v>30</v>
      </c>
      <c r="G24" s="199"/>
      <c r="H24" s="200"/>
      <c r="I24" s="41"/>
      <c r="J24" s="2" t="s">
        <v>44</v>
      </c>
      <c r="L24" s="2" t="s">
        <v>48</v>
      </c>
    </row>
    <row r="25" spans="1:20" x14ac:dyDescent="0.4">
      <c r="A25" s="135" t="s">
        <v>31</v>
      </c>
      <c r="B25" s="136"/>
      <c r="C25" s="201"/>
      <c r="D25" s="201"/>
      <c r="E25" s="201"/>
      <c r="F25" s="202"/>
      <c r="G25" s="40" t="s">
        <v>63</v>
      </c>
      <c r="H25" s="37"/>
      <c r="I25" s="41"/>
      <c r="J25" s="2" t="s">
        <v>542</v>
      </c>
      <c r="L25" s="2" t="s">
        <v>49</v>
      </c>
    </row>
    <row r="26" spans="1:20" x14ac:dyDescent="0.4">
      <c r="A26" s="139" t="s">
        <v>32</v>
      </c>
      <c r="B26" s="140"/>
      <c r="C26" s="184"/>
      <c r="D26" s="185"/>
      <c r="E26" s="53" t="s">
        <v>33</v>
      </c>
      <c r="F26" s="185"/>
      <c r="G26" s="186"/>
      <c r="H26" s="41"/>
      <c r="J26" s="2" t="s">
        <v>543</v>
      </c>
      <c r="L26" s="2" t="s">
        <v>50</v>
      </c>
    </row>
    <row r="28" spans="1:20" x14ac:dyDescent="0.4">
      <c r="A28" s="2" t="s">
        <v>34</v>
      </c>
      <c r="G28" s="101" t="str">
        <f>IF($H$2="","",$H$1&amp;"　"&amp;$H$2)</f>
        <v/>
      </c>
      <c r="H28" s="101"/>
    </row>
    <row r="29" spans="1:20" x14ac:dyDescent="0.4">
      <c r="A29" s="182" t="s">
        <v>35</v>
      </c>
      <c r="B29" s="25" t="s">
        <v>36</v>
      </c>
      <c r="C29" s="47"/>
      <c r="D29" s="7" t="s">
        <v>42</v>
      </c>
      <c r="E29" s="25" t="s">
        <v>41</v>
      </c>
      <c r="F29" s="76"/>
      <c r="G29" s="7" t="s">
        <v>42</v>
      </c>
      <c r="T29" s="2" t="s">
        <v>341</v>
      </c>
    </row>
    <row r="30" spans="1:20" x14ac:dyDescent="0.4">
      <c r="A30" s="182"/>
      <c r="B30" s="25" t="s">
        <v>37</v>
      </c>
      <c r="C30" s="47"/>
      <c r="D30" s="7" t="s">
        <v>42</v>
      </c>
      <c r="E30" s="25" t="s">
        <v>43</v>
      </c>
      <c r="F30" s="48"/>
      <c r="G30" s="29" t="s">
        <v>316</v>
      </c>
      <c r="T30" s="2" t="s">
        <v>342</v>
      </c>
    </row>
    <row r="31" spans="1:20" x14ac:dyDescent="0.4">
      <c r="A31" s="182"/>
      <c r="B31" s="187" t="s">
        <v>38</v>
      </c>
      <c r="C31" s="188"/>
      <c r="D31" s="188"/>
      <c r="E31" s="189"/>
      <c r="F31" s="189"/>
      <c r="G31" s="190"/>
      <c r="I31" s="2">
        <f>LEN(SUBSTITUTE(SUBSTITUTE(SUBSTITUTE(SUBSTITUTE(B32, CHAR(10), ""), CHAR(13), ""), " ", ""),"　",""))</f>
        <v>0</v>
      </c>
    </row>
    <row r="32" spans="1:20" ht="150" customHeight="1" x14ac:dyDescent="0.4">
      <c r="A32" s="182"/>
      <c r="B32" s="111"/>
      <c r="C32" s="112"/>
      <c r="D32" s="112"/>
      <c r="E32" s="112"/>
      <c r="F32" s="112"/>
      <c r="G32" s="113"/>
      <c r="H32" s="26" t="str">
        <f>IF(I31&gt;200,"文字数オーバー",IF(I31&lt;=0,"未記入",I31&amp;"文字"))</f>
        <v>未記入</v>
      </c>
    </row>
    <row r="33" spans="1:12" x14ac:dyDescent="0.4">
      <c r="A33" s="182" t="s">
        <v>39</v>
      </c>
      <c r="B33" s="183" t="s">
        <v>40</v>
      </c>
      <c r="C33" s="183"/>
      <c r="D33" s="183"/>
      <c r="E33" s="183"/>
      <c r="F33" s="183"/>
      <c r="G33" s="183"/>
      <c r="I33" s="2">
        <f>LEN(SUBSTITUTE(SUBSTITUTE(SUBSTITUTE(SUBSTITUTE(B34, CHAR(10), ""), CHAR(13), ""), " ", ""),"　",""))</f>
        <v>0</v>
      </c>
    </row>
    <row r="34" spans="1:12" ht="150" customHeight="1" x14ac:dyDescent="0.4">
      <c r="A34" s="182"/>
      <c r="B34" s="109"/>
      <c r="C34" s="109"/>
      <c r="D34" s="109"/>
      <c r="E34" s="109"/>
      <c r="F34" s="109"/>
      <c r="G34" s="110"/>
      <c r="H34" s="26" t="str">
        <f>IF(I33&gt;200,"文字数オーバー",IF(I33&lt;=0,"未記入",I33&amp;"文字"))</f>
        <v>未記入</v>
      </c>
    </row>
    <row r="36" spans="1:12" x14ac:dyDescent="0.4">
      <c r="A36" s="2" t="s">
        <v>391</v>
      </c>
    </row>
    <row r="37" spans="1:12" x14ac:dyDescent="0.4">
      <c r="A37" s="25" t="s">
        <v>51</v>
      </c>
      <c r="B37" s="183" t="s">
        <v>52</v>
      </c>
      <c r="C37" s="183"/>
      <c r="D37" s="183"/>
      <c r="E37" s="183"/>
      <c r="F37" s="183"/>
      <c r="G37" s="183"/>
      <c r="I37" s="2">
        <f>LEN(SUBSTITUTE(SUBSTITUTE(SUBSTITUTE(SUBSTITUTE(B38, CHAR(10), ""), CHAR(13), ""), " ", ""),"　",""))</f>
        <v>0</v>
      </c>
    </row>
    <row r="38" spans="1:12" ht="150" customHeight="1" x14ac:dyDescent="0.4">
      <c r="A38" s="49"/>
      <c r="B38" s="111"/>
      <c r="C38" s="112"/>
      <c r="D38" s="112"/>
      <c r="E38" s="112"/>
      <c r="F38" s="112"/>
      <c r="G38" s="113"/>
      <c r="H38" s="26" t="str">
        <f>IF(I37&gt;200,"文字数オーバー",IF(I37&lt;=0,"未記入",I37&amp;"文字"))</f>
        <v>未記入</v>
      </c>
      <c r="J38" s="2" t="s">
        <v>53</v>
      </c>
    </row>
    <row r="39" spans="1:12" x14ac:dyDescent="0.4">
      <c r="J39" s="2" t="s">
        <v>54</v>
      </c>
    </row>
    <row r="40" spans="1:12" x14ac:dyDescent="0.4">
      <c r="A40" s="3" t="s">
        <v>346</v>
      </c>
      <c r="G40" s="101" t="str">
        <f>IF($H$2="","",$H$1&amp;"　"&amp;$H$2)</f>
        <v/>
      </c>
      <c r="H40" s="101"/>
    </row>
    <row r="41" spans="1:12" x14ac:dyDescent="0.4">
      <c r="A41" s="3" t="s">
        <v>347</v>
      </c>
    </row>
    <row r="42" spans="1:12" x14ac:dyDescent="0.4">
      <c r="A42" s="191" t="s">
        <v>11</v>
      </c>
      <c r="B42" s="192"/>
      <c r="C42" s="193"/>
      <c r="D42" s="128"/>
      <c r="E42" s="128"/>
      <c r="F42" s="128"/>
      <c r="G42" s="128"/>
      <c r="H42" s="129"/>
    </row>
    <row r="43" spans="1:12" ht="24" x14ac:dyDescent="0.4">
      <c r="A43" s="135" t="s">
        <v>12</v>
      </c>
      <c r="B43" s="136"/>
      <c r="C43" s="194"/>
      <c r="D43" s="195"/>
      <c r="E43" s="195"/>
      <c r="F43" s="195"/>
      <c r="G43" s="195"/>
      <c r="H43" s="196"/>
    </row>
    <row r="44" spans="1:12" x14ac:dyDescent="0.4">
      <c r="A44" s="135" t="s">
        <v>13</v>
      </c>
      <c r="B44" s="136"/>
      <c r="C44" s="197"/>
      <c r="D44" s="130"/>
      <c r="E44" s="130"/>
      <c r="F44" s="130"/>
      <c r="G44" s="130"/>
      <c r="H44" s="131"/>
    </row>
    <row r="45" spans="1:12" x14ac:dyDescent="0.4">
      <c r="A45" s="135" t="s">
        <v>14</v>
      </c>
      <c r="B45" s="136"/>
      <c r="C45" s="65"/>
      <c r="D45" s="19" t="s">
        <v>15</v>
      </c>
      <c r="E45" s="46"/>
      <c r="F45" s="33" t="s">
        <v>16</v>
      </c>
      <c r="G45" s="46"/>
      <c r="H45" s="34" t="s">
        <v>17</v>
      </c>
    </row>
    <row r="46" spans="1:12" x14ac:dyDescent="0.4">
      <c r="A46" s="135" t="s">
        <v>18</v>
      </c>
      <c r="B46" s="136"/>
      <c r="C46" s="197"/>
      <c r="D46" s="131"/>
      <c r="E46" s="5"/>
      <c r="F46" s="6"/>
      <c r="G46" s="60"/>
      <c r="H46" s="60"/>
      <c r="J46" s="2" t="s">
        <v>21</v>
      </c>
      <c r="L46" s="2" t="s">
        <v>24</v>
      </c>
    </row>
    <row r="47" spans="1:12" x14ac:dyDescent="0.4">
      <c r="A47" s="135" t="s">
        <v>19</v>
      </c>
      <c r="B47" s="136"/>
      <c r="C47" s="197"/>
      <c r="D47" s="130"/>
      <c r="E47" s="203"/>
      <c r="F47" s="204"/>
      <c r="G47" s="10" t="s">
        <v>60</v>
      </c>
      <c r="H47" s="60"/>
      <c r="J47" s="2" t="s">
        <v>22</v>
      </c>
      <c r="L47" s="2" t="s">
        <v>25</v>
      </c>
    </row>
    <row r="48" spans="1:12" x14ac:dyDescent="0.4">
      <c r="A48" s="135" t="s">
        <v>20</v>
      </c>
      <c r="B48" s="136"/>
      <c r="C48" s="205"/>
      <c r="D48" s="130"/>
      <c r="E48" s="206"/>
      <c r="F48" s="207"/>
      <c r="G48" s="60"/>
      <c r="H48" s="60"/>
    </row>
    <row r="49" spans="1:12" x14ac:dyDescent="0.4">
      <c r="A49" s="135" t="s">
        <v>23</v>
      </c>
      <c r="B49" s="136"/>
      <c r="C49" s="197"/>
      <c r="D49" s="131"/>
      <c r="E49" s="24"/>
      <c r="F49" s="37"/>
    </row>
    <row r="50" spans="1:12" x14ac:dyDescent="0.4">
      <c r="A50" s="135" t="s">
        <v>26</v>
      </c>
      <c r="B50" s="136"/>
      <c r="C50" s="197"/>
      <c r="D50" s="131"/>
      <c r="E50" s="35" t="s">
        <v>61</v>
      </c>
      <c r="F50" s="36"/>
      <c r="G50" s="10" t="s">
        <v>62</v>
      </c>
    </row>
    <row r="51" spans="1:12" x14ac:dyDescent="0.4">
      <c r="A51" s="135" t="s">
        <v>28</v>
      </c>
      <c r="B51" s="136"/>
      <c r="C51" s="97"/>
      <c r="D51" s="61" t="s">
        <v>604</v>
      </c>
      <c r="E51" s="72"/>
      <c r="F51" s="39" t="s">
        <v>30</v>
      </c>
      <c r="G51" s="199"/>
      <c r="H51" s="200"/>
      <c r="J51" s="2" t="s">
        <v>44</v>
      </c>
      <c r="L51" s="2" t="s">
        <v>48</v>
      </c>
    </row>
    <row r="52" spans="1:12" x14ac:dyDescent="0.4">
      <c r="A52" s="135" t="s">
        <v>31</v>
      </c>
      <c r="B52" s="136"/>
      <c r="C52" s="201"/>
      <c r="D52" s="201"/>
      <c r="E52" s="201"/>
      <c r="F52" s="202"/>
      <c r="G52" s="40" t="s">
        <v>63</v>
      </c>
      <c r="H52" s="37"/>
      <c r="J52" s="2" t="s">
        <v>45</v>
      </c>
      <c r="L52" s="2" t="s">
        <v>49</v>
      </c>
    </row>
    <row r="53" spans="1:12" x14ac:dyDescent="0.4">
      <c r="A53" s="139" t="s">
        <v>32</v>
      </c>
      <c r="B53" s="140"/>
      <c r="C53" s="184"/>
      <c r="D53" s="185"/>
      <c r="E53" s="53" t="s">
        <v>33</v>
      </c>
      <c r="F53" s="185"/>
      <c r="G53" s="186"/>
      <c r="H53" s="41"/>
      <c r="I53" s="41"/>
      <c r="J53" s="2" t="s">
        <v>46</v>
      </c>
      <c r="L53" s="2" t="s">
        <v>50</v>
      </c>
    </row>
    <row r="54" spans="1:12" x14ac:dyDescent="0.4">
      <c r="A54" s="3" t="s">
        <v>348</v>
      </c>
    </row>
    <row r="55" spans="1:12" x14ac:dyDescent="0.4">
      <c r="A55" s="191" t="s">
        <v>11</v>
      </c>
      <c r="B55" s="192"/>
      <c r="C55" s="193"/>
      <c r="D55" s="128"/>
      <c r="E55" s="128"/>
      <c r="F55" s="128"/>
      <c r="G55" s="128"/>
      <c r="H55" s="129"/>
    </row>
    <row r="56" spans="1:12" ht="24" x14ac:dyDescent="0.4">
      <c r="A56" s="135" t="s">
        <v>12</v>
      </c>
      <c r="B56" s="136"/>
      <c r="C56" s="194"/>
      <c r="D56" s="195"/>
      <c r="E56" s="195"/>
      <c r="F56" s="195"/>
      <c r="G56" s="195"/>
      <c r="H56" s="196"/>
    </row>
    <row r="57" spans="1:12" x14ac:dyDescent="0.4">
      <c r="A57" s="135" t="s">
        <v>13</v>
      </c>
      <c r="B57" s="136"/>
      <c r="C57" s="197"/>
      <c r="D57" s="130"/>
      <c r="E57" s="130"/>
      <c r="F57" s="130"/>
      <c r="G57" s="130"/>
      <c r="H57" s="131"/>
    </row>
    <row r="58" spans="1:12" x14ac:dyDescent="0.4">
      <c r="A58" s="135" t="s">
        <v>14</v>
      </c>
      <c r="B58" s="136"/>
      <c r="C58" s="65"/>
      <c r="D58" s="19" t="s">
        <v>15</v>
      </c>
      <c r="E58" s="46"/>
      <c r="F58" s="33" t="s">
        <v>16</v>
      </c>
      <c r="G58" s="46"/>
      <c r="H58" s="34" t="s">
        <v>17</v>
      </c>
    </row>
    <row r="59" spans="1:12" x14ac:dyDescent="0.4">
      <c r="A59" s="135" t="s">
        <v>18</v>
      </c>
      <c r="B59" s="136"/>
      <c r="C59" s="197"/>
      <c r="D59" s="131"/>
      <c r="E59" s="5"/>
      <c r="F59" s="6"/>
      <c r="G59" s="60"/>
      <c r="H59" s="60"/>
      <c r="J59" s="2" t="s">
        <v>21</v>
      </c>
      <c r="L59" s="2" t="s">
        <v>24</v>
      </c>
    </row>
    <row r="60" spans="1:12" x14ac:dyDescent="0.4">
      <c r="A60" s="135" t="s">
        <v>19</v>
      </c>
      <c r="B60" s="136"/>
      <c r="C60" s="197"/>
      <c r="D60" s="130"/>
      <c r="E60" s="203"/>
      <c r="F60" s="204"/>
      <c r="G60" s="10" t="s">
        <v>60</v>
      </c>
      <c r="H60" s="60"/>
      <c r="J60" s="2" t="s">
        <v>22</v>
      </c>
      <c r="L60" s="2" t="s">
        <v>25</v>
      </c>
    </row>
    <row r="61" spans="1:12" x14ac:dyDescent="0.4">
      <c r="A61" s="135" t="s">
        <v>20</v>
      </c>
      <c r="B61" s="136"/>
      <c r="C61" s="197"/>
      <c r="D61" s="130"/>
      <c r="E61" s="206"/>
      <c r="F61" s="207"/>
      <c r="G61" s="60"/>
      <c r="H61" s="60"/>
    </row>
    <row r="62" spans="1:12" x14ac:dyDescent="0.4">
      <c r="A62" s="135" t="s">
        <v>23</v>
      </c>
      <c r="B62" s="136"/>
      <c r="C62" s="197"/>
      <c r="D62" s="131"/>
      <c r="E62" s="24"/>
      <c r="F62" s="37"/>
    </row>
    <row r="63" spans="1:12" x14ac:dyDescent="0.4">
      <c r="A63" s="135" t="s">
        <v>26</v>
      </c>
      <c r="B63" s="136"/>
      <c r="C63" s="197"/>
      <c r="D63" s="131"/>
      <c r="E63" s="35" t="s">
        <v>61</v>
      </c>
      <c r="F63" s="36"/>
      <c r="G63" s="10" t="s">
        <v>62</v>
      </c>
    </row>
    <row r="64" spans="1:12" x14ac:dyDescent="0.4">
      <c r="A64" s="135" t="s">
        <v>28</v>
      </c>
      <c r="B64" s="136"/>
      <c r="C64" s="65"/>
      <c r="D64" s="66" t="s">
        <v>604</v>
      </c>
      <c r="E64" s="72"/>
      <c r="F64" s="39" t="s">
        <v>30</v>
      </c>
      <c r="G64" s="199"/>
      <c r="H64" s="200"/>
      <c r="J64" s="2" t="s">
        <v>44</v>
      </c>
      <c r="L64" s="2" t="s">
        <v>48</v>
      </c>
    </row>
    <row r="65" spans="1:12" x14ac:dyDescent="0.4">
      <c r="A65" s="135" t="s">
        <v>31</v>
      </c>
      <c r="B65" s="136"/>
      <c r="C65" s="201"/>
      <c r="D65" s="201"/>
      <c r="E65" s="201"/>
      <c r="F65" s="202"/>
      <c r="G65" s="40" t="s">
        <v>63</v>
      </c>
      <c r="H65" s="37"/>
      <c r="J65" s="2" t="s">
        <v>45</v>
      </c>
      <c r="L65" s="2" t="s">
        <v>49</v>
      </c>
    </row>
    <row r="66" spans="1:12" x14ac:dyDescent="0.4">
      <c r="A66" s="139" t="s">
        <v>32</v>
      </c>
      <c r="B66" s="140"/>
      <c r="C66" s="184"/>
      <c r="D66" s="185"/>
      <c r="E66" s="53" t="s">
        <v>33</v>
      </c>
      <c r="F66" s="185"/>
      <c r="G66" s="186"/>
      <c r="H66" s="41"/>
      <c r="I66" s="41"/>
      <c r="J66" s="2" t="s">
        <v>46</v>
      </c>
      <c r="L66" s="2" t="s">
        <v>50</v>
      </c>
    </row>
    <row r="67" spans="1:12" x14ac:dyDescent="0.4">
      <c r="A67" s="3" t="s">
        <v>349</v>
      </c>
      <c r="G67" s="101" t="str">
        <f>IF($H$2="","",$H$1&amp;"　"&amp;$H$2)</f>
        <v/>
      </c>
      <c r="H67" s="101"/>
    </row>
    <row r="68" spans="1:12" x14ac:dyDescent="0.4">
      <c r="A68" s="191" t="s">
        <v>11</v>
      </c>
      <c r="B68" s="192"/>
      <c r="C68" s="193"/>
      <c r="D68" s="128"/>
      <c r="E68" s="128"/>
      <c r="F68" s="128"/>
      <c r="G68" s="128"/>
      <c r="H68" s="129"/>
    </row>
    <row r="69" spans="1:12" ht="24" x14ac:dyDescent="0.4">
      <c r="A69" s="135" t="s">
        <v>12</v>
      </c>
      <c r="B69" s="136"/>
      <c r="C69" s="194"/>
      <c r="D69" s="195"/>
      <c r="E69" s="195"/>
      <c r="F69" s="195"/>
      <c r="G69" s="195"/>
      <c r="H69" s="196"/>
    </row>
    <row r="70" spans="1:12" x14ac:dyDescent="0.4">
      <c r="A70" s="135" t="s">
        <v>13</v>
      </c>
      <c r="B70" s="136"/>
      <c r="C70" s="197"/>
      <c r="D70" s="130"/>
      <c r="E70" s="130"/>
      <c r="F70" s="130"/>
      <c r="G70" s="130"/>
      <c r="H70" s="131"/>
    </row>
    <row r="71" spans="1:12" x14ac:dyDescent="0.4">
      <c r="A71" s="135" t="s">
        <v>14</v>
      </c>
      <c r="B71" s="136"/>
      <c r="C71" s="65"/>
      <c r="D71" s="19" t="s">
        <v>15</v>
      </c>
      <c r="E71" s="46"/>
      <c r="F71" s="33" t="s">
        <v>16</v>
      </c>
      <c r="G71" s="46"/>
      <c r="H71" s="34" t="s">
        <v>17</v>
      </c>
    </row>
    <row r="72" spans="1:12" x14ac:dyDescent="0.4">
      <c r="A72" s="135" t="s">
        <v>18</v>
      </c>
      <c r="B72" s="136"/>
      <c r="C72" s="197"/>
      <c r="D72" s="131"/>
      <c r="E72" s="5"/>
      <c r="F72" s="6"/>
      <c r="G72" s="60"/>
      <c r="H72" s="60"/>
      <c r="J72" s="2" t="s">
        <v>21</v>
      </c>
      <c r="L72" s="2" t="s">
        <v>24</v>
      </c>
    </row>
    <row r="73" spans="1:12" x14ac:dyDescent="0.4">
      <c r="A73" s="135" t="s">
        <v>19</v>
      </c>
      <c r="B73" s="136"/>
      <c r="C73" s="197"/>
      <c r="D73" s="130"/>
      <c r="E73" s="203"/>
      <c r="F73" s="204"/>
      <c r="G73" s="10" t="s">
        <v>60</v>
      </c>
      <c r="H73" s="60"/>
      <c r="J73" s="2" t="s">
        <v>22</v>
      </c>
      <c r="L73" s="2" t="s">
        <v>25</v>
      </c>
    </row>
    <row r="74" spans="1:12" x14ac:dyDescent="0.4">
      <c r="A74" s="135" t="s">
        <v>20</v>
      </c>
      <c r="B74" s="136"/>
      <c r="C74" s="197"/>
      <c r="D74" s="130"/>
      <c r="E74" s="206"/>
      <c r="F74" s="207"/>
      <c r="G74" s="60"/>
      <c r="H74" s="60"/>
    </row>
    <row r="75" spans="1:12" x14ac:dyDescent="0.4">
      <c r="A75" s="135" t="s">
        <v>23</v>
      </c>
      <c r="B75" s="136"/>
      <c r="C75" s="197"/>
      <c r="D75" s="131"/>
      <c r="E75" s="24"/>
      <c r="F75" s="37"/>
    </row>
    <row r="76" spans="1:12" x14ac:dyDescent="0.4">
      <c r="A76" s="135" t="s">
        <v>26</v>
      </c>
      <c r="B76" s="136"/>
      <c r="C76" s="197"/>
      <c r="D76" s="131"/>
      <c r="E76" s="35" t="s">
        <v>61</v>
      </c>
      <c r="F76" s="36"/>
      <c r="G76" s="10" t="s">
        <v>62</v>
      </c>
    </row>
    <row r="77" spans="1:12" x14ac:dyDescent="0.4">
      <c r="A77" s="135" t="s">
        <v>28</v>
      </c>
      <c r="B77" s="136"/>
      <c r="C77" s="65"/>
      <c r="D77" s="66" t="s">
        <v>604</v>
      </c>
      <c r="E77" s="72"/>
      <c r="F77" s="39" t="s">
        <v>30</v>
      </c>
      <c r="G77" s="199"/>
      <c r="H77" s="200"/>
      <c r="J77" s="2" t="s">
        <v>44</v>
      </c>
      <c r="L77" s="2" t="s">
        <v>48</v>
      </c>
    </row>
    <row r="78" spans="1:12" x14ac:dyDescent="0.4">
      <c r="A78" s="135" t="s">
        <v>31</v>
      </c>
      <c r="B78" s="136"/>
      <c r="C78" s="201"/>
      <c r="D78" s="201"/>
      <c r="E78" s="201"/>
      <c r="F78" s="202"/>
      <c r="G78" s="40" t="s">
        <v>63</v>
      </c>
      <c r="H78" s="37"/>
      <c r="J78" s="2" t="s">
        <v>45</v>
      </c>
      <c r="L78" s="2" t="s">
        <v>49</v>
      </c>
    </row>
    <row r="79" spans="1:12" x14ac:dyDescent="0.4">
      <c r="A79" s="139" t="s">
        <v>32</v>
      </c>
      <c r="B79" s="140"/>
      <c r="C79" s="184"/>
      <c r="D79" s="185"/>
      <c r="E79" s="53" t="s">
        <v>33</v>
      </c>
      <c r="F79" s="185"/>
      <c r="G79" s="186"/>
      <c r="H79" s="41"/>
      <c r="I79" s="41"/>
      <c r="J79" s="2" t="s">
        <v>46</v>
      </c>
      <c r="L79" s="2" t="s">
        <v>50</v>
      </c>
    </row>
    <row r="80" spans="1:12" x14ac:dyDescent="0.4">
      <c r="I80" s="41"/>
    </row>
    <row r="81" spans="1:10" x14ac:dyDescent="0.4">
      <c r="A81" s="1" t="s">
        <v>55</v>
      </c>
      <c r="B81" s="1"/>
      <c r="C81" s="1"/>
      <c r="D81" s="1"/>
      <c r="E81" s="1"/>
      <c r="F81" s="1"/>
      <c r="G81" s="1"/>
      <c r="H81" s="1"/>
    </row>
    <row r="82" spans="1:10" x14ac:dyDescent="0.4">
      <c r="A82" s="2" t="s">
        <v>56</v>
      </c>
      <c r="G82" s="101" t="str">
        <f>IF($H$2="","",$H$1&amp;"　"&amp;$H$2)</f>
        <v/>
      </c>
      <c r="H82" s="101"/>
    </row>
    <row r="83" spans="1:10" x14ac:dyDescent="0.4">
      <c r="A83" s="2" t="s">
        <v>350</v>
      </c>
    </row>
    <row r="84" spans="1:10" x14ac:dyDescent="0.4">
      <c r="A84" s="18"/>
      <c r="B84" s="169" t="s">
        <v>57</v>
      </c>
      <c r="C84" s="169"/>
      <c r="D84" s="169"/>
      <c r="E84" s="169"/>
      <c r="F84" s="169"/>
      <c r="G84" s="169"/>
      <c r="H84" s="170"/>
    </row>
    <row r="85" spans="1:10" x14ac:dyDescent="0.4">
      <c r="A85" s="55"/>
      <c r="B85" s="229" t="s">
        <v>351</v>
      </c>
      <c r="C85" s="230"/>
      <c r="D85" s="230"/>
      <c r="E85" s="230"/>
      <c r="F85" s="230"/>
      <c r="G85" s="230"/>
      <c r="H85" s="231"/>
      <c r="J85" s="54" t="b">
        <v>0</v>
      </c>
    </row>
    <row r="86" spans="1:10" x14ac:dyDescent="0.4">
      <c r="A86" s="56"/>
      <c r="B86" s="224" t="s">
        <v>392</v>
      </c>
      <c r="C86" s="225"/>
      <c r="D86" s="225"/>
      <c r="E86" s="225"/>
      <c r="F86" s="225"/>
      <c r="G86" s="225"/>
      <c r="H86" s="226"/>
      <c r="J86" s="54" t="b">
        <v>0</v>
      </c>
    </row>
    <row r="87" spans="1:10" x14ac:dyDescent="0.4">
      <c r="A87" s="56"/>
      <c r="B87" s="232" t="s">
        <v>352</v>
      </c>
      <c r="C87" s="233"/>
      <c r="D87" s="233"/>
      <c r="E87" s="233"/>
      <c r="F87" s="233"/>
      <c r="G87" s="233"/>
      <c r="H87" s="234"/>
      <c r="J87" s="54" t="b">
        <v>0</v>
      </c>
    </row>
    <row r="88" spans="1:10" ht="18.75" customHeight="1" x14ac:dyDescent="0.4">
      <c r="A88" s="56"/>
      <c r="B88" s="232" t="s">
        <v>58</v>
      </c>
      <c r="C88" s="233"/>
      <c r="D88" s="233"/>
      <c r="E88" s="233"/>
      <c r="F88" s="233"/>
      <c r="G88" s="233"/>
      <c r="H88" s="234"/>
      <c r="J88" s="54" t="b">
        <v>0</v>
      </c>
    </row>
    <row r="89" spans="1:10" ht="150" customHeight="1" x14ac:dyDescent="0.4">
      <c r="A89" s="56"/>
      <c r="B89" s="180" t="s">
        <v>393</v>
      </c>
      <c r="C89" s="180"/>
      <c r="D89" s="180"/>
      <c r="E89" s="180"/>
      <c r="F89" s="180"/>
      <c r="G89" s="180"/>
      <c r="H89" s="181"/>
      <c r="J89" s="54" t="b">
        <v>0</v>
      </c>
    </row>
    <row r="90" spans="1:10" ht="56.25" customHeight="1" x14ac:dyDescent="0.4">
      <c r="A90" s="56"/>
      <c r="B90" s="180" t="s">
        <v>566</v>
      </c>
      <c r="C90" s="180"/>
      <c r="D90" s="180"/>
      <c r="E90" s="180"/>
      <c r="F90" s="180"/>
      <c r="G90" s="180"/>
      <c r="H90" s="181"/>
      <c r="J90" s="54" t="b">
        <v>0</v>
      </c>
    </row>
    <row r="91" spans="1:10" ht="56.25" customHeight="1" x14ac:dyDescent="0.4">
      <c r="A91" s="56"/>
      <c r="B91" s="180" t="s">
        <v>567</v>
      </c>
      <c r="C91" s="180"/>
      <c r="D91" s="180"/>
      <c r="E91" s="180"/>
      <c r="F91" s="180"/>
      <c r="G91" s="180"/>
      <c r="H91" s="181"/>
      <c r="J91" s="54" t="b">
        <v>0</v>
      </c>
    </row>
    <row r="92" spans="1:10" ht="93.75" customHeight="1" x14ac:dyDescent="0.4">
      <c r="A92" s="57"/>
      <c r="B92" s="167" t="s">
        <v>605</v>
      </c>
      <c r="C92" s="167"/>
      <c r="D92" s="167"/>
      <c r="E92" s="167"/>
      <c r="F92" s="167"/>
      <c r="G92" s="167"/>
      <c r="H92" s="168"/>
      <c r="J92" s="54" t="b">
        <v>0</v>
      </c>
    </row>
    <row r="94" spans="1:10" x14ac:dyDescent="0.4">
      <c r="B94" s="45" t="str">
        <f>IF(AND(J85=TRUE,J86=TRUE,J87=TRUE,J88=TRUE,J89=TRUE,J90=TRUE,J91=TRUE,J92=TRUE)=TRUE,"",J94)</f>
        <v>すべてにチェックがつけられない場合は応募できません。</v>
      </c>
      <c r="J94" s="2" t="s">
        <v>59</v>
      </c>
    </row>
    <row r="96" spans="1:10" x14ac:dyDescent="0.4">
      <c r="A96" s="3" t="s">
        <v>353</v>
      </c>
      <c r="G96" s="101" t="str">
        <f>IF($H$2="","",$H$1&amp;"　"&amp;$H$2)</f>
        <v/>
      </c>
      <c r="H96" s="101"/>
    </row>
    <row r="97" spans="1:10" x14ac:dyDescent="0.4">
      <c r="A97" s="18"/>
      <c r="B97" s="169" t="s">
        <v>57</v>
      </c>
      <c r="C97" s="169"/>
      <c r="D97" s="169"/>
      <c r="E97" s="169"/>
      <c r="F97" s="169"/>
      <c r="G97" s="169"/>
      <c r="H97" s="170"/>
    </row>
    <row r="98" spans="1:10" ht="75" customHeight="1" x14ac:dyDescent="0.4">
      <c r="A98" s="14"/>
      <c r="B98" s="164" t="s">
        <v>606</v>
      </c>
      <c r="C98" s="164"/>
      <c r="D98" s="164"/>
      <c r="E98" s="164"/>
      <c r="F98" s="164"/>
      <c r="G98" s="164"/>
      <c r="H98" s="165"/>
      <c r="J98" s="54" t="b">
        <v>0</v>
      </c>
    </row>
    <row r="99" spans="1:10" ht="37.5" customHeight="1" x14ac:dyDescent="0.4">
      <c r="A99" s="15"/>
      <c r="B99" s="227" t="s">
        <v>394</v>
      </c>
      <c r="C99" s="227"/>
      <c r="D99" s="227"/>
      <c r="E99" s="227"/>
      <c r="F99" s="227"/>
      <c r="G99" s="227"/>
      <c r="H99" s="228"/>
      <c r="J99" s="54" t="b">
        <v>0</v>
      </c>
    </row>
    <row r="100" spans="1:10" ht="37.5" customHeight="1" x14ac:dyDescent="0.4">
      <c r="A100" s="15"/>
      <c r="B100" s="224" t="s">
        <v>354</v>
      </c>
      <c r="C100" s="225"/>
      <c r="D100" s="225"/>
      <c r="E100" s="225"/>
      <c r="F100" s="225"/>
      <c r="G100" s="225"/>
      <c r="H100" s="226"/>
      <c r="J100" s="54" t="b">
        <v>0</v>
      </c>
    </row>
    <row r="101" spans="1:10" x14ac:dyDescent="0.4">
      <c r="A101" s="15"/>
      <c r="B101" s="235" t="s">
        <v>355</v>
      </c>
      <c r="C101" s="154"/>
      <c r="D101" s="154"/>
      <c r="E101" s="154"/>
      <c r="F101" s="154"/>
      <c r="G101" s="154"/>
      <c r="H101" s="155"/>
      <c r="J101" s="54" t="b">
        <v>0</v>
      </c>
    </row>
    <row r="102" spans="1:10" x14ac:dyDescent="0.4">
      <c r="A102" s="16"/>
      <c r="B102" s="167" t="s">
        <v>356</v>
      </c>
      <c r="C102" s="167"/>
      <c r="D102" s="167"/>
      <c r="E102" s="167"/>
      <c r="F102" s="167"/>
      <c r="G102" s="167"/>
      <c r="H102" s="168"/>
      <c r="J102" s="54" t="b">
        <v>0</v>
      </c>
    </row>
    <row r="104" spans="1:10" x14ac:dyDescent="0.4">
      <c r="B104" s="45" t="str">
        <f>IF(AND(J98=TRUE,J99=TRUE,J100=TRUE,J102=TRUE,J101=TRUE)=TRUE,"",J104)</f>
        <v>すべてにチェックがつけられない場合は応募できません。</v>
      </c>
      <c r="J104" s="2" t="s">
        <v>59</v>
      </c>
    </row>
    <row r="105" spans="1:10" x14ac:dyDescent="0.4">
      <c r="B105" s="45"/>
    </row>
    <row r="106" spans="1:10" x14ac:dyDescent="0.4">
      <c r="A106" s="175" t="s">
        <v>395</v>
      </c>
      <c r="B106" s="169"/>
      <c r="C106" s="169" t="s">
        <v>396</v>
      </c>
      <c r="D106" s="169"/>
      <c r="E106" s="169"/>
      <c r="F106" s="169"/>
      <c r="G106" s="169"/>
      <c r="H106" s="170"/>
    </row>
    <row r="107" spans="1:10" ht="93.75" customHeight="1" x14ac:dyDescent="0.4">
      <c r="A107" s="166" t="s">
        <v>397</v>
      </c>
      <c r="B107" s="236"/>
      <c r="C107" s="167" t="s">
        <v>398</v>
      </c>
      <c r="D107" s="167"/>
      <c r="E107" s="167"/>
      <c r="F107" s="167"/>
      <c r="G107" s="167"/>
      <c r="H107" s="168"/>
    </row>
    <row r="109" spans="1:10" x14ac:dyDescent="0.4">
      <c r="A109" s="2" t="s">
        <v>64</v>
      </c>
      <c r="G109" s="101" t="str">
        <f>IF($H$2="","",$H$1&amp;"　"&amp;$H$2)</f>
        <v/>
      </c>
      <c r="H109" s="101"/>
    </row>
    <row r="110" spans="1:10" ht="37.5" customHeight="1" x14ac:dyDescent="0.4">
      <c r="A110" s="174" t="s">
        <v>357</v>
      </c>
      <c r="B110" s="174"/>
      <c r="C110" s="174"/>
      <c r="D110" s="174"/>
      <c r="E110" s="174"/>
      <c r="F110" s="174"/>
      <c r="G110" s="174"/>
      <c r="H110" s="174"/>
    </row>
    <row r="111" spans="1:10" x14ac:dyDescent="0.4">
      <c r="A111" s="175" t="s">
        <v>65</v>
      </c>
      <c r="B111" s="169"/>
      <c r="C111" s="169" t="s">
        <v>66</v>
      </c>
      <c r="D111" s="169"/>
      <c r="E111" s="169"/>
      <c r="F111" s="169"/>
      <c r="G111" s="169"/>
      <c r="H111" s="170"/>
    </row>
    <row r="112" spans="1:10" ht="56.25" customHeight="1" x14ac:dyDescent="0.4">
      <c r="A112" s="176" t="s">
        <v>70</v>
      </c>
      <c r="B112" s="177"/>
      <c r="C112" s="177" t="s">
        <v>67</v>
      </c>
      <c r="D112" s="177"/>
      <c r="E112" s="177"/>
      <c r="F112" s="177"/>
      <c r="G112" s="177"/>
      <c r="H112" s="178"/>
    </row>
    <row r="113" spans="1:10" ht="56.25" customHeight="1" x14ac:dyDescent="0.4">
      <c r="A113" s="179" t="s">
        <v>71</v>
      </c>
      <c r="B113" s="180"/>
      <c r="C113" s="180" t="s">
        <v>562</v>
      </c>
      <c r="D113" s="180"/>
      <c r="E113" s="180"/>
      <c r="F113" s="180"/>
      <c r="G113" s="180"/>
      <c r="H113" s="181"/>
    </row>
    <row r="114" spans="1:10" ht="37.5" customHeight="1" x14ac:dyDescent="0.4">
      <c r="A114" s="179" t="s">
        <v>69</v>
      </c>
      <c r="B114" s="180"/>
      <c r="C114" s="180" t="s">
        <v>68</v>
      </c>
      <c r="D114" s="180"/>
      <c r="E114" s="180"/>
      <c r="F114" s="180"/>
      <c r="G114" s="180"/>
      <c r="H114" s="181"/>
    </row>
    <row r="115" spans="1:10" ht="37.5" customHeight="1" x14ac:dyDescent="0.4">
      <c r="A115" s="179" t="s">
        <v>72</v>
      </c>
      <c r="B115" s="180"/>
      <c r="C115" s="180" t="s">
        <v>358</v>
      </c>
      <c r="D115" s="180"/>
      <c r="E115" s="180"/>
      <c r="F115" s="180"/>
      <c r="G115" s="180"/>
      <c r="H115" s="181"/>
    </row>
    <row r="116" spans="1:10" ht="75" customHeight="1" x14ac:dyDescent="0.4">
      <c r="A116" s="166" t="s">
        <v>73</v>
      </c>
      <c r="B116" s="167"/>
      <c r="C116" s="167" t="s">
        <v>359</v>
      </c>
      <c r="D116" s="167"/>
      <c r="E116" s="167"/>
      <c r="F116" s="167"/>
      <c r="G116" s="167"/>
      <c r="H116" s="168"/>
    </row>
    <row r="117" spans="1:10" x14ac:dyDescent="0.4">
      <c r="A117" s="2" t="s">
        <v>74</v>
      </c>
    </row>
    <row r="118" spans="1:10" ht="37.5" customHeight="1" x14ac:dyDescent="0.4">
      <c r="A118" s="163" t="s">
        <v>75</v>
      </c>
      <c r="B118" s="164"/>
      <c r="C118" s="164" t="s">
        <v>76</v>
      </c>
      <c r="D118" s="164"/>
      <c r="E118" s="164"/>
      <c r="F118" s="164"/>
      <c r="G118" s="164"/>
      <c r="H118" s="165"/>
    </row>
    <row r="119" spans="1:10" ht="56.25" customHeight="1" x14ac:dyDescent="0.4">
      <c r="A119" s="166" t="s">
        <v>10</v>
      </c>
      <c r="B119" s="167"/>
      <c r="C119" s="167" t="s">
        <v>77</v>
      </c>
      <c r="D119" s="167"/>
      <c r="E119" s="167"/>
      <c r="F119" s="167"/>
      <c r="G119" s="167"/>
      <c r="H119" s="168"/>
    </row>
    <row r="121" spans="1:10" x14ac:dyDescent="0.4">
      <c r="A121" s="2" t="s">
        <v>360</v>
      </c>
    </row>
    <row r="122" spans="1:10" x14ac:dyDescent="0.4">
      <c r="A122" s="18"/>
      <c r="B122" s="169" t="s">
        <v>57</v>
      </c>
      <c r="C122" s="169"/>
      <c r="D122" s="169"/>
      <c r="E122" s="169"/>
      <c r="F122" s="169"/>
      <c r="G122" s="169"/>
      <c r="H122" s="170"/>
    </row>
    <row r="123" spans="1:10" ht="37.5" customHeight="1" x14ac:dyDescent="0.4">
      <c r="A123" s="17"/>
      <c r="B123" s="171" t="s">
        <v>317</v>
      </c>
      <c r="C123" s="171"/>
      <c r="D123" s="171"/>
      <c r="E123" s="171"/>
      <c r="F123" s="171"/>
      <c r="G123" s="171"/>
      <c r="H123" s="172"/>
      <c r="J123" s="54" t="b">
        <v>0</v>
      </c>
    </row>
    <row r="125" spans="1:10" x14ac:dyDescent="0.4">
      <c r="B125" s="45" t="str">
        <f>IF(J123=TRUE,"",J125)</f>
        <v>チェックがつけられない場合は応募できません。</v>
      </c>
      <c r="J125" s="2" t="s">
        <v>78</v>
      </c>
    </row>
    <row r="127" spans="1:10" x14ac:dyDescent="0.4">
      <c r="A127" s="1" t="s">
        <v>79</v>
      </c>
      <c r="B127" s="1"/>
      <c r="C127" s="1"/>
      <c r="D127" s="1"/>
      <c r="E127" s="1"/>
      <c r="F127" s="1"/>
      <c r="G127" s="1"/>
      <c r="H127" s="1"/>
    </row>
    <row r="128" spans="1:10" x14ac:dyDescent="0.4">
      <c r="A128" s="2" t="s">
        <v>80</v>
      </c>
      <c r="G128" s="101" t="str">
        <f>IF($H$2="","",$H$1&amp;"　"&amp;$H$2)</f>
        <v/>
      </c>
      <c r="H128" s="101"/>
    </row>
    <row r="129" spans="1:9" ht="37.5" customHeight="1" x14ac:dyDescent="0.4">
      <c r="A129" s="114" t="s">
        <v>380</v>
      </c>
      <c r="B129" s="114"/>
      <c r="C129" s="114"/>
      <c r="D129" s="114"/>
      <c r="E129" s="114"/>
      <c r="F129" s="114"/>
      <c r="G129" s="114"/>
      <c r="H129" s="114"/>
    </row>
    <row r="130" spans="1:9" ht="318.75" customHeight="1" x14ac:dyDescent="0.4">
      <c r="A130" s="111"/>
      <c r="B130" s="112"/>
      <c r="C130" s="112"/>
      <c r="D130" s="112"/>
      <c r="E130" s="112"/>
      <c r="F130" s="112"/>
      <c r="G130" s="113"/>
      <c r="H130" s="26" t="str">
        <f>IF(I130&gt;500,"文字数オーバー",IF(I130&lt;=0,"未記入",I130&amp;"文字"))</f>
        <v>未記入</v>
      </c>
      <c r="I130" s="2">
        <f>LEN(SUBSTITUTE(SUBSTITUTE(SUBSTITUTE(SUBSTITUTE(A130, CHAR(10), ""), CHAR(13), ""), " ", ""),"　",""))</f>
        <v>0</v>
      </c>
    </row>
    <row r="131" spans="1:9" x14ac:dyDescent="0.4">
      <c r="A131" s="62"/>
    </row>
    <row r="132" spans="1:9" x14ac:dyDescent="0.4">
      <c r="A132" s="114" t="s">
        <v>571</v>
      </c>
      <c r="B132" s="114"/>
      <c r="C132" s="114"/>
      <c r="D132" s="114"/>
      <c r="E132" s="114"/>
      <c r="F132" s="114"/>
      <c r="G132" s="114"/>
      <c r="H132" s="114"/>
    </row>
    <row r="133" spans="1:9" x14ac:dyDescent="0.4">
      <c r="A133" s="89" t="s">
        <v>572</v>
      </c>
      <c r="B133" s="86"/>
      <c r="C133" s="86"/>
      <c r="D133" s="86"/>
      <c r="E133" s="86"/>
      <c r="F133" s="86"/>
      <c r="G133" s="101" t="str">
        <f>IF($H$2="","",$H$1&amp;"　"&amp;$H$2)</f>
        <v/>
      </c>
      <c r="H133" s="101"/>
    </row>
    <row r="134" spans="1:9" ht="318.75" customHeight="1" x14ac:dyDescent="0.4">
      <c r="A134" s="111"/>
      <c r="B134" s="112"/>
      <c r="C134" s="112"/>
      <c r="D134" s="112"/>
      <c r="E134" s="112"/>
      <c r="F134" s="112"/>
      <c r="G134" s="113"/>
      <c r="H134" s="62" t="str">
        <f>IF(I134&gt;500,"文字数オーバー",IF(I134&lt;=0,"未記入",I134&amp;"文字"))</f>
        <v>未記入</v>
      </c>
      <c r="I134" s="2">
        <f>LEN(SUBSTITUTE(SUBSTITUTE(SUBSTITUTE(SUBSTITUTE(A134, CHAR(10), ""), CHAR(13), ""), " ", ""),"　",""))</f>
        <v>0</v>
      </c>
    </row>
    <row r="136" spans="1:9" x14ac:dyDescent="0.4">
      <c r="A136" s="11" t="s">
        <v>361</v>
      </c>
    </row>
    <row r="137" spans="1:9" ht="37.5" customHeight="1" x14ac:dyDescent="0.4">
      <c r="A137" s="173" t="s">
        <v>362</v>
      </c>
      <c r="B137" s="173"/>
      <c r="C137" s="173"/>
      <c r="D137" s="173"/>
      <c r="E137" s="173"/>
      <c r="F137" s="173"/>
      <c r="G137" s="173"/>
      <c r="H137" s="173"/>
    </row>
    <row r="138" spans="1:9" ht="37.5" customHeight="1" x14ac:dyDescent="0.4">
      <c r="A138" s="111"/>
      <c r="B138" s="116"/>
      <c r="C138" s="116"/>
      <c r="D138" s="116"/>
      <c r="E138" s="116"/>
      <c r="F138" s="116"/>
      <c r="G138" s="117"/>
      <c r="H138" s="26" t="str">
        <f>IF(I138&gt;40,"文字数オーバー",IF(I138&lt;=0,"未記入",I138&amp;"文字"))</f>
        <v>未記入</v>
      </c>
      <c r="I138" s="2">
        <f>LEN(SUBSTITUTE(SUBSTITUTE(SUBSTITUTE(SUBSTITUTE(A138, CHAR(10), ""), CHAR(13), ""), " ", ""),"　",""))</f>
        <v>0</v>
      </c>
    </row>
    <row r="140" spans="1:9" ht="37.5" customHeight="1" x14ac:dyDescent="0.4">
      <c r="A140" s="99" t="s">
        <v>363</v>
      </c>
      <c r="B140" s="127"/>
      <c r="C140" s="127"/>
      <c r="D140" s="127"/>
      <c r="E140" s="127"/>
      <c r="F140" s="127"/>
      <c r="G140" s="127"/>
      <c r="H140" s="127"/>
    </row>
    <row r="141" spans="1:9" x14ac:dyDescent="0.4">
      <c r="A141" s="21" t="s">
        <v>83</v>
      </c>
      <c r="B141" s="162"/>
      <c r="C141" s="116"/>
      <c r="D141" s="116"/>
      <c r="E141" s="116"/>
      <c r="F141" s="116"/>
      <c r="G141" s="117"/>
      <c r="H141" s="26" t="str">
        <f>IF(I141&gt;20,"文字数オーバー",IF(I141&lt;=9,"文字数不足/未記入",I141&amp;"文字"))</f>
        <v>文字数不足/未記入</v>
      </c>
      <c r="I141" s="2">
        <f>LEN(SUBSTITUTE(SUBSTITUTE(SUBSTITUTE(SUBSTITUTE(B141, CHAR(10), ""), CHAR(13), ""), " ", ""),"　",""))</f>
        <v>0</v>
      </c>
    </row>
    <row r="142" spans="1:9" x14ac:dyDescent="0.4">
      <c r="A142" s="21" t="s">
        <v>84</v>
      </c>
      <c r="B142" s="162"/>
      <c r="C142" s="116"/>
      <c r="D142" s="116"/>
      <c r="E142" s="116"/>
      <c r="F142" s="116"/>
      <c r="G142" s="117"/>
      <c r="H142" s="98" t="str">
        <f>IF(I142&gt;20,"文字数オーバー",IF(I142&lt;=9,"文字数不足/未記入",I142&amp;"文字"))</f>
        <v>文字数不足/未記入</v>
      </c>
      <c r="I142" s="2">
        <f>LEN(SUBSTITUTE(SUBSTITUTE(SUBSTITUTE(SUBSTITUTE(B142, CHAR(10), ""), CHAR(13), ""), " ", ""),"　",""))</f>
        <v>0</v>
      </c>
    </row>
    <row r="143" spans="1:9" x14ac:dyDescent="0.4">
      <c r="A143" s="21" t="s">
        <v>85</v>
      </c>
      <c r="B143" s="162"/>
      <c r="C143" s="116"/>
      <c r="D143" s="116"/>
      <c r="E143" s="116"/>
      <c r="F143" s="116"/>
      <c r="G143" s="117"/>
      <c r="H143" s="98" t="str">
        <f>IF(I143&gt;20,"文字数オーバー",IF(I143&lt;=9,"文字数不足/未記入",I143&amp;"文字"))</f>
        <v>文字数不足/未記入</v>
      </c>
      <c r="I143" s="2">
        <f>LEN(SUBSTITUTE(SUBSTITUTE(SUBSTITUTE(SUBSTITUTE(B143, CHAR(10), ""), CHAR(13), ""), " ", ""),"　",""))</f>
        <v>0</v>
      </c>
    </row>
    <row r="145" spans="1:10" ht="18.75" customHeight="1" x14ac:dyDescent="0.4">
      <c r="A145" s="90" t="s">
        <v>573</v>
      </c>
      <c r="B145" s="90"/>
      <c r="C145" s="90"/>
      <c r="D145" s="90"/>
      <c r="E145" s="90"/>
      <c r="F145" s="90"/>
      <c r="G145" s="101" t="str">
        <f>IF($H$2="","",$H$1&amp;"　"&amp;$H$2)</f>
        <v/>
      </c>
      <c r="H145" s="101"/>
    </row>
    <row r="146" spans="1:10" x14ac:dyDescent="0.4">
      <c r="A146" s="87" t="s">
        <v>574</v>
      </c>
      <c r="B146" s="87"/>
      <c r="C146" s="87"/>
      <c r="D146" s="87"/>
      <c r="E146" s="87"/>
      <c r="F146" s="87"/>
      <c r="G146" s="87"/>
      <c r="H146" s="87"/>
    </row>
    <row r="147" spans="1:10" ht="168.75" customHeight="1" x14ac:dyDescent="0.4">
      <c r="A147" s="111"/>
      <c r="B147" s="112"/>
      <c r="C147" s="112"/>
      <c r="D147" s="112"/>
      <c r="E147" s="112"/>
      <c r="F147" s="112"/>
      <c r="G147" s="113"/>
      <c r="H147" s="26" t="str">
        <f>IF(I147&gt;250,"文字数オーバー",IF(I147&lt;=0,"未記入",I147&amp;"文字"))</f>
        <v>未記入</v>
      </c>
      <c r="I147" s="2">
        <f>LEN(SUBSTITUTE(SUBSTITUTE(SUBSTITUTE(SUBSTITUTE(A147, CHAR(10), ""), CHAR(13), ""), " ", ""),"　",""))</f>
        <v>0</v>
      </c>
    </row>
    <row r="149" spans="1:10" ht="56.25" customHeight="1" x14ac:dyDescent="0.4">
      <c r="A149" s="114" t="s">
        <v>364</v>
      </c>
      <c r="B149" s="114"/>
      <c r="C149" s="114"/>
      <c r="D149" s="114"/>
      <c r="E149" s="114"/>
      <c r="F149" s="114"/>
      <c r="G149" s="114"/>
      <c r="H149" s="114"/>
    </row>
    <row r="150" spans="1:10" ht="168.75" customHeight="1" x14ac:dyDescent="0.4">
      <c r="A150" s="111"/>
      <c r="B150" s="112"/>
      <c r="C150" s="112"/>
      <c r="D150" s="112"/>
      <c r="E150" s="112"/>
      <c r="F150" s="112"/>
      <c r="G150" s="113"/>
      <c r="H150" s="26" t="str">
        <f>IF(I150&gt;250,"文字数オーバー",IF(I150&lt;=0,"未記入",I150&amp;"文字"))</f>
        <v>未記入</v>
      </c>
      <c r="I150" s="2">
        <f>LEN(SUBSTITUTE(SUBSTITUTE(SUBSTITUTE(SUBSTITUTE(A150, CHAR(10), ""), CHAR(13), ""), " ", ""),"　",""))</f>
        <v>0</v>
      </c>
    </row>
    <row r="152" spans="1:10" ht="37.5" customHeight="1" x14ac:dyDescent="0.4">
      <c r="A152" s="114" t="s">
        <v>383</v>
      </c>
      <c r="B152" s="114"/>
      <c r="C152" s="114"/>
      <c r="D152" s="114"/>
      <c r="E152" s="114"/>
      <c r="F152" s="114"/>
      <c r="G152" s="114"/>
      <c r="H152" s="114"/>
    </row>
    <row r="153" spans="1:10" ht="168.75" customHeight="1" x14ac:dyDescent="0.4">
      <c r="A153" s="111"/>
      <c r="B153" s="112"/>
      <c r="C153" s="112"/>
      <c r="D153" s="112"/>
      <c r="E153" s="112"/>
      <c r="F153" s="112"/>
      <c r="G153" s="113"/>
      <c r="H153" s="62" t="str">
        <f>IF(I153&gt;250,"文字数オーバー",IF(I153&lt;=0,"未記入",I153&amp;"文字"))</f>
        <v>未記入</v>
      </c>
      <c r="I153" s="2">
        <f>LEN(SUBSTITUTE(SUBSTITUTE(SUBSTITUTE(SUBSTITUTE(A153, CHAR(10), ""), CHAR(13), ""), " ", ""),"　",""))</f>
        <v>0</v>
      </c>
    </row>
    <row r="155" spans="1:10" x14ac:dyDescent="0.4">
      <c r="A155" s="2" t="s">
        <v>366</v>
      </c>
      <c r="G155" s="101" t="str">
        <f>IF($H$2="","",$H$1&amp;"　"&amp;$H$2)</f>
        <v/>
      </c>
      <c r="H155" s="101"/>
    </row>
    <row r="156" spans="1:10" ht="56.25" customHeight="1" x14ac:dyDescent="0.4">
      <c r="A156" s="114" t="s">
        <v>87</v>
      </c>
      <c r="B156" s="114"/>
      <c r="C156" s="114"/>
      <c r="D156" s="114"/>
      <c r="E156" s="114"/>
      <c r="F156" s="114"/>
      <c r="G156" s="114"/>
      <c r="H156" s="114"/>
    </row>
    <row r="157" spans="1:10" x14ac:dyDescent="0.4">
      <c r="A157" s="2" t="s">
        <v>88</v>
      </c>
      <c r="C157" s="45" t="str">
        <f>IF(C160="","",IF(OR(C160&lt;14,C160&gt;93)=TRUE,J157,""))</f>
        <v/>
      </c>
      <c r="J157" s="2" t="s">
        <v>318</v>
      </c>
    </row>
    <row r="158" spans="1:10" ht="56.25" customHeight="1" x14ac:dyDescent="0.4">
      <c r="A158" s="161" t="s">
        <v>92</v>
      </c>
      <c r="B158" s="161"/>
      <c r="C158" s="9">
        <f>C168</f>
        <v>2025</v>
      </c>
      <c r="D158" s="9" t="s">
        <v>91</v>
      </c>
      <c r="E158" s="9" t="str">
        <f>IF(E168="","",E168)</f>
        <v/>
      </c>
      <c r="F158" s="9" t="s">
        <v>90</v>
      </c>
      <c r="G158" s="9" t="str">
        <f>IF(G168="","",G168)</f>
        <v/>
      </c>
      <c r="H158" s="9" t="s">
        <v>89</v>
      </c>
      <c r="J158" s="13" t="e">
        <f>DATE(C158,E158,G158)</f>
        <v>#VALUE!</v>
      </c>
    </row>
    <row r="159" spans="1:10" ht="56.25" customHeight="1" x14ac:dyDescent="0.4">
      <c r="A159" s="161" t="s">
        <v>93</v>
      </c>
      <c r="B159" s="161"/>
      <c r="C159" s="9">
        <f>IF(G169="",2025,YEAR(J159))</f>
        <v>2025</v>
      </c>
      <c r="D159" s="9" t="s">
        <v>91</v>
      </c>
      <c r="E159" s="9" t="str">
        <f>IF(E169="","",MONTH(J159))</f>
        <v/>
      </c>
      <c r="F159" s="9" t="s">
        <v>90</v>
      </c>
      <c r="G159" s="9" t="str">
        <f>IF(G169="","",DAY(J159))</f>
        <v/>
      </c>
      <c r="H159" s="9" t="s">
        <v>89</v>
      </c>
      <c r="J159" s="13">
        <f>MAX(J169,J179,J188)</f>
        <v>45626</v>
      </c>
    </row>
    <row r="160" spans="1:10" x14ac:dyDescent="0.4">
      <c r="A160" s="161" t="s">
        <v>94</v>
      </c>
      <c r="B160" s="161"/>
      <c r="C160" s="49" t="str">
        <f>IF(G159="","",J159-J158+1)</f>
        <v/>
      </c>
      <c r="D160" s="9" t="s">
        <v>89</v>
      </c>
      <c r="E160" s="156" t="s">
        <v>307</v>
      </c>
      <c r="F160" s="157"/>
      <c r="G160" s="157"/>
      <c r="H160" s="157"/>
    </row>
    <row r="161" spans="1:10" ht="131.25" customHeight="1" x14ac:dyDescent="0.4">
      <c r="A161" s="114" t="s">
        <v>306</v>
      </c>
      <c r="B161" s="114"/>
      <c r="C161" s="114"/>
      <c r="D161" s="114"/>
      <c r="E161" s="114"/>
      <c r="F161" s="114"/>
      <c r="G161" s="114"/>
      <c r="H161" s="114"/>
    </row>
    <row r="163" spans="1:10" x14ac:dyDescent="0.4">
      <c r="A163" s="2" t="s">
        <v>95</v>
      </c>
    </row>
    <row r="164" spans="1:10" x14ac:dyDescent="0.4">
      <c r="A164" s="141" t="s">
        <v>96</v>
      </c>
      <c r="B164" s="142"/>
      <c r="C164" s="50"/>
      <c r="D164" s="142" t="s">
        <v>97</v>
      </c>
      <c r="E164" s="142"/>
      <c r="F164" s="143" t="str">
        <f>IF(C164="","",VLOOKUP(C164,国・地域コード表!$A$2:$B$173,2))</f>
        <v/>
      </c>
      <c r="G164" s="143"/>
      <c r="H164" s="144"/>
    </row>
    <row r="165" spans="1:10" x14ac:dyDescent="0.4">
      <c r="A165" s="145" t="s">
        <v>98</v>
      </c>
      <c r="B165" s="146"/>
      <c r="C165" s="137"/>
      <c r="D165" s="137"/>
      <c r="E165" s="137"/>
      <c r="F165" s="137"/>
      <c r="G165" s="137"/>
      <c r="H165" s="138"/>
    </row>
    <row r="166" spans="1:10" x14ac:dyDescent="0.4">
      <c r="A166" s="145" t="s">
        <v>99</v>
      </c>
      <c r="B166" s="146"/>
      <c r="C166" s="58" t="s">
        <v>101</v>
      </c>
      <c r="D166" s="137"/>
      <c r="E166" s="137"/>
      <c r="F166" s="137"/>
      <c r="G166" s="137"/>
      <c r="H166" s="138"/>
    </row>
    <row r="167" spans="1:10" x14ac:dyDescent="0.4">
      <c r="A167" s="145"/>
      <c r="B167" s="146"/>
      <c r="C167" s="58" t="s">
        <v>100</v>
      </c>
      <c r="D167" s="137"/>
      <c r="E167" s="137"/>
      <c r="F167" s="137"/>
      <c r="G167" s="137"/>
      <c r="H167" s="138"/>
    </row>
    <row r="168" spans="1:10" x14ac:dyDescent="0.4">
      <c r="A168" s="145" t="s">
        <v>102</v>
      </c>
      <c r="B168" s="146"/>
      <c r="C168" s="19">
        <v>2025</v>
      </c>
      <c r="D168" s="19" t="s">
        <v>91</v>
      </c>
      <c r="E168" s="51"/>
      <c r="F168" s="19" t="s">
        <v>90</v>
      </c>
      <c r="G168" s="51"/>
      <c r="H168" s="20" t="s">
        <v>89</v>
      </c>
      <c r="J168" s="13">
        <f>DATE(C168,E168,G168)</f>
        <v>45626</v>
      </c>
    </row>
    <row r="169" spans="1:10" x14ac:dyDescent="0.4">
      <c r="A169" s="145" t="s">
        <v>103</v>
      </c>
      <c r="B169" s="146"/>
      <c r="C169" s="19">
        <v>2025</v>
      </c>
      <c r="D169" s="19" t="s">
        <v>91</v>
      </c>
      <c r="E169" s="52"/>
      <c r="F169" s="43" t="s">
        <v>90</v>
      </c>
      <c r="G169" s="52"/>
      <c r="H169" s="44" t="s">
        <v>89</v>
      </c>
      <c r="J169" s="13">
        <f>DATE(C169,E169,G169)</f>
        <v>45626</v>
      </c>
    </row>
    <row r="170" spans="1:10" x14ac:dyDescent="0.4">
      <c r="A170" s="150" t="s">
        <v>104</v>
      </c>
      <c r="B170" s="151"/>
      <c r="C170" s="46" t="str">
        <f>IF(E168="","",J169-J168+1)</f>
        <v/>
      </c>
      <c r="D170" s="42" t="s">
        <v>105</v>
      </c>
      <c r="E170" s="156" t="s">
        <v>307</v>
      </c>
      <c r="F170" s="157"/>
      <c r="G170" s="157"/>
      <c r="H170" s="157"/>
    </row>
    <row r="171" spans="1:10" ht="93.75" customHeight="1" x14ac:dyDescent="0.4">
      <c r="A171" s="114" t="s">
        <v>106</v>
      </c>
      <c r="B171" s="114"/>
      <c r="C171" s="114"/>
      <c r="D171" s="114"/>
      <c r="E171" s="114"/>
      <c r="F171" s="114"/>
      <c r="G171" s="114"/>
      <c r="H171" s="114"/>
    </row>
    <row r="173" spans="1:10" x14ac:dyDescent="0.4">
      <c r="A173" s="2" t="s">
        <v>282</v>
      </c>
      <c r="G173" s="101" t="str">
        <f>IF($H$2="","",$H$1&amp;"　"&amp;$H$2)</f>
        <v/>
      </c>
      <c r="H173" s="101"/>
    </row>
    <row r="174" spans="1:10" x14ac:dyDescent="0.4">
      <c r="A174" s="141" t="s">
        <v>96</v>
      </c>
      <c r="B174" s="142"/>
      <c r="C174" s="50"/>
      <c r="D174" s="142" t="s">
        <v>97</v>
      </c>
      <c r="E174" s="142"/>
      <c r="F174" s="143" t="str">
        <f>IF(C174="","",VLOOKUP(C174,国・地域コード表!$A$2:$B$173,2))</f>
        <v/>
      </c>
      <c r="G174" s="143"/>
      <c r="H174" s="144"/>
    </row>
    <row r="175" spans="1:10" x14ac:dyDescent="0.4">
      <c r="A175" s="145" t="s">
        <v>98</v>
      </c>
      <c r="B175" s="146"/>
      <c r="C175" s="158"/>
      <c r="D175" s="159"/>
      <c r="E175" s="159"/>
      <c r="F175" s="159"/>
      <c r="G175" s="159"/>
      <c r="H175" s="160"/>
    </row>
    <row r="176" spans="1:10" x14ac:dyDescent="0.4">
      <c r="A176" s="145" t="s">
        <v>99</v>
      </c>
      <c r="B176" s="146"/>
      <c r="C176" s="58" t="s">
        <v>101</v>
      </c>
      <c r="D176" s="137"/>
      <c r="E176" s="137"/>
      <c r="F176" s="137"/>
      <c r="G176" s="137"/>
      <c r="H176" s="138"/>
    </row>
    <row r="177" spans="1:10" x14ac:dyDescent="0.4">
      <c r="A177" s="145"/>
      <c r="B177" s="146"/>
      <c r="C177" s="58" t="s">
        <v>100</v>
      </c>
      <c r="D177" s="137"/>
      <c r="E177" s="137"/>
      <c r="F177" s="137"/>
      <c r="G177" s="137"/>
      <c r="H177" s="138"/>
    </row>
    <row r="178" spans="1:10" x14ac:dyDescent="0.4">
      <c r="A178" s="145" t="s">
        <v>102</v>
      </c>
      <c r="B178" s="146"/>
      <c r="C178" s="19">
        <v>2025</v>
      </c>
      <c r="D178" s="19" t="s">
        <v>91</v>
      </c>
      <c r="E178" s="51"/>
      <c r="F178" s="19" t="s">
        <v>90</v>
      </c>
      <c r="G178" s="51"/>
      <c r="H178" s="20" t="s">
        <v>89</v>
      </c>
      <c r="J178" s="13">
        <f>DATE(C178,E178,G178)</f>
        <v>45626</v>
      </c>
    </row>
    <row r="179" spans="1:10" x14ac:dyDescent="0.4">
      <c r="A179" s="145" t="s">
        <v>103</v>
      </c>
      <c r="B179" s="146"/>
      <c r="C179" s="19">
        <v>2025</v>
      </c>
      <c r="D179" s="19" t="s">
        <v>91</v>
      </c>
      <c r="E179" s="52"/>
      <c r="F179" s="43" t="s">
        <v>90</v>
      </c>
      <c r="G179" s="52"/>
      <c r="H179" s="44" t="s">
        <v>89</v>
      </c>
      <c r="J179" s="13">
        <f>DATE(C179,E179,G179)</f>
        <v>45626</v>
      </c>
    </row>
    <row r="180" spans="1:10" x14ac:dyDescent="0.4">
      <c r="A180" s="150" t="s">
        <v>104</v>
      </c>
      <c r="B180" s="151"/>
      <c r="C180" s="46" t="str">
        <f>IF(E178="","",J179-J178+1)</f>
        <v/>
      </c>
      <c r="D180" s="42" t="s">
        <v>105</v>
      </c>
      <c r="E180" s="156" t="s">
        <v>307</v>
      </c>
      <c r="F180" s="157"/>
      <c r="G180" s="157"/>
      <c r="H180" s="157"/>
    </row>
    <row r="182" spans="1:10" x14ac:dyDescent="0.4">
      <c r="A182" s="2" t="s">
        <v>283</v>
      </c>
    </row>
    <row r="183" spans="1:10" x14ac:dyDescent="0.4">
      <c r="A183" s="141" t="s">
        <v>96</v>
      </c>
      <c r="B183" s="142"/>
      <c r="C183" s="50"/>
      <c r="D183" s="142" t="s">
        <v>97</v>
      </c>
      <c r="E183" s="142"/>
      <c r="F183" s="143" t="str">
        <f>IF(C183="","",VLOOKUP(C183,国・地域コード表!$A$2:$B$173,2))</f>
        <v/>
      </c>
      <c r="G183" s="143"/>
      <c r="H183" s="144"/>
    </row>
    <row r="184" spans="1:10" x14ac:dyDescent="0.4">
      <c r="A184" s="145" t="s">
        <v>98</v>
      </c>
      <c r="B184" s="146"/>
      <c r="C184" s="147"/>
      <c r="D184" s="148"/>
      <c r="E184" s="148"/>
      <c r="F184" s="148"/>
      <c r="G184" s="148"/>
      <c r="H184" s="149"/>
    </row>
    <row r="185" spans="1:10" x14ac:dyDescent="0.4">
      <c r="A185" s="145" t="s">
        <v>99</v>
      </c>
      <c r="B185" s="146"/>
      <c r="C185" s="58" t="s">
        <v>101</v>
      </c>
      <c r="D185" s="137"/>
      <c r="E185" s="137"/>
      <c r="F185" s="137"/>
      <c r="G185" s="137"/>
      <c r="H185" s="138"/>
    </row>
    <row r="186" spans="1:10" x14ac:dyDescent="0.4">
      <c r="A186" s="145"/>
      <c r="B186" s="146"/>
      <c r="C186" s="58" t="s">
        <v>100</v>
      </c>
      <c r="D186" s="137"/>
      <c r="E186" s="137"/>
      <c r="F186" s="137"/>
      <c r="G186" s="137"/>
      <c r="H186" s="138"/>
    </row>
    <row r="187" spans="1:10" x14ac:dyDescent="0.4">
      <c r="A187" s="145" t="s">
        <v>102</v>
      </c>
      <c r="B187" s="146"/>
      <c r="C187" s="19">
        <v>2025</v>
      </c>
      <c r="D187" s="19" t="s">
        <v>91</v>
      </c>
      <c r="E187" s="51"/>
      <c r="F187" s="19" t="s">
        <v>90</v>
      </c>
      <c r="G187" s="51"/>
      <c r="H187" s="20" t="s">
        <v>89</v>
      </c>
      <c r="J187" s="13">
        <f>DATE(C187,E187,G187)</f>
        <v>45626</v>
      </c>
    </row>
    <row r="188" spans="1:10" x14ac:dyDescent="0.4">
      <c r="A188" s="145" t="s">
        <v>103</v>
      </c>
      <c r="B188" s="146"/>
      <c r="C188" s="19">
        <v>2025</v>
      </c>
      <c r="D188" s="19" t="s">
        <v>91</v>
      </c>
      <c r="E188" s="52"/>
      <c r="F188" s="43" t="s">
        <v>90</v>
      </c>
      <c r="G188" s="52"/>
      <c r="H188" s="44" t="s">
        <v>89</v>
      </c>
      <c r="J188" s="13">
        <f>DATE(C188,E188,G188)</f>
        <v>45626</v>
      </c>
    </row>
    <row r="189" spans="1:10" x14ac:dyDescent="0.4">
      <c r="A189" s="150" t="s">
        <v>104</v>
      </c>
      <c r="B189" s="151"/>
      <c r="C189" s="46" t="str">
        <f>IF(E187="","",J188-J187+1)</f>
        <v/>
      </c>
      <c r="D189" s="42" t="s">
        <v>105</v>
      </c>
      <c r="E189" s="156" t="s">
        <v>307</v>
      </c>
      <c r="F189" s="157"/>
      <c r="G189" s="157"/>
      <c r="H189" s="157"/>
    </row>
    <row r="191" spans="1:10" x14ac:dyDescent="0.4">
      <c r="A191" s="30" t="s">
        <v>284</v>
      </c>
    </row>
    <row r="192" spans="1:10" x14ac:dyDescent="0.4">
      <c r="A192" s="152" t="s">
        <v>285</v>
      </c>
      <c r="B192" s="153"/>
      <c r="C192" s="153"/>
      <c r="D192" s="128"/>
      <c r="E192" s="128"/>
      <c r="F192" s="128"/>
      <c r="G192" s="128"/>
      <c r="H192" s="129"/>
      <c r="J192" s="2" t="s">
        <v>53</v>
      </c>
    </row>
    <row r="193" spans="1:10" x14ac:dyDescent="0.4">
      <c r="A193" s="135" t="s">
        <v>286</v>
      </c>
      <c r="B193" s="136"/>
      <c r="C193" s="136"/>
      <c r="D193" s="31"/>
      <c r="E193" s="154" t="s">
        <v>287</v>
      </c>
      <c r="F193" s="154"/>
      <c r="G193" s="154"/>
      <c r="H193" s="155"/>
      <c r="J193" s="2" t="s">
        <v>54</v>
      </c>
    </row>
    <row r="194" spans="1:10" x14ac:dyDescent="0.4">
      <c r="A194" s="135"/>
      <c r="B194" s="136"/>
      <c r="C194" s="136"/>
      <c r="D194" s="31"/>
      <c r="E194" s="154" t="s">
        <v>288</v>
      </c>
      <c r="F194" s="154"/>
      <c r="G194" s="154"/>
      <c r="H194" s="155"/>
    </row>
    <row r="195" spans="1:10" x14ac:dyDescent="0.4">
      <c r="A195" s="135"/>
      <c r="B195" s="136"/>
      <c r="C195" s="136"/>
      <c r="D195" s="31"/>
      <c r="E195" s="154" t="s">
        <v>607</v>
      </c>
      <c r="F195" s="154"/>
      <c r="G195" s="154"/>
      <c r="H195" s="155"/>
    </row>
    <row r="196" spans="1:10" x14ac:dyDescent="0.4">
      <c r="A196" s="135"/>
      <c r="B196" s="136"/>
      <c r="C196" s="136"/>
      <c r="D196" s="31"/>
      <c r="E196" s="154" t="s">
        <v>290</v>
      </c>
      <c r="F196" s="154"/>
      <c r="G196" s="154"/>
      <c r="H196" s="155"/>
    </row>
    <row r="197" spans="1:10" x14ac:dyDescent="0.4">
      <c r="A197" s="135" t="s">
        <v>291</v>
      </c>
      <c r="B197" s="136"/>
      <c r="C197" s="136"/>
      <c r="D197" s="137"/>
      <c r="E197" s="137"/>
      <c r="F197" s="137"/>
      <c r="G197" s="137"/>
      <c r="H197" s="138"/>
    </row>
    <row r="198" spans="1:10" x14ac:dyDescent="0.4">
      <c r="A198" s="135" t="s">
        <v>292</v>
      </c>
      <c r="B198" s="136"/>
      <c r="C198" s="136"/>
      <c r="D198" s="137"/>
      <c r="E198" s="137"/>
      <c r="F198" s="137"/>
      <c r="G198" s="137"/>
      <c r="H198" s="138"/>
    </row>
    <row r="199" spans="1:10" x14ac:dyDescent="0.4">
      <c r="A199" s="139" t="s">
        <v>293</v>
      </c>
      <c r="B199" s="140"/>
      <c r="C199" s="140"/>
      <c r="D199" s="119"/>
      <c r="E199" s="119"/>
      <c r="F199" s="119"/>
      <c r="G199" s="119"/>
      <c r="H199" s="120"/>
    </row>
    <row r="201" spans="1:10" x14ac:dyDescent="0.4">
      <c r="A201" s="2" t="s">
        <v>294</v>
      </c>
    </row>
    <row r="202" spans="1:10" x14ac:dyDescent="0.4">
      <c r="A202" s="2" t="s">
        <v>295</v>
      </c>
      <c r="J202" s="54" t="b">
        <v>0</v>
      </c>
    </row>
    <row r="203" spans="1:10" x14ac:dyDescent="0.4">
      <c r="A203" s="32"/>
      <c r="B203" s="28" t="s">
        <v>296</v>
      </c>
      <c r="C203" s="32"/>
      <c r="D203" s="28" t="s">
        <v>297</v>
      </c>
      <c r="E203" s="32"/>
      <c r="F203" s="28" t="s">
        <v>298</v>
      </c>
      <c r="G203" s="45" t="str">
        <f>IF(AND(J202=FALSE,J203=FALSE,J204=FALSE)=TRUE,J205,"")</f>
        <v>どれか１つにチェック</v>
      </c>
      <c r="J203" s="54" t="b">
        <v>0</v>
      </c>
    </row>
    <row r="204" spans="1:10" x14ac:dyDescent="0.4">
      <c r="J204" s="54" t="b">
        <v>0</v>
      </c>
    </row>
    <row r="205" spans="1:10" x14ac:dyDescent="0.4">
      <c r="A205" s="121" t="s">
        <v>304</v>
      </c>
      <c r="B205" s="121"/>
      <c r="C205" s="121"/>
      <c r="D205" s="121"/>
      <c r="E205" s="121"/>
      <c r="F205" s="121"/>
      <c r="G205" s="121"/>
      <c r="H205" s="121"/>
      <c r="J205" s="2" t="s">
        <v>305</v>
      </c>
    </row>
    <row r="206" spans="1:10" x14ac:dyDescent="0.4">
      <c r="A206" s="22" t="s">
        <v>299</v>
      </c>
      <c r="B206" s="122"/>
      <c r="C206" s="122"/>
      <c r="D206" s="122"/>
      <c r="E206" s="27" t="s">
        <v>300</v>
      </c>
      <c r="F206" s="123"/>
      <c r="G206" s="124"/>
      <c r="H206" s="7" t="s">
        <v>301</v>
      </c>
    </row>
    <row r="208" spans="1:10" x14ac:dyDescent="0.4">
      <c r="A208" s="1" t="s">
        <v>590</v>
      </c>
      <c r="B208" s="1"/>
      <c r="C208" s="1"/>
      <c r="D208" s="1"/>
      <c r="E208" s="1"/>
      <c r="F208" s="1"/>
      <c r="G208" s="1"/>
      <c r="H208" s="1"/>
    </row>
    <row r="209" spans="1:9" x14ac:dyDescent="0.4">
      <c r="A209" s="11" t="s">
        <v>592</v>
      </c>
      <c r="G209" s="101" t="str">
        <f>IF($H$2="","",$H$1&amp;"　"&amp;$H$2)</f>
        <v/>
      </c>
      <c r="H209" s="101"/>
    </row>
    <row r="210" spans="1:9" ht="37.5" customHeight="1" x14ac:dyDescent="0.4">
      <c r="A210" s="125" t="s">
        <v>591</v>
      </c>
      <c r="B210" s="126"/>
      <c r="C210" s="126"/>
      <c r="D210" s="126"/>
      <c r="E210" s="126"/>
      <c r="F210" s="126"/>
      <c r="G210" s="126"/>
      <c r="H210" s="126"/>
    </row>
    <row r="211" spans="1:9" ht="56.25" customHeight="1" x14ac:dyDescent="0.4">
      <c r="A211" s="111"/>
      <c r="B211" s="116"/>
      <c r="C211" s="116"/>
      <c r="D211" s="116"/>
      <c r="E211" s="116"/>
      <c r="F211" s="116"/>
      <c r="G211" s="117"/>
      <c r="H211" s="26" t="str">
        <f>IF(I211&gt;65,"文字数オーバー",IF(I211&lt;=0,"未記入",I211&amp;"文字"))</f>
        <v>未記入</v>
      </c>
      <c r="I211" s="2">
        <f>LEN(SUBSTITUTE(SUBSTITUTE(SUBSTITUTE(SUBSTITUTE(A211, CHAR(10), ""), CHAR(13), ""), " ", ""),"　",""))</f>
        <v>0</v>
      </c>
    </row>
    <row r="212" spans="1:9" x14ac:dyDescent="0.4">
      <c r="A212" s="115" t="s">
        <v>399</v>
      </c>
      <c r="B212" s="115"/>
      <c r="C212" s="115"/>
      <c r="D212" s="115"/>
      <c r="E212" s="115"/>
      <c r="F212" s="115"/>
      <c r="G212" s="115"/>
      <c r="H212" s="115"/>
    </row>
    <row r="214" spans="1:9" ht="37.5" customHeight="1" x14ac:dyDescent="0.4">
      <c r="A214" s="99" t="s">
        <v>400</v>
      </c>
      <c r="B214" s="127"/>
      <c r="C214" s="127"/>
      <c r="D214" s="127"/>
      <c r="E214" s="127"/>
      <c r="F214" s="127"/>
      <c r="G214" s="127"/>
      <c r="H214" s="127"/>
    </row>
    <row r="215" spans="1:9" ht="206.25" customHeight="1" x14ac:dyDescent="0.4">
      <c r="A215" s="111"/>
      <c r="B215" s="112"/>
      <c r="C215" s="112"/>
      <c r="D215" s="112"/>
      <c r="E215" s="112"/>
      <c r="F215" s="112"/>
      <c r="G215" s="113"/>
      <c r="H215" s="26" t="str">
        <f>IF(I215&gt;350,"文字数オーバー",IF(I215&lt;=0,"未記入",I215&amp;"文字"))</f>
        <v>未記入</v>
      </c>
      <c r="I215" s="2">
        <f>LEN(SUBSTITUTE(SUBSTITUTE(SUBSTITUTE(SUBSTITUTE(A215, CHAR(10), ""), CHAR(13), ""), " ", ""),"　",""))</f>
        <v>0</v>
      </c>
    </row>
    <row r="217" spans="1:9" ht="37.5" customHeight="1" x14ac:dyDescent="0.4">
      <c r="A217" s="99" t="s">
        <v>608</v>
      </c>
      <c r="B217" s="99"/>
      <c r="C217" s="99"/>
      <c r="D217" s="99"/>
      <c r="E217" s="99"/>
      <c r="F217" s="99"/>
      <c r="G217" s="99"/>
      <c r="H217" s="99"/>
    </row>
    <row r="218" spans="1:9" x14ac:dyDescent="0.4">
      <c r="A218" s="83" t="s">
        <v>402</v>
      </c>
      <c r="B218" s="128"/>
      <c r="C218" s="128"/>
      <c r="D218" s="128"/>
      <c r="E218" s="128"/>
      <c r="F218" s="128"/>
      <c r="G218" s="128"/>
      <c r="H218" s="129"/>
    </row>
    <row r="219" spans="1:9" x14ac:dyDescent="0.4">
      <c r="A219" s="84" t="s">
        <v>403</v>
      </c>
      <c r="B219" s="130"/>
      <c r="C219" s="130"/>
      <c r="D219" s="130"/>
      <c r="E219" s="130"/>
      <c r="F219" s="130"/>
      <c r="G219" s="130"/>
      <c r="H219" s="131"/>
    </row>
    <row r="220" spans="1:9" x14ac:dyDescent="0.4">
      <c r="A220" s="85" t="s">
        <v>404</v>
      </c>
      <c r="B220" s="132"/>
      <c r="C220" s="132"/>
      <c r="D220" s="132"/>
      <c r="E220" s="132"/>
      <c r="F220" s="132"/>
      <c r="G220" s="132"/>
      <c r="H220" s="133"/>
    </row>
    <row r="221" spans="1:9" x14ac:dyDescent="0.4">
      <c r="A221" s="134" t="s">
        <v>405</v>
      </c>
      <c r="B221" s="134"/>
      <c r="C221" s="134"/>
      <c r="D221" s="134"/>
      <c r="E221" s="134"/>
      <c r="F221" s="134"/>
      <c r="G221" s="134"/>
      <c r="H221" s="134"/>
    </row>
    <row r="223" spans="1:9" ht="18.75" customHeight="1" x14ac:dyDescent="0.4">
      <c r="A223" s="91" t="s">
        <v>576</v>
      </c>
      <c r="B223" s="91"/>
      <c r="C223" s="91"/>
      <c r="D223" s="91"/>
      <c r="E223" s="91"/>
      <c r="F223" s="91"/>
      <c r="G223" s="101" t="str">
        <f>IF($H$2="","",$H$1&amp;"　"&amp;$H$2)</f>
        <v/>
      </c>
      <c r="H223" s="101"/>
    </row>
    <row r="224" spans="1:9" ht="56.25" customHeight="1" x14ac:dyDescent="0.4">
      <c r="A224" s="99" t="s">
        <v>575</v>
      </c>
      <c r="B224" s="99"/>
      <c r="C224" s="99"/>
      <c r="D224" s="99"/>
      <c r="E224" s="99"/>
      <c r="F224" s="99"/>
      <c r="G224" s="99"/>
      <c r="H224" s="99"/>
    </row>
    <row r="225" spans="1:9" ht="281.25" customHeight="1" x14ac:dyDescent="0.4">
      <c r="A225" s="111"/>
      <c r="B225" s="116"/>
      <c r="C225" s="116"/>
      <c r="D225" s="116"/>
      <c r="E225" s="116"/>
      <c r="F225" s="116"/>
      <c r="G225" s="117"/>
      <c r="H225" s="73" t="str">
        <f>IF(I225&gt;400,"文字数オーバー",IF(I225&lt;=0,"未記入",I225&amp;"文字"))</f>
        <v>未記入</v>
      </c>
      <c r="I225" s="2">
        <f>LEN(SUBSTITUTE(SUBSTITUTE(SUBSTITUTE(SUBSTITUTE(A225, CHAR(10), ""), CHAR(13), ""), " ", ""),"　",""))</f>
        <v>0</v>
      </c>
    </row>
    <row r="227" spans="1:9" ht="56.25" customHeight="1" x14ac:dyDescent="0.4">
      <c r="A227" s="99" t="s">
        <v>503</v>
      </c>
      <c r="B227" s="99"/>
      <c r="C227" s="99"/>
      <c r="D227" s="99"/>
      <c r="E227" s="99"/>
      <c r="F227" s="99"/>
      <c r="G227" s="99"/>
      <c r="H227" s="99"/>
    </row>
    <row r="228" spans="1:9" ht="281.25" customHeight="1" x14ac:dyDescent="0.4">
      <c r="A228" s="111"/>
      <c r="B228" s="116"/>
      <c r="C228" s="116"/>
      <c r="D228" s="116"/>
      <c r="E228" s="116"/>
      <c r="F228" s="116"/>
      <c r="G228" s="117"/>
      <c r="H228" s="73" t="str">
        <f>IF(I228&gt;400,"文字数オーバー",IF(I228&lt;=0,"未記入",I228&amp;"文字"))</f>
        <v>未記入</v>
      </c>
      <c r="I228" s="2">
        <f>LEN(SUBSTITUTE(SUBSTITUTE(SUBSTITUTE(SUBSTITUTE(A228, CHAR(10), ""), CHAR(13), ""), " ", ""),"　",""))</f>
        <v>0</v>
      </c>
    </row>
    <row r="230" spans="1:9" ht="18.75" customHeight="1" x14ac:dyDescent="0.4">
      <c r="A230" s="91" t="s">
        <v>578</v>
      </c>
      <c r="B230" s="91"/>
      <c r="C230" s="91"/>
      <c r="D230" s="91"/>
      <c r="E230" s="91"/>
      <c r="F230" s="91"/>
      <c r="G230" s="101" t="str">
        <f>IF($H$2="","",$H$1&amp;"　"&amp;$H$2)</f>
        <v/>
      </c>
      <c r="H230" s="101"/>
    </row>
    <row r="231" spans="1:9" ht="37.5" customHeight="1" x14ac:dyDescent="0.4">
      <c r="A231" s="99" t="s">
        <v>577</v>
      </c>
      <c r="B231" s="99"/>
      <c r="C231" s="99"/>
      <c r="D231" s="99"/>
      <c r="E231" s="99"/>
      <c r="F231" s="99"/>
      <c r="G231" s="99"/>
      <c r="H231" s="99"/>
    </row>
    <row r="232" spans="1:9" ht="187.5" customHeight="1" x14ac:dyDescent="0.4">
      <c r="A232" s="102"/>
      <c r="B232" s="103"/>
      <c r="C232" s="103"/>
      <c r="D232" s="103"/>
      <c r="E232" s="103"/>
      <c r="F232" s="103"/>
      <c r="G232" s="104"/>
      <c r="H232" s="26" t="str">
        <f>IF(I232&gt;850,"文字数オーバー",IF(I232&lt;=0,"未記入",I232&amp;"文字"))</f>
        <v>未記入</v>
      </c>
      <c r="I232" s="2">
        <f>LEN(SUBSTITUTE(SUBSTITUTE(SUBSTITUTE(SUBSTITUTE(A232, CHAR(10), ""), CHAR(13), ""), " ", ""),"　",""))</f>
        <v>0</v>
      </c>
    </row>
    <row r="233" spans="1:9" ht="206.25" customHeight="1" x14ac:dyDescent="0.4">
      <c r="A233" s="105"/>
      <c r="B233" s="106"/>
      <c r="C233" s="106"/>
      <c r="D233" s="106"/>
      <c r="E233" s="106"/>
      <c r="F233" s="106"/>
      <c r="G233" s="107"/>
      <c r="H233" s="26"/>
    </row>
    <row r="234" spans="1:9" ht="187.5" customHeight="1" x14ac:dyDescent="0.4">
      <c r="A234" s="108"/>
      <c r="B234" s="109"/>
      <c r="C234" s="109"/>
      <c r="D234" s="109"/>
      <c r="E234" s="109"/>
      <c r="F234" s="109"/>
      <c r="G234" s="110"/>
    </row>
    <row r="236" spans="1:9" s="91" customFormat="1" ht="18.75" customHeight="1" x14ac:dyDescent="0.4">
      <c r="A236" s="91" t="s">
        <v>580</v>
      </c>
      <c r="G236" s="101" t="str">
        <f>IF($H$2="","",$H$1&amp;"　"&amp;$H$2)</f>
        <v/>
      </c>
      <c r="H236" s="101"/>
    </row>
    <row r="237" spans="1:9" ht="37.5" customHeight="1" x14ac:dyDescent="0.4">
      <c r="A237" s="99" t="s">
        <v>579</v>
      </c>
      <c r="B237" s="99"/>
      <c r="C237" s="99"/>
      <c r="D237" s="99"/>
      <c r="E237" s="99"/>
      <c r="F237" s="99"/>
      <c r="G237" s="99"/>
      <c r="H237" s="99"/>
    </row>
    <row r="238" spans="1:9" ht="187.5" customHeight="1" x14ac:dyDescent="0.4">
      <c r="A238" s="102"/>
      <c r="B238" s="103"/>
      <c r="C238" s="103"/>
      <c r="D238" s="103"/>
      <c r="E238" s="103"/>
      <c r="F238" s="103"/>
      <c r="G238" s="104"/>
      <c r="H238" s="62" t="str">
        <f>IF(I238&gt;850,"文字数オーバー",IF(I238&lt;=0,"未記入",I238&amp;"文字"))</f>
        <v>未記入</v>
      </c>
      <c r="I238" s="2">
        <f>LEN(SUBSTITUTE(SUBSTITUTE(SUBSTITUTE(SUBSTITUTE(A238, CHAR(10), ""), CHAR(13), ""), " ", ""),"　",""))</f>
        <v>0</v>
      </c>
    </row>
    <row r="239" spans="1:9" ht="206.25" customHeight="1" x14ac:dyDescent="0.4">
      <c r="A239" s="105"/>
      <c r="B239" s="106"/>
      <c r="C239" s="106"/>
      <c r="D239" s="106"/>
      <c r="E239" s="106"/>
      <c r="F239" s="106"/>
      <c r="G239" s="107"/>
      <c r="H239" s="62"/>
    </row>
    <row r="240" spans="1:9" ht="187.5" customHeight="1" x14ac:dyDescent="0.4">
      <c r="A240" s="108"/>
      <c r="B240" s="109"/>
      <c r="C240" s="109"/>
      <c r="D240" s="109"/>
      <c r="E240" s="109"/>
      <c r="F240" s="109"/>
      <c r="G240" s="110"/>
    </row>
    <row r="242" spans="1:9" ht="37.5" customHeight="1" x14ac:dyDescent="0.4">
      <c r="A242" s="99" t="s">
        <v>581</v>
      </c>
      <c r="B242" s="99"/>
      <c r="C242" s="99"/>
      <c r="D242" s="99"/>
      <c r="E242" s="99"/>
      <c r="F242" s="99"/>
      <c r="G242" s="99"/>
      <c r="H242" s="99"/>
    </row>
    <row r="243" spans="1:9" x14ac:dyDescent="0.4">
      <c r="A243" s="118" t="s">
        <v>582</v>
      </c>
      <c r="B243" s="118"/>
      <c r="C243" s="118"/>
      <c r="D243" s="118"/>
      <c r="E243" s="118"/>
      <c r="F243" s="118"/>
      <c r="G243" s="101" t="str">
        <f>IF($H$2="","",$H$1&amp;"　"&amp;$H$2)</f>
        <v/>
      </c>
      <c r="H243" s="101"/>
    </row>
    <row r="244" spans="1:9" ht="300" customHeight="1" x14ac:dyDescent="0.4">
      <c r="A244" s="111"/>
      <c r="B244" s="116"/>
      <c r="C244" s="116"/>
      <c r="D244" s="116"/>
      <c r="E244" s="116"/>
      <c r="F244" s="116"/>
      <c r="G244" s="117"/>
      <c r="H244" s="26" t="str">
        <f>IF(I244&gt;450,"文字数オーバー",IF(I244&lt;=0,"未記入",I244&amp;"文字"))</f>
        <v>未記入</v>
      </c>
      <c r="I244" s="2">
        <f>LEN(SUBSTITUTE(SUBSTITUTE(SUBSTITUTE(SUBSTITUTE(A244, CHAR(10), ""), CHAR(13), ""), " ", ""),"　",""))</f>
        <v>0</v>
      </c>
    </row>
    <row r="246" spans="1:9" ht="56.25" customHeight="1" x14ac:dyDescent="0.4">
      <c r="A246" s="99" t="s">
        <v>504</v>
      </c>
      <c r="B246" s="99"/>
      <c r="C246" s="99"/>
      <c r="D246" s="99"/>
      <c r="E246" s="99"/>
      <c r="F246" s="99"/>
      <c r="G246" s="99"/>
      <c r="H246" s="99"/>
    </row>
    <row r="247" spans="1:9" ht="300" customHeight="1" x14ac:dyDescent="0.4">
      <c r="A247" s="111"/>
      <c r="B247" s="112"/>
      <c r="C247" s="112"/>
      <c r="D247" s="112"/>
      <c r="E247" s="112"/>
      <c r="F247" s="112"/>
      <c r="G247" s="113"/>
      <c r="H247" s="92" t="str">
        <f>IF(I247&gt;450,"文字数オーバー",IF(I247&lt;=0,"未記入",I247&amp;"文字"))</f>
        <v>未記入</v>
      </c>
      <c r="I247" s="2">
        <f>LEN(SUBSTITUTE(SUBSTITUTE(SUBSTITUTE(SUBSTITUTE(A247, CHAR(10), ""), CHAR(13), ""), " ", ""),"　",""))</f>
        <v>0</v>
      </c>
    </row>
    <row r="248" spans="1:9" x14ac:dyDescent="0.4">
      <c r="A248" s="2" t="s">
        <v>595</v>
      </c>
    </row>
    <row r="249" spans="1:9" ht="18.75" customHeight="1" x14ac:dyDescent="0.4">
      <c r="A249" s="91" t="s">
        <v>594</v>
      </c>
      <c r="B249" s="91"/>
      <c r="C249" s="91"/>
      <c r="D249" s="91"/>
      <c r="E249" s="91"/>
      <c r="F249" s="91"/>
      <c r="G249" s="101" t="str">
        <f>IF($H$2="","",$H$1&amp;"　"&amp;$H$2)</f>
        <v/>
      </c>
      <c r="H249" s="101"/>
    </row>
    <row r="250" spans="1:9" ht="300" customHeight="1" x14ac:dyDescent="0.4">
      <c r="A250" s="111"/>
      <c r="B250" s="112"/>
      <c r="C250" s="112"/>
      <c r="D250" s="112"/>
      <c r="E250" s="112"/>
      <c r="F250" s="112"/>
      <c r="G250" s="113"/>
      <c r="H250" s="26" t="str">
        <f>IF(I250&gt;450,"文字数オーバー",IF(I250&lt;=0,"未記入",I250&amp;"文字"))</f>
        <v>未記入</v>
      </c>
      <c r="I250" s="2">
        <f>LEN(SUBSTITUTE(SUBSTITUTE(SUBSTITUTE(SUBSTITUTE(A250, CHAR(10), ""), CHAR(13), ""), " ", ""),"　",""))</f>
        <v>0</v>
      </c>
    </row>
    <row r="251" spans="1:9" x14ac:dyDescent="0.4">
      <c r="A251" s="1" t="s">
        <v>505</v>
      </c>
      <c r="B251" s="1"/>
      <c r="C251" s="1"/>
      <c r="D251" s="1"/>
      <c r="E251" s="1"/>
      <c r="F251" s="1"/>
      <c r="G251" s="1"/>
      <c r="H251" s="1"/>
    </row>
    <row r="252" spans="1:9" ht="37.5" customHeight="1" x14ac:dyDescent="0.4">
      <c r="A252" s="100" t="s">
        <v>583</v>
      </c>
      <c r="B252" s="100"/>
      <c r="C252" s="100"/>
      <c r="D252" s="100"/>
      <c r="E252" s="100"/>
      <c r="F252" s="100"/>
    </row>
    <row r="253" spans="1:9" ht="281.25" customHeight="1" x14ac:dyDescent="0.4">
      <c r="A253" s="111"/>
      <c r="B253" s="112"/>
      <c r="C253" s="112"/>
      <c r="D253" s="112"/>
      <c r="E253" s="112"/>
      <c r="F253" s="112"/>
      <c r="G253" s="113"/>
      <c r="H253" s="26" t="str">
        <f>IF(I253&gt;400,"文字数オーバー",IF(I253&lt;=0,"未記入",I253&amp;"文字"))</f>
        <v>未記入</v>
      </c>
      <c r="I253" s="2">
        <f>LEN(SUBSTITUTE(SUBSTITUTE(SUBSTITUTE(SUBSTITUTE(A253, CHAR(10), ""), CHAR(13), ""), " ", ""),"　",""))</f>
        <v>0</v>
      </c>
    </row>
    <row r="255" spans="1:9" x14ac:dyDescent="0.4">
      <c r="A255" s="1" t="s">
        <v>609</v>
      </c>
      <c r="B255" s="1"/>
      <c r="C255" s="1"/>
      <c r="D255" s="1"/>
      <c r="E255" s="1"/>
      <c r="F255" s="1"/>
      <c r="G255" s="1"/>
      <c r="H255" s="1"/>
    </row>
    <row r="256" spans="1:9" x14ac:dyDescent="0.4">
      <c r="A256" s="96"/>
      <c r="B256" s="96"/>
      <c r="C256" s="96"/>
      <c r="D256" s="96"/>
      <c r="E256" s="96"/>
      <c r="F256" s="96"/>
      <c r="G256" s="101" t="str">
        <f>IF($H$2="","",$H$1&amp;"　"&amp;$H$2)</f>
        <v/>
      </c>
      <c r="H256" s="101"/>
    </row>
    <row r="257" spans="1:9" x14ac:dyDescent="0.4">
      <c r="A257" s="115" t="s">
        <v>507</v>
      </c>
      <c r="B257" s="115"/>
      <c r="C257" s="115"/>
      <c r="D257" s="115"/>
      <c r="E257" s="115"/>
      <c r="F257" s="115"/>
      <c r="G257" s="115"/>
      <c r="H257" s="115"/>
    </row>
    <row r="258" spans="1:9" ht="281.25" customHeight="1" x14ac:dyDescent="0.4">
      <c r="A258" s="111"/>
      <c r="B258" s="116"/>
      <c r="C258" s="116"/>
      <c r="D258" s="116"/>
      <c r="E258" s="116"/>
      <c r="F258" s="116"/>
      <c r="G258" s="117"/>
      <c r="H258" s="26" t="str">
        <f>IF(I258&gt;400,"文字数オーバー",IF(I258&lt;=0,"未記入",I258&amp;"文字"))</f>
        <v>未記入</v>
      </c>
      <c r="I258" s="2">
        <f>LEN(SUBSTITUTE(SUBSTITUTE(SUBSTITUTE(SUBSTITUTE(A258, CHAR(10), ""), CHAR(13), ""), " ", ""),"　",""))</f>
        <v>0</v>
      </c>
    </row>
    <row r="260" spans="1:9" x14ac:dyDescent="0.4">
      <c r="A260" s="1" t="s">
        <v>508</v>
      </c>
      <c r="B260" s="1"/>
      <c r="C260" s="1"/>
      <c r="D260" s="1"/>
      <c r="E260" s="1"/>
      <c r="F260" s="1"/>
      <c r="G260" s="1"/>
      <c r="H260" s="1"/>
    </row>
    <row r="261" spans="1:9" x14ac:dyDescent="0.4">
      <c r="A261" s="2" t="s">
        <v>509</v>
      </c>
    </row>
    <row r="262" spans="1:9" ht="37.5" customHeight="1" x14ac:dyDescent="0.4">
      <c r="A262" s="99" t="s">
        <v>610</v>
      </c>
      <c r="B262" s="99"/>
      <c r="C262" s="99"/>
      <c r="D262" s="99"/>
      <c r="E262" s="99"/>
      <c r="F262" s="99"/>
      <c r="G262" s="99"/>
      <c r="H262" s="99"/>
    </row>
    <row r="263" spans="1:9" ht="300" customHeight="1" x14ac:dyDescent="0.4">
      <c r="A263" s="111"/>
      <c r="B263" s="112"/>
      <c r="C263" s="112"/>
      <c r="D263" s="112"/>
      <c r="E263" s="112"/>
      <c r="F263" s="112"/>
      <c r="G263" s="113"/>
      <c r="H263" s="26" t="str">
        <f>IF(I263&gt;450,"文字数オーバー",IF(I263&lt;=0,"未記入",I263&amp;"文字"))</f>
        <v>未記入</v>
      </c>
      <c r="I263" s="2">
        <f>LEN(SUBSTITUTE(SUBSTITUTE(SUBSTITUTE(SUBSTITUTE(A263, CHAR(10), ""), CHAR(13), ""), " ", ""),"　",""))</f>
        <v>0</v>
      </c>
    </row>
    <row r="264" spans="1:9" x14ac:dyDescent="0.4">
      <c r="A264" s="2" t="s">
        <v>510</v>
      </c>
      <c r="G264" s="101" t="str">
        <f>IF($H$2="","",$H$1&amp;"　"&amp;$H$2)</f>
        <v/>
      </c>
      <c r="H264" s="101"/>
    </row>
    <row r="265" spans="1:9" ht="37.5" customHeight="1" x14ac:dyDescent="0.4">
      <c r="A265" s="99" t="s">
        <v>303</v>
      </c>
      <c r="B265" s="99"/>
      <c r="C265" s="99"/>
      <c r="D265" s="99"/>
      <c r="E265" s="99"/>
      <c r="F265" s="99"/>
      <c r="G265" s="99"/>
      <c r="H265" s="99"/>
    </row>
    <row r="266" spans="1:9" ht="262.5" customHeight="1" x14ac:dyDescent="0.4">
      <c r="A266" s="111"/>
      <c r="B266" s="112"/>
      <c r="C266" s="112"/>
      <c r="D266" s="112"/>
      <c r="E266" s="112"/>
      <c r="F266" s="112"/>
      <c r="G266" s="113"/>
      <c r="H266" s="26" t="str">
        <f>IF(I266&gt;300,"文字数オーバー",IF(I266&lt;=0,"未記入",I266&amp;"文字"))</f>
        <v>未記入</v>
      </c>
      <c r="I266" s="2">
        <f>LEN(SUBSTITUTE(SUBSTITUTE(SUBSTITUTE(SUBSTITUTE(A266, CHAR(10), ""), CHAR(13), ""), " ", ""),"　",""))</f>
        <v>0</v>
      </c>
    </row>
    <row r="267" spans="1:9" x14ac:dyDescent="0.4">
      <c r="A267" s="23"/>
      <c r="B267" s="23"/>
      <c r="C267" s="23"/>
      <c r="D267" s="23"/>
      <c r="E267" s="23"/>
      <c r="F267" s="23"/>
      <c r="G267" s="23"/>
      <c r="H267" s="26"/>
    </row>
    <row r="268" spans="1:9" x14ac:dyDescent="0.4">
      <c r="A268" s="2" t="s">
        <v>511</v>
      </c>
    </row>
    <row r="269" spans="1:9" ht="56.25" customHeight="1" x14ac:dyDescent="0.4">
      <c r="A269" s="99" t="s">
        <v>611</v>
      </c>
      <c r="B269" s="99"/>
      <c r="C269" s="99"/>
      <c r="D269" s="99"/>
      <c r="E269" s="99"/>
      <c r="F269" s="99"/>
      <c r="G269" s="99"/>
      <c r="H269" s="99"/>
    </row>
    <row r="270" spans="1:9" ht="281.25" customHeight="1" x14ac:dyDescent="0.4">
      <c r="A270" s="111"/>
      <c r="B270" s="112"/>
      <c r="C270" s="112"/>
      <c r="D270" s="112"/>
      <c r="E270" s="112"/>
      <c r="F270" s="112"/>
      <c r="G270" s="113"/>
      <c r="H270" s="26" t="str">
        <f>IF(I270&gt;400,"文字数オーバー",IF(I270&lt;=0,"未記入",I270&amp;"文字"))</f>
        <v>未記入</v>
      </c>
      <c r="I270" s="2">
        <f>LEN(SUBSTITUTE(SUBSTITUTE(SUBSTITUTE(SUBSTITUTE(A270, CHAR(10), ""), CHAR(13), ""), " ", ""),"　",""))</f>
        <v>0</v>
      </c>
    </row>
    <row r="272" spans="1:9" x14ac:dyDescent="0.4">
      <c r="A272" s="2" t="s">
        <v>512</v>
      </c>
    </row>
    <row r="273" spans="1:8" ht="93.75" customHeight="1" x14ac:dyDescent="0.4">
      <c r="A273" s="114" t="s">
        <v>622</v>
      </c>
      <c r="B273" s="114"/>
      <c r="C273" s="114"/>
      <c r="D273" s="114"/>
      <c r="E273" s="114"/>
      <c r="F273" s="114"/>
      <c r="G273" s="114"/>
      <c r="H273" s="114"/>
    </row>
  </sheetData>
  <sheetProtection algorithmName="SHA-512" hashValue="VuQW+dy/AOksa+wTVZtz098SDTjTyO46uJcWqMWr8+1H+K/nYNfGpTCKoVSL9Y0OuniIZqDAMuCFd0eq6v6EaA==" saltValue="OTFkzx2PbJiSpCs3xbwEjQ==" spinCount="100000" sheet="1" selectLockedCells="1"/>
  <mergeCells count="291">
    <mergeCell ref="G109:H109"/>
    <mergeCell ref="G128:H128"/>
    <mergeCell ref="G133:H133"/>
    <mergeCell ref="G145:H145"/>
    <mergeCell ref="B85:H85"/>
    <mergeCell ref="G77:H77"/>
    <mergeCell ref="A78:B78"/>
    <mergeCell ref="C78:F78"/>
    <mergeCell ref="A79:B79"/>
    <mergeCell ref="C79:D79"/>
    <mergeCell ref="F79:G79"/>
    <mergeCell ref="B86:H86"/>
    <mergeCell ref="B87:H87"/>
    <mergeCell ref="B88:H88"/>
    <mergeCell ref="B89:H89"/>
    <mergeCell ref="B90:H90"/>
    <mergeCell ref="B102:H102"/>
    <mergeCell ref="A114:B114"/>
    <mergeCell ref="C114:H114"/>
    <mergeCell ref="B101:H101"/>
    <mergeCell ref="A106:B106"/>
    <mergeCell ref="C106:H106"/>
    <mergeCell ref="A107:B107"/>
    <mergeCell ref="C107:H107"/>
    <mergeCell ref="G28:H28"/>
    <mergeCell ref="G40:H40"/>
    <mergeCell ref="G67:H67"/>
    <mergeCell ref="G82:H82"/>
    <mergeCell ref="G96:H96"/>
    <mergeCell ref="B100:H100"/>
    <mergeCell ref="B91:H91"/>
    <mergeCell ref="B92:H92"/>
    <mergeCell ref="B97:H97"/>
    <mergeCell ref="B98:H98"/>
    <mergeCell ref="B99:H99"/>
    <mergeCell ref="A73:B73"/>
    <mergeCell ref="C73:F73"/>
    <mergeCell ref="A74:B74"/>
    <mergeCell ref="C74:F74"/>
    <mergeCell ref="A75:B75"/>
    <mergeCell ref="C75:D75"/>
    <mergeCell ref="A76:B76"/>
    <mergeCell ref="C76:D76"/>
    <mergeCell ref="A77:B77"/>
    <mergeCell ref="A69:B69"/>
    <mergeCell ref="C69:E69"/>
    <mergeCell ref="F69:H69"/>
    <mergeCell ref="A70:B70"/>
    <mergeCell ref="C70:E70"/>
    <mergeCell ref="F70:H70"/>
    <mergeCell ref="A71:B71"/>
    <mergeCell ref="A72:B72"/>
    <mergeCell ref="C72:D72"/>
    <mergeCell ref="G64:H64"/>
    <mergeCell ref="A65:B65"/>
    <mergeCell ref="C65:F65"/>
    <mergeCell ref="A66:B66"/>
    <mergeCell ref="C66:D66"/>
    <mergeCell ref="F66:G66"/>
    <mergeCell ref="A68:B68"/>
    <mergeCell ref="C68:E68"/>
    <mergeCell ref="F68:H68"/>
    <mergeCell ref="A60:B60"/>
    <mergeCell ref="C60:F60"/>
    <mergeCell ref="A61:B61"/>
    <mergeCell ref="C61:F61"/>
    <mergeCell ref="A62:B62"/>
    <mergeCell ref="C62:D62"/>
    <mergeCell ref="A63:B63"/>
    <mergeCell ref="C63:D63"/>
    <mergeCell ref="A64:B64"/>
    <mergeCell ref="A56:B56"/>
    <mergeCell ref="C56:E56"/>
    <mergeCell ref="F56:H56"/>
    <mergeCell ref="A57:B57"/>
    <mergeCell ref="C57:E57"/>
    <mergeCell ref="F57:H57"/>
    <mergeCell ref="A58:B58"/>
    <mergeCell ref="A59:B59"/>
    <mergeCell ref="C59:D59"/>
    <mergeCell ref="G51:H51"/>
    <mergeCell ref="A52:B52"/>
    <mergeCell ref="C52:F52"/>
    <mergeCell ref="A53:B53"/>
    <mergeCell ref="C53:D53"/>
    <mergeCell ref="F53:G53"/>
    <mergeCell ref="A55:B55"/>
    <mergeCell ref="C55:E55"/>
    <mergeCell ref="F55:H55"/>
    <mergeCell ref="A47:B47"/>
    <mergeCell ref="C47:F47"/>
    <mergeCell ref="A48:B48"/>
    <mergeCell ref="C48:F48"/>
    <mergeCell ref="A49:B49"/>
    <mergeCell ref="C49:D49"/>
    <mergeCell ref="A50:B50"/>
    <mergeCell ref="C50:D50"/>
    <mergeCell ref="A51:B51"/>
    <mergeCell ref="A3:H3"/>
    <mergeCell ref="A4:H4"/>
    <mergeCell ref="B7:D7"/>
    <mergeCell ref="E7:F7"/>
    <mergeCell ref="G7:H7"/>
    <mergeCell ref="A13:B13"/>
    <mergeCell ref="C13:E13"/>
    <mergeCell ref="F13:H13"/>
    <mergeCell ref="B6:D6"/>
    <mergeCell ref="A5:L5"/>
    <mergeCell ref="A14:B14"/>
    <mergeCell ref="A15:B15"/>
    <mergeCell ref="C15:D15"/>
    <mergeCell ref="A11:B11"/>
    <mergeCell ref="C11:E11"/>
    <mergeCell ref="F11:H11"/>
    <mergeCell ref="A12:B12"/>
    <mergeCell ref="C12:E12"/>
    <mergeCell ref="F12:H12"/>
    <mergeCell ref="A19:B19"/>
    <mergeCell ref="C19:D19"/>
    <mergeCell ref="A24:B24"/>
    <mergeCell ref="G24:H24"/>
    <mergeCell ref="A25:B25"/>
    <mergeCell ref="C25:F25"/>
    <mergeCell ref="A16:B16"/>
    <mergeCell ref="C16:F16"/>
    <mergeCell ref="A17:B17"/>
    <mergeCell ref="C17:F17"/>
    <mergeCell ref="A18:B18"/>
    <mergeCell ref="C18:D18"/>
    <mergeCell ref="A20:F20"/>
    <mergeCell ref="C21:F21"/>
    <mergeCell ref="A33:A34"/>
    <mergeCell ref="B33:G33"/>
    <mergeCell ref="B34:G34"/>
    <mergeCell ref="B37:G37"/>
    <mergeCell ref="B38:G38"/>
    <mergeCell ref="B84:H84"/>
    <mergeCell ref="A26:B26"/>
    <mergeCell ref="C26:D26"/>
    <mergeCell ref="F26:G26"/>
    <mergeCell ref="A29:A32"/>
    <mergeCell ref="B31:G31"/>
    <mergeCell ref="B32:G32"/>
    <mergeCell ref="A42:B42"/>
    <mergeCell ref="C42:E42"/>
    <mergeCell ref="F42:H42"/>
    <mergeCell ref="A43:B43"/>
    <mergeCell ref="C43:E43"/>
    <mergeCell ref="F43:H43"/>
    <mergeCell ref="A44:B44"/>
    <mergeCell ref="C44:E44"/>
    <mergeCell ref="F44:H44"/>
    <mergeCell ref="A45:B45"/>
    <mergeCell ref="A46:B46"/>
    <mergeCell ref="C46:D46"/>
    <mergeCell ref="A116:B116"/>
    <mergeCell ref="C116:H116"/>
    <mergeCell ref="A110:H110"/>
    <mergeCell ref="A111:B111"/>
    <mergeCell ref="C111:H111"/>
    <mergeCell ref="A112:B112"/>
    <mergeCell ref="C112:H112"/>
    <mergeCell ref="A113:B113"/>
    <mergeCell ref="C113:H113"/>
    <mergeCell ref="A115:B115"/>
    <mergeCell ref="C115:H115"/>
    <mergeCell ref="A130:G130"/>
    <mergeCell ref="A138:G138"/>
    <mergeCell ref="B141:G141"/>
    <mergeCell ref="B142:G142"/>
    <mergeCell ref="B143:G143"/>
    <mergeCell ref="A147:G147"/>
    <mergeCell ref="A118:B118"/>
    <mergeCell ref="C118:H118"/>
    <mergeCell ref="A119:B119"/>
    <mergeCell ref="C119:H119"/>
    <mergeCell ref="B122:H122"/>
    <mergeCell ref="B123:H123"/>
    <mergeCell ref="A132:H132"/>
    <mergeCell ref="A134:G134"/>
    <mergeCell ref="A137:H137"/>
    <mergeCell ref="A140:H140"/>
    <mergeCell ref="A129:H129"/>
    <mergeCell ref="A149:H149"/>
    <mergeCell ref="A150:G150"/>
    <mergeCell ref="A156:H156"/>
    <mergeCell ref="A158:B158"/>
    <mergeCell ref="A159:B159"/>
    <mergeCell ref="A160:B160"/>
    <mergeCell ref="E160:H160"/>
    <mergeCell ref="A152:H152"/>
    <mergeCell ref="A153:G153"/>
    <mergeCell ref="G155:H155"/>
    <mergeCell ref="A166:B167"/>
    <mergeCell ref="D166:H166"/>
    <mergeCell ref="D167:H167"/>
    <mergeCell ref="A168:B168"/>
    <mergeCell ref="A169:B169"/>
    <mergeCell ref="A170:B170"/>
    <mergeCell ref="E170:H170"/>
    <mergeCell ref="G173:H173"/>
    <mergeCell ref="A161:H161"/>
    <mergeCell ref="A164:B164"/>
    <mergeCell ref="D164:E164"/>
    <mergeCell ref="F164:H164"/>
    <mergeCell ref="A165:B165"/>
    <mergeCell ref="C165:H165"/>
    <mergeCell ref="A176:B177"/>
    <mergeCell ref="D176:H176"/>
    <mergeCell ref="D177:H177"/>
    <mergeCell ref="A178:B178"/>
    <mergeCell ref="A179:B179"/>
    <mergeCell ref="A180:B180"/>
    <mergeCell ref="E180:H180"/>
    <mergeCell ref="A171:H171"/>
    <mergeCell ref="A174:B174"/>
    <mergeCell ref="D174:E174"/>
    <mergeCell ref="F174:H174"/>
    <mergeCell ref="A175:B175"/>
    <mergeCell ref="C175:H175"/>
    <mergeCell ref="A197:C197"/>
    <mergeCell ref="D197:H197"/>
    <mergeCell ref="A198:C198"/>
    <mergeCell ref="D198:H198"/>
    <mergeCell ref="A199:C199"/>
    <mergeCell ref="A183:B183"/>
    <mergeCell ref="D183:E183"/>
    <mergeCell ref="F183:H183"/>
    <mergeCell ref="A184:B184"/>
    <mergeCell ref="C184:H184"/>
    <mergeCell ref="A185:B186"/>
    <mergeCell ref="D185:H185"/>
    <mergeCell ref="D186:H186"/>
    <mergeCell ref="A187:B187"/>
    <mergeCell ref="A188:B188"/>
    <mergeCell ref="A189:B189"/>
    <mergeCell ref="A192:C192"/>
    <mergeCell ref="D192:H192"/>
    <mergeCell ref="A193:C196"/>
    <mergeCell ref="E193:H193"/>
    <mergeCell ref="E194:H194"/>
    <mergeCell ref="E195:H195"/>
    <mergeCell ref="E196:H196"/>
    <mergeCell ref="E189:H189"/>
    <mergeCell ref="D199:H199"/>
    <mergeCell ref="G209:H209"/>
    <mergeCell ref="A224:H224"/>
    <mergeCell ref="G223:H223"/>
    <mergeCell ref="A242:H242"/>
    <mergeCell ref="A244:G244"/>
    <mergeCell ref="A250:G250"/>
    <mergeCell ref="A263:G263"/>
    <mergeCell ref="A269:H269"/>
    <mergeCell ref="A205:H205"/>
    <mergeCell ref="B206:D206"/>
    <mergeCell ref="F206:G206"/>
    <mergeCell ref="A211:G211"/>
    <mergeCell ref="A215:G215"/>
    <mergeCell ref="A210:H210"/>
    <mergeCell ref="A214:H214"/>
    <mergeCell ref="A238:G240"/>
    <mergeCell ref="A212:H212"/>
    <mergeCell ref="A217:H217"/>
    <mergeCell ref="B218:H218"/>
    <mergeCell ref="B219:H219"/>
    <mergeCell ref="B220:H220"/>
    <mergeCell ref="A221:H221"/>
    <mergeCell ref="A225:G225"/>
    <mergeCell ref="A227:H227"/>
    <mergeCell ref="A252:F252"/>
    <mergeCell ref="G249:H249"/>
    <mergeCell ref="G256:H256"/>
    <mergeCell ref="G264:H264"/>
    <mergeCell ref="A232:G234"/>
    <mergeCell ref="A270:G270"/>
    <mergeCell ref="A273:H273"/>
    <mergeCell ref="A253:G253"/>
    <mergeCell ref="A257:H257"/>
    <mergeCell ref="A258:G258"/>
    <mergeCell ref="A262:H262"/>
    <mergeCell ref="A265:H265"/>
    <mergeCell ref="A266:G266"/>
    <mergeCell ref="A247:G247"/>
    <mergeCell ref="A231:H231"/>
    <mergeCell ref="G230:H230"/>
    <mergeCell ref="A237:H237"/>
    <mergeCell ref="G236:H236"/>
    <mergeCell ref="A243:F243"/>
    <mergeCell ref="G243:H243"/>
    <mergeCell ref="A228:G228"/>
    <mergeCell ref="A246:H246"/>
  </mergeCells>
  <phoneticPr fontId="1"/>
  <conditionalFormatting sqref="C21 D192 A232:A233 G7 C11:H13 C14 E14 G14 C15:D15 C16:F17 C18:D19 E24 G24:H24 C26:D26 F26:G26 A130:G130 A138:G138 A147:G147 A150:G150 C164:C165 D166:D167 E168:E169 G168:G169 A211:G211 A215:G215 A244:G244 A250:G250 A253:G253 A258:G258 A263:G263 A266:G266 A270:G270 C24:C25 B141:G143 B7:D7">
    <cfRule type="containsBlanks" dxfId="29" priority="24">
      <formula>LEN(TRIM(A7))=0</formula>
    </cfRule>
  </conditionalFormatting>
  <conditionalFormatting sqref="B206:D206">
    <cfRule type="expression" dxfId="28" priority="22">
      <formula>AND(OR($J$203,$J$204)=TRUE,B206="")=TRUE</formula>
    </cfRule>
  </conditionalFormatting>
  <conditionalFormatting sqref="F206:G206">
    <cfRule type="expression" dxfId="27" priority="21">
      <formula>AND(OR($J$203,$J$204)=TRUE,F206="")=TRUE</formula>
    </cfRule>
  </conditionalFormatting>
  <conditionalFormatting sqref="B38:G38">
    <cfRule type="expression" dxfId="26" priority="20">
      <formula>AND($A$38="有",B38="")=TRUE</formula>
    </cfRule>
  </conditionalFormatting>
  <conditionalFormatting sqref="B6:D6">
    <cfRule type="containsBlanks" dxfId="25" priority="18">
      <formula>LEN(TRIM(B6))=0</formula>
    </cfRule>
  </conditionalFormatting>
  <conditionalFormatting sqref="C42:H44 C45 E45 G45 C46:D46 C47:F48 C49:D50 G51:H51 C53:D53 F53:G53 C51:C52">
    <cfRule type="containsBlanks" dxfId="24" priority="17">
      <formula>LEN(TRIM(C42))=0</formula>
    </cfRule>
  </conditionalFormatting>
  <conditionalFormatting sqref="A134:G134">
    <cfRule type="containsBlanks" dxfId="23" priority="13">
      <formula>LEN(TRIM(A134))=0</formula>
    </cfRule>
  </conditionalFormatting>
  <conditionalFormatting sqref="A153:G153">
    <cfRule type="containsBlanks" dxfId="22" priority="12">
      <formula>LEN(TRIM(A153))=0</formula>
    </cfRule>
  </conditionalFormatting>
  <conditionalFormatting sqref="A238:A239">
    <cfRule type="containsBlanks" dxfId="21" priority="11">
      <formula>LEN(TRIM(A238))=0</formula>
    </cfRule>
  </conditionalFormatting>
  <conditionalFormatting sqref="A225:G225">
    <cfRule type="containsBlanks" dxfId="20" priority="9">
      <formula>LEN(TRIM(A225))=0</formula>
    </cfRule>
  </conditionalFormatting>
  <conditionalFormatting sqref="A228:G228">
    <cfRule type="containsBlanks" dxfId="19" priority="8">
      <formula>LEN(TRIM(A228))=0</formula>
    </cfRule>
  </conditionalFormatting>
  <conditionalFormatting sqref="E51">
    <cfRule type="containsBlanks" dxfId="18" priority="4">
      <formula>LEN(TRIM(E51))=0</formula>
    </cfRule>
  </conditionalFormatting>
  <conditionalFormatting sqref="A247:G247 B218:H220">
    <cfRule type="containsBlanks" dxfId="17" priority="1">
      <formula>LEN(TRIM(A218))=0</formula>
    </cfRule>
  </conditionalFormatting>
  <dataValidations count="21">
    <dataValidation type="list" allowBlank="1" showInputMessage="1" showErrorMessage="1" sqref="D192:H192">
      <formula1>$J$192:$J$193</formula1>
    </dataValidation>
    <dataValidation type="list" allowBlank="1" showInputMessage="1" showErrorMessage="1" sqref="F26:G26 F79:G79 F66:G66 F53:G53">
      <formula1>$L$24:$L$26</formula1>
    </dataValidation>
    <dataValidation type="list" allowBlank="1" showInputMessage="1" showErrorMessage="1" sqref="C15:D15 C72:D72 C59:D59 C46:D46">
      <formula1>$J$15:$J$16</formula1>
    </dataValidation>
    <dataValidation imeMode="fullKatakana" allowBlank="1" showInputMessage="1" showErrorMessage="1" sqref="C11:H11 C42:H42 C55:H55 C68:H68"/>
    <dataValidation imeMode="on" allowBlank="1" showInputMessage="1" showErrorMessage="1" sqref="C12:H12 C19:D19 G24:H24 C26:D26 C25 B32:G32 B34:G34 B38:G38 A130:G130 A138:G138 A270:G270 A147:G147 A134:G134 A228:G228 C165:H165 D197:H197 D199:H199 B206:D206 A211:G211 A215:G215 B141:G143 C184:H184 A250:G250 A253:G253 A258:G258 A263:G263 A266:G266 C175:H175 D167:H167 C43:H43 C50:D50 G51:H51 C52 C53:D53 C56:H56 C63:D63 G64:H64 C65 C66:D66 C69:H69 C76:D76 G77:H77 C78 C79:D79 A150:G150 A153:G153 B6:D6 D177:H177 A225:G225 D186:H186 A244:G244 A247:G247"/>
    <dataValidation imeMode="off" allowBlank="1" showInputMessage="1" showErrorMessage="1" sqref="C13:H13 C17:F17 C29:C30 F29:F30 C160 D166:H166 C189 C61:F61 C170 D176:H176 D198:H198 F206:G206 C180 C70:H70 C44:H44 C48:F48 C74:F74 C57:H57 D185:H185"/>
    <dataValidation type="whole" imeMode="off" allowBlank="1" showInputMessage="1" showErrorMessage="1" sqref="C14 C45 C58 C71">
      <formula1>1900</formula1>
      <formula2>2020</formula2>
    </dataValidation>
    <dataValidation type="whole" imeMode="off" allowBlank="1" showInputMessage="1" showErrorMessage="1" sqref="E14 E45 E58 E71">
      <formula1>1</formula1>
      <formula2>12</formula2>
    </dataValidation>
    <dataValidation type="textLength" imeMode="off" allowBlank="1" showInputMessage="1" showErrorMessage="1" sqref="C16:F16 C47:F47 C60:F60 C73:F73">
      <formula1>12</formula1>
      <formula2>13</formula2>
    </dataValidation>
    <dataValidation type="list" allowBlank="1" showInputMessage="1" showErrorMessage="1" sqref="A38">
      <formula1>$J$38:$J$39</formula1>
    </dataValidation>
    <dataValidation type="whole" imeMode="off" allowBlank="1" showInputMessage="1" showErrorMessage="1" sqref="E168:E169 E178:E179 E187:E188">
      <formula1>7</formula1>
      <formula2>10</formula2>
    </dataValidation>
    <dataValidation type="whole" imeMode="off" allowBlank="1" showInputMessage="1" showErrorMessage="1" sqref="G168:G169 G178:G179 G187:G188 G14 G45 G58 G71">
      <formula1>1</formula1>
      <formula2>31</formula2>
    </dataValidation>
    <dataValidation type="list" allowBlank="1" showInputMessage="1" showErrorMessage="1" sqref="C75:D75">
      <formula1>$L$72:$L$73</formula1>
    </dataValidation>
    <dataValidation type="list" allowBlank="1" showInputMessage="1" showErrorMessage="1" sqref="B7">
      <formula1>$L$7:$L$9</formula1>
    </dataValidation>
    <dataValidation type="list" allowBlank="1" showInputMessage="1" sqref="G7:H7">
      <formula1>$O$7:$O$13</formula1>
    </dataValidation>
    <dataValidation type="textLength" imeMode="off" operator="equal" allowBlank="1" showInputMessage="1" showErrorMessage="1" sqref="C24 C51 C64 C77">
      <formula1>6</formula1>
    </dataValidation>
    <dataValidation type="list" allowBlank="1" showInputMessage="1" showErrorMessage="1" sqref="C18:D18">
      <formula1>$L$15:$L$16</formula1>
    </dataValidation>
    <dataValidation type="list" allowBlank="1" showInputMessage="1" showErrorMessage="1" sqref="C21:F21">
      <formula1>$J$21:$J$22</formula1>
    </dataValidation>
    <dataValidation type="list" allowBlank="1" showInputMessage="1" showErrorMessage="1" sqref="C49:D49">
      <formula1>$L$46:$L$47</formula1>
    </dataValidation>
    <dataValidation type="list" allowBlank="1" showInputMessage="1" showErrorMessage="1" sqref="C62:D62">
      <formula1>$L$59:$L$60</formula1>
    </dataValidation>
    <dataValidation type="list" allowBlank="1" showInputMessage="1" showErrorMessage="1" sqref="E24 E77 E64 E51">
      <formula1>$J$24:$J$26</formula1>
    </dataValidation>
  </dataValidations>
  <pageMargins left="0.7" right="0.7" top="0.75" bottom="0.75" header="0.3" footer="0.3"/>
  <pageSetup paperSize="9" orientation="portrait" r:id="rId1"/>
  <headerFooter>
    <oddFooter>&amp;P / &amp;N ページ</oddFooter>
  </headerFooter>
  <rowBreaks count="19" manualBreakCount="19">
    <brk id="27" max="16383" man="1"/>
    <brk id="39" max="16383" man="1"/>
    <brk id="66" max="16383" man="1"/>
    <brk id="80" max="16383" man="1"/>
    <brk id="95" max="16383" man="1"/>
    <brk id="108" max="16383" man="1"/>
    <brk id="126" max="16383" man="1"/>
    <brk id="131" max="16383" man="1"/>
    <brk id="144" max="16383" man="1"/>
    <brk id="154" max="16383" man="1"/>
    <brk id="172" max="16383" man="1"/>
    <brk id="207" max="16383" man="1"/>
    <brk id="222" max="16383" man="1"/>
    <brk id="229" max="16383" man="1"/>
    <brk id="235" max="16383" man="1"/>
    <brk id="241" max="16383" man="1"/>
    <brk id="247" max="16383" man="1"/>
    <brk id="254" max="16383" man="1"/>
    <brk id="263" max="16383" man="1"/>
  </rowBreaks>
  <colBreaks count="2" manualBreakCount="2">
    <brk id="8" max="1048575" man="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276225</xdr:colOff>
                    <xdr:row>84</xdr:row>
                    <xdr:rowOff>0</xdr:rowOff>
                  </from>
                  <to>
                    <xdr:col>0</xdr:col>
                    <xdr:colOff>695325</xdr:colOff>
                    <xdr:row>85</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276225</xdr:colOff>
                    <xdr:row>85</xdr:row>
                    <xdr:rowOff>0</xdr:rowOff>
                  </from>
                  <to>
                    <xdr:col>0</xdr:col>
                    <xdr:colOff>619125</xdr:colOff>
                    <xdr:row>86</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276225</xdr:colOff>
                    <xdr:row>86</xdr:row>
                    <xdr:rowOff>0</xdr:rowOff>
                  </from>
                  <to>
                    <xdr:col>0</xdr:col>
                    <xdr:colOff>619125</xdr:colOff>
                    <xdr:row>87</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276225</xdr:colOff>
                    <xdr:row>87</xdr:row>
                    <xdr:rowOff>0</xdr:rowOff>
                  </from>
                  <to>
                    <xdr:col>0</xdr:col>
                    <xdr:colOff>619125</xdr:colOff>
                    <xdr:row>88</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276225</xdr:colOff>
                    <xdr:row>88</xdr:row>
                    <xdr:rowOff>790575</xdr:rowOff>
                  </from>
                  <to>
                    <xdr:col>0</xdr:col>
                    <xdr:colOff>619125</xdr:colOff>
                    <xdr:row>88</xdr:row>
                    <xdr:rowOff>1028700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276225</xdr:colOff>
                    <xdr:row>89</xdr:row>
                    <xdr:rowOff>200025</xdr:rowOff>
                  </from>
                  <to>
                    <xdr:col>0</xdr:col>
                    <xdr:colOff>619125</xdr:colOff>
                    <xdr:row>89</xdr:row>
                    <xdr:rowOff>438150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276225</xdr:colOff>
                    <xdr:row>90</xdr:row>
                    <xdr:rowOff>219075</xdr:rowOff>
                  </from>
                  <to>
                    <xdr:col>0</xdr:col>
                    <xdr:colOff>619125</xdr:colOff>
                    <xdr:row>90</xdr:row>
                    <xdr:rowOff>457200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276225</xdr:colOff>
                    <xdr:row>91</xdr:row>
                    <xdr:rowOff>495300</xdr:rowOff>
                  </from>
                  <to>
                    <xdr:col>0</xdr:col>
                    <xdr:colOff>619125</xdr:colOff>
                    <xdr:row>91</xdr:row>
                    <xdr:rowOff>733425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295275</xdr:colOff>
                    <xdr:row>97</xdr:row>
                    <xdr:rowOff>371475</xdr:rowOff>
                  </from>
                  <to>
                    <xdr:col>0</xdr:col>
                    <xdr:colOff>619125</xdr:colOff>
                    <xdr:row>97</xdr:row>
                    <xdr:rowOff>609600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0</xdr:col>
                    <xdr:colOff>295275</xdr:colOff>
                    <xdr:row>98</xdr:row>
                    <xdr:rowOff>114300</xdr:rowOff>
                  </from>
                  <to>
                    <xdr:col>0</xdr:col>
                    <xdr:colOff>619125</xdr:colOff>
                    <xdr:row>98</xdr:row>
                    <xdr:rowOff>352425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0</xdr:col>
                    <xdr:colOff>295275</xdr:colOff>
                    <xdr:row>99</xdr:row>
                    <xdr:rowOff>114300</xdr:rowOff>
                  </from>
                  <to>
                    <xdr:col>0</xdr:col>
                    <xdr:colOff>619125</xdr:colOff>
                    <xdr:row>99</xdr:row>
                    <xdr:rowOff>352425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0</xdr:col>
                    <xdr:colOff>295275</xdr:colOff>
                    <xdr:row>99</xdr:row>
                    <xdr:rowOff>466725</xdr:rowOff>
                  </from>
                  <to>
                    <xdr:col>0</xdr:col>
                    <xdr:colOff>619125</xdr:colOff>
                    <xdr:row>100</xdr:row>
                    <xdr:rowOff>228600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295275</xdr:colOff>
                    <xdr:row>100</xdr:row>
                    <xdr:rowOff>219075</xdr:rowOff>
                  </from>
                  <to>
                    <xdr:col>0</xdr:col>
                    <xdr:colOff>619125</xdr:colOff>
                    <xdr:row>101</xdr:row>
                    <xdr:rowOff>219075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0</xdr:col>
                    <xdr:colOff>304800</xdr:colOff>
                    <xdr:row>122</xdr:row>
                    <xdr:rowOff>104775</xdr:rowOff>
                  </from>
                  <to>
                    <xdr:col>0</xdr:col>
                    <xdr:colOff>685800</xdr:colOff>
                    <xdr:row>122</xdr:row>
                    <xdr:rowOff>342900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295275</xdr:colOff>
                    <xdr:row>191</xdr:row>
                    <xdr:rowOff>228600</xdr:rowOff>
                  </from>
                  <to>
                    <xdr:col>3</xdr:col>
                    <xdr:colOff>647700</xdr:colOff>
                    <xdr:row>192</xdr:row>
                    <xdr:rowOff>228600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295275</xdr:colOff>
                    <xdr:row>192</xdr:row>
                    <xdr:rowOff>228600</xdr:rowOff>
                  </from>
                  <to>
                    <xdr:col>3</xdr:col>
                    <xdr:colOff>647700</xdr:colOff>
                    <xdr:row>193</xdr:row>
                    <xdr:rowOff>228600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295275</xdr:colOff>
                    <xdr:row>193</xdr:row>
                    <xdr:rowOff>238125</xdr:rowOff>
                  </from>
                  <to>
                    <xdr:col>3</xdr:col>
                    <xdr:colOff>647700</xdr:colOff>
                    <xdr:row>195</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xdr:col>
                    <xdr:colOff>295275</xdr:colOff>
                    <xdr:row>195</xdr:row>
                    <xdr:rowOff>0</xdr:rowOff>
                  </from>
                  <to>
                    <xdr:col>3</xdr:col>
                    <xdr:colOff>647700</xdr:colOff>
                    <xdr:row>196</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0</xdr:col>
                    <xdr:colOff>304800</xdr:colOff>
                    <xdr:row>201</xdr:row>
                    <xdr:rowOff>228600</xdr:rowOff>
                  </from>
                  <to>
                    <xdr:col>0</xdr:col>
                    <xdr:colOff>657225</xdr:colOff>
                    <xdr:row>202</xdr:row>
                    <xdr:rowOff>228600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xdr:col>
                    <xdr:colOff>266700</xdr:colOff>
                    <xdr:row>201</xdr:row>
                    <xdr:rowOff>228600</xdr:rowOff>
                  </from>
                  <to>
                    <xdr:col>2</xdr:col>
                    <xdr:colOff>619125</xdr:colOff>
                    <xdr:row>202</xdr:row>
                    <xdr:rowOff>228600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xdr:col>
                    <xdr:colOff>276225</xdr:colOff>
                    <xdr:row>201</xdr:row>
                    <xdr:rowOff>228600</xdr:rowOff>
                  </from>
                  <to>
                    <xdr:col>4</xdr:col>
                    <xdr:colOff>628650</xdr:colOff>
                    <xdr:row>202</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imeMode="off" allowBlank="1" showInputMessage="1" showErrorMessage="1">
          <x14:formula1>
            <xm:f>国・地域コード表!$A$2:$A$173</xm:f>
          </x14:formula1>
          <xm:sqref>C164 C174 C183</xm:sqref>
        </x14:dataValidation>
        <x14:dataValidation type="list" allowBlank="1" showInputMessage="1" showErrorMessage="1">
          <x14:formula1>
            <xm:f>留学計画の分野一覧!$B$1:$B$84</xm:f>
          </x14:formula1>
          <xm:sqref>B218:H220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73"/>
  <sheetViews>
    <sheetView showGridLines="0" zoomScaleNormal="100" workbookViewId="0">
      <pane xSplit="8" ySplit="5" topLeftCell="I9" activePane="bottomRight" state="frozen"/>
      <selection pane="topRight" activeCell="I1" sqref="I1"/>
      <selection pane="bottomLeft" activeCell="A4" sqref="A4"/>
      <selection pane="bottomRight" activeCell="C17" sqref="C17:F17"/>
    </sheetView>
  </sheetViews>
  <sheetFormatPr defaultRowHeight="18.75" x14ac:dyDescent="0.4"/>
  <cols>
    <col min="1" max="8" width="10" style="2" customWidth="1"/>
    <col min="9" max="9" width="9" style="2" hidden="1" customWidth="1"/>
    <col min="10" max="10" width="11.375" style="2" hidden="1" customWidth="1"/>
    <col min="11" max="15" width="9" style="2" hidden="1" customWidth="1"/>
    <col min="16" max="16384" width="9" style="2"/>
  </cols>
  <sheetData>
    <row r="1" spans="1:18" x14ac:dyDescent="0.4">
      <c r="H1" s="93" t="s">
        <v>589</v>
      </c>
    </row>
    <row r="2" spans="1:18" x14ac:dyDescent="0.4">
      <c r="H2" s="94">
        <v>25</v>
      </c>
    </row>
    <row r="3" spans="1:18" x14ac:dyDescent="0.4">
      <c r="A3" s="115" t="s">
        <v>570</v>
      </c>
      <c r="B3" s="115"/>
      <c r="C3" s="115"/>
      <c r="D3" s="115"/>
      <c r="E3" s="115"/>
      <c r="F3" s="115"/>
      <c r="G3" s="115"/>
      <c r="H3" s="115"/>
      <c r="Q3" s="63"/>
      <c r="R3" s="2" t="s">
        <v>343</v>
      </c>
    </row>
    <row r="4" spans="1:18" x14ac:dyDescent="0.4">
      <c r="A4" s="213" t="s">
        <v>598</v>
      </c>
      <c r="B4" s="213"/>
      <c r="C4" s="213"/>
      <c r="D4" s="213"/>
      <c r="E4" s="213"/>
      <c r="F4" s="213"/>
      <c r="G4" s="213"/>
      <c r="H4" s="213"/>
      <c r="Q4" s="4"/>
      <c r="R4" s="2" t="s">
        <v>321</v>
      </c>
    </row>
    <row r="5" spans="1:18" x14ac:dyDescent="0.4">
      <c r="A5" s="223" t="s">
        <v>612</v>
      </c>
      <c r="B5" s="223"/>
      <c r="C5" s="223"/>
      <c r="D5" s="223"/>
      <c r="E5" s="223"/>
      <c r="F5" s="223"/>
      <c r="G5" s="223"/>
      <c r="H5" s="223"/>
      <c r="I5" s="91"/>
      <c r="J5" s="91"/>
      <c r="K5" s="91"/>
      <c r="L5" s="91"/>
      <c r="Q5" s="2" t="s">
        <v>344</v>
      </c>
    </row>
    <row r="6" spans="1:18" x14ac:dyDescent="0.4">
      <c r="A6" s="22" t="s">
        <v>345</v>
      </c>
      <c r="B6" s="220" t="s">
        <v>522</v>
      </c>
      <c r="C6" s="221"/>
      <c r="D6" s="222"/>
    </row>
    <row r="7" spans="1:18" x14ac:dyDescent="0.4">
      <c r="A7" s="22" t="s">
        <v>0</v>
      </c>
      <c r="B7" s="214" t="s">
        <v>1</v>
      </c>
      <c r="C7" s="215"/>
      <c r="D7" s="216"/>
      <c r="E7" s="217" t="s">
        <v>1</v>
      </c>
      <c r="F7" s="217"/>
      <c r="G7" s="218" t="s">
        <v>523</v>
      </c>
      <c r="H7" s="219"/>
      <c r="J7" s="2" t="s">
        <v>3</v>
      </c>
      <c r="L7" s="2" t="s">
        <v>4</v>
      </c>
      <c r="O7" s="2" t="s">
        <v>613</v>
      </c>
    </row>
    <row r="8" spans="1:18" x14ac:dyDescent="0.4">
      <c r="L8" s="2" t="s">
        <v>5</v>
      </c>
      <c r="O8" s="2" t="s">
        <v>6</v>
      </c>
    </row>
    <row r="9" spans="1:18" x14ac:dyDescent="0.4">
      <c r="A9" s="1" t="s">
        <v>602</v>
      </c>
      <c r="B9" s="1"/>
      <c r="C9" s="1"/>
      <c r="D9" s="1"/>
      <c r="E9" s="1"/>
      <c r="F9" s="1"/>
      <c r="G9" s="1"/>
      <c r="H9" s="1"/>
      <c r="L9" s="2" t="s">
        <v>1</v>
      </c>
      <c r="O9" s="2" t="s">
        <v>601</v>
      </c>
    </row>
    <row r="10" spans="1:18" x14ac:dyDescent="0.4">
      <c r="A10" s="3" t="s">
        <v>2</v>
      </c>
      <c r="O10" s="2" t="s">
        <v>7</v>
      </c>
    </row>
    <row r="11" spans="1:18" x14ac:dyDescent="0.4">
      <c r="A11" s="191" t="s">
        <v>11</v>
      </c>
      <c r="B11" s="192"/>
      <c r="C11" s="193" t="s">
        <v>308</v>
      </c>
      <c r="D11" s="128"/>
      <c r="E11" s="128"/>
      <c r="F11" s="128" t="s">
        <v>309</v>
      </c>
      <c r="G11" s="128"/>
      <c r="H11" s="129"/>
      <c r="O11" s="2" t="s">
        <v>523</v>
      </c>
    </row>
    <row r="12" spans="1:18" ht="24" x14ac:dyDescent="0.4">
      <c r="A12" s="135" t="s">
        <v>12</v>
      </c>
      <c r="B12" s="136"/>
      <c r="C12" s="194" t="s">
        <v>310</v>
      </c>
      <c r="D12" s="195"/>
      <c r="E12" s="195"/>
      <c r="F12" s="195" t="s">
        <v>311</v>
      </c>
      <c r="G12" s="195"/>
      <c r="H12" s="196"/>
      <c r="O12" s="2" t="s">
        <v>614</v>
      </c>
    </row>
    <row r="13" spans="1:18" x14ac:dyDescent="0.4">
      <c r="A13" s="135" t="s">
        <v>13</v>
      </c>
      <c r="B13" s="136"/>
      <c r="C13" s="197" t="s">
        <v>312</v>
      </c>
      <c r="D13" s="130"/>
      <c r="E13" s="130"/>
      <c r="F13" s="130" t="s">
        <v>367</v>
      </c>
      <c r="G13" s="130"/>
      <c r="H13" s="131"/>
      <c r="O13" s="2" t="s">
        <v>615</v>
      </c>
    </row>
    <row r="14" spans="1:18" x14ac:dyDescent="0.4">
      <c r="A14" s="135" t="s">
        <v>14</v>
      </c>
      <c r="B14" s="136"/>
      <c r="C14" s="68">
        <v>2008</v>
      </c>
      <c r="D14" s="19" t="s">
        <v>15</v>
      </c>
      <c r="E14" s="46">
        <v>10</v>
      </c>
      <c r="F14" s="33" t="s">
        <v>16</v>
      </c>
      <c r="G14" s="46">
        <v>6</v>
      </c>
      <c r="H14" s="34" t="s">
        <v>17</v>
      </c>
    </row>
    <row r="15" spans="1:18" x14ac:dyDescent="0.4">
      <c r="A15" s="135" t="s">
        <v>18</v>
      </c>
      <c r="B15" s="136"/>
      <c r="C15" s="197" t="s">
        <v>21</v>
      </c>
      <c r="D15" s="131"/>
      <c r="E15" s="80" t="s">
        <v>385</v>
      </c>
      <c r="F15" s="6"/>
      <c r="G15" s="74"/>
      <c r="H15" s="74"/>
      <c r="J15" s="2" t="s">
        <v>21</v>
      </c>
      <c r="L15" s="2" t="s">
        <v>24</v>
      </c>
    </row>
    <row r="16" spans="1:18" x14ac:dyDescent="0.4">
      <c r="A16" s="135" t="s">
        <v>19</v>
      </c>
      <c r="B16" s="136"/>
      <c r="C16" s="197" t="s">
        <v>524</v>
      </c>
      <c r="D16" s="130"/>
      <c r="E16" s="203"/>
      <c r="F16" s="204"/>
      <c r="G16" s="10"/>
      <c r="H16" s="74"/>
      <c r="J16" s="2" t="s">
        <v>22</v>
      </c>
      <c r="L16" s="2" t="s">
        <v>25</v>
      </c>
    </row>
    <row r="17" spans="1:20" x14ac:dyDescent="0.4">
      <c r="A17" s="135" t="s">
        <v>20</v>
      </c>
      <c r="B17" s="136"/>
      <c r="C17" s="197" t="s">
        <v>525</v>
      </c>
      <c r="D17" s="130"/>
      <c r="E17" s="206"/>
      <c r="F17" s="207"/>
      <c r="G17" s="74"/>
      <c r="H17" s="74"/>
    </row>
    <row r="18" spans="1:20" x14ac:dyDescent="0.4">
      <c r="A18" s="135" t="s">
        <v>23</v>
      </c>
      <c r="B18" s="136"/>
      <c r="C18" s="197" t="s">
        <v>24</v>
      </c>
      <c r="D18" s="131"/>
      <c r="E18" s="24"/>
      <c r="F18" s="37"/>
    </row>
    <row r="19" spans="1:20" ht="19.5" thickBot="1" x14ac:dyDescent="0.45">
      <c r="A19" s="139" t="s">
        <v>26</v>
      </c>
      <c r="B19" s="140"/>
      <c r="C19" s="198" t="s">
        <v>313</v>
      </c>
      <c r="D19" s="133"/>
      <c r="E19" s="35" t="s">
        <v>61</v>
      </c>
      <c r="F19" s="36"/>
    </row>
    <row r="20" spans="1:20" x14ac:dyDescent="0.4">
      <c r="A20" s="208" t="s">
        <v>386</v>
      </c>
      <c r="B20" s="209"/>
      <c r="C20" s="209"/>
      <c r="D20" s="209"/>
      <c r="E20" s="209"/>
      <c r="F20" s="210"/>
    </row>
    <row r="21" spans="1:20" ht="19.5" thickBot="1" x14ac:dyDescent="0.45">
      <c r="A21" s="81" t="s">
        <v>387</v>
      </c>
      <c r="B21" s="82"/>
      <c r="C21" s="211" t="s">
        <v>388</v>
      </c>
      <c r="D21" s="211"/>
      <c r="E21" s="211"/>
      <c r="F21" s="212"/>
      <c r="J21" s="2" t="s">
        <v>388</v>
      </c>
    </row>
    <row r="22" spans="1:20" x14ac:dyDescent="0.4">
      <c r="J22" s="2" t="s">
        <v>389</v>
      </c>
    </row>
    <row r="23" spans="1:20" x14ac:dyDescent="0.4">
      <c r="A23" s="2" t="s">
        <v>603</v>
      </c>
      <c r="G23" s="10" t="s">
        <v>62</v>
      </c>
    </row>
    <row r="24" spans="1:20" x14ac:dyDescent="0.4">
      <c r="A24" s="191" t="s">
        <v>28</v>
      </c>
      <c r="B24" s="192"/>
      <c r="C24" s="71" t="s">
        <v>314</v>
      </c>
      <c r="D24" s="78" t="s">
        <v>616</v>
      </c>
      <c r="E24" s="72" t="s">
        <v>544</v>
      </c>
      <c r="F24" s="39" t="s">
        <v>30</v>
      </c>
      <c r="G24" s="199" t="s">
        <v>313</v>
      </c>
      <c r="H24" s="200"/>
      <c r="I24" s="41"/>
      <c r="J24" s="2" t="s">
        <v>44</v>
      </c>
      <c r="L24" s="2" t="s">
        <v>48</v>
      </c>
    </row>
    <row r="25" spans="1:20" x14ac:dyDescent="0.4">
      <c r="A25" s="135" t="s">
        <v>31</v>
      </c>
      <c r="B25" s="136"/>
      <c r="C25" s="201" t="s">
        <v>564</v>
      </c>
      <c r="D25" s="201"/>
      <c r="E25" s="201"/>
      <c r="F25" s="202"/>
      <c r="G25" s="40" t="s">
        <v>63</v>
      </c>
      <c r="H25" s="37"/>
      <c r="I25" s="41"/>
      <c r="J25" s="2" t="s">
        <v>544</v>
      </c>
      <c r="L25" s="2" t="s">
        <v>49</v>
      </c>
    </row>
    <row r="26" spans="1:20" x14ac:dyDescent="0.4">
      <c r="A26" s="139" t="s">
        <v>32</v>
      </c>
      <c r="B26" s="140"/>
      <c r="C26" s="184" t="s">
        <v>315</v>
      </c>
      <c r="D26" s="185"/>
      <c r="E26" s="53" t="s">
        <v>33</v>
      </c>
      <c r="F26" s="185" t="s">
        <v>48</v>
      </c>
      <c r="G26" s="186"/>
      <c r="H26" s="41"/>
      <c r="J26" s="2" t="s">
        <v>47</v>
      </c>
      <c r="L26" s="2" t="s">
        <v>50</v>
      </c>
    </row>
    <row r="28" spans="1:20" x14ac:dyDescent="0.4">
      <c r="A28" s="2" t="s">
        <v>34</v>
      </c>
      <c r="G28" s="101" t="str">
        <f>IF($H$2="","",$H$1&amp;"　"&amp;$H$2)</f>
        <v>応募番号　25</v>
      </c>
      <c r="H28" s="101"/>
    </row>
    <row r="29" spans="1:20" x14ac:dyDescent="0.4">
      <c r="A29" s="182" t="s">
        <v>35</v>
      </c>
      <c r="B29" s="75" t="s">
        <v>36</v>
      </c>
      <c r="C29" s="76"/>
      <c r="D29" s="7" t="s">
        <v>42</v>
      </c>
      <c r="E29" s="75" t="s">
        <v>41</v>
      </c>
      <c r="F29" s="76"/>
      <c r="G29" s="7" t="s">
        <v>42</v>
      </c>
      <c r="T29" s="2" t="s">
        <v>341</v>
      </c>
    </row>
    <row r="30" spans="1:20" x14ac:dyDescent="0.4">
      <c r="A30" s="182"/>
      <c r="B30" s="75" t="s">
        <v>37</v>
      </c>
      <c r="C30" s="76"/>
      <c r="D30" s="7" t="s">
        <v>42</v>
      </c>
      <c r="E30" s="75" t="s">
        <v>43</v>
      </c>
      <c r="F30" s="48" t="s">
        <v>526</v>
      </c>
      <c r="G30" s="29" t="s">
        <v>316</v>
      </c>
      <c r="T30" s="2" t="s">
        <v>342</v>
      </c>
    </row>
    <row r="31" spans="1:20" x14ac:dyDescent="0.4">
      <c r="A31" s="182"/>
      <c r="B31" s="187" t="s">
        <v>38</v>
      </c>
      <c r="C31" s="188"/>
      <c r="D31" s="188"/>
      <c r="E31" s="189"/>
      <c r="F31" s="189"/>
      <c r="G31" s="190"/>
    </row>
    <row r="32" spans="1:20" ht="150" customHeight="1" x14ac:dyDescent="0.4">
      <c r="A32" s="182"/>
      <c r="B32" s="111"/>
      <c r="C32" s="112"/>
      <c r="D32" s="112"/>
      <c r="E32" s="112"/>
      <c r="F32" s="112"/>
      <c r="G32" s="113"/>
      <c r="H32" s="73" t="str">
        <f>IF(LEN(B32)&lt;=200,LEN(B32)&amp;"文字","文字数オーバー")</f>
        <v>0文字</v>
      </c>
    </row>
    <row r="33" spans="1:12" x14ac:dyDescent="0.4">
      <c r="A33" s="182" t="s">
        <v>39</v>
      </c>
      <c r="B33" s="183" t="s">
        <v>40</v>
      </c>
      <c r="C33" s="183"/>
      <c r="D33" s="183"/>
      <c r="E33" s="183"/>
      <c r="F33" s="183"/>
      <c r="G33" s="183"/>
    </row>
    <row r="34" spans="1:12" ht="150" customHeight="1" x14ac:dyDescent="0.4">
      <c r="A34" s="182"/>
      <c r="B34" s="109"/>
      <c r="C34" s="109"/>
      <c r="D34" s="109"/>
      <c r="E34" s="109"/>
      <c r="F34" s="109"/>
      <c r="G34" s="110"/>
      <c r="H34" s="73" t="str">
        <f>IF(LEN(B34)&lt;=200,LEN(B34)&amp;"文字","文字数オーバー")</f>
        <v>0文字</v>
      </c>
    </row>
    <row r="36" spans="1:12" x14ac:dyDescent="0.4">
      <c r="A36" s="2" t="s">
        <v>391</v>
      </c>
    </row>
    <row r="37" spans="1:12" x14ac:dyDescent="0.4">
      <c r="A37" s="75" t="s">
        <v>51</v>
      </c>
      <c r="B37" s="183" t="s">
        <v>52</v>
      </c>
      <c r="C37" s="183"/>
      <c r="D37" s="183"/>
      <c r="E37" s="183"/>
      <c r="F37" s="183"/>
      <c r="G37" s="183"/>
    </row>
    <row r="38" spans="1:12" ht="150" customHeight="1" x14ac:dyDescent="0.4">
      <c r="A38" s="79" t="s">
        <v>54</v>
      </c>
      <c r="B38" s="111" t="s">
        <v>368</v>
      </c>
      <c r="C38" s="112"/>
      <c r="D38" s="112"/>
      <c r="E38" s="112"/>
      <c r="F38" s="112"/>
      <c r="G38" s="113"/>
      <c r="H38" s="73" t="str">
        <f>IF(LEN(B38)&lt;=200,LEN(B38)&amp;"文字","文字数オーバー")</f>
        <v>68文字</v>
      </c>
      <c r="J38" s="2" t="s">
        <v>53</v>
      </c>
    </row>
    <row r="39" spans="1:12" x14ac:dyDescent="0.4">
      <c r="J39" s="2" t="s">
        <v>54</v>
      </c>
    </row>
    <row r="40" spans="1:12" x14ac:dyDescent="0.4">
      <c r="A40" s="3" t="s">
        <v>346</v>
      </c>
      <c r="G40" s="101" t="str">
        <f>IF($H$2="","",$H$1&amp;"　"&amp;$H$2)</f>
        <v>応募番号　25</v>
      </c>
      <c r="H40" s="101"/>
    </row>
    <row r="41" spans="1:12" x14ac:dyDescent="0.4">
      <c r="A41" s="3" t="s">
        <v>347</v>
      </c>
    </row>
    <row r="42" spans="1:12" x14ac:dyDescent="0.4">
      <c r="A42" s="191" t="s">
        <v>11</v>
      </c>
      <c r="B42" s="192"/>
      <c r="C42" s="193" t="s">
        <v>308</v>
      </c>
      <c r="D42" s="128"/>
      <c r="E42" s="128"/>
      <c r="F42" s="128" t="s">
        <v>369</v>
      </c>
      <c r="G42" s="128"/>
      <c r="H42" s="129"/>
    </row>
    <row r="43" spans="1:12" ht="24" x14ac:dyDescent="0.4">
      <c r="A43" s="135" t="s">
        <v>12</v>
      </c>
      <c r="B43" s="136"/>
      <c r="C43" s="194" t="s">
        <v>310</v>
      </c>
      <c r="D43" s="195"/>
      <c r="E43" s="195"/>
      <c r="F43" s="195" t="s">
        <v>370</v>
      </c>
      <c r="G43" s="195"/>
      <c r="H43" s="196"/>
    </row>
    <row r="44" spans="1:12" x14ac:dyDescent="0.4">
      <c r="A44" s="135" t="s">
        <v>13</v>
      </c>
      <c r="B44" s="136"/>
      <c r="C44" s="197" t="s">
        <v>312</v>
      </c>
      <c r="D44" s="130"/>
      <c r="E44" s="130"/>
      <c r="F44" s="130" t="s">
        <v>545</v>
      </c>
      <c r="G44" s="130"/>
      <c r="H44" s="131"/>
    </row>
    <row r="45" spans="1:12" x14ac:dyDescent="0.4">
      <c r="A45" s="135" t="s">
        <v>14</v>
      </c>
      <c r="B45" s="136"/>
      <c r="C45" s="68">
        <v>2008</v>
      </c>
      <c r="D45" s="19" t="s">
        <v>15</v>
      </c>
      <c r="E45" s="46">
        <v>8</v>
      </c>
      <c r="F45" s="33" t="s">
        <v>16</v>
      </c>
      <c r="G45" s="46">
        <v>7</v>
      </c>
      <c r="H45" s="34" t="s">
        <v>17</v>
      </c>
    </row>
    <row r="46" spans="1:12" x14ac:dyDescent="0.4">
      <c r="A46" s="135" t="s">
        <v>18</v>
      </c>
      <c r="B46" s="136"/>
      <c r="C46" s="197" t="s">
        <v>21</v>
      </c>
      <c r="D46" s="131"/>
      <c r="E46" s="5"/>
      <c r="F46" s="6"/>
      <c r="G46" s="74"/>
      <c r="H46" s="74"/>
      <c r="J46" s="2" t="s">
        <v>21</v>
      </c>
      <c r="L46" s="2" t="s">
        <v>24</v>
      </c>
    </row>
    <row r="47" spans="1:12" x14ac:dyDescent="0.4">
      <c r="A47" s="135" t="s">
        <v>19</v>
      </c>
      <c r="B47" s="136"/>
      <c r="C47" s="197" t="s">
        <v>546</v>
      </c>
      <c r="D47" s="130"/>
      <c r="E47" s="203"/>
      <c r="F47" s="204"/>
      <c r="G47" s="10" t="s">
        <v>60</v>
      </c>
      <c r="H47" s="74"/>
      <c r="J47" s="2" t="s">
        <v>22</v>
      </c>
      <c r="L47" s="2" t="s">
        <v>25</v>
      </c>
    </row>
    <row r="48" spans="1:12" x14ac:dyDescent="0.4">
      <c r="A48" s="135" t="s">
        <v>20</v>
      </c>
      <c r="B48" s="136"/>
      <c r="C48" s="197" t="s">
        <v>547</v>
      </c>
      <c r="D48" s="130"/>
      <c r="E48" s="206"/>
      <c r="F48" s="207"/>
      <c r="G48" s="74"/>
      <c r="H48" s="74"/>
    </row>
    <row r="49" spans="1:12" x14ac:dyDescent="0.4">
      <c r="A49" s="135" t="s">
        <v>23</v>
      </c>
      <c r="B49" s="136"/>
      <c r="C49" s="197" t="s">
        <v>24</v>
      </c>
      <c r="D49" s="131"/>
      <c r="E49" s="24"/>
      <c r="F49" s="37"/>
    </row>
    <row r="50" spans="1:12" x14ac:dyDescent="0.4">
      <c r="A50" s="135" t="s">
        <v>26</v>
      </c>
      <c r="B50" s="136"/>
      <c r="C50" s="197" t="s">
        <v>313</v>
      </c>
      <c r="D50" s="131"/>
      <c r="E50" s="35" t="s">
        <v>61</v>
      </c>
      <c r="F50" s="36"/>
      <c r="G50" s="10" t="s">
        <v>62</v>
      </c>
    </row>
    <row r="51" spans="1:12" x14ac:dyDescent="0.4">
      <c r="A51" s="135" t="s">
        <v>28</v>
      </c>
      <c r="B51" s="136"/>
      <c r="C51" s="68" t="s">
        <v>314</v>
      </c>
      <c r="D51" s="95" t="s">
        <v>616</v>
      </c>
      <c r="E51" s="72" t="s">
        <v>544</v>
      </c>
      <c r="F51" s="39" t="s">
        <v>30</v>
      </c>
      <c r="G51" s="199" t="s">
        <v>313</v>
      </c>
      <c r="H51" s="200"/>
      <c r="J51" s="2" t="s">
        <v>44</v>
      </c>
      <c r="L51" s="2" t="s">
        <v>48</v>
      </c>
    </row>
    <row r="52" spans="1:12" x14ac:dyDescent="0.4">
      <c r="A52" s="135" t="s">
        <v>31</v>
      </c>
      <c r="B52" s="136"/>
      <c r="C52" s="201" t="s">
        <v>535</v>
      </c>
      <c r="D52" s="201"/>
      <c r="E52" s="201"/>
      <c r="F52" s="202"/>
      <c r="G52" s="40" t="s">
        <v>63</v>
      </c>
      <c r="H52" s="37"/>
      <c r="J52" s="2" t="s">
        <v>45</v>
      </c>
      <c r="L52" s="2" t="s">
        <v>49</v>
      </c>
    </row>
    <row r="53" spans="1:12" x14ac:dyDescent="0.4">
      <c r="A53" s="139" t="s">
        <v>32</v>
      </c>
      <c r="B53" s="140"/>
      <c r="C53" s="184" t="s">
        <v>315</v>
      </c>
      <c r="D53" s="185"/>
      <c r="E53" s="53" t="s">
        <v>33</v>
      </c>
      <c r="F53" s="185" t="s">
        <v>48</v>
      </c>
      <c r="G53" s="186"/>
      <c r="H53" s="41"/>
      <c r="I53" s="41"/>
      <c r="J53" s="2" t="s">
        <v>46</v>
      </c>
      <c r="L53" s="2" t="s">
        <v>50</v>
      </c>
    </row>
    <row r="54" spans="1:12" x14ac:dyDescent="0.4">
      <c r="A54" s="3" t="s">
        <v>348</v>
      </c>
    </row>
    <row r="55" spans="1:12" x14ac:dyDescent="0.4">
      <c r="A55" s="191" t="s">
        <v>11</v>
      </c>
      <c r="B55" s="192"/>
      <c r="C55" s="193" t="s">
        <v>527</v>
      </c>
      <c r="D55" s="128"/>
      <c r="E55" s="128"/>
      <c r="F55" s="128" t="s">
        <v>528</v>
      </c>
      <c r="G55" s="128"/>
      <c r="H55" s="129"/>
    </row>
    <row r="56" spans="1:12" ht="24" x14ac:dyDescent="0.4">
      <c r="A56" s="135" t="s">
        <v>12</v>
      </c>
      <c r="B56" s="136"/>
      <c r="C56" s="194" t="s">
        <v>529</v>
      </c>
      <c r="D56" s="195"/>
      <c r="E56" s="195"/>
      <c r="F56" s="195" t="s">
        <v>530</v>
      </c>
      <c r="G56" s="195"/>
      <c r="H56" s="196"/>
    </row>
    <row r="57" spans="1:12" x14ac:dyDescent="0.4">
      <c r="A57" s="135" t="s">
        <v>13</v>
      </c>
      <c r="B57" s="136"/>
      <c r="C57" s="197" t="s">
        <v>531</v>
      </c>
      <c r="D57" s="130"/>
      <c r="E57" s="130"/>
      <c r="F57" s="130" t="s">
        <v>532</v>
      </c>
      <c r="G57" s="130"/>
      <c r="H57" s="131"/>
    </row>
    <row r="58" spans="1:12" x14ac:dyDescent="0.4">
      <c r="A58" s="135" t="s">
        <v>14</v>
      </c>
      <c r="B58" s="136"/>
      <c r="C58" s="68">
        <v>2008</v>
      </c>
      <c r="D58" s="19" t="s">
        <v>15</v>
      </c>
      <c r="E58" s="46">
        <v>6</v>
      </c>
      <c r="F58" s="33" t="s">
        <v>16</v>
      </c>
      <c r="G58" s="46">
        <v>6</v>
      </c>
      <c r="H58" s="34" t="s">
        <v>17</v>
      </c>
    </row>
    <row r="59" spans="1:12" x14ac:dyDescent="0.4">
      <c r="A59" s="135" t="s">
        <v>18</v>
      </c>
      <c r="B59" s="136"/>
      <c r="C59" s="197" t="s">
        <v>22</v>
      </c>
      <c r="D59" s="131"/>
      <c r="E59" s="5"/>
      <c r="F59" s="6"/>
      <c r="G59" s="74"/>
      <c r="H59" s="74"/>
      <c r="J59" s="2" t="s">
        <v>21</v>
      </c>
      <c r="L59" s="2" t="s">
        <v>24</v>
      </c>
    </row>
    <row r="60" spans="1:12" x14ac:dyDescent="0.4">
      <c r="A60" s="135" t="s">
        <v>19</v>
      </c>
      <c r="B60" s="136"/>
      <c r="C60" s="197" t="s">
        <v>533</v>
      </c>
      <c r="D60" s="130"/>
      <c r="E60" s="203"/>
      <c r="F60" s="204"/>
      <c r="G60" s="10" t="s">
        <v>60</v>
      </c>
      <c r="H60" s="74"/>
      <c r="J60" s="2" t="s">
        <v>22</v>
      </c>
      <c r="L60" s="2" t="s">
        <v>25</v>
      </c>
    </row>
    <row r="61" spans="1:12" x14ac:dyDescent="0.4">
      <c r="A61" s="135" t="s">
        <v>20</v>
      </c>
      <c r="B61" s="136"/>
      <c r="C61" s="197" t="s">
        <v>534</v>
      </c>
      <c r="D61" s="130"/>
      <c r="E61" s="206"/>
      <c r="F61" s="207"/>
      <c r="G61" s="74"/>
      <c r="H61" s="74"/>
    </row>
    <row r="62" spans="1:12" x14ac:dyDescent="0.4">
      <c r="A62" s="135" t="s">
        <v>23</v>
      </c>
      <c r="B62" s="136"/>
      <c r="C62" s="197" t="s">
        <v>24</v>
      </c>
      <c r="D62" s="131"/>
      <c r="E62" s="24"/>
      <c r="F62" s="37"/>
    </row>
    <row r="63" spans="1:12" x14ac:dyDescent="0.4">
      <c r="A63" s="135" t="s">
        <v>26</v>
      </c>
      <c r="B63" s="136"/>
      <c r="C63" s="197" t="s">
        <v>313</v>
      </c>
      <c r="D63" s="131"/>
      <c r="E63" s="35" t="s">
        <v>61</v>
      </c>
      <c r="F63" s="36"/>
      <c r="G63" s="10" t="s">
        <v>62</v>
      </c>
    </row>
    <row r="64" spans="1:12" x14ac:dyDescent="0.4">
      <c r="A64" s="135" t="s">
        <v>28</v>
      </c>
      <c r="B64" s="136"/>
      <c r="C64" s="68" t="s">
        <v>314</v>
      </c>
      <c r="D64" s="95" t="s">
        <v>616</v>
      </c>
      <c r="E64" s="72" t="s">
        <v>544</v>
      </c>
      <c r="F64" s="39" t="s">
        <v>30</v>
      </c>
      <c r="G64" s="199" t="s">
        <v>313</v>
      </c>
      <c r="H64" s="200"/>
      <c r="J64" s="2" t="s">
        <v>44</v>
      </c>
      <c r="L64" s="2" t="s">
        <v>48</v>
      </c>
    </row>
    <row r="65" spans="1:12" x14ac:dyDescent="0.4">
      <c r="A65" s="135" t="s">
        <v>31</v>
      </c>
      <c r="B65" s="136"/>
      <c r="C65" s="201" t="s">
        <v>535</v>
      </c>
      <c r="D65" s="201"/>
      <c r="E65" s="201"/>
      <c r="F65" s="202"/>
      <c r="G65" s="40" t="s">
        <v>63</v>
      </c>
      <c r="H65" s="37"/>
      <c r="J65" s="2" t="s">
        <v>45</v>
      </c>
      <c r="L65" s="2" t="s">
        <v>49</v>
      </c>
    </row>
    <row r="66" spans="1:12" x14ac:dyDescent="0.4">
      <c r="A66" s="139" t="s">
        <v>32</v>
      </c>
      <c r="B66" s="140"/>
      <c r="C66" s="184" t="s">
        <v>315</v>
      </c>
      <c r="D66" s="185"/>
      <c r="E66" s="53" t="s">
        <v>33</v>
      </c>
      <c r="F66" s="185" t="s">
        <v>48</v>
      </c>
      <c r="G66" s="186"/>
      <c r="H66" s="41"/>
      <c r="I66" s="41"/>
      <c r="J66" s="2" t="s">
        <v>46</v>
      </c>
      <c r="L66" s="2" t="s">
        <v>50</v>
      </c>
    </row>
    <row r="67" spans="1:12" x14ac:dyDescent="0.4">
      <c r="A67" s="3" t="s">
        <v>349</v>
      </c>
      <c r="G67" s="101" t="str">
        <f>IF($H$2="","",$H$1&amp;"　"&amp;$H$2)</f>
        <v>応募番号　25</v>
      </c>
      <c r="H67" s="101"/>
    </row>
    <row r="68" spans="1:12" x14ac:dyDescent="0.4">
      <c r="A68" s="191" t="s">
        <v>11</v>
      </c>
      <c r="B68" s="192"/>
      <c r="C68" s="193" t="s">
        <v>536</v>
      </c>
      <c r="D68" s="128"/>
      <c r="E68" s="128"/>
      <c r="F68" s="128" t="s">
        <v>537</v>
      </c>
      <c r="G68" s="128"/>
      <c r="H68" s="129"/>
    </row>
    <row r="69" spans="1:12" ht="24" x14ac:dyDescent="0.4">
      <c r="A69" s="135" t="s">
        <v>12</v>
      </c>
      <c r="B69" s="136"/>
      <c r="C69" s="194" t="s">
        <v>538</v>
      </c>
      <c r="D69" s="195"/>
      <c r="E69" s="195"/>
      <c r="F69" s="195" t="s">
        <v>371</v>
      </c>
      <c r="G69" s="195"/>
      <c r="H69" s="196"/>
    </row>
    <row r="70" spans="1:12" x14ac:dyDescent="0.4">
      <c r="A70" s="135" t="s">
        <v>13</v>
      </c>
      <c r="B70" s="136"/>
      <c r="C70" s="197" t="s">
        <v>539</v>
      </c>
      <c r="D70" s="130"/>
      <c r="E70" s="130"/>
      <c r="F70" s="130" t="s">
        <v>372</v>
      </c>
      <c r="G70" s="130"/>
      <c r="H70" s="131"/>
    </row>
    <row r="71" spans="1:12" x14ac:dyDescent="0.4">
      <c r="A71" s="135" t="s">
        <v>14</v>
      </c>
      <c r="B71" s="136"/>
      <c r="C71" s="68">
        <v>2007</v>
      </c>
      <c r="D71" s="19" t="s">
        <v>15</v>
      </c>
      <c r="E71" s="46">
        <v>7</v>
      </c>
      <c r="F71" s="33" t="s">
        <v>16</v>
      </c>
      <c r="G71" s="46">
        <v>19</v>
      </c>
      <c r="H71" s="34" t="s">
        <v>17</v>
      </c>
    </row>
    <row r="72" spans="1:12" x14ac:dyDescent="0.4">
      <c r="A72" s="135" t="s">
        <v>18</v>
      </c>
      <c r="B72" s="136"/>
      <c r="C72" s="197" t="s">
        <v>22</v>
      </c>
      <c r="D72" s="131"/>
      <c r="E72" s="5"/>
      <c r="F72" s="6"/>
      <c r="G72" s="74"/>
      <c r="H72" s="74"/>
      <c r="J72" s="2" t="s">
        <v>21</v>
      </c>
      <c r="L72" s="2" t="s">
        <v>24</v>
      </c>
    </row>
    <row r="73" spans="1:12" x14ac:dyDescent="0.4">
      <c r="A73" s="135" t="s">
        <v>19</v>
      </c>
      <c r="B73" s="136"/>
      <c r="C73" s="197" t="s">
        <v>540</v>
      </c>
      <c r="D73" s="130"/>
      <c r="E73" s="203"/>
      <c r="F73" s="204"/>
      <c r="G73" s="10" t="s">
        <v>60</v>
      </c>
      <c r="H73" s="74"/>
      <c r="J73" s="2" t="s">
        <v>22</v>
      </c>
      <c r="L73" s="2" t="s">
        <v>25</v>
      </c>
    </row>
    <row r="74" spans="1:12" x14ac:dyDescent="0.4">
      <c r="A74" s="135" t="s">
        <v>20</v>
      </c>
      <c r="B74" s="136"/>
      <c r="C74" s="197" t="s">
        <v>541</v>
      </c>
      <c r="D74" s="130"/>
      <c r="E74" s="206"/>
      <c r="F74" s="207"/>
      <c r="G74" s="74"/>
      <c r="H74" s="74"/>
    </row>
    <row r="75" spans="1:12" x14ac:dyDescent="0.4">
      <c r="A75" s="135" t="s">
        <v>23</v>
      </c>
      <c r="B75" s="136"/>
      <c r="C75" s="197" t="s">
        <v>25</v>
      </c>
      <c r="D75" s="131"/>
      <c r="E75" s="24"/>
      <c r="F75" s="37"/>
    </row>
    <row r="76" spans="1:12" x14ac:dyDescent="0.4">
      <c r="A76" s="135" t="s">
        <v>26</v>
      </c>
      <c r="B76" s="136"/>
      <c r="C76" s="197" t="s">
        <v>313</v>
      </c>
      <c r="D76" s="131"/>
      <c r="E76" s="35" t="s">
        <v>61</v>
      </c>
      <c r="F76" s="36"/>
      <c r="G76" s="10" t="s">
        <v>62</v>
      </c>
    </row>
    <row r="77" spans="1:12" x14ac:dyDescent="0.4">
      <c r="A77" s="135" t="s">
        <v>28</v>
      </c>
      <c r="B77" s="136"/>
      <c r="C77" s="68" t="s">
        <v>617</v>
      </c>
      <c r="D77" s="95" t="s">
        <v>616</v>
      </c>
      <c r="E77" s="72" t="s">
        <v>544</v>
      </c>
      <c r="F77" s="39" t="s">
        <v>30</v>
      </c>
      <c r="G77" s="199" t="s">
        <v>313</v>
      </c>
      <c r="H77" s="200"/>
      <c r="J77" s="2" t="s">
        <v>44</v>
      </c>
      <c r="L77" s="2" t="s">
        <v>48</v>
      </c>
    </row>
    <row r="78" spans="1:12" x14ac:dyDescent="0.4">
      <c r="A78" s="135" t="s">
        <v>31</v>
      </c>
      <c r="B78" s="136"/>
      <c r="C78" s="201" t="s">
        <v>565</v>
      </c>
      <c r="D78" s="201"/>
      <c r="E78" s="201"/>
      <c r="F78" s="202"/>
      <c r="G78" s="40" t="s">
        <v>63</v>
      </c>
      <c r="H78" s="37"/>
      <c r="J78" s="2" t="s">
        <v>45</v>
      </c>
      <c r="L78" s="2" t="s">
        <v>49</v>
      </c>
    </row>
    <row r="79" spans="1:12" x14ac:dyDescent="0.4">
      <c r="A79" s="139" t="s">
        <v>32</v>
      </c>
      <c r="B79" s="140"/>
      <c r="C79" s="184" t="s">
        <v>315</v>
      </c>
      <c r="D79" s="185"/>
      <c r="E79" s="53" t="s">
        <v>33</v>
      </c>
      <c r="F79" s="185" t="s">
        <v>48</v>
      </c>
      <c r="G79" s="186"/>
      <c r="H79" s="41"/>
      <c r="I79" s="41"/>
      <c r="J79" s="2" t="s">
        <v>46</v>
      </c>
      <c r="L79" s="2" t="s">
        <v>50</v>
      </c>
    </row>
    <row r="80" spans="1:12" x14ac:dyDescent="0.4">
      <c r="I80" s="41"/>
    </row>
    <row r="81" spans="1:10" x14ac:dyDescent="0.4">
      <c r="A81" s="1" t="s">
        <v>55</v>
      </c>
      <c r="B81" s="1"/>
      <c r="C81" s="1"/>
      <c r="D81" s="1"/>
      <c r="E81" s="1"/>
      <c r="F81" s="1"/>
      <c r="G81" s="1"/>
      <c r="H81" s="1"/>
    </row>
    <row r="82" spans="1:10" x14ac:dyDescent="0.4">
      <c r="A82" s="2" t="s">
        <v>56</v>
      </c>
      <c r="G82" s="101" t="str">
        <f>IF($H$2="","",$H$1&amp;"　"&amp;$H$2)</f>
        <v>応募番号　25</v>
      </c>
      <c r="H82" s="101"/>
    </row>
    <row r="83" spans="1:10" x14ac:dyDescent="0.4">
      <c r="A83" s="2" t="s">
        <v>350</v>
      </c>
    </row>
    <row r="84" spans="1:10" x14ac:dyDescent="0.4">
      <c r="A84" s="18"/>
      <c r="B84" s="169" t="s">
        <v>57</v>
      </c>
      <c r="C84" s="169"/>
      <c r="D84" s="169"/>
      <c r="E84" s="169"/>
      <c r="F84" s="169"/>
      <c r="G84" s="169"/>
      <c r="H84" s="170"/>
    </row>
    <row r="85" spans="1:10" x14ac:dyDescent="0.4">
      <c r="A85" s="55"/>
      <c r="B85" s="229" t="s">
        <v>351</v>
      </c>
      <c r="C85" s="230"/>
      <c r="D85" s="230"/>
      <c r="E85" s="230"/>
      <c r="F85" s="230"/>
      <c r="G85" s="230"/>
      <c r="H85" s="231"/>
      <c r="J85" s="54" t="b">
        <v>1</v>
      </c>
    </row>
    <row r="86" spans="1:10" x14ac:dyDescent="0.4">
      <c r="A86" s="56"/>
      <c r="B86" s="224" t="s">
        <v>392</v>
      </c>
      <c r="C86" s="225"/>
      <c r="D86" s="225"/>
      <c r="E86" s="225"/>
      <c r="F86" s="225"/>
      <c r="G86" s="225"/>
      <c r="H86" s="226"/>
      <c r="J86" s="54" t="b">
        <v>1</v>
      </c>
    </row>
    <row r="87" spans="1:10" x14ac:dyDescent="0.4">
      <c r="A87" s="56"/>
      <c r="B87" s="232" t="s">
        <v>352</v>
      </c>
      <c r="C87" s="233"/>
      <c r="D87" s="233"/>
      <c r="E87" s="233"/>
      <c r="F87" s="233"/>
      <c r="G87" s="233"/>
      <c r="H87" s="234"/>
      <c r="J87" s="54" t="b">
        <v>1</v>
      </c>
    </row>
    <row r="88" spans="1:10" ht="18.75" customHeight="1" x14ac:dyDescent="0.4">
      <c r="A88" s="56"/>
      <c r="B88" s="232" t="s">
        <v>58</v>
      </c>
      <c r="C88" s="233"/>
      <c r="D88" s="233"/>
      <c r="E88" s="233"/>
      <c r="F88" s="233"/>
      <c r="G88" s="233"/>
      <c r="H88" s="234"/>
      <c r="J88" s="54" t="b">
        <v>1</v>
      </c>
    </row>
    <row r="89" spans="1:10" ht="150" customHeight="1" x14ac:dyDescent="0.4">
      <c r="A89" s="56"/>
      <c r="B89" s="180" t="s">
        <v>393</v>
      </c>
      <c r="C89" s="180"/>
      <c r="D89" s="180"/>
      <c r="E89" s="180"/>
      <c r="F89" s="180"/>
      <c r="G89" s="180"/>
      <c r="H89" s="181"/>
      <c r="J89" s="54" t="b">
        <v>1</v>
      </c>
    </row>
    <row r="90" spans="1:10" ht="56.25" customHeight="1" x14ac:dyDescent="0.4">
      <c r="A90" s="56"/>
      <c r="B90" s="180" t="s">
        <v>566</v>
      </c>
      <c r="C90" s="180"/>
      <c r="D90" s="180"/>
      <c r="E90" s="180"/>
      <c r="F90" s="180"/>
      <c r="G90" s="180"/>
      <c r="H90" s="181"/>
      <c r="J90" s="54" t="b">
        <v>1</v>
      </c>
    </row>
    <row r="91" spans="1:10" ht="56.25" customHeight="1" x14ac:dyDescent="0.4">
      <c r="A91" s="56"/>
      <c r="B91" s="180" t="s">
        <v>567</v>
      </c>
      <c r="C91" s="180"/>
      <c r="D91" s="180"/>
      <c r="E91" s="180"/>
      <c r="F91" s="180"/>
      <c r="G91" s="180"/>
      <c r="H91" s="181"/>
      <c r="J91" s="54" t="b">
        <v>1</v>
      </c>
    </row>
    <row r="92" spans="1:10" ht="93.75" customHeight="1" x14ac:dyDescent="0.4">
      <c r="A92" s="57"/>
      <c r="B92" s="167" t="s">
        <v>605</v>
      </c>
      <c r="C92" s="167"/>
      <c r="D92" s="167"/>
      <c r="E92" s="167"/>
      <c r="F92" s="167"/>
      <c r="G92" s="167"/>
      <c r="H92" s="168"/>
      <c r="J92" s="54" t="b">
        <v>1</v>
      </c>
    </row>
    <row r="94" spans="1:10" x14ac:dyDescent="0.4">
      <c r="B94" s="45" t="str">
        <f>IF(AND(J85=TRUE,J86=TRUE,J87=TRUE,J88=TRUE,J89=TRUE,J90=TRUE,J91=TRUE,J92=TRUE)=TRUE,"",J94)</f>
        <v/>
      </c>
      <c r="J94" s="2" t="s">
        <v>59</v>
      </c>
    </row>
    <row r="96" spans="1:10" x14ac:dyDescent="0.4">
      <c r="A96" s="3" t="s">
        <v>353</v>
      </c>
      <c r="G96" s="101" t="str">
        <f>IF($H$2="","",$H$1&amp;"　"&amp;$H$2)</f>
        <v>応募番号　25</v>
      </c>
      <c r="H96" s="101"/>
    </row>
    <row r="97" spans="1:10" x14ac:dyDescent="0.4">
      <c r="A97" s="18"/>
      <c r="B97" s="169" t="s">
        <v>57</v>
      </c>
      <c r="C97" s="169"/>
      <c r="D97" s="169"/>
      <c r="E97" s="169"/>
      <c r="F97" s="169"/>
      <c r="G97" s="169"/>
      <c r="H97" s="170"/>
    </row>
    <row r="98" spans="1:10" ht="75" customHeight="1" x14ac:dyDescent="0.4">
      <c r="A98" s="14"/>
      <c r="B98" s="164" t="s">
        <v>606</v>
      </c>
      <c r="C98" s="164"/>
      <c r="D98" s="164"/>
      <c r="E98" s="164"/>
      <c r="F98" s="164"/>
      <c r="G98" s="164"/>
      <c r="H98" s="165"/>
      <c r="J98" s="54" t="b">
        <v>1</v>
      </c>
    </row>
    <row r="99" spans="1:10" ht="37.5" customHeight="1" x14ac:dyDescent="0.4">
      <c r="A99" s="15"/>
      <c r="B99" s="227" t="s">
        <v>394</v>
      </c>
      <c r="C99" s="227"/>
      <c r="D99" s="227"/>
      <c r="E99" s="227"/>
      <c r="F99" s="227"/>
      <c r="G99" s="227"/>
      <c r="H99" s="228"/>
      <c r="J99" s="54" t="b">
        <v>1</v>
      </c>
    </row>
    <row r="100" spans="1:10" ht="37.5" customHeight="1" x14ac:dyDescent="0.4">
      <c r="A100" s="15"/>
      <c r="B100" s="224" t="s">
        <v>354</v>
      </c>
      <c r="C100" s="225"/>
      <c r="D100" s="225"/>
      <c r="E100" s="225"/>
      <c r="F100" s="225"/>
      <c r="G100" s="225"/>
      <c r="H100" s="226"/>
      <c r="J100" s="54" t="b">
        <v>1</v>
      </c>
    </row>
    <row r="101" spans="1:10" x14ac:dyDescent="0.4">
      <c r="A101" s="15"/>
      <c r="B101" s="235" t="s">
        <v>355</v>
      </c>
      <c r="C101" s="154"/>
      <c r="D101" s="154"/>
      <c r="E101" s="154"/>
      <c r="F101" s="154"/>
      <c r="G101" s="154"/>
      <c r="H101" s="155"/>
      <c r="J101" s="54" t="b">
        <v>1</v>
      </c>
    </row>
    <row r="102" spans="1:10" x14ac:dyDescent="0.4">
      <c r="A102" s="16"/>
      <c r="B102" s="167" t="s">
        <v>356</v>
      </c>
      <c r="C102" s="167"/>
      <c r="D102" s="167"/>
      <c r="E102" s="167"/>
      <c r="F102" s="167"/>
      <c r="G102" s="167"/>
      <c r="H102" s="168"/>
      <c r="J102" s="54" t="b">
        <v>1</v>
      </c>
    </row>
    <row r="104" spans="1:10" x14ac:dyDescent="0.4">
      <c r="B104" s="45" t="str">
        <f>IF(AND(J98=TRUE,J99=TRUE,J100=TRUE,J102=TRUE,J101=TRUE)=TRUE,"",J104)</f>
        <v/>
      </c>
      <c r="J104" s="2" t="s">
        <v>59</v>
      </c>
    </row>
    <row r="105" spans="1:10" x14ac:dyDescent="0.4">
      <c r="B105" s="45"/>
    </row>
    <row r="106" spans="1:10" x14ac:dyDescent="0.4">
      <c r="A106" s="175" t="s">
        <v>395</v>
      </c>
      <c r="B106" s="169"/>
      <c r="C106" s="169" t="s">
        <v>396</v>
      </c>
      <c r="D106" s="169"/>
      <c r="E106" s="169"/>
      <c r="F106" s="169"/>
      <c r="G106" s="169"/>
      <c r="H106" s="170"/>
    </row>
    <row r="107" spans="1:10" ht="93.75" customHeight="1" x14ac:dyDescent="0.4">
      <c r="A107" s="166" t="s">
        <v>397</v>
      </c>
      <c r="B107" s="236"/>
      <c r="C107" s="167" t="s">
        <v>398</v>
      </c>
      <c r="D107" s="167"/>
      <c r="E107" s="167"/>
      <c r="F107" s="167"/>
      <c r="G107" s="167"/>
      <c r="H107" s="168"/>
    </row>
    <row r="109" spans="1:10" x14ac:dyDescent="0.4">
      <c r="A109" s="2" t="s">
        <v>64</v>
      </c>
      <c r="G109" s="101" t="str">
        <f>IF($H$2="","",$H$1&amp;"　"&amp;$H$2)</f>
        <v>応募番号　25</v>
      </c>
      <c r="H109" s="101"/>
    </row>
    <row r="110" spans="1:10" ht="37.5" customHeight="1" x14ac:dyDescent="0.4">
      <c r="A110" s="174" t="s">
        <v>548</v>
      </c>
      <c r="B110" s="174"/>
      <c r="C110" s="174"/>
      <c r="D110" s="174"/>
      <c r="E110" s="174"/>
      <c r="F110" s="174"/>
      <c r="G110" s="174"/>
      <c r="H110" s="174"/>
    </row>
    <row r="111" spans="1:10" x14ac:dyDescent="0.4">
      <c r="A111" s="175" t="s">
        <v>65</v>
      </c>
      <c r="B111" s="169"/>
      <c r="C111" s="169" t="s">
        <v>66</v>
      </c>
      <c r="D111" s="169"/>
      <c r="E111" s="169"/>
      <c r="F111" s="169"/>
      <c r="G111" s="169"/>
      <c r="H111" s="170"/>
    </row>
    <row r="112" spans="1:10" ht="56.25" customHeight="1" x14ac:dyDescent="0.4">
      <c r="A112" s="176" t="s">
        <v>70</v>
      </c>
      <c r="B112" s="177"/>
      <c r="C112" s="177" t="s">
        <v>67</v>
      </c>
      <c r="D112" s="177"/>
      <c r="E112" s="177"/>
      <c r="F112" s="177"/>
      <c r="G112" s="177"/>
      <c r="H112" s="178"/>
    </row>
    <row r="113" spans="1:10" ht="56.25" customHeight="1" x14ac:dyDescent="0.4">
      <c r="A113" s="179" t="s">
        <v>71</v>
      </c>
      <c r="B113" s="180"/>
      <c r="C113" s="180" t="s">
        <v>563</v>
      </c>
      <c r="D113" s="180"/>
      <c r="E113" s="180"/>
      <c r="F113" s="180"/>
      <c r="G113" s="180"/>
      <c r="H113" s="181"/>
    </row>
    <row r="114" spans="1:10" ht="37.5" customHeight="1" x14ac:dyDescent="0.4">
      <c r="A114" s="179" t="s">
        <v>69</v>
      </c>
      <c r="B114" s="180"/>
      <c r="C114" s="180" t="s">
        <v>68</v>
      </c>
      <c r="D114" s="180"/>
      <c r="E114" s="180"/>
      <c r="F114" s="180"/>
      <c r="G114" s="180"/>
      <c r="H114" s="181"/>
    </row>
    <row r="115" spans="1:10" ht="37.5" customHeight="1" x14ac:dyDescent="0.4">
      <c r="A115" s="179" t="s">
        <v>72</v>
      </c>
      <c r="B115" s="180"/>
      <c r="C115" s="180" t="s">
        <v>358</v>
      </c>
      <c r="D115" s="180"/>
      <c r="E115" s="180"/>
      <c r="F115" s="180"/>
      <c r="G115" s="180"/>
      <c r="H115" s="181"/>
    </row>
    <row r="116" spans="1:10" ht="75" customHeight="1" x14ac:dyDescent="0.4">
      <c r="A116" s="166" t="s">
        <v>73</v>
      </c>
      <c r="B116" s="167"/>
      <c r="C116" s="167" t="s">
        <v>359</v>
      </c>
      <c r="D116" s="167"/>
      <c r="E116" s="167"/>
      <c r="F116" s="167"/>
      <c r="G116" s="167"/>
      <c r="H116" s="168"/>
    </row>
    <row r="117" spans="1:10" x14ac:dyDescent="0.4">
      <c r="A117" s="2" t="s">
        <v>74</v>
      </c>
    </row>
    <row r="118" spans="1:10" ht="37.5" customHeight="1" x14ac:dyDescent="0.4">
      <c r="A118" s="163" t="s">
        <v>9</v>
      </c>
      <c r="B118" s="164"/>
      <c r="C118" s="164" t="s">
        <v>76</v>
      </c>
      <c r="D118" s="164"/>
      <c r="E118" s="164"/>
      <c r="F118" s="164"/>
      <c r="G118" s="164"/>
      <c r="H118" s="165"/>
    </row>
    <row r="119" spans="1:10" ht="56.25" customHeight="1" x14ac:dyDescent="0.4">
      <c r="A119" s="166" t="s">
        <v>10</v>
      </c>
      <c r="B119" s="167"/>
      <c r="C119" s="167" t="s">
        <v>77</v>
      </c>
      <c r="D119" s="167"/>
      <c r="E119" s="167"/>
      <c r="F119" s="167"/>
      <c r="G119" s="167"/>
      <c r="H119" s="168"/>
    </row>
    <row r="121" spans="1:10" x14ac:dyDescent="0.4">
      <c r="A121" s="2" t="s">
        <v>360</v>
      </c>
    </row>
    <row r="122" spans="1:10" x14ac:dyDescent="0.4">
      <c r="A122" s="18"/>
      <c r="B122" s="169" t="s">
        <v>57</v>
      </c>
      <c r="C122" s="169"/>
      <c r="D122" s="169"/>
      <c r="E122" s="169"/>
      <c r="F122" s="169"/>
      <c r="G122" s="169"/>
      <c r="H122" s="170"/>
    </row>
    <row r="123" spans="1:10" ht="37.5" customHeight="1" x14ac:dyDescent="0.4">
      <c r="A123" s="17"/>
      <c r="B123" s="171" t="s">
        <v>317</v>
      </c>
      <c r="C123" s="171"/>
      <c r="D123" s="171"/>
      <c r="E123" s="171"/>
      <c r="F123" s="171"/>
      <c r="G123" s="171"/>
      <c r="H123" s="172"/>
      <c r="J123" s="54" t="b">
        <v>1</v>
      </c>
    </row>
    <row r="125" spans="1:10" x14ac:dyDescent="0.4">
      <c r="B125" s="45" t="str">
        <f>IF(J123=TRUE,"",J125)</f>
        <v/>
      </c>
      <c r="J125" s="2" t="s">
        <v>78</v>
      </c>
    </row>
    <row r="127" spans="1:10" x14ac:dyDescent="0.4">
      <c r="A127" s="1" t="s">
        <v>79</v>
      </c>
      <c r="B127" s="1"/>
      <c r="C127" s="1"/>
      <c r="D127" s="1"/>
      <c r="E127" s="1"/>
      <c r="F127" s="1"/>
      <c r="G127" s="1"/>
      <c r="H127" s="1"/>
    </row>
    <row r="128" spans="1:10" x14ac:dyDescent="0.4">
      <c r="A128" s="2" t="s">
        <v>80</v>
      </c>
      <c r="G128" s="101" t="str">
        <f>IF($H$2="","",$H$1&amp;"　"&amp;$H$2)</f>
        <v>応募番号　25</v>
      </c>
      <c r="H128" s="101"/>
    </row>
    <row r="129" spans="1:8" ht="37.5" customHeight="1" x14ac:dyDescent="0.4">
      <c r="A129" s="114" t="s">
        <v>373</v>
      </c>
      <c r="B129" s="114"/>
      <c r="C129" s="114"/>
      <c r="D129" s="114"/>
      <c r="E129" s="114"/>
      <c r="F129" s="114"/>
      <c r="G129" s="114"/>
      <c r="H129" s="114"/>
    </row>
    <row r="130" spans="1:8" ht="318.75" customHeight="1" x14ac:dyDescent="0.4">
      <c r="A130" s="111" t="s">
        <v>549</v>
      </c>
      <c r="B130" s="112"/>
      <c r="C130" s="112"/>
      <c r="D130" s="112"/>
      <c r="E130" s="112"/>
      <c r="F130" s="112"/>
      <c r="G130" s="113"/>
      <c r="H130" s="73" t="str">
        <f>IF(LEN(A130)&lt;=500,LEN(A130)&amp;"文字","文字数オーバー")</f>
        <v>72文字</v>
      </c>
    </row>
    <row r="131" spans="1:8" x14ac:dyDescent="0.4">
      <c r="A131" s="73"/>
    </row>
    <row r="132" spans="1:8" x14ac:dyDescent="0.4">
      <c r="A132" s="114" t="s">
        <v>571</v>
      </c>
      <c r="B132" s="114"/>
      <c r="C132" s="114"/>
      <c r="D132" s="114"/>
      <c r="E132" s="114"/>
      <c r="F132" s="114"/>
      <c r="G132" s="114"/>
      <c r="H132" s="114"/>
    </row>
    <row r="133" spans="1:8" x14ac:dyDescent="0.4">
      <c r="A133" s="89" t="s">
        <v>572</v>
      </c>
      <c r="B133" s="86"/>
      <c r="C133" s="86"/>
      <c r="D133" s="86"/>
      <c r="E133" s="86"/>
      <c r="F133" s="86"/>
      <c r="G133" s="101" t="str">
        <f>IF($H$2="","",$H$1&amp;"　"&amp;$H$2)</f>
        <v>応募番号　25</v>
      </c>
      <c r="H133" s="101"/>
    </row>
    <row r="134" spans="1:8" ht="318.75" customHeight="1" x14ac:dyDescent="0.4">
      <c r="A134" s="111" t="s">
        <v>374</v>
      </c>
      <c r="B134" s="112"/>
      <c r="C134" s="112"/>
      <c r="D134" s="112"/>
      <c r="E134" s="112"/>
      <c r="F134" s="112"/>
      <c r="G134" s="113"/>
      <c r="H134" s="73" t="str">
        <f>IF(LEN(A134)&lt;=500,LEN(A134)&amp;"文字","文字数オーバー")</f>
        <v>47文字</v>
      </c>
    </row>
    <row r="136" spans="1:8" x14ac:dyDescent="0.4">
      <c r="A136" s="11" t="s">
        <v>81</v>
      </c>
    </row>
    <row r="137" spans="1:8" ht="37.5" customHeight="1" x14ac:dyDescent="0.4">
      <c r="A137" s="173" t="s">
        <v>362</v>
      </c>
      <c r="B137" s="173"/>
      <c r="C137" s="173"/>
      <c r="D137" s="173"/>
      <c r="E137" s="173"/>
      <c r="F137" s="173"/>
      <c r="G137" s="173"/>
      <c r="H137" s="173"/>
    </row>
    <row r="138" spans="1:8" ht="37.5" customHeight="1" x14ac:dyDescent="0.4">
      <c r="A138" s="111" t="s">
        <v>568</v>
      </c>
      <c r="B138" s="116"/>
      <c r="C138" s="116"/>
      <c r="D138" s="116"/>
      <c r="E138" s="116"/>
      <c r="F138" s="116"/>
      <c r="G138" s="117"/>
      <c r="H138" s="73" t="str">
        <f>IF(LEN(A138)&lt;=40,LEN(A138)&amp;"文字","文字数オーバー")</f>
        <v>文字数オーバー</v>
      </c>
    </row>
    <row r="140" spans="1:8" ht="37.5" customHeight="1" x14ac:dyDescent="0.4">
      <c r="A140" s="99" t="s">
        <v>363</v>
      </c>
      <c r="B140" s="127"/>
      <c r="C140" s="127"/>
      <c r="D140" s="127"/>
      <c r="E140" s="127"/>
      <c r="F140" s="127"/>
      <c r="G140" s="127"/>
      <c r="H140" s="127"/>
    </row>
    <row r="141" spans="1:8" x14ac:dyDescent="0.4">
      <c r="A141" s="77" t="s">
        <v>83</v>
      </c>
      <c r="B141" s="162"/>
      <c r="C141" s="116"/>
      <c r="D141" s="116"/>
      <c r="E141" s="116"/>
      <c r="F141" s="116"/>
      <c r="G141" s="117"/>
      <c r="H141" s="73" t="str">
        <f>IF(AND(LEN(B141)&gt;=10,LEN(B141)&lt;=20)=TRUE,LEN(B141)&amp;"文字","文字数エラー")</f>
        <v>文字数エラー</v>
      </c>
    </row>
    <row r="142" spans="1:8" x14ac:dyDescent="0.4">
      <c r="A142" s="77" t="s">
        <v>84</v>
      </c>
      <c r="B142" s="162"/>
      <c r="C142" s="116"/>
      <c r="D142" s="116"/>
      <c r="E142" s="116"/>
      <c r="F142" s="116"/>
      <c r="G142" s="117"/>
      <c r="H142" s="73" t="str">
        <f>IF(AND(LEN(B142)&gt;=10,LEN(B142)&lt;=20)=TRUE,LEN(B142)&amp;"文字","文字数エラー")</f>
        <v>文字数エラー</v>
      </c>
    </row>
    <row r="143" spans="1:8" x14ac:dyDescent="0.4">
      <c r="A143" s="77" t="s">
        <v>85</v>
      </c>
      <c r="B143" s="162"/>
      <c r="C143" s="116"/>
      <c r="D143" s="116"/>
      <c r="E143" s="116"/>
      <c r="F143" s="116"/>
      <c r="G143" s="117"/>
      <c r="H143" s="73" t="str">
        <f>IF(AND(LEN(B143)&gt;=10,LEN(B143)&lt;=20)=TRUE,LEN(B143)&amp;"文字","文字数エラー")</f>
        <v>文字数エラー</v>
      </c>
    </row>
    <row r="145" spans="1:10" ht="18.75" customHeight="1" x14ac:dyDescent="0.4">
      <c r="A145" s="90" t="s">
        <v>573</v>
      </c>
      <c r="B145" s="90"/>
      <c r="C145" s="90"/>
      <c r="D145" s="90"/>
      <c r="E145" s="90"/>
      <c r="F145" s="90"/>
      <c r="G145" s="101" t="str">
        <f>IF($H$2="","",$H$1&amp;"　"&amp;$H$2)</f>
        <v>応募番号　25</v>
      </c>
      <c r="H145" s="101"/>
    </row>
    <row r="146" spans="1:10" x14ac:dyDescent="0.4">
      <c r="A146" s="87" t="s">
        <v>574</v>
      </c>
      <c r="B146" s="87"/>
      <c r="C146" s="87"/>
      <c r="D146" s="87"/>
      <c r="E146" s="87"/>
      <c r="F146" s="87"/>
      <c r="G146" s="87"/>
      <c r="H146" s="87"/>
    </row>
    <row r="147" spans="1:10" ht="168.75" customHeight="1" x14ac:dyDescent="0.4">
      <c r="A147" s="111" t="s">
        <v>550</v>
      </c>
      <c r="B147" s="112"/>
      <c r="C147" s="112"/>
      <c r="D147" s="112"/>
      <c r="E147" s="112"/>
      <c r="F147" s="112"/>
      <c r="G147" s="113"/>
      <c r="H147" s="73" t="str">
        <f>IF(LEN(A147)&lt;=250,LEN(A147)&amp;"文字","文字数オーバー")</f>
        <v>54文字</v>
      </c>
    </row>
    <row r="149" spans="1:10" ht="56.25" customHeight="1" x14ac:dyDescent="0.4">
      <c r="A149" s="114" t="s">
        <v>364</v>
      </c>
      <c r="B149" s="114"/>
      <c r="C149" s="114"/>
      <c r="D149" s="114"/>
      <c r="E149" s="114"/>
      <c r="F149" s="114"/>
      <c r="G149" s="114"/>
      <c r="H149" s="114"/>
    </row>
    <row r="150" spans="1:10" ht="168.75" customHeight="1" x14ac:dyDescent="0.4">
      <c r="A150" s="162"/>
      <c r="B150" s="116"/>
      <c r="C150" s="116"/>
      <c r="D150" s="116"/>
      <c r="E150" s="116"/>
      <c r="F150" s="116"/>
      <c r="G150" s="117"/>
      <c r="H150" s="73" t="str">
        <f>IF(LEN(A150)&lt;=250,LEN(A150)&amp;"文字","文字数オーバー")</f>
        <v>0文字</v>
      </c>
    </row>
    <row r="152" spans="1:10" ht="37.5" customHeight="1" x14ac:dyDescent="0.4">
      <c r="A152" s="114" t="s">
        <v>365</v>
      </c>
      <c r="B152" s="114"/>
      <c r="C152" s="114"/>
      <c r="D152" s="114"/>
      <c r="E152" s="114"/>
      <c r="F152" s="114"/>
      <c r="G152" s="114"/>
      <c r="H152" s="114"/>
    </row>
    <row r="153" spans="1:10" ht="168.75" customHeight="1" x14ac:dyDescent="0.4">
      <c r="A153" s="111" t="s">
        <v>375</v>
      </c>
      <c r="B153" s="116"/>
      <c r="C153" s="116"/>
      <c r="D153" s="116"/>
      <c r="E153" s="116"/>
      <c r="F153" s="116"/>
      <c r="G153" s="117"/>
      <c r="H153" s="73" t="str">
        <f>IF(LEN(A153)&lt;=250,LEN(A153)&amp;"文字","文字数オーバー")</f>
        <v>110文字</v>
      </c>
    </row>
    <row r="155" spans="1:10" x14ac:dyDescent="0.4">
      <c r="A155" s="2" t="s">
        <v>366</v>
      </c>
      <c r="G155" s="101" t="str">
        <f>IF($H$2="","",$H$1&amp;"　"&amp;$H$2)</f>
        <v>応募番号　25</v>
      </c>
      <c r="H155" s="101"/>
    </row>
    <row r="156" spans="1:10" ht="56.25" customHeight="1" x14ac:dyDescent="0.4">
      <c r="A156" s="114" t="s">
        <v>87</v>
      </c>
      <c r="B156" s="114"/>
      <c r="C156" s="114"/>
      <c r="D156" s="114"/>
      <c r="E156" s="114"/>
      <c r="F156" s="114"/>
      <c r="G156" s="114"/>
      <c r="H156" s="114"/>
    </row>
    <row r="157" spans="1:10" x14ac:dyDescent="0.4">
      <c r="A157" s="2" t="s">
        <v>88</v>
      </c>
      <c r="C157" s="45" t="str">
        <f>IF(C160="","",IF(OR(C160&lt;14,C160&gt;93)=TRUE,J157,""))</f>
        <v/>
      </c>
      <c r="J157" s="2" t="s">
        <v>318</v>
      </c>
    </row>
    <row r="158" spans="1:10" ht="56.25" customHeight="1" x14ac:dyDescent="0.4">
      <c r="A158" s="161" t="s">
        <v>92</v>
      </c>
      <c r="B158" s="161"/>
      <c r="C158" s="9">
        <f>C168</f>
        <v>2025</v>
      </c>
      <c r="D158" s="9" t="s">
        <v>15</v>
      </c>
      <c r="E158" s="9">
        <f>IF(E168="","",E168)</f>
        <v>7</v>
      </c>
      <c r="F158" s="9" t="s">
        <v>16</v>
      </c>
      <c r="G158" s="9">
        <f>IF(G168="","",G168)</f>
        <v>21</v>
      </c>
      <c r="H158" s="9" t="s">
        <v>89</v>
      </c>
      <c r="J158" s="13">
        <f>DATE(C158,E158,G158)</f>
        <v>45859</v>
      </c>
    </row>
    <row r="159" spans="1:10" ht="56.25" customHeight="1" x14ac:dyDescent="0.4">
      <c r="A159" s="161" t="s">
        <v>93</v>
      </c>
      <c r="B159" s="161"/>
      <c r="C159" s="9">
        <f>IF(G169="",2025,YEAR(J159))</f>
        <v>2025</v>
      </c>
      <c r="D159" s="9" t="s">
        <v>15</v>
      </c>
      <c r="E159" s="9">
        <f>IF(E169="","",MONTH(J159))</f>
        <v>8</v>
      </c>
      <c r="F159" s="9" t="s">
        <v>16</v>
      </c>
      <c r="G159" s="9">
        <f>IF(G169="","",DAY(J159))</f>
        <v>15</v>
      </c>
      <c r="H159" s="9" t="s">
        <v>89</v>
      </c>
      <c r="J159" s="13">
        <f>MAX(J169,J179,J188)</f>
        <v>45884</v>
      </c>
    </row>
    <row r="160" spans="1:10" x14ac:dyDescent="0.4">
      <c r="A160" s="161" t="s">
        <v>94</v>
      </c>
      <c r="B160" s="161"/>
      <c r="C160" s="79">
        <v>24</v>
      </c>
      <c r="D160" s="9" t="s">
        <v>89</v>
      </c>
      <c r="E160" s="156" t="s">
        <v>307</v>
      </c>
      <c r="F160" s="157"/>
      <c r="G160" s="157"/>
      <c r="H160" s="157"/>
    </row>
    <row r="161" spans="1:10" ht="131.25" customHeight="1" x14ac:dyDescent="0.4">
      <c r="A161" s="114" t="s">
        <v>306</v>
      </c>
      <c r="B161" s="114"/>
      <c r="C161" s="114"/>
      <c r="D161" s="114"/>
      <c r="E161" s="114"/>
      <c r="F161" s="114"/>
      <c r="G161" s="114"/>
      <c r="H161" s="114"/>
    </row>
    <row r="163" spans="1:10" x14ac:dyDescent="0.4">
      <c r="A163" s="2" t="s">
        <v>95</v>
      </c>
    </row>
    <row r="164" spans="1:10" x14ac:dyDescent="0.4">
      <c r="A164" s="141" t="s">
        <v>96</v>
      </c>
      <c r="B164" s="142"/>
      <c r="C164" s="72">
        <v>735</v>
      </c>
      <c r="D164" s="142" t="s">
        <v>97</v>
      </c>
      <c r="E164" s="142"/>
      <c r="F164" s="143" t="str">
        <f>IF(C164="","",VLOOKUP(C164,国・地域コード表!$A$2:$B$173,2))</f>
        <v>スウェーデン</v>
      </c>
      <c r="G164" s="143"/>
      <c r="H164" s="144"/>
    </row>
    <row r="165" spans="1:10" x14ac:dyDescent="0.4">
      <c r="A165" s="145" t="s">
        <v>98</v>
      </c>
      <c r="B165" s="146"/>
      <c r="C165" s="137" t="s">
        <v>551</v>
      </c>
      <c r="D165" s="137"/>
      <c r="E165" s="137"/>
      <c r="F165" s="137"/>
      <c r="G165" s="137"/>
      <c r="H165" s="138"/>
    </row>
    <row r="166" spans="1:10" x14ac:dyDescent="0.4">
      <c r="A166" s="145" t="s">
        <v>99</v>
      </c>
      <c r="B166" s="146"/>
      <c r="C166" s="58" t="s">
        <v>101</v>
      </c>
      <c r="D166" s="137" t="s">
        <v>552</v>
      </c>
      <c r="E166" s="137"/>
      <c r="F166" s="137"/>
      <c r="G166" s="137"/>
      <c r="H166" s="138"/>
    </row>
    <row r="167" spans="1:10" x14ac:dyDescent="0.4">
      <c r="A167" s="145"/>
      <c r="B167" s="146"/>
      <c r="C167" s="58" t="s">
        <v>100</v>
      </c>
      <c r="D167" s="137" t="s">
        <v>553</v>
      </c>
      <c r="E167" s="137"/>
      <c r="F167" s="137"/>
      <c r="G167" s="137"/>
      <c r="H167" s="138"/>
    </row>
    <row r="168" spans="1:10" x14ac:dyDescent="0.4">
      <c r="A168" s="145" t="s">
        <v>102</v>
      </c>
      <c r="B168" s="146"/>
      <c r="C168" s="19">
        <v>2025</v>
      </c>
      <c r="D168" s="19" t="s">
        <v>15</v>
      </c>
      <c r="E168" s="69">
        <v>7</v>
      </c>
      <c r="F168" s="19" t="s">
        <v>16</v>
      </c>
      <c r="G168" s="69">
        <v>21</v>
      </c>
      <c r="H168" s="20" t="s">
        <v>89</v>
      </c>
      <c r="J168" s="13">
        <f>DATE(C168,E168,G168)</f>
        <v>45859</v>
      </c>
    </row>
    <row r="169" spans="1:10" x14ac:dyDescent="0.4">
      <c r="A169" s="145" t="s">
        <v>103</v>
      </c>
      <c r="B169" s="146"/>
      <c r="C169" s="19">
        <v>2025</v>
      </c>
      <c r="D169" s="19" t="s">
        <v>15</v>
      </c>
      <c r="E169" s="70">
        <v>8</v>
      </c>
      <c r="F169" s="43" t="s">
        <v>16</v>
      </c>
      <c r="G169" s="70">
        <v>1</v>
      </c>
      <c r="H169" s="44" t="s">
        <v>89</v>
      </c>
      <c r="J169" s="13">
        <f>DATE(C169,E169,G169)</f>
        <v>45870</v>
      </c>
    </row>
    <row r="170" spans="1:10" x14ac:dyDescent="0.4">
      <c r="A170" s="150" t="s">
        <v>104</v>
      </c>
      <c r="B170" s="151"/>
      <c r="C170" s="46">
        <f>IF(E168="","",J169-J168+1)</f>
        <v>12</v>
      </c>
      <c r="D170" s="42" t="s">
        <v>105</v>
      </c>
      <c r="E170" s="156" t="s">
        <v>307</v>
      </c>
      <c r="F170" s="157"/>
      <c r="G170" s="157"/>
      <c r="H170" s="157"/>
    </row>
    <row r="171" spans="1:10" ht="93.75" customHeight="1" x14ac:dyDescent="0.4">
      <c r="A171" s="114" t="s">
        <v>106</v>
      </c>
      <c r="B171" s="114"/>
      <c r="C171" s="114"/>
      <c r="D171" s="114"/>
      <c r="E171" s="114"/>
      <c r="F171" s="114"/>
      <c r="G171" s="114"/>
      <c r="H171" s="114"/>
    </row>
    <row r="173" spans="1:10" x14ac:dyDescent="0.4">
      <c r="A173" s="2" t="s">
        <v>282</v>
      </c>
      <c r="G173" s="101" t="str">
        <f>IF($H$2="","",$H$1&amp;"　"&amp;$H$2)</f>
        <v>応募番号　25</v>
      </c>
      <c r="H173" s="101"/>
    </row>
    <row r="174" spans="1:10" x14ac:dyDescent="0.4">
      <c r="A174" s="141" t="s">
        <v>96</v>
      </c>
      <c r="B174" s="142"/>
      <c r="C174" s="72">
        <v>735</v>
      </c>
      <c r="D174" s="142" t="s">
        <v>97</v>
      </c>
      <c r="E174" s="142"/>
      <c r="F174" s="143" t="str">
        <f>IF(C174="","",VLOOKUP(C174,国・地域コード表!$A$2:$B$173,2))</f>
        <v>スウェーデン</v>
      </c>
      <c r="G174" s="143"/>
      <c r="H174" s="144"/>
    </row>
    <row r="175" spans="1:10" x14ac:dyDescent="0.4">
      <c r="A175" s="145" t="s">
        <v>98</v>
      </c>
      <c r="B175" s="146"/>
      <c r="C175" s="158" t="s">
        <v>551</v>
      </c>
      <c r="D175" s="159"/>
      <c r="E175" s="159"/>
      <c r="F175" s="159"/>
      <c r="G175" s="159"/>
      <c r="H175" s="160"/>
    </row>
    <row r="176" spans="1:10" x14ac:dyDescent="0.4">
      <c r="A176" s="145" t="s">
        <v>99</v>
      </c>
      <c r="B176" s="146"/>
      <c r="C176" s="58" t="s">
        <v>101</v>
      </c>
      <c r="D176" s="137" t="s">
        <v>554</v>
      </c>
      <c r="E176" s="137"/>
      <c r="F176" s="137"/>
      <c r="G176" s="137"/>
      <c r="H176" s="138"/>
    </row>
    <row r="177" spans="1:10" x14ac:dyDescent="0.4">
      <c r="A177" s="145"/>
      <c r="B177" s="146"/>
      <c r="C177" s="58" t="s">
        <v>100</v>
      </c>
      <c r="D177" s="137" t="s">
        <v>555</v>
      </c>
      <c r="E177" s="137"/>
      <c r="F177" s="137"/>
      <c r="G177" s="137"/>
      <c r="H177" s="138"/>
    </row>
    <row r="178" spans="1:10" x14ac:dyDescent="0.4">
      <c r="A178" s="145" t="s">
        <v>102</v>
      </c>
      <c r="B178" s="146"/>
      <c r="C178" s="19">
        <v>2025</v>
      </c>
      <c r="D178" s="19" t="s">
        <v>15</v>
      </c>
      <c r="E178" s="69">
        <v>8</v>
      </c>
      <c r="F178" s="19" t="s">
        <v>16</v>
      </c>
      <c r="G178" s="69">
        <v>2</v>
      </c>
      <c r="H178" s="20" t="s">
        <v>89</v>
      </c>
      <c r="J178" s="13">
        <f>DATE(C178,E178,G178)</f>
        <v>45871</v>
      </c>
    </row>
    <row r="179" spans="1:10" x14ac:dyDescent="0.4">
      <c r="A179" s="145" t="s">
        <v>103</v>
      </c>
      <c r="B179" s="146"/>
      <c r="C179" s="19">
        <v>2025</v>
      </c>
      <c r="D179" s="19" t="s">
        <v>15</v>
      </c>
      <c r="E179" s="70">
        <v>8</v>
      </c>
      <c r="F179" s="43" t="s">
        <v>16</v>
      </c>
      <c r="G179" s="70">
        <v>3</v>
      </c>
      <c r="H179" s="44" t="s">
        <v>89</v>
      </c>
      <c r="J179" s="13">
        <f>DATE(C179,E179,G179)</f>
        <v>45872</v>
      </c>
    </row>
    <row r="180" spans="1:10" x14ac:dyDescent="0.4">
      <c r="A180" s="150" t="s">
        <v>104</v>
      </c>
      <c r="B180" s="151"/>
      <c r="C180" s="46">
        <f>IF(E178="","",J179-J178+1)</f>
        <v>2</v>
      </c>
      <c r="D180" s="42" t="s">
        <v>105</v>
      </c>
      <c r="E180" s="156" t="s">
        <v>307</v>
      </c>
      <c r="F180" s="157"/>
      <c r="G180" s="157"/>
      <c r="H180" s="157"/>
    </row>
    <row r="182" spans="1:10" x14ac:dyDescent="0.4">
      <c r="A182" s="2" t="s">
        <v>283</v>
      </c>
    </row>
    <row r="183" spans="1:10" x14ac:dyDescent="0.4">
      <c r="A183" s="141" t="s">
        <v>96</v>
      </c>
      <c r="B183" s="142"/>
      <c r="C183" s="72">
        <v>703</v>
      </c>
      <c r="D183" s="142" t="s">
        <v>97</v>
      </c>
      <c r="E183" s="142"/>
      <c r="F183" s="143" t="str">
        <f>IF(C183="","",VLOOKUP(C183,国・地域コード表!$A$2:$B$173,2))</f>
        <v>エストニア</v>
      </c>
      <c r="G183" s="143"/>
      <c r="H183" s="144"/>
    </row>
    <row r="184" spans="1:10" x14ac:dyDescent="0.4">
      <c r="A184" s="145" t="s">
        <v>98</v>
      </c>
      <c r="B184" s="146"/>
      <c r="C184" s="158" t="s">
        <v>556</v>
      </c>
      <c r="D184" s="159"/>
      <c r="E184" s="159"/>
      <c r="F184" s="159"/>
      <c r="G184" s="159"/>
      <c r="H184" s="160"/>
    </row>
    <row r="185" spans="1:10" x14ac:dyDescent="0.4">
      <c r="A185" s="145" t="s">
        <v>99</v>
      </c>
      <c r="B185" s="146"/>
      <c r="C185" s="58" t="s">
        <v>101</v>
      </c>
      <c r="D185" s="137" t="s">
        <v>557</v>
      </c>
      <c r="E185" s="137"/>
      <c r="F185" s="137"/>
      <c r="G185" s="137"/>
      <c r="H185" s="138"/>
    </row>
    <row r="186" spans="1:10" x14ac:dyDescent="0.4">
      <c r="A186" s="145"/>
      <c r="B186" s="146"/>
      <c r="C186" s="58" t="s">
        <v>100</v>
      </c>
      <c r="D186" s="137" t="s">
        <v>558</v>
      </c>
      <c r="E186" s="137"/>
      <c r="F186" s="137"/>
      <c r="G186" s="137"/>
      <c r="H186" s="138"/>
    </row>
    <row r="187" spans="1:10" x14ac:dyDescent="0.4">
      <c r="A187" s="145" t="s">
        <v>102</v>
      </c>
      <c r="B187" s="146"/>
      <c r="C187" s="19">
        <v>2025</v>
      </c>
      <c r="D187" s="19" t="s">
        <v>15</v>
      </c>
      <c r="E187" s="69">
        <v>8</v>
      </c>
      <c r="F187" s="19" t="s">
        <v>16</v>
      </c>
      <c r="G187" s="69">
        <v>6</v>
      </c>
      <c r="H187" s="20" t="s">
        <v>89</v>
      </c>
      <c r="J187" s="13">
        <f>DATE(C187,E187,G187)</f>
        <v>45875</v>
      </c>
    </row>
    <row r="188" spans="1:10" x14ac:dyDescent="0.4">
      <c r="A188" s="145" t="s">
        <v>103</v>
      </c>
      <c r="B188" s="146"/>
      <c r="C188" s="19">
        <v>2025</v>
      </c>
      <c r="D188" s="19" t="s">
        <v>15</v>
      </c>
      <c r="E188" s="70">
        <v>8</v>
      </c>
      <c r="F188" s="43" t="s">
        <v>16</v>
      </c>
      <c r="G188" s="70">
        <v>15</v>
      </c>
      <c r="H188" s="44" t="s">
        <v>89</v>
      </c>
      <c r="J188" s="13">
        <f>DATE(C188,E188,G188)</f>
        <v>45884</v>
      </c>
    </row>
    <row r="189" spans="1:10" x14ac:dyDescent="0.4">
      <c r="A189" s="150" t="s">
        <v>104</v>
      </c>
      <c r="B189" s="151"/>
      <c r="C189" s="46">
        <f>IF(E187="","",J188-J187+1)</f>
        <v>10</v>
      </c>
      <c r="D189" s="42" t="s">
        <v>105</v>
      </c>
      <c r="E189" s="156" t="s">
        <v>307</v>
      </c>
      <c r="F189" s="157"/>
      <c r="G189" s="157"/>
      <c r="H189" s="157"/>
    </row>
    <row r="191" spans="1:10" x14ac:dyDescent="0.4">
      <c r="A191" s="30" t="s">
        <v>284</v>
      </c>
    </row>
    <row r="192" spans="1:10" x14ac:dyDescent="0.4">
      <c r="A192" s="152" t="s">
        <v>285</v>
      </c>
      <c r="B192" s="153"/>
      <c r="C192" s="153"/>
      <c r="D192" s="128" t="s">
        <v>53</v>
      </c>
      <c r="E192" s="128"/>
      <c r="F192" s="128"/>
      <c r="G192" s="128"/>
      <c r="H192" s="129"/>
      <c r="J192" s="2" t="s">
        <v>53</v>
      </c>
    </row>
    <row r="193" spans="1:10" x14ac:dyDescent="0.4">
      <c r="A193" s="135" t="s">
        <v>286</v>
      </c>
      <c r="B193" s="136"/>
      <c r="C193" s="136"/>
      <c r="D193" s="31"/>
      <c r="E193" s="154" t="s">
        <v>287</v>
      </c>
      <c r="F193" s="154"/>
      <c r="G193" s="154"/>
      <c r="H193" s="155"/>
      <c r="J193" s="2" t="s">
        <v>54</v>
      </c>
    </row>
    <row r="194" spans="1:10" x14ac:dyDescent="0.4">
      <c r="A194" s="135"/>
      <c r="B194" s="136"/>
      <c r="C194" s="136"/>
      <c r="D194" s="31"/>
      <c r="E194" s="154" t="s">
        <v>288</v>
      </c>
      <c r="F194" s="154"/>
      <c r="G194" s="154"/>
      <c r="H194" s="155"/>
    </row>
    <row r="195" spans="1:10" x14ac:dyDescent="0.4">
      <c r="A195" s="135"/>
      <c r="B195" s="136"/>
      <c r="C195" s="136"/>
      <c r="D195" s="31"/>
      <c r="E195" s="154" t="s">
        <v>289</v>
      </c>
      <c r="F195" s="154"/>
      <c r="G195" s="154"/>
      <c r="H195" s="155"/>
    </row>
    <row r="196" spans="1:10" x14ac:dyDescent="0.4">
      <c r="A196" s="135"/>
      <c r="B196" s="136"/>
      <c r="C196" s="136"/>
      <c r="D196" s="31"/>
      <c r="E196" s="154" t="s">
        <v>290</v>
      </c>
      <c r="F196" s="154"/>
      <c r="G196" s="154"/>
      <c r="H196" s="155"/>
    </row>
    <row r="197" spans="1:10" x14ac:dyDescent="0.4">
      <c r="A197" s="135" t="s">
        <v>291</v>
      </c>
      <c r="B197" s="136"/>
      <c r="C197" s="136"/>
      <c r="D197" s="137" t="s">
        <v>569</v>
      </c>
      <c r="E197" s="137"/>
      <c r="F197" s="137"/>
      <c r="G197" s="137"/>
      <c r="H197" s="138"/>
    </row>
    <row r="198" spans="1:10" x14ac:dyDescent="0.4">
      <c r="A198" s="135" t="s">
        <v>292</v>
      </c>
      <c r="B198" s="136"/>
      <c r="C198" s="136"/>
      <c r="D198" s="137" t="s">
        <v>559</v>
      </c>
      <c r="E198" s="137"/>
      <c r="F198" s="137"/>
      <c r="G198" s="137"/>
      <c r="H198" s="138"/>
    </row>
    <row r="199" spans="1:10" x14ac:dyDescent="0.4">
      <c r="A199" s="139" t="s">
        <v>293</v>
      </c>
      <c r="B199" s="140"/>
      <c r="C199" s="140"/>
      <c r="D199" s="119" t="s">
        <v>319</v>
      </c>
      <c r="E199" s="119"/>
      <c r="F199" s="119"/>
      <c r="G199" s="119"/>
      <c r="H199" s="120"/>
    </row>
    <row r="201" spans="1:10" x14ac:dyDescent="0.4">
      <c r="A201" s="2" t="s">
        <v>294</v>
      </c>
    </row>
    <row r="202" spans="1:10" x14ac:dyDescent="0.4">
      <c r="A202" s="2" t="s">
        <v>295</v>
      </c>
      <c r="J202" s="54" t="b">
        <v>0</v>
      </c>
    </row>
    <row r="203" spans="1:10" x14ac:dyDescent="0.4">
      <c r="A203" s="32"/>
      <c r="B203" s="28" t="s">
        <v>296</v>
      </c>
      <c r="C203" s="32"/>
      <c r="D203" s="28" t="s">
        <v>297</v>
      </c>
      <c r="E203" s="32"/>
      <c r="F203" s="28" t="s">
        <v>298</v>
      </c>
      <c r="G203" s="45" t="str">
        <f>IF(AND(J202=FALSE,J203=FALSE,J204=FALSE)=TRUE,J205,"")</f>
        <v/>
      </c>
      <c r="J203" s="54" t="b">
        <v>0</v>
      </c>
    </row>
    <row r="204" spans="1:10" x14ac:dyDescent="0.4">
      <c r="J204" s="54" t="b">
        <v>1</v>
      </c>
    </row>
    <row r="205" spans="1:10" x14ac:dyDescent="0.4">
      <c r="A205" s="121" t="s">
        <v>304</v>
      </c>
      <c r="B205" s="121"/>
      <c r="C205" s="121"/>
      <c r="D205" s="121"/>
      <c r="E205" s="121"/>
      <c r="F205" s="121"/>
      <c r="G205" s="121"/>
      <c r="H205" s="121"/>
      <c r="J205" s="2" t="s">
        <v>305</v>
      </c>
    </row>
    <row r="206" spans="1:10" x14ac:dyDescent="0.4">
      <c r="A206" s="22" t="s">
        <v>299</v>
      </c>
      <c r="B206" s="122" t="s">
        <v>560</v>
      </c>
      <c r="C206" s="122"/>
      <c r="D206" s="122"/>
      <c r="E206" s="27" t="s">
        <v>300</v>
      </c>
      <c r="F206" s="123">
        <v>100000</v>
      </c>
      <c r="G206" s="124"/>
      <c r="H206" s="7" t="s">
        <v>301</v>
      </c>
    </row>
    <row r="208" spans="1:10" x14ac:dyDescent="0.4">
      <c r="A208" s="1" t="s">
        <v>590</v>
      </c>
      <c r="B208" s="1"/>
      <c r="C208" s="1"/>
      <c r="D208" s="1"/>
      <c r="E208" s="1"/>
      <c r="F208" s="1"/>
      <c r="G208" s="1"/>
      <c r="H208" s="1"/>
    </row>
    <row r="209" spans="1:8" x14ac:dyDescent="0.4">
      <c r="A209" s="11" t="s">
        <v>592</v>
      </c>
      <c r="G209" s="101" t="str">
        <f>IF($H$2="","",$H$1&amp;"　"&amp;$H$2)</f>
        <v>応募番号　25</v>
      </c>
      <c r="H209" s="101"/>
    </row>
    <row r="210" spans="1:8" ht="37.5" customHeight="1" x14ac:dyDescent="0.4">
      <c r="A210" s="125" t="s">
        <v>593</v>
      </c>
      <c r="B210" s="126"/>
      <c r="C210" s="126"/>
      <c r="D210" s="126"/>
      <c r="E210" s="126"/>
      <c r="F210" s="126"/>
      <c r="G210" s="126"/>
      <c r="H210" s="126"/>
    </row>
    <row r="211" spans="1:8" ht="56.25" customHeight="1" x14ac:dyDescent="0.4">
      <c r="A211" s="111"/>
      <c r="B211" s="116"/>
      <c r="C211" s="116"/>
      <c r="D211" s="116"/>
      <c r="E211" s="116"/>
      <c r="F211" s="116"/>
      <c r="G211" s="117"/>
      <c r="H211" s="73" t="str">
        <f>IF(LEN(A211)&lt;=65,LEN(A211)&amp;"文字","文字数オーバー")</f>
        <v>0文字</v>
      </c>
    </row>
    <row r="212" spans="1:8" x14ac:dyDescent="0.4">
      <c r="A212" s="115" t="s">
        <v>399</v>
      </c>
      <c r="B212" s="115"/>
      <c r="C212" s="115"/>
      <c r="D212" s="115"/>
      <c r="E212" s="115"/>
      <c r="F212" s="115"/>
      <c r="G212" s="115"/>
      <c r="H212" s="115"/>
    </row>
    <row r="214" spans="1:8" ht="37.5" customHeight="1" x14ac:dyDescent="0.4">
      <c r="A214" s="99" t="s">
        <v>400</v>
      </c>
      <c r="B214" s="127"/>
      <c r="C214" s="127"/>
      <c r="D214" s="127"/>
      <c r="E214" s="127"/>
      <c r="F214" s="127"/>
      <c r="G214" s="127"/>
      <c r="H214" s="127"/>
    </row>
    <row r="215" spans="1:8" ht="206.25" customHeight="1" x14ac:dyDescent="0.4">
      <c r="A215" s="162"/>
      <c r="B215" s="116"/>
      <c r="C215" s="116"/>
      <c r="D215" s="116"/>
      <c r="E215" s="116"/>
      <c r="F215" s="116"/>
      <c r="G215" s="117"/>
      <c r="H215" s="73" t="str">
        <f>IF(LEN(A215)&lt;=350,LEN(A215)&amp;"文字","文字数オーバー")</f>
        <v>0文字</v>
      </c>
    </row>
    <row r="217" spans="1:8" ht="37.5" customHeight="1" x14ac:dyDescent="0.4">
      <c r="A217" s="99" t="s">
        <v>401</v>
      </c>
      <c r="B217" s="99"/>
      <c r="C217" s="99"/>
      <c r="D217" s="99"/>
      <c r="E217" s="99"/>
      <c r="F217" s="99"/>
      <c r="G217" s="99"/>
      <c r="H217" s="99"/>
    </row>
    <row r="218" spans="1:8" x14ac:dyDescent="0.4">
      <c r="A218" s="83" t="s">
        <v>402</v>
      </c>
      <c r="B218" s="128"/>
      <c r="C218" s="128"/>
      <c r="D218" s="128"/>
      <c r="E218" s="128"/>
      <c r="F218" s="128"/>
      <c r="G218" s="128"/>
      <c r="H218" s="129"/>
    </row>
    <row r="219" spans="1:8" x14ac:dyDescent="0.4">
      <c r="A219" s="84" t="s">
        <v>403</v>
      </c>
      <c r="B219" s="130"/>
      <c r="C219" s="130"/>
      <c r="D219" s="130"/>
      <c r="E219" s="130"/>
      <c r="F219" s="130"/>
      <c r="G219" s="130"/>
      <c r="H219" s="131"/>
    </row>
    <row r="220" spans="1:8" x14ac:dyDescent="0.4">
      <c r="A220" s="85" t="s">
        <v>404</v>
      </c>
      <c r="B220" s="132"/>
      <c r="C220" s="132"/>
      <c r="D220" s="132"/>
      <c r="E220" s="132"/>
      <c r="F220" s="132"/>
      <c r="G220" s="132"/>
      <c r="H220" s="133"/>
    </row>
    <row r="221" spans="1:8" x14ac:dyDescent="0.4">
      <c r="A221" s="134" t="s">
        <v>405</v>
      </c>
      <c r="B221" s="134"/>
      <c r="C221" s="134"/>
      <c r="D221" s="134"/>
      <c r="E221" s="134"/>
      <c r="F221" s="134"/>
      <c r="G221" s="134"/>
      <c r="H221" s="134"/>
    </row>
    <row r="223" spans="1:8" ht="18.75" customHeight="1" x14ac:dyDescent="0.4">
      <c r="A223" s="91" t="s">
        <v>576</v>
      </c>
      <c r="B223" s="91"/>
      <c r="C223" s="91"/>
      <c r="D223" s="91"/>
      <c r="E223" s="91"/>
      <c r="F223" s="91"/>
      <c r="G223" s="101" t="str">
        <f>IF($H$2="","",$H$1&amp;"　"&amp;$H$2)</f>
        <v>応募番号　25</v>
      </c>
      <c r="H223" s="101"/>
    </row>
    <row r="224" spans="1:8" ht="56.25" customHeight="1" x14ac:dyDescent="0.4">
      <c r="A224" s="99" t="s">
        <v>575</v>
      </c>
      <c r="B224" s="99"/>
      <c r="C224" s="99"/>
      <c r="D224" s="99"/>
      <c r="E224" s="99"/>
      <c r="F224" s="99"/>
      <c r="G224" s="99"/>
      <c r="H224" s="99"/>
    </row>
    <row r="225" spans="1:8" ht="281.25" customHeight="1" x14ac:dyDescent="0.4">
      <c r="A225" s="111"/>
      <c r="B225" s="116"/>
      <c r="C225" s="116"/>
      <c r="D225" s="116"/>
      <c r="E225" s="116"/>
      <c r="F225" s="116"/>
      <c r="G225" s="117"/>
      <c r="H225" s="73" t="str">
        <f>IF(LEN(A225)&lt;=65,LEN(A225)&amp;"文字","文字数オーバー")</f>
        <v>0文字</v>
      </c>
    </row>
    <row r="227" spans="1:8" ht="56.25" customHeight="1" x14ac:dyDescent="0.4">
      <c r="A227" s="99" t="s">
        <v>503</v>
      </c>
      <c r="B227" s="99"/>
      <c r="C227" s="99"/>
      <c r="D227" s="99"/>
      <c r="E227" s="99"/>
      <c r="F227" s="99"/>
      <c r="G227" s="99"/>
      <c r="H227" s="99"/>
    </row>
    <row r="228" spans="1:8" ht="281.25" customHeight="1" x14ac:dyDescent="0.4">
      <c r="A228" s="111"/>
      <c r="B228" s="116"/>
      <c r="C228" s="116"/>
      <c r="D228" s="116"/>
      <c r="E228" s="116"/>
      <c r="F228" s="116"/>
      <c r="G228" s="117"/>
      <c r="H228" s="73" t="str">
        <f>IF(LEN(A228)&lt;=65,LEN(A228)&amp;"文字","文字数オーバー")</f>
        <v>0文字</v>
      </c>
    </row>
    <row r="230" spans="1:8" ht="18.75" customHeight="1" x14ac:dyDescent="0.4">
      <c r="A230" s="91" t="s">
        <v>578</v>
      </c>
      <c r="B230" s="91"/>
      <c r="C230" s="91"/>
      <c r="D230" s="91"/>
      <c r="E230" s="91"/>
      <c r="F230" s="91"/>
      <c r="G230" s="101" t="str">
        <f>IF($H$2="","",$H$1&amp;"　"&amp;$H$2)</f>
        <v>応募番号　25</v>
      </c>
      <c r="H230" s="101"/>
    </row>
    <row r="231" spans="1:8" ht="37.5" customHeight="1" x14ac:dyDescent="0.4">
      <c r="A231" s="99" t="s">
        <v>584</v>
      </c>
      <c r="B231" s="99"/>
      <c r="C231" s="99"/>
      <c r="D231" s="99"/>
      <c r="E231" s="99"/>
      <c r="F231" s="99"/>
      <c r="G231" s="99"/>
      <c r="H231" s="99"/>
    </row>
    <row r="232" spans="1:8" ht="187.5" customHeight="1" x14ac:dyDescent="0.4">
      <c r="A232" s="237"/>
      <c r="B232" s="238"/>
      <c r="C232" s="238"/>
      <c r="D232" s="238"/>
      <c r="E232" s="238"/>
      <c r="F232" s="238"/>
      <c r="G232" s="239"/>
      <c r="H232" s="73" t="str">
        <f>IF(LEN(A232)&lt;=850,LEN(A232)&amp;"文字","文字数オーバー")</f>
        <v>0文字</v>
      </c>
    </row>
    <row r="233" spans="1:8" ht="206.25" customHeight="1" x14ac:dyDescent="0.4">
      <c r="A233" s="240"/>
      <c r="B233" s="241"/>
      <c r="C233" s="241"/>
      <c r="D233" s="241"/>
      <c r="E233" s="241"/>
      <c r="F233" s="241"/>
      <c r="G233" s="242"/>
      <c r="H233" s="73"/>
    </row>
    <row r="234" spans="1:8" ht="187.5" customHeight="1" x14ac:dyDescent="0.4">
      <c r="A234" s="243"/>
      <c r="B234" s="244"/>
      <c r="C234" s="244"/>
      <c r="D234" s="244"/>
      <c r="E234" s="244"/>
      <c r="F234" s="244"/>
      <c r="G234" s="245"/>
    </row>
    <row r="236" spans="1:8" ht="18.75" customHeight="1" x14ac:dyDescent="0.4">
      <c r="A236" s="91" t="s">
        <v>580</v>
      </c>
      <c r="B236" s="91"/>
      <c r="C236" s="91"/>
      <c r="D236" s="91"/>
      <c r="E236" s="91"/>
      <c r="F236" s="91"/>
      <c r="G236" s="101" t="str">
        <f>IF($H$2="","",$H$1&amp;"　"&amp;$H$2)</f>
        <v>応募番号　25</v>
      </c>
      <c r="H236" s="101"/>
    </row>
    <row r="237" spans="1:8" ht="37.5" customHeight="1" x14ac:dyDescent="0.4">
      <c r="A237" s="99" t="s">
        <v>579</v>
      </c>
      <c r="B237" s="99"/>
      <c r="C237" s="99"/>
      <c r="D237" s="99"/>
      <c r="E237" s="99"/>
      <c r="F237" s="99"/>
      <c r="G237" s="99"/>
      <c r="H237" s="99"/>
    </row>
    <row r="238" spans="1:8" ht="187.5" customHeight="1" x14ac:dyDescent="0.4">
      <c r="A238" s="237"/>
      <c r="B238" s="238"/>
      <c r="C238" s="238"/>
      <c r="D238" s="238"/>
      <c r="E238" s="238"/>
      <c r="F238" s="238"/>
      <c r="G238" s="239"/>
      <c r="H238" s="73" t="str">
        <f>IF(LEN(A238)&lt;=850,LEN(A238)&amp;"文字","文字数オーバー")</f>
        <v>0文字</v>
      </c>
    </row>
    <row r="239" spans="1:8" ht="206.25" customHeight="1" x14ac:dyDescent="0.4">
      <c r="A239" s="240"/>
      <c r="B239" s="241"/>
      <c r="C239" s="241"/>
      <c r="D239" s="241"/>
      <c r="E239" s="241"/>
      <c r="F239" s="241"/>
      <c r="G239" s="242"/>
      <c r="H239" s="73"/>
    </row>
    <row r="240" spans="1:8" ht="187.5" customHeight="1" x14ac:dyDescent="0.4">
      <c r="A240" s="243"/>
      <c r="B240" s="244"/>
      <c r="C240" s="244"/>
      <c r="D240" s="244"/>
      <c r="E240" s="244"/>
      <c r="F240" s="244"/>
      <c r="G240" s="245"/>
    </row>
    <row r="242" spans="1:8" ht="37.5" customHeight="1" x14ac:dyDescent="0.4">
      <c r="A242" s="99" t="s">
        <v>586</v>
      </c>
      <c r="B242" s="99"/>
      <c r="C242" s="99"/>
      <c r="D242" s="99"/>
      <c r="E242" s="99"/>
      <c r="F242" s="99"/>
      <c r="G242" s="99"/>
      <c r="H242" s="99"/>
    </row>
    <row r="243" spans="1:8" x14ac:dyDescent="0.4">
      <c r="A243" s="118" t="s">
        <v>585</v>
      </c>
      <c r="B243" s="118"/>
      <c r="C243" s="118"/>
      <c r="D243" s="118"/>
      <c r="E243" s="118"/>
      <c r="F243" s="118"/>
      <c r="G243" s="101" t="str">
        <f>IF($H$2="","",$H$1&amp;"　"&amp;$H$2)</f>
        <v>応募番号　25</v>
      </c>
      <c r="H243" s="101"/>
    </row>
    <row r="244" spans="1:8" ht="300" customHeight="1" x14ac:dyDescent="0.4">
      <c r="A244" s="111"/>
      <c r="B244" s="116"/>
      <c r="C244" s="116"/>
      <c r="D244" s="116"/>
      <c r="E244" s="116"/>
      <c r="F244" s="116"/>
      <c r="G244" s="117"/>
      <c r="H244" s="73" t="str">
        <f>IF(LEN(A244)&lt;=450,LEN(A244)&amp;"文字","文字数オーバー")</f>
        <v>0文字</v>
      </c>
    </row>
    <row r="246" spans="1:8" ht="56.25" customHeight="1" x14ac:dyDescent="0.4">
      <c r="A246" s="99" t="s">
        <v>504</v>
      </c>
      <c r="B246" s="99"/>
      <c r="C246" s="99"/>
      <c r="D246" s="99"/>
      <c r="E246" s="99"/>
      <c r="F246" s="99"/>
      <c r="G246" s="99"/>
      <c r="H246" s="99"/>
    </row>
    <row r="247" spans="1:8" ht="300" customHeight="1" x14ac:dyDescent="0.4">
      <c r="A247" s="162"/>
      <c r="B247" s="116"/>
      <c r="C247" s="116"/>
      <c r="D247" s="116"/>
      <c r="E247" s="116"/>
      <c r="F247" s="116"/>
      <c r="G247" s="117"/>
      <c r="H247" s="92" t="str">
        <f>IF(LEN(A247)&lt;=450,LEN(A247)&amp;"文字","文字数オーバー")</f>
        <v>0文字</v>
      </c>
    </row>
    <row r="248" spans="1:8" x14ac:dyDescent="0.4">
      <c r="A248" s="91" t="s">
        <v>597</v>
      </c>
    </row>
    <row r="249" spans="1:8" ht="18.75" customHeight="1" x14ac:dyDescent="0.4">
      <c r="A249" s="91" t="s">
        <v>618</v>
      </c>
      <c r="B249" s="91"/>
      <c r="C249" s="91"/>
      <c r="D249" s="91"/>
      <c r="E249" s="91"/>
      <c r="F249" s="91"/>
      <c r="G249" s="101" t="str">
        <f>IF($H$2="","",$H$1&amp;"　"&amp;$H$2)</f>
        <v>応募番号　25</v>
      </c>
      <c r="H249" s="101"/>
    </row>
    <row r="250" spans="1:8" ht="300" customHeight="1" x14ac:dyDescent="0.4">
      <c r="A250" s="162"/>
      <c r="B250" s="116"/>
      <c r="C250" s="116"/>
      <c r="D250" s="116"/>
      <c r="E250" s="116"/>
      <c r="F250" s="116"/>
      <c r="G250" s="117"/>
      <c r="H250" s="73" t="str">
        <f>IF(LEN(A250)&lt;=450,LEN(A250)&amp;"文字","文字数オーバー")</f>
        <v>0文字</v>
      </c>
    </row>
    <row r="251" spans="1:8" x14ac:dyDescent="0.4">
      <c r="A251" s="1" t="s">
        <v>505</v>
      </c>
      <c r="B251" s="1"/>
      <c r="C251" s="1"/>
      <c r="D251" s="1"/>
      <c r="E251" s="1"/>
      <c r="F251" s="1"/>
      <c r="G251" s="1"/>
      <c r="H251" s="1"/>
    </row>
    <row r="252" spans="1:8" ht="37.5" customHeight="1" x14ac:dyDescent="0.4">
      <c r="A252" s="100" t="s">
        <v>587</v>
      </c>
      <c r="B252" s="100"/>
      <c r="C252" s="100"/>
      <c r="D252" s="100"/>
      <c r="E252" s="100"/>
      <c r="F252" s="100"/>
    </row>
    <row r="253" spans="1:8" ht="281.25" customHeight="1" x14ac:dyDescent="0.4">
      <c r="A253" s="111" t="s">
        <v>619</v>
      </c>
      <c r="B253" s="112"/>
      <c r="C253" s="112"/>
      <c r="D253" s="112"/>
      <c r="E253" s="112"/>
      <c r="F253" s="112"/>
      <c r="G253" s="113"/>
      <c r="H253" s="73" t="str">
        <f>IF(LEN(A253)&lt;=400,LEN(A253)&amp;"文字","文字数オーバー")</f>
        <v>263文字</v>
      </c>
    </row>
    <row r="255" spans="1:8" x14ac:dyDescent="0.4">
      <c r="A255" s="1" t="s">
        <v>609</v>
      </c>
      <c r="B255" s="1"/>
      <c r="C255" s="1"/>
      <c r="D255" s="1"/>
      <c r="E255" s="1"/>
      <c r="F255" s="1"/>
      <c r="G255" s="1"/>
      <c r="H255" s="1"/>
    </row>
    <row r="256" spans="1:8" x14ac:dyDescent="0.4">
      <c r="A256" s="96"/>
      <c r="B256" s="96"/>
      <c r="C256" s="96"/>
      <c r="D256" s="96"/>
      <c r="E256" s="96"/>
      <c r="F256" s="96"/>
      <c r="G256" s="101" t="str">
        <f>IF($H$2="","",$H$1&amp;"　"&amp;$H$2)</f>
        <v>応募番号　25</v>
      </c>
      <c r="H256" s="101"/>
    </row>
    <row r="257" spans="1:8" x14ac:dyDescent="0.4">
      <c r="A257" s="115" t="s">
        <v>507</v>
      </c>
      <c r="B257" s="115"/>
      <c r="C257" s="115"/>
      <c r="D257" s="115"/>
      <c r="E257" s="115"/>
      <c r="F257" s="115"/>
      <c r="G257" s="115"/>
      <c r="H257" s="115"/>
    </row>
    <row r="258" spans="1:8" ht="281.25" customHeight="1" x14ac:dyDescent="0.4">
      <c r="A258" s="111" t="s">
        <v>561</v>
      </c>
      <c r="B258" s="116"/>
      <c r="C258" s="116"/>
      <c r="D258" s="116"/>
      <c r="E258" s="116"/>
      <c r="F258" s="116"/>
      <c r="G258" s="117"/>
      <c r="H258" s="73" t="str">
        <f>IF(LEN(A258)&lt;=400,LEN(A258)&amp;"文字","文字数オーバー")</f>
        <v>298文字</v>
      </c>
    </row>
    <row r="260" spans="1:8" x14ac:dyDescent="0.4">
      <c r="A260" s="1" t="s">
        <v>508</v>
      </c>
      <c r="B260" s="1"/>
      <c r="C260" s="1"/>
      <c r="D260" s="1"/>
      <c r="E260" s="1"/>
      <c r="F260" s="1"/>
      <c r="G260" s="1"/>
      <c r="H260" s="1"/>
    </row>
    <row r="261" spans="1:8" x14ac:dyDescent="0.4">
      <c r="A261" s="2" t="s">
        <v>509</v>
      </c>
    </row>
    <row r="262" spans="1:8" ht="37.5" customHeight="1" x14ac:dyDescent="0.4">
      <c r="A262" s="99" t="s">
        <v>620</v>
      </c>
      <c r="B262" s="99"/>
      <c r="C262" s="99"/>
      <c r="D262" s="99"/>
      <c r="E262" s="99"/>
      <c r="F262" s="99"/>
      <c r="G262" s="99"/>
      <c r="H262" s="99"/>
    </row>
    <row r="263" spans="1:8" ht="300" customHeight="1" x14ac:dyDescent="0.4">
      <c r="A263" s="162"/>
      <c r="B263" s="116"/>
      <c r="C263" s="116"/>
      <c r="D263" s="116"/>
      <c r="E263" s="116"/>
      <c r="F263" s="116"/>
      <c r="G263" s="117"/>
      <c r="H263" s="73" t="str">
        <f>IF(LEN(A263)&lt;=450,LEN(A263)&amp;"文字","文字数オーバー")</f>
        <v>0文字</v>
      </c>
    </row>
    <row r="264" spans="1:8" x14ac:dyDescent="0.4">
      <c r="A264" s="2" t="s">
        <v>510</v>
      </c>
      <c r="G264" s="101" t="str">
        <f>IF($H$2="","",$H$1&amp;"　"&amp;$H$2)</f>
        <v>応募番号　25</v>
      </c>
      <c r="H264" s="101"/>
    </row>
    <row r="265" spans="1:8" ht="37.5" customHeight="1" x14ac:dyDescent="0.4">
      <c r="A265" s="99" t="s">
        <v>303</v>
      </c>
      <c r="B265" s="99"/>
      <c r="C265" s="99"/>
      <c r="D265" s="99"/>
      <c r="E265" s="99"/>
      <c r="F265" s="99"/>
      <c r="G265" s="99"/>
      <c r="H265" s="99"/>
    </row>
    <row r="266" spans="1:8" ht="262.5" customHeight="1" x14ac:dyDescent="0.4">
      <c r="A266" s="162"/>
      <c r="B266" s="116"/>
      <c r="C266" s="116"/>
      <c r="D266" s="116"/>
      <c r="E266" s="116"/>
      <c r="F266" s="116"/>
      <c r="G266" s="117"/>
      <c r="H266" s="73" t="str">
        <f>IF(LEN(A266)&lt;=300,LEN(A266)&amp;"文字","文字数オーバー")</f>
        <v>0文字</v>
      </c>
    </row>
    <row r="267" spans="1:8" x14ac:dyDescent="0.4">
      <c r="A267" s="23"/>
      <c r="B267" s="23"/>
      <c r="C267" s="23"/>
      <c r="D267" s="23"/>
      <c r="E267" s="23"/>
      <c r="F267" s="23"/>
      <c r="G267" s="23"/>
      <c r="H267" s="73"/>
    </row>
    <row r="268" spans="1:8" x14ac:dyDescent="0.4">
      <c r="A268" s="2" t="s">
        <v>511</v>
      </c>
    </row>
    <row r="269" spans="1:8" ht="56.25" customHeight="1" x14ac:dyDescent="0.4">
      <c r="A269" s="99" t="s">
        <v>621</v>
      </c>
      <c r="B269" s="99"/>
      <c r="C269" s="99"/>
      <c r="D269" s="99"/>
      <c r="E269" s="99"/>
      <c r="F269" s="99"/>
      <c r="G269" s="99"/>
      <c r="H269" s="99"/>
    </row>
    <row r="270" spans="1:8" ht="281.25" customHeight="1" x14ac:dyDescent="0.4">
      <c r="A270" s="162"/>
      <c r="B270" s="116"/>
      <c r="C270" s="116"/>
      <c r="D270" s="116"/>
      <c r="E270" s="116"/>
      <c r="F270" s="116"/>
      <c r="G270" s="117"/>
      <c r="H270" s="73" t="str">
        <f>IF(LEN(A270)&lt;=400,LEN(A270)&amp;"文字","文字数オーバー")</f>
        <v>0文字</v>
      </c>
    </row>
    <row r="272" spans="1:8" x14ac:dyDescent="0.4">
      <c r="A272" s="2" t="s">
        <v>512</v>
      </c>
    </row>
    <row r="273" spans="1:8" ht="93.75" customHeight="1" x14ac:dyDescent="0.4">
      <c r="A273" s="114" t="s">
        <v>622</v>
      </c>
      <c r="B273" s="114"/>
      <c r="C273" s="114"/>
      <c r="D273" s="114"/>
      <c r="E273" s="114"/>
      <c r="F273" s="114"/>
      <c r="G273" s="114"/>
      <c r="H273" s="114"/>
    </row>
  </sheetData>
  <sheetProtection algorithmName="SHA-512" hashValue="mDymAQWpBKSgLV6/crR7I9OISDRqYhLeW2TSRfwD2PKQXqMQD7uh971XEsFNmFR+7F7XlWp+5irOe19tBK9HAQ==" saltValue="+bolHawTu+J01EyNKN8Jmg==" spinCount="100000" sheet="1" selectLockedCells="1"/>
  <mergeCells count="291">
    <mergeCell ref="G109:H109"/>
    <mergeCell ref="G128:H128"/>
    <mergeCell ref="G133:H133"/>
    <mergeCell ref="G145:H145"/>
    <mergeCell ref="G155:H155"/>
    <mergeCell ref="G173:H173"/>
    <mergeCell ref="G209:H209"/>
    <mergeCell ref="A224:H224"/>
    <mergeCell ref="G223:H223"/>
    <mergeCell ref="A214:H214"/>
    <mergeCell ref="A215:G215"/>
    <mergeCell ref="A217:H217"/>
    <mergeCell ref="B218:H218"/>
    <mergeCell ref="B219:H219"/>
    <mergeCell ref="B220:H220"/>
    <mergeCell ref="A205:H205"/>
    <mergeCell ref="B206:D206"/>
    <mergeCell ref="F206:G206"/>
    <mergeCell ref="A210:H210"/>
    <mergeCell ref="A211:G211"/>
    <mergeCell ref="A212:H212"/>
    <mergeCell ref="A197:C197"/>
    <mergeCell ref="D197:H197"/>
    <mergeCell ref="A198:C198"/>
    <mergeCell ref="A265:H265"/>
    <mergeCell ref="A266:G266"/>
    <mergeCell ref="A269:H269"/>
    <mergeCell ref="A270:G270"/>
    <mergeCell ref="A273:H273"/>
    <mergeCell ref="A250:G250"/>
    <mergeCell ref="A253:G253"/>
    <mergeCell ref="A257:H257"/>
    <mergeCell ref="A258:G258"/>
    <mergeCell ref="A262:H262"/>
    <mergeCell ref="A252:F252"/>
    <mergeCell ref="G249:H249"/>
    <mergeCell ref="G256:H256"/>
    <mergeCell ref="G264:H264"/>
    <mergeCell ref="A232:G234"/>
    <mergeCell ref="A238:G240"/>
    <mergeCell ref="A242:H242"/>
    <mergeCell ref="A244:G244"/>
    <mergeCell ref="A221:H221"/>
    <mergeCell ref="A225:G225"/>
    <mergeCell ref="A227:H227"/>
    <mergeCell ref="A228:G228"/>
    <mergeCell ref="A231:H231"/>
    <mergeCell ref="G230:H230"/>
    <mergeCell ref="A243:F243"/>
    <mergeCell ref="G243:H243"/>
    <mergeCell ref="A237:H237"/>
    <mergeCell ref="G236:H236"/>
    <mergeCell ref="A246:H246"/>
    <mergeCell ref="A247:G247"/>
    <mergeCell ref="A263:G263"/>
    <mergeCell ref="D198:H198"/>
    <mergeCell ref="A199:C199"/>
    <mergeCell ref="D199:H199"/>
    <mergeCell ref="A188:B188"/>
    <mergeCell ref="A189:B189"/>
    <mergeCell ref="E189:H189"/>
    <mergeCell ref="A192:C192"/>
    <mergeCell ref="D192:H192"/>
    <mergeCell ref="A193:C196"/>
    <mergeCell ref="E193:H193"/>
    <mergeCell ref="E194:H194"/>
    <mergeCell ref="E195:H195"/>
    <mergeCell ref="E196:H196"/>
    <mergeCell ref="A184:B184"/>
    <mergeCell ref="C184:H184"/>
    <mergeCell ref="A185:B186"/>
    <mergeCell ref="D185:H185"/>
    <mergeCell ref="D186:H186"/>
    <mergeCell ref="A187:B187"/>
    <mergeCell ref="A179:B179"/>
    <mergeCell ref="A180:B180"/>
    <mergeCell ref="E180:H180"/>
    <mergeCell ref="A183:B183"/>
    <mergeCell ref="D183:E183"/>
    <mergeCell ref="F183:H183"/>
    <mergeCell ref="A175:B175"/>
    <mergeCell ref="C175:H175"/>
    <mergeCell ref="A176:B177"/>
    <mergeCell ref="D176:H176"/>
    <mergeCell ref="D177:H177"/>
    <mergeCell ref="A178:B178"/>
    <mergeCell ref="A169:B169"/>
    <mergeCell ref="A170:B170"/>
    <mergeCell ref="E170:H170"/>
    <mergeCell ref="A171:H171"/>
    <mergeCell ref="A174:B174"/>
    <mergeCell ref="D174:E174"/>
    <mergeCell ref="F174:H174"/>
    <mergeCell ref="A165:B165"/>
    <mergeCell ref="C165:H165"/>
    <mergeCell ref="A166:B167"/>
    <mergeCell ref="D166:H166"/>
    <mergeCell ref="D167:H167"/>
    <mergeCell ref="A168:B168"/>
    <mergeCell ref="A159:B159"/>
    <mergeCell ref="A160:B160"/>
    <mergeCell ref="E160:H160"/>
    <mergeCell ref="A161:H161"/>
    <mergeCell ref="A164:B164"/>
    <mergeCell ref="D164:E164"/>
    <mergeCell ref="F164:H164"/>
    <mergeCell ref="A149:H149"/>
    <mergeCell ref="A150:G150"/>
    <mergeCell ref="A152:H152"/>
    <mergeCell ref="A153:G153"/>
    <mergeCell ref="A156:H156"/>
    <mergeCell ref="A158:B158"/>
    <mergeCell ref="A140:H140"/>
    <mergeCell ref="B141:G141"/>
    <mergeCell ref="B142:G142"/>
    <mergeCell ref="B143:G143"/>
    <mergeCell ref="A147:G147"/>
    <mergeCell ref="A129:H129"/>
    <mergeCell ref="A130:G130"/>
    <mergeCell ref="A132:H132"/>
    <mergeCell ref="A134:G134"/>
    <mergeCell ref="A137:H137"/>
    <mergeCell ref="A138:G138"/>
    <mergeCell ref="A118:B118"/>
    <mergeCell ref="C118:H118"/>
    <mergeCell ref="A119:B119"/>
    <mergeCell ref="C119:H119"/>
    <mergeCell ref="B122:H122"/>
    <mergeCell ref="B123:H123"/>
    <mergeCell ref="A114:B114"/>
    <mergeCell ref="C114:H114"/>
    <mergeCell ref="A115:B115"/>
    <mergeCell ref="C115:H115"/>
    <mergeCell ref="A116:B116"/>
    <mergeCell ref="C116:H116"/>
    <mergeCell ref="A110:H110"/>
    <mergeCell ref="A111:B111"/>
    <mergeCell ref="C111:H111"/>
    <mergeCell ref="A112:B112"/>
    <mergeCell ref="C112:H112"/>
    <mergeCell ref="A113:B113"/>
    <mergeCell ref="C113:H113"/>
    <mergeCell ref="B101:H101"/>
    <mergeCell ref="B102:H102"/>
    <mergeCell ref="A106:B106"/>
    <mergeCell ref="C106:H106"/>
    <mergeCell ref="A107:B107"/>
    <mergeCell ref="C107:H107"/>
    <mergeCell ref="B91:H91"/>
    <mergeCell ref="B92:H92"/>
    <mergeCell ref="B97:H97"/>
    <mergeCell ref="B98:H98"/>
    <mergeCell ref="B99:H99"/>
    <mergeCell ref="B100:H100"/>
    <mergeCell ref="G96:H96"/>
    <mergeCell ref="B85:H85"/>
    <mergeCell ref="B86:H86"/>
    <mergeCell ref="B87:H87"/>
    <mergeCell ref="B88:H88"/>
    <mergeCell ref="B89:H89"/>
    <mergeCell ref="B90:H90"/>
    <mergeCell ref="A78:B78"/>
    <mergeCell ref="C78:F78"/>
    <mergeCell ref="A79:B79"/>
    <mergeCell ref="C79:D79"/>
    <mergeCell ref="F79:G79"/>
    <mergeCell ref="B84:H84"/>
    <mergeCell ref="G82:H82"/>
    <mergeCell ref="A75:B75"/>
    <mergeCell ref="C75:D75"/>
    <mergeCell ref="A76:B76"/>
    <mergeCell ref="C76:D76"/>
    <mergeCell ref="A77:B77"/>
    <mergeCell ref="G77:H77"/>
    <mergeCell ref="A71:B71"/>
    <mergeCell ref="A72:B72"/>
    <mergeCell ref="C72:D72"/>
    <mergeCell ref="A73:B73"/>
    <mergeCell ref="C73:F73"/>
    <mergeCell ref="A74:B74"/>
    <mergeCell ref="C74:F74"/>
    <mergeCell ref="A69:B69"/>
    <mergeCell ref="C69:E69"/>
    <mergeCell ref="F69:H69"/>
    <mergeCell ref="A70:B70"/>
    <mergeCell ref="C70:E70"/>
    <mergeCell ref="F70:H70"/>
    <mergeCell ref="A65:B65"/>
    <mergeCell ref="C65:F65"/>
    <mergeCell ref="A66:B66"/>
    <mergeCell ref="C66:D66"/>
    <mergeCell ref="F66:G66"/>
    <mergeCell ref="A68:B68"/>
    <mergeCell ref="C68:E68"/>
    <mergeCell ref="F68:H68"/>
    <mergeCell ref="G67:H67"/>
    <mergeCell ref="A62:B62"/>
    <mergeCell ref="C62:D62"/>
    <mergeCell ref="A63:B63"/>
    <mergeCell ref="C63:D63"/>
    <mergeCell ref="A64:B64"/>
    <mergeCell ref="G64:H64"/>
    <mergeCell ref="A58:B58"/>
    <mergeCell ref="A59:B59"/>
    <mergeCell ref="C59:D59"/>
    <mergeCell ref="A60:B60"/>
    <mergeCell ref="C60:F60"/>
    <mergeCell ref="A61:B61"/>
    <mergeCell ref="C61:F61"/>
    <mergeCell ref="A56:B56"/>
    <mergeCell ref="C56:E56"/>
    <mergeCell ref="F56:H56"/>
    <mergeCell ref="A57:B57"/>
    <mergeCell ref="C57:E57"/>
    <mergeCell ref="F57:H57"/>
    <mergeCell ref="A52:B52"/>
    <mergeCell ref="C52:F52"/>
    <mergeCell ref="A53:B53"/>
    <mergeCell ref="C53:D53"/>
    <mergeCell ref="F53:G53"/>
    <mergeCell ref="A55:B55"/>
    <mergeCell ref="C55:E55"/>
    <mergeCell ref="F55:H55"/>
    <mergeCell ref="A49:B49"/>
    <mergeCell ref="C49:D49"/>
    <mergeCell ref="A50:B50"/>
    <mergeCell ref="C50:D50"/>
    <mergeCell ref="A51:B51"/>
    <mergeCell ref="G51:H51"/>
    <mergeCell ref="A45:B45"/>
    <mergeCell ref="A46:B46"/>
    <mergeCell ref="C46:D46"/>
    <mergeCell ref="A47:B47"/>
    <mergeCell ref="C47:F47"/>
    <mergeCell ref="A48:B48"/>
    <mergeCell ref="C48:F48"/>
    <mergeCell ref="A43:B43"/>
    <mergeCell ref="C43:E43"/>
    <mergeCell ref="F43:H43"/>
    <mergeCell ref="A44:B44"/>
    <mergeCell ref="C44:E44"/>
    <mergeCell ref="F44:H44"/>
    <mergeCell ref="A33:A34"/>
    <mergeCell ref="B33:G33"/>
    <mergeCell ref="B34:G34"/>
    <mergeCell ref="B37:G37"/>
    <mergeCell ref="B38:G38"/>
    <mergeCell ref="A42:B42"/>
    <mergeCell ref="C42:E42"/>
    <mergeCell ref="F42:H42"/>
    <mergeCell ref="G40:H40"/>
    <mergeCell ref="A25:B25"/>
    <mergeCell ref="C25:F25"/>
    <mergeCell ref="A26:B26"/>
    <mergeCell ref="C26:D26"/>
    <mergeCell ref="F26:G26"/>
    <mergeCell ref="A29:A32"/>
    <mergeCell ref="B31:G31"/>
    <mergeCell ref="B32:G32"/>
    <mergeCell ref="A19:B19"/>
    <mergeCell ref="C19:D19"/>
    <mergeCell ref="A20:F20"/>
    <mergeCell ref="C21:F21"/>
    <mergeCell ref="A24:B24"/>
    <mergeCell ref="G24:H24"/>
    <mergeCell ref="G28:H28"/>
    <mergeCell ref="A16:B16"/>
    <mergeCell ref="C16:F16"/>
    <mergeCell ref="A17:B17"/>
    <mergeCell ref="C17:F17"/>
    <mergeCell ref="A18:B18"/>
    <mergeCell ref="C18:D18"/>
    <mergeCell ref="A13:B13"/>
    <mergeCell ref="C13:E13"/>
    <mergeCell ref="F13:H13"/>
    <mergeCell ref="A14:B14"/>
    <mergeCell ref="A15:B15"/>
    <mergeCell ref="C15:D15"/>
    <mergeCell ref="A11:B11"/>
    <mergeCell ref="C11:E11"/>
    <mergeCell ref="F11:H11"/>
    <mergeCell ref="A12:B12"/>
    <mergeCell ref="C12:E12"/>
    <mergeCell ref="F12:H12"/>
    <mergeCell ref="A3:H3"/>
    <mergeCell ref="A4:H4"/>
    <mergeCell ref="B6:D6"/>
    <mergeCell ref="B7:D7"/>
    <mergeCell ref="E7:F7"/>
    <mergeCell ref="G7:H7"/>
    <mergeCell ref="A5:H5"/>
  </mergeCells>
  <phoneticPr fontId="1"/>
  <conditionalFormatting sqref="C21 D192 A232:A233 G7 C11:H13 C14 E14 G14 C15:D15 C16:F17 C18:D19 E24 G24:H24 C26:D26 F26:G26 A130:G130 A138:G138 A147:G147 A150:G150 C164:C165 E168:E169 G168:G169 A211:G211 A215:G215 A244:G244 A250:G250 A253:G253 A258:G258 A263:G263 A266:G266 A270:G270 C24:C25 B141:G143 B7:D7">
    <cfRule type="containsBlanks" dxfId="16" priority="19">
      <formula>LEN(TRIM(A7))=0</formula>
    </cfRule>
  </conditionalFormatting>
  <conditionalFormatting sqref="B206:D206">
    <cfRule type="expression" dxfId="15" priority="18">
      <formula>AND(OR($J$203,$J$204)=TRUE,B206="")=TRUE</formula>
    </cfRule>
  </conditionalFormatting>
  <conditionalFormatting sqref="F206:G206">
    <cfRule type="expression" dxfId="14" priority="17">
      <formula>AND(OR($J$203,$J$204)=TRUE,F206="")=TRUE</formula>
    </cfRule>
  </conditionalFormatting>
  <conditionalFormatting sqref="B38:G38">
    <cfRule type="expression" dxfId="13" priority="16">
      <formula>AND($A$38="有",B38="")=TRUE</formula>
    </cfRule>
  </conditionalFormatting>
  <conditionalFormatting sqref="B6:D6">
    <cfRule type="containsBlanks" dxfId="12" priority="14">
      <formula>LEN(TRIM(B6))=0</formula>
    </cfRule>
  </conditionalFormatting>
  <conditionalFormatting sqref="C42:H44 C45 E45 G45 C46:D46 C47:F48 C49:D50 G51:H51 C53:D53 F53:G53 C51:C52">
    <cfRule type="containsBlanks" dxfId="11" priority="13">
      <formula>LEN(TRIM(C42))=0</formula>
    </cfRule>
  </conditionalFormatting>
  <conditionalFormatting sqref="A134:G134">
    <cfRule type="containsBlanks" dxfId="10" priority="12">
      <formula>LEN(TRIM(A134))=0</formula>
    </cfRule>
  </conditionalFormatting>
  <conditionalFormatting sqref="A153:G153">
    <cfRule type="containsBlanks" dxfId="9" priority="11">
      <formula>LEN(TRIM(A153))=0</formula>
    </cfRule>
  </conditionalFormatting>
  <conditionalFormatting sqref="A238:A239">
    <cfRule type="containsBlanks" dxfId="8" priority="10">
      <formula>LEN(TRIM(A238))=0</formula>
    </cfRule>
  </conditionalFormatting>
  <conditionalFormatting sqref="A225:G225">
    <cfRule type="containsBlanks" dxfId="7" priority="9">
      <formula>LEN(TRIM(A225))=0</formula>
    </cfRule>
  </conditionalFormatting>
  <conditionalFormatting sqref="A228:G228">
    <cfRule type="containsBlanks" dxfId="6" priority="8">
      <formula>LEN(TRIM(A228))=0</formula>
    </cfRule>
  </conditionalFormatting>
  <conditionalFormatting sqref="E51">
    <cfRule type="containsBlanks" dxfId="5" priority="6">
      <formula>LEN(TRIM(E51))=0</formula>
    </cfRule>
  </conditionalFormatting>
  <conditionalFormatting sqref="E77">
    <cfRule type="containsBlanks" dxfId="4" priority="5">
      <formula>LEN(TRIM(E77))=0</formula>
    </cfRule>
  </conditionalFormatting>
  <conditionalFormatting sqref="C55:H57 C58 E58 G58 C59:D59 C60:F61 C62:D63 G64:H64 C66:D66 F66:G66 C64:C65">
    <cfRule type="containsBlanks" dxfId="3" priority="4">
      <formula>LEN(TRIM(C55))=0</formula>
    </cfRule>
  </conditionalFormatting>
  <conditionalFormatting sqref="E64">
    <cfRule type="containsBlanks" dxfId="2" priority="3">
      <formula>LEN(TRIM(E64))=0</formula>
    </cfRule>
  </conditionalFormatting>
  <conditionalFormatting sqref="D166:D167">
    <cfRule type="containsBlanks" dxfId="1" priority="2">
      <formula>LEN(TRIM(D166))=0</formula>
    </cfRule>
  </conditionalFormatting>
  <conditionalFormatting sqref="A247:G247 B218:H220">
    <cfRule type="containsBlanks" dxfId="0" priority="1">
      <formula>LEN(TRIM(A218))=0</formula>
    </cfRule>
  </conditionalFormatting>
  <dataValidations count="20">
    <dataValidation type="list" allowBlank="1" showInputMessage="1" showErrorMessage="1" sqref="C21:F21">
      <formula1>$J$21:$J$22</formula1>
    </dataValidation>
    <dataValidation type="list" allowBlank="1" showInputMessage="1" showErrorMessage="1" sqref="C18:D18">
      <formula1>$L$15:$L$16</formula1>
    </dataValidation>
    <dataValidation imeMode="on" allowBlank="1" showInputMessage="1" showErrorMessage="1" sqref="C184:H184 C12:H12 C19:D19 G24:H24 C26:D26 C25 B32:G32 B34:G34 B38:G38 A130:G130 A138:G138 A270:G270 A147:G147 A134:G134 D186:H186 C165:H165 D197:H197 D199:H199 B206:D206 A211:G211 A215:G215 B141:G143 D167:H167 A250:G250 A253:G253 A258:G258 A263:G263 A266:G266 C175:H175 C66:D66 C43:H43 C50:D50 G51:H51 C52 C53:D53 C69:H69 C76:D76 G77:H77 C78 C79:D79 A153:G153 B6:D6 D177:H177 A225:G225 A228:G228 A150:G150 C56:H56 C63:D63 G64:H64 C65 A244:G244 A247:G247"/>
    <dataValidation type="textLength" imeMode="off" operator="equal" allowBlank="1" showInputMessage="1" showErrorMessage="1" sqref="C24 C51 C77 C64">
      <formula1>6</formula1>
    </dataValidation>
    <dataValidation type="list" allowBlank="1" showInputMessage="1" sqref="G7:H7">
      <formula1>$O$7:$O$13</formula1>
    </dataValidation>
    <dataValidation type="list" allowBlank="1" showInputMessage="1" showErrorMessage="1" sqref="B7">
      <formula1>$L$7:$L$9</formula1>
    </dataValidation>
    <dataValidation type="list" allowBlank="1" showInputMessage="1" showErrorMessage="1" sqref="C75:D75">
      <formula1>$L$15:$L$17</formula1>
    </dataValidation>
    <dataValidation type="whole" imeMode="off" allowBlank="1" showInputMessage="1" showErrorMessage="1" sqref="G168:G169 G178:G179 G187:G188 G14 G45 G71 G58">
      <formula1>1</formula1>
      <formula2>31</formula2>
    </dataValidation>
    <dataValidation type="whole" imeMode="off" allowBlank="1" showInputMessage="1" showErrorMessage="1" sqref="E168:E169 E178:E179 E187:E188">
      <formula1>7</formula1>
      <formula2>10</formula2>
    </dataValidation>
    <dataValidation type="list" allowBlank="1" showInputMessage="1" showErrorMessage="1" sqref="A38">
      <formula1>$J$38:$J$39</formula1>
    </dataValidation>
    <dataValidation type="textLength" imeMode="off" allowBlank="1" showInputMessage="1" showErrorMessage="1" sqref="C16:F16 C47:F47 C73:F73 C60:F60">
      <formula1>12</formula1>
      <formula2>13</formula2>
    </dataValidation>
    <dataValidation type="whole" imeMode="off" allowBlank="1" showInputMessage="1" showErrorMessage="1" sqref="E14 E45 E71 E58">
      <formula1>1</formula1>
      <formula2>12</formula2>
    </dataValidation>
    <dataValidation type="whole" imeMode="off" allowBlank="1" showInputMessage="1" showErrorMessage="1" sqref="C14 C45 C71 C58">
      <formula1>1900</formula1>
      <formula2>2020</formula2>
    </dataValidation>
    <dataValidation imeMode="off" allowBlank="1" showInputMessage="1" showErrorMessage="1" sqref="C13:H13 C17:F17 C29:C30 F29:F30 C160 D185:H185 C189 D176:H176 C170 C61:F61 D198:H198 F206:G206 C180 C70:H70 C44:H44 C48:F48 C74:F74 C57:H57 D166:H166"/>
    <dataValidation imeMode="fullKatakana" allowBlank="1" showInputMessage="1" showErrorMessage="1" sqref="C11:H11 C42:H42 C68:H68 C55:H55"/>
    <dataValidation type="list" allowBlank="1" showInputMessage="1" showErrorMessage="1" sqref="C15:D15 C59:D59 C72:D72 C46:D46">
      <formula1>$J$15:$J$16</formula1>
    </dataValidation>
    <dataValidation type="list" allowBlank="1" showInputMessage="1" showErrorMessage="1" sqref="F26:G26 F66:G66 F79:G79 F53:G53">
      <formula1>$L$24:$L$26</formula1>
    </dataValidation>
    <dataValidation type="list" allowBlank="1" showInputMessage="1" showErrorMessage="1" sqref="D192:H192">
      <formula1>$J$192:$J$193</formula1>
    </dataValidation>
    <dataValidation type="list" allowBlank="1" showInputMessage="1" showErrorMessage="1" sqref="C49:D49 C62:D62">
      <formula1>$L$46:$L$47</formula1>
    </dataValidation>
    <dataValidation type="list" allowBlank="1" showInputMessage="1" showErrorMessage="1" sqref="E24 E64 E77 E51">
      <formula1>$J$24:$J$26</formula1>
    </dataValidation>
  </dataValidations>
  <pageMargins left="0.7" right="0.7" top="0.75" bottom="0.75" header="0.3" footer="0.3"/>
  <pageSetup paperSize="9" orientation="portrait" r:id="rId1"/>
  <headerFooter>
    <oddFooter>&amp;P / &amp;N ページ</oddFooter>
  </headerFooter>
  <rowBreaks count="20" manualBreakCount="20">
    <brk id="27" max="16383" man="1"/>
    <brk id="39" max="16383" man="1"/>
    <brk id="66" max="16383" man="1"/>
    <brk id="80" max="16383" man="1"/>
    <brk id="95" max="16383" man="1"/>
    <brk id="108" max="16383" man="1"/>
    <brk id="126" max="16383" man="1"/>
    <brk id="131" max="16383" man="1"/>
    <brk id="144" max="16383" man="1"/>
    <brk id="154" max="16383" man="1"/>
    <brk id="172" max="16383" man="1"/>
    <brk id="207" max="16383" man="1"/>
    <brk id="222" max="16383" man="1"/>
    <brk id="229" max="16383" man="1"/>
    <brk id="235" max="16383" man="1"/>
    <brk id="241" max="16383" man="1"/>
    <brk id="247" max="16383" man="1"/>
    <brk id="254" max="16383" man="1"/>
    <brk id="263" max="16383" man="1"/>
    <brk id="271"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276225</xdr:colOff>
                    <xdr:row>84</xdr:row>
                    <xdr:rowOff>0</xdr:rowOff>
                  </from>
                  <to>
                    <xdr:col>0</xdr:col>
                    <xdr:colOff>695325</xdr:colOff>
                    <xdr:row>85</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276225</xdr:colOff>
                    <xdr:row>85</xdr:row>
                    <xdr:rowOff>0</xdr:rowOff>
                  </from>
                  <to>
                    <xdr:col>0</xdr:col>
                    <xdr:colOff>619125</xdr:colOff>
                    <xdr:row>86</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276225</xdr:colOff>
                    <xdr:row>86</xdr:row>
                    <xdr:rowOff>0</xdr:rowOff>
                  </from>
                  <to>
                    <xdr:col>0</xdr:col>
                    <xdr:colOff>619125</xdr:colOff>
                    <xdr:row>87</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0</xdr:col>
                    <xdr:colOff>276225</xdr:colOff>
                    <xdr:row>87</xdr:row>
                    <xdr:rowOff>0</xdr:rowOff>
                  </from>
                  <to>
                    <xdr:col>0</xdr:col>
                    <xdr:colOff>619125</xdr:colOff>
                    <xdr:row>88</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0</xdr:col>
                    <xdr:colOff>276225</xdr:colOff>
                    <xdr:row>88</xdr:row>
                    <xdr:rowOff>790575</xdr:rowOff>
                  </from>
                  <to>
                    <xdr:col>0</xdr:col>
                    <xdr:colOff>619125</xdr:colOff>
                    <xdr:row>88</xdr:row>
                    <xdr:rowOff>1028700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0</xdr:col>
                    <xdr:colOff>276225</xdr:colOff>
                    <xdr:row>89</xdr:row>
                    <xdr:rowOff>209550</xdr:rowOff>
                  </from>
                  <to>
                    <xdr:col>0</xdr:col>
                    <xdr:colOff>619125</xdr:colOff>
                    <xdr:row>89</xdr:row>
                    <xdr:rowOff>447675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0</xdr:col>
                    <xdr:colOff>276225</xdr:colOff>
                    <xdr:row>90</xdr:row>
                    <xdr:rowOff>209550</xdr:rowOff>
                  </from>
                  <to>
                    <xdr:col>0</xdr:col>
                    <xdr:colOff>619125</xdr:colOff>
                    <xdr:row>90</xdr:row>
                    <xdr:rowOff>447675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0</xdr:col>
                    <xdr:colOff>276225</xdr:colOff>
                    <xdr:row>91</xdr:row>
                    <xdr:rowOff>495300</xdr:rowOff>
                  </from>
                  <to>
                    <xdr:col>0</xdr:col>
                    <xdr:colOff>619125</xdr:colOff>
                    <xdr:row>91</xdr:row>
                    <xdr:rowOff>733425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0</xdr:col>
                    <xdr:colOff>295275</xdr:colOff>
                    <xdr:row>97</xdr:row>
                    <xdr:rowOff>371475</xdr:rowOff>
                  </from>
                  <to>
                    <xdr:col>0</xdr:col>
                    <xdr:colOff>619125</xdr:colOff>
                    <xdr:row>97</xdr:row>
                    <xdr:rowOff>609600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0</xdr:col>
                    <xdr:colOff>295275</xdr:colOff>
                    <xdr:row>98</xdr:row>
                    <xdr:rowOff>114300</xdr:rowOff>
                  </from>
                  <to>
                    <xdr:col>0</xdr:col>
                    <xdr:colOff>619125</xdr:colOff>
                    <xdr:row>98</xdr:row>
                    <xdr:rowOff>352425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0</xdr:col>
                    <xdr:colOff>295275</xdr:colOff>
                    <xdr:row>99</xdr:row>
                    <xdr:rowOff>114300</xdr:rowOff>
                  </from>
                  <to>
                    <xdr:col>0</xdr:col>
                    <xdr:colOff>619125</xdr:colOff>
                    <xdr:row>99</xdr:row>
                    <xdr:rowOff>352425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0</xdr:col>
                    <xdr:colOff>295275</xdr:colOff>
                    <xdr:row>99</xdr:row>
                    <xdr:rowOff>466725</xdr:rowOff>
                  </from>
                  <to>
                    <xdr:col>0</xdr:col>
                    <xdr:colOff>619125</xdr:colOff>
                    <xdr:row>100</xdr:row>
                    <xdr:rowOff>228600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0</xdr:col>
                    <xdr:colOff>295275</xdr:colOff>
                    <xdr:row>100</xdr:row>
                    <xdr:rowOff>219075</xdr:rowOff>
                  </from>
                  <to>
                    <xdr:col>0</xdr:col>
                    <xdr:colOff>619125</xdr:colOff>
                    <xdr:row>101</xdr:row>
                    <xdr:rowOff>219075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0</xdr:col>
                    <xdr:colOff>304800</xdr:colOff>
                    <xdr:row>122</xdr:row>
                    <xdr:rowOff>104775</xdr:rowOff>
                  </from>
                  <to>
                    <xdr:col>0</xdr:col>
                    <xdr:colOff>685800</xdr:colOff>
                    <xdr:row>122</xdr:row>
                    <xdr:rowOff>342900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xdr:col>
                    <xdr:colOff>295275</xdr:colOff>
                    <xdr:row>191</xdr:row>
                    <xdr:rowOff>228600</xdr:rowOff>
                  </from>
                  <to>
                    <xdr:col>3</xdr:col>
                    <xdr:colOff>647700</xdr:colOff>
                    <xdr:row>192</xdr:row>
                    <xdr:rowOff>228600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xdr:col>
                    <xdr:colOff>295275</xdr:colOff>
                    <xdr:row>192</xdr:row>
                    <xdr:rowOff>228600</xdr:rowOff>
                  </from>
                  <to>
                    <xdr:col>3</xdr:col>
                    <xdr:colOff>647700</xdr:colOff>
                    <xdr:row>193</xdr:row>
                    <xdr:rowOff>228600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xdr:col>
                    <xdr:colOff>295275</xdr:colOff>
                    <xdr:row>193</xdr:row>
                    <xdr:rowOff>238125</xdr:rowOff>
                  </from>
                  <to>
                    <xdr:col>3</xdr:col>
                    <xdr:colOff>647700</xdr:colOff>
                    <xdr:row>195</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xdr:col>
                    <xdr:colOff>295275</xdr:colOff>
                    <xdr:row>195</xdr:row>
                    <xdr:rowOff>0</xdr:rowOff>
                  </from>
                  <to>
                    <xdr:col>3</xdr:col>
                    <xdr:colOff>647700</xdr:colOff>
                    <xdr:row>196</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0</xdr:col>
                    <xdr:colOff>304800</xdr:colOff>
                    <xdr:row>201</xdr:row>
                    <xdr:rowOff>228600</xdr:rowOff>
                  </from>
                  <to>
                    <xdr:col>0</xdr:col>
                    <xdr:colOff>657225</xdr:colOff>
                    <xdr:row>202</xdr:row>
                    <xdr:rowOff>228600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2</xdr:col>
                    <xdr:colOff>266700</xdr:colOff>
                    <xdr:row>201</xdr:row>
                    <xdr:rowOff>228600</xdr:rowOff>
                  </from>
                  <to>
                    <xdr:col>2</xdr:col>
                    <xdr:colOff>619125</xdr:colOff>
                    <xdr:row>202</xdr:row>
                    <xdr:rowOff>228600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4</xdr:col>
                    <xdr:colOff>276225</xdr:colOff>
                    <xdr:row>201</xdr:row>
                    <xdr:rowOff>228600</xdr:rowOff>
                  </from>
                  <to>
                    <xdr:col>4</xdr:col>
                    <xdr:colOff>628650</xdr:colOff>
                    <xdr:row>202</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off" allowBlank="1" showInputMessage="1" showErrorMessage="1">
          <x14:formula1>
            <xm:f>国・地域コード表!$A$2:$A$173</xm:f>
          </x14:formula1>
          <xm:sqref>C164 C174 C183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3"/>
  <sheetViews>
    <sheetView workbookViewId="0">
      <pane xSplit="1" ySplit="1" topLeftCell="B2" activePane="bottomRight" state="frozen"/>
      <selection pane="topRight" activeCell="B1" sqref="B1"/>
      <selection pane="bottomLeft" activeCell="A2" sqref="A2"/>
      <selection pane="bottomRight"/>
    </sheetView>
  </sheetViews>
  <sheetFormatPr defaultRowHeight="18.75" x14ac:dyDescent="0.4"/>
  <sheetData>
    <row r="1" spans="1:2" x14ac:dyDescent="0.4">
      <c r="A1" t="s">
        <v>278</v>
      </c>
      <c r="B1" t="s">
        <v>279</v>
      </c>
    </row>
    <row r="2" spans="1:2" x14ac:dyDescent="0.4">
      <c r="A2" s="12" t="s">
        <v>281</v>
      </c>
      <c r="B2" t="s">
        <v>280</v>
      </c>
    </row>
    <row r="3" spans="1:2" x14ac:dyDescent="0.4">
      <c r="A3">
        <v>100</v>
      </c>
      <c r="B3" t="s">
        <v>107</v>
      </c>
    </row>
    <row r="4" spans="1:2" x14ac:dyDescent="0.4">
      <c r="A4">
        <v>101</v>
      </c>
      <c r="B4" t="s">
        <v>110</v>
      </c>
    </row>
    <row r="5" spans="1:2" x14ac:dyDescent="0.4">
      <c r="A5">
        <v>102</v>
      </c>
      <c r="B5" t="s">
        <v>113</v>
      </c>
    </row>
    <row r="6" spans="1:2" x14ac:dyDescent="0.4">
      <c r="A6">
        <v>103</v>
      </c>
      <c r="B6" t="s">
        <v>116</v>
      </c>
    </row>
    <row r="7" spans="1:2" x14ac:dyDescent="0.4">
      <c r="A7">
        <v>104</v>
      </c>
      <c r="B7" t="s">
        <v>119</v>
      </c>
    </row>
    <row r="8" spans="1:2" x14ac:dyDescent="0.4">
      <c r="A8">
        <v>105</v>
      </c>
      <c r="B8" t="s">
        <v>122</v>
      </c>
    </row>
    <row r="9" spans="1:2" x14ac:dyDescent="0.4">
      <c r="A9">
        <v>106</v>
      </c>
      <c r="B9" t="s">
        <v>125</v>
      </c>
    </row>
    <row r="10" spans="1:2" x14ac:dyDescent="0.4">
      <c r="A10">
        <v>107</v>
      </c>
      <c r="B10" t="s">
        <v>128</v>
      </c>
    </row>
    <row r="11" spans="1:2" x14ac:dyDescent="0.4">
      <c r="A11">
        <v>108</v>
      </c>
      <c r="B11" t="s">
        <v>108</v>
      </c>
    </row>
    <row r="12" spans="1:2" x14ac:dyDescent="0.4">
      <c r="A12">
        <v>109</v>
      </c>
      <c r="B12" t="s">
        <v>111</v>
      </c>
    </row>
    <row r="13" spans="1:2" x14ac:dyDescent="0.4">
      <c r="A13">
        <v>110</v>
      </c>
      <c r="B13" t="s">
        <v>114</v>
      </c>
    </row>
    <row r="14" spans="1:2" x14ac:dyDescent="0.4">
      <c r="A14">
        <v>111</v>
      </c>
      <c r="B14" t="s">
        <v>117</v>
      </c>
    </row>
    <row r="15" spans="1:2" x14ac:dyDescent="0.4">
      <c r="A15">
        <v>112</v>
      </c>
      <c r="B15" t="s">
        <v>120</v>
      </c>
    </row>
    <row r="16" spans="1:2" x14ac:dyDescent="0.4">
      <c r="A16">
        <v>113</v>
      </c>
      <c r="B16" t="s">
        <v>123</v>
      </c>
    </row>
    <row r="17" spans="1:2" x14ac:dyDescent="0.4">
      <c r="A17">
        <v>114</v>
      </c>
      <c r="B17" t="s">
        <v>126</v>
      </c>
    </row>
    <row r="18" spans="1:2" x14ac:dyDescent="0.4">
      <c r="A18">
        <v>115</v>
      </c>
      <c r="B18" t="s">
        <v>129</v>
      </c>
    </row>
    <row r="19" spans="1:2" x14ac:dyDescent="0.4">
      <c r="A19">
        <v>116</v>
      </c>
      <c r="B19" t="s">
        <v>109</v>
      </c>
    </row>
    <row r="20" spans="1:2" x14ac:dyDescent="0.4">
      <c r="A20">
        <v>117</v>
      </c>
      <c r="B20" t="s">
        <v>112</v>
      </c>
    </row>
    <row r="21" spans="1:2" x14ac:dyDescent="0.4">
      <c r="A21">
        <v>119</v>
      </c>
      <c r="B21" t="s">
        <v>118</v>
      </c>
    </row>
    <row r="22" spans="1:2" x14ac:dyDescent="0.4">
      <c r="A22">
        <v>120</v>
      </c>
      <c r="B22" t="s">
        <v>121</v>
      </c>
    </row>
    <row r="23" spans="1:2" x14ac:dyDescent="0.4">
      <c r="A23">
        <v>121</v>
      </c>
      <c r="B23" t="s">
        <v>124</v>
      </c>
    </row>
    <row r="24" spans="1:2" x14ac:dyDescent="0.4">
      <c r="A24">
        <v>123</v>
      </c>
      <c r="B24" t="s">
        <v>127</v>
      </c>
    </row>
    <row r="25" spans="1:2" x14ac:dyDescent="0.4">
      <c r="A25">
        <v>124</v>
      </c>
      <c r="B25" t="s">
        <v>130</v>
      </c>
    </row>
    <row r="26" spans="1:2" x14ac:dyDescent="0.4">
      <c r="A26">
        <v>191</v>
      </c>
      <c r="B26" t="s">
        <v>115</v>
      </c>
    </row>
    <row r="27" spans="1:2" x14ac:dyDescent="0.4">
      <c r="A27">
        <v>201</v>
      </c>
      <c r="B27" t="s">
        <v>131</v>
      </c>
    </row>
    <row r="28" spans="1:2" x14ac:dyDescent="0.4">
      <c r="A28">
        <v>202</v>
      </c>
      <c r="B28" t="s">
        <v>134</v>
      </c>
    </row>
    <row r="29" spans="1:2" x14ac:dyDescent="0.4">
      <c r="A29">
        <v>203</v>
      </c>
      <c r="B29" t="s">
        <v>137</v>
      </c>
    </row>
    <row r="30" spans="1:2" x14ac:dyDescent="0.4">
      <c r="A30">
        <v>204</v>
      </c>
      <c r="B30" t="s">
        <v>140</v>
      </c>
    </row>
    <row r="31" spans="1:2" x14ac:dyDescent="0.4">
      <c r="A31">
        <v>205</v>
      </c>
      <c r="B31" t="s">
        <v>143</v>
      </c>
    </row>
    <row r="32" spans="1:2" x14ac:dyDescent="0.4">
      <c r="A32">
        <v>206</v>
      </c>
      <c r="B32" t="s">
        <v>146</v>
      </c>
    </row>
    <row r="33" spans="1:2" x14ac:dyDescent="0.4">
      <c r="A33">
        <v>207</v>
      </c>
      <c r="B33" t="s">
        <v>149</v>
      </c>
    </row>
    <row r="34" spans="1:2" x14ac:dyDescent="0.4">
      <c r="A34">
        <v>208</v>
      </c>
      <c r="B34" t="s">
        <v>151</v>
      </c>
    </row>
    <row r="35" spans="1:2" x14ac:dyDescent="0.4">
      <c r="A35">
        <v>209</v>
      </c>
      <c r="B35" t="s">
        <v>132</v>
      </c>
    </row>
    <row r="36" spans="1:2" x14ac:dyDescent="0.4">
      <c r="A36">
        <v>210</v>
      </c>
      <c r="B36" t="s">
        <v>135</v>
      </c>
    </row>
    <row r="37" spans="1:2" x14ac:dyDescent="0.4">
      <c r="A37">
        <v>211</v>
      </c>
      <c r="B37" t="s">
        <v>138</v>
      </c>
    </row>
    <row r="38" spans="1:2" x14ac:dyDescent="0.4">
      <c r="A38">
        <v>212</v>
      </c>
      <c r="B38" t="s">
        <v>141</v>
      </c>
    </row>
    <row r="39" spans="1:2" x14ac:dyDescent="0.4">
      <c r="A39">
        <v>213</v>
      </c>
      <c r="B39" t="s">
        <v>144</v>
      </c>
    </row>
    <row r="40" spans="1:2" x14ac:dyDescent="0.4">
      <c r="A40">
        <v>214</v>
      </c>
      <c r="B40" t="s">
        <v>147</v>
      </c>
    </row>
    <row r="41" spans="1:2" x14ac:dyDescent="0.4">
      <c r="A41">
        <v>215</v>
      </c>
      <c r="B41" t="s">
        <v>150</v>
      </c>
    </row>
    <row r="42" spans="1:2" x14ac:dyDescent="0.4">
      <c r="A42">
        <v>216</v>
      </c>
      <c r="B42" t="s">
        <v>152</v>
      </c>
    </row>
    <row r="43" spans="1:2" x14ac:dyDescent="0.4">
      <c r="A43">
        <v>217</v>
      </c>
      <c r="B43" t="s">
        <v>133</v>
      </c>
    </row>
    <row r="44" spans="1:2" x14ac:dyDescent="0.4">
      <c r="A44">
        <v>218</v>
      </c>
      <c r="B44" t="s">
        <v>136</v>
      </c>
    </row>
    <row r="45" spans="1:2" x14ac:dyDescent="0.4">
      <c r="A45">
        <v>219</v>
      </c>
      <c r="B45" t="s">
        <v>139</v>
      </c>
    </row>
    <row r="46" spans="1:2" x14ac:dyDescent="0.4">
      <c r="A46">
        <v>220</v>
      </c>
      <c r="B46" t="s">
        <v>142</v>
      </c>
    </row>
    <row r="47" spans="1:2" x14ac:dyDescent="0.4">
      <c r="A47">
        <v>221</v>
      </c>
      <c r="B47" t="s">
        <v>145</v>
      </c>
    </row>
    <row r="48" spans="1:2" x14ac:dyDescent="0.4">
      <c r="A48">
        <v>222</v>
      </c>
      <c r="B48" t="s">
        <v>148</v>
      </c>
    </row>
    <row r="49" spans="1:2" x14ac:dyDescent="0.4">
      <c r="A49">
        <v>301</v>
      </c>
      <c r="B49" t="s">
        <v>153</v>
      </c>
    </row>
    <row r="50" spans="1:2" x14ac:dyDescent="0.4">
      <c r="A50">
        <v>303</v>
      </c>
      <c r="B50" t="s">
        <v>156</v>
      </c>
    </row>
    <row r="51" spans="1:2" x14ac:dyDescent="0.4">
      <c r="A51">
        <v>304</v>
      </c>
      <c r="B51" t="s">
        <v>159</v>
      </c>
    </row>
    <row r="52" spans="1:2" x14ac:dyDescent="0.4">
      <c r="A52">
        <v>305</v>
      </c>
      <c r="B52" t="s">
        <v>162</v>
      </c>
    </row>
    <row r="53" spans="1:2" x14ac:dyDescent="0.4">
      <c r="A53">
        <v>306</v>
      </c>
      <c r="B53" t="s">
        <v>165</v>
      </c>
    </row>
    <row r="54" spans="1:2" x14ac:dyDescent="0.4">
      <c r="A54">
        <v>307</v>
      </c>
      <c r="B54" t="s">
        <v>167</v>
      </c>
    </row>
    <row r="55" spans="1:2" x14ac:dyDescent="0.4">
      <c r="A55">
        <v>308</v>
      </c>
      <c r="B55" t="s">
        <v>154</v>
      </c>
    </row>
    <row r="56" spans="1:2" x14ac:dyDescent="0.4">
      <c r="A56">
        <v>309</v>
      </c>
      <c r="B56" t="s">
        <v>157</v>
      </c>
    </row>
    <row r="57" spans="1:2" x14ac:dyDescent="0.4">
      <c r="A57">
        <v>310</v>
      </c>
      <c r="B57" t="s">
        <v>160</v>
      </c>
    </row>
    <row r="58" spans="1:2" x14ac:dyDescent="0.4">
      <c r="A58">
        <v>311</v>
      </c>
      <c r="B58" t="s">
        <v>163</v>
      </c>
    </row>
    <row r="59" spans="1:2" x14ac:dyDescent="0.4">
      <c r="A59">
        <v>312</v>
      </c>
      <c r="B59" t="s">
        <v>166</v>
      </c>
    </row>
    <row r="60" spans="1:2" x14ac:dyDescent="0.4">
      <c r="A60">
        <v>313</v>
      </c>
      <c r="B60" t="s">
        <v>168</v>
      </c>
    </row>
    <row r="61" spans="1:2" x14ac:dyDescent="0.4">
      <c r="A61">
        <v>314</v>
      </c>
      <c r="B61" t="s">
        <v>155</v>
      </c>
    </row>
    <row r="62" spans="1:2" x14ac:dyDescent="0.4">
      <c r="A62">
        <v>315</v>
      </c>
      <c r="B62" t="s">
        <v>158</v>
      </c>
    </row>
    <row r="63" spans="1:2" x14ac:dyDescent="0.4">
      <c r="A63">
        <v>316</v>
      </c>
      <c r="B63" t="s">
        <v>161</v>
      </c>
    </row>
    <row r="64" spans="1:2" x14ac:dyDescent="0.4">
      <c r="A64">
        <v>317</v>
      </c>
      <c r="B64" t="s">
        <v>164</v>
      </c>
    </row>
    <row r="65" spans="1:2" x14ac:dyDescent="0.4">
      <c r="A65">
        <v>401</v>
      </c>
      <c r="B65" t="s">
        <v>169</v>
      </c>
    </row>
    <row r="66" spans="1:2" x14ac:dyDescent="0.4">
      <c r="A66">
        <v>402</v>
      </c>
      <c r="B66" t="s">
        <v>172</v>
      </c>
    </row>
    <row r="67" spans="1:2" x14ac:dyDescent="0.4">
      <c r="A67">
        <v>403</v>
      </c>
      <c r="B67" t="s">
        <v>175</v>
      </c>
    </row>
    <row r="68" spans="1:2" x14ac:dyDescent="0.4">
      <c r="A68">
        <v>404</v>
      </c>
      <c r="B68" t="s">
        <v>178</v>
      </c>
    </row>
    <row r="69" spans="1:2" x14ac:dyDescent="0.4">
      <c r="A69">
        <v>405</v>
      </c>
      <c r="B69" t="s">
        <v>181</v>
      </c>
    </row>
    <row r="70" spans="1:2" x14ac:dyDescent="0.4">
      <c r="A70">
        <v>406</v>
      </c>
      <c r="B70" t="s">
        <v>184</v>
      </c>
    </row>
    <row r="71" spans="1:2" x14ac:dyDescent="0.4">
      <c r="A71">
        <v>407</v>
      </c>
      <c r="B71" t="s">
        <v>187</v>
      </c>
    </row>
    <row r="72" spans="1:2" x14ac:dyDescent="0.4">
      <c r="A72">
        <v>408</v>
      </c>
      <c r="B72" t="s">
        <v>190</v>
      </c>
    </row>
    <row r="73" spans="1:2" x14ac:dyDescent="0.4">
      <c r="A73">
        <v>409</v>
      </c>
      <c r="B73" t="s">
        <v>193</v>
      </c>
    </row>
    <row r="74" spans="1:2" x14ac:dyDescent="0.4">
      <c r="A74">
        <v>410</v>
      </c>
      <c r="B74" t="s">
        <v>196</v>
      </c>
    </row>
    <row r="75" spans="1:2" x14ac:dyDescent="0.4">
      <c r="A75">
        <v>411</v>
      </c>
      <c r="B75" t="s">
        <v>199</v>
      </c>
    </row>
    <row r="76" spans="1:2" x14ac:dyDescent="0.4">
      <c r="A76">
        <v>412</v>
      </c>
      <c r="B76" t="s">
        <v>202</v>
      </c>
    </row>
    <row r="77" spans="1:2" x14ac:dyDescent="0.4">
      <c r="A77">
        <v>413</v>
      </c>
      <c r="B77" t="s">
        <v>205</v>
      </c>
    </row>
    <row r="78" spans="1:2" x14ac:dyDescent="0.4">
      <c r="A78">
        <v>414</v>
      </c>
      <c r="B78" t="s">
        <v>170</v>
      </c>
    </row>
    <row r="79" spans="1:2" x14ac:dyDescent="0.4">
      <c r="A79">
        <v>415</v>
      </c>
      <c r="B79" t="s">
        <v>173</v>
      </c>
    </row>
    <row r="80" spans="1:2" x14ac:dyDescent="0.4">
      <c r="A80">
        <v>416</v>
      </c>
      <c r="B80" t="s">
        <v>176</v>
      </c>
    </row>
    <row r="81" spans="1:2" x14ac:dyDescent="0.4">
      <c r="A81">
        <v>417</v>
      </c>
      <c r="B81" t="s">
        <v>179</v>
      </c>
    </row>
    <row r="82" spans="1:2" x14ac:dyDescent="0.4">
      <c r="A82">
        <v>418</v>
      </c>
      <c r="B82" t="s">
        <v>182</v>
      </c>
    </row>
    <row r="83" spans="1:2" x14ac:dyDescent="0.4">
      <c r="A83">
        <v>419</v>
      </c>
      <c r="B83" t="s">
        <v>185</v>
      </c>
    </row>
    <row r="84" spans="1:2" x14ac:dyDescent="0.4">
      <c r="A84">
        <v>420</v>
      </c>
      <c r="B84" t="s">
        <v>188</v>
      </c>
    </row>
    <row r="85" spans="1:2" x14ac:dyDescent="0.4">
      <c r="A85">
        <v>421</v>
      </c>
      <c r="B85" t="s">
        <v>191</v>
      </c>
    </row>
    <row r="86" spans="1:2" x14ac:dyDescent="0.4">
      <c r="A86">
        <v>422</v>
      </c>
      <c r="B86" t="s">
        <v>194</v>
      </c>
    </row>
    <row r="87" spans="1:2" x14ac:dyDescent="0.4">
      <c r="A87">
        <v>423</v>
      </c>
      <c r="B87" t="s">
        <v>197</v>
      </c>
    </row>
    <row r="88" spans="1:2" x14ac:dyDescent="0.4">
      <c r="A88">
        <v>424</v>
      </c>
      <c r="B88" t="s">
        <v>200</v>
      </c>
    </row>
    <row r="89" spans="1:2" x14ac:dyDescent="0.4">
      <c r="A89">
        <v>425</v>
      </c>
      <c r="B89" t="s">
        <v>203</v>
      </c>
    </row>
    <row r="90" spans="1:2" x14ac:dyDescent="0.4">
      <c r="A90">
        <v>426</v>
      </c>
      <c r="B90" t="s">
        <v>206</v>
      </c>
    </row>
    <row r="91" spans="1:2" x14ac:dyDescent="0.4">
      <c r="A91">
        <v>427</v>
      </c>
      <c r="B91" t="s">
        <v>171</v>
      </c>
    </row>
    <row r="92" spans="1:2" x14ac:dyDescent="0.4">
      <c r="A92">
        <v>428</v>
      </c>
      <c r="B92" t="s">
        <v>174</v>
      </c>
    </row>
    <row r="93" spans="1:2" x14ac:dyDescent="0.4">
      <c r="A93">
        <v>429</v>
      </c>
      <c r="B93" t="s">
        <v>177</v>
      </c>
    </row>
    <row r="94" spans="1:2" x14ac:dyDescent="0.4">
      <c r="A94">
        <v>430</v>
      </c>
      <c r="B94" t="s">
        <v>180</v>
      </c>
    </row>
    <row r="95" spans="1:2" x14ac:dyDescent="0.4">
      <c r="A95">
        <v>431</v>
      </c>
      <c r="B95" t="s">
        <v>183</v>
      </c>
    </row>
    <row r="96" spans="1:2" x14ac:dyDescent="0.4">
      <c r="A96">
        <v>432</v>
      </c>
      <c r="B96" t="s">
        <v>186</v>
      </c>
    </row>
    <row r="97" spans="1:2" x14ac:dyDescent="0.4">
      <c r="A97">
        <v>433</v>
      </c>
      <c r="B97" t="s">
        <v>189</v>
      </c>
    </row>
    <row r="98" spans="1:2" x14ac:dyDescent="0.4">
      <c r="A98">
        <v>434</v>
      </c>
      <c r="B98" t="s">
        <v>192</v>
      </c>
    </row>
    <row r="99" spans="1:2" x14ac:dyDescent="0.4">
      <c r="A99">
        <v>435</v>
      </c>
      <c r="B99" t="s">
        <v>195</v>
      </c>
    </row>
    <row r="100" spans="1:2" x14ac:dyDescent="0.4">
      <c r="A100">
        <v>436</v>
      </c>
      <c r="B100" t="s">
        <v>198</v>
      </c>
    </row>
    <row r="101" spans="1:2" x14ac:dyDescent="0.4">
      <c r="A101">
        <v>437</v>
      </c>
      <c r="B101" t="s">
        <v>201</v>
      </c>
    </row>
    <row r="102" spans="1:2" x14ac:dyDescent="0.4">
      <c r="A102">
        <v>438</v>
      </c>
      <c r="B102" t="s">
        <v>204</v>
      </c>
    </row>
    <row r="103" spans="1:2" x14ac:dyDescent="0.4">
      <c r="A103">
        <v>439</v>
      </c>
      <c r="B103" t="s">
        <v>207</v>
      </c>
    </row>
    <row r="104" spans="1:2" x14ac:dyDescent="0.4">
      <c r="A104">
        <v>501</v>
      </c>
      <c r="B104" t="s">
        <v>208</v>
      </c>
    </row>
    <row r="105" spans="1:2" x14ac:dyDescent="0.4">
      <c r="A105">
        <v>502</v>
      </c>
      <c r="B105" t="s">
        <v>209</v>
      </c>
    </row>
    <row r="106" spans="1:2" x14ac:dyDescent="0.4">
      <c r="A106">
        <v>601</v>
      </c>
      <c r="B106" t="s">
        <v>210</v>
      </c>
    </row>
    <row r="107" spans="1:2" x14ac:dyDescent="0.4">
      <c r="A107">
        <v>602</v>
      </c>
      <c r="B107" t="s">
        <v>213</v>
      </c>
    </row>
    <row r="108" spans="1:2" x14ac:dyDescent="0.4">
      <c r="A108">
        <v>603</v>
      </c>
      <c r="B108" t="s">
        <v>216</v>
      </c>
    </row>
    <row r="109" spans="1:2" x14ac:dyDescent="0.4">
      <c r="A109">
        <v>604</v>
      </c>
      <c r="B109" t="s">
        <v>219</v>
      </c>
    </row>
    <row r="110" spans="1:2" x14ac:dyDescent="0.4">
      <c r="A110">
        <v>605</v>
      </c>
      <c r="B110" t="s">
        <v>222</v>
      </c>
    </row>
    <row r="111" spans="1:2" x14ac:dyDescent="0.4">
      <c r="A111">
        <v>606</v>
      </c>
      <c r="B111" t="s">
        <v>225</v>
      </c>
    </row>
    <row r="112" spans="1:2" x14ac:dyDescent="0.4">
      <c r="A112">
        <v>607</v>
      </c>
      <c r="B112" t="s">
        <v>211</v>
      </c>
    </row>
    <row r="113" spans="1:2" x14ac:dyDescent="0.4">
      <c r="A113">
        <v>608</v>
      </c>
      <c r="B113" t="s">
        <v>214</v>
      </c>
    </row>
    <row r="114" spans="1:2" x14ac:dyDescent="0.4">
      <c r="A114">
        <v>609</v>
      </c>
      <c r="B114" t="s">
        <v>217</v>
      </c>
    </row>
    <row r="115" spans="1:2" x14ac:dyDescent="0.4">
      <c r="A115">
        <v>610</v>
      </c>
      <c r="B115" t="s">
        <v>220</v>
      </c>
    </row>
    <row r="116" spans="1:2" x14ac:dyDescent="0.4">
      <c r="A116">
        <v>611</v>
      </c>
      <c r="B116" t="s">
        <v>223</v>
      </c>
    </row>
    <row r="117" spans="1:2" x14ac:dyDescent="0.4">
      <c r="A117">
        <v>612</v>
      </c>
      <c r="B117" t="s">
        <v>226</v>
      </c>
    </row>
    <row r="118" spans="1:2" x14ac:dyDescent="0.4">
      <c r="A118">
        <v>613</v>
      </c>
      <c r="B118" t="s">
        <v>212</v>
      </c>
    </row>
    <row r="119" spans="1:2" x14ac:dyDescent="0.4">
      <c r="A119">
        <v>614</v>
      </c>
      <c r="B119" t="s">
        <v>215</v>
      </c>
    </row>
    <row r="120" spans="1:2" x14ac:dyDescent="0.4">
      <c r="A120">
        <v>615</v>
      </c>
      <c r="B120" t="s">
        <v>218</v>
      </c>
    </row>
    <row r="121" spans="1:2" x14ac:dyDescent="0.4">
      <c r="A121">
        <v>616</v>
      </c>
      <c r="B121" t="s">
        <v>221</v>
      </c>
    </row>
    <row r="122" spans="1:2" x14ac:dyDescent="0.4">
      <c r="A122">
        <v>617</v>
      </c>
      <c r="B122" t="s">
        <v>224</v>
      </c>
    </row>
    <row r="123" spans="1:2" x14ac:dyDescent="0.4">
      <c r="A123">
        <v>618</v>
      </c>
      <c r="B123" t="s">
        <v>227</v>
      </c>
    </row>
    <row r="124" spans="1:2" x14ac:dyDescent="0.4">
      <c r="A124">
        <v>701</v>
      </c>
      <c r="B124" t="s">
        <v>228</v>
      </c>
    </row>
    <row r="125" spans="1:2" x14ac:dyDescent="0.4">
      <c r="A125">
        <v>702</v>
      </c>
      <c r="B125" t="s">
        <v>231</v>
      </c>
    </row>
    <row r="126" spans="1:2" x14ac:dyDescent="0.4">
      <c r="A126">
        <v>703</v>
      </c>
      <c r="B126" t="s">
        <v>234</v>
      </c>
    </row>
    <row r="127" spans="1:2" x14ac:dyDescent="0.4">
      <c r="A127">
        <v>704</v>
      </c>
      <c r="B127" t="s">
        <v>237</v>
      </c>
    </row>
    <row r="128" spans="1:2" x14ac:dyDescent="0.4">
      <c r="A128">
        <v>705</v>
      </c>
      <c r="B128" t="s">
        <v>240</v>
      </c>
    </row>
    <row r="129" spans="1:2" x14ac:dyDescent="0.4">
      <c r="A129">
        <v>706</v>
      </c>
      <c r="B129" t="s">
        <v>243</v>
      </c>
    </row>
    <row r="130" spans="1:2" x14ac:dyDescent="0.4">
      <c r="A130">
        <v>707</v>
      </c>
      <c r="B130" t="s">
        <v>246</v>
      </c>
    </row>
    <row r="131" spans="1:2" x14ac:dyDescent="0.4">
      <c r="A131">
        <v>708</v>
      </c>
      <c r="B131" t="s">
        <v>249</v>
      </c>
    </row>
    <row r="132" spans="1:2" x14ac:dyDescent="0.4">
      <c r="A132">
        <v>709</v>
      </c>
      <c r="B132" t="s">
        <v>252</v>
      </c>
    </row>
    <row r="133" spans="1:2" x14ac:dyDescent="0.4">
      <c r="A133">
        <v>710</v>
      </c>
      <c r="B133" t="s">
        <v>255</v>
      </c>
    </row>
    <row r="134" spans="1:2" x14ac:dyDescent="0.4">
      <c r="A134">
        <v>711</v>
      </c>
      <c r="B134" t="s">
        <v>258</v>
      </c>
    </row>
    <row r="135" spans="1:2" x14ac:dyDescent="0.4">
      <c r="A135">
        <v>712</v>
      </c>
      <c r="B135" t="s">
        <v>261</v>
      </c>
    </row>
    <row r="136" spans="1:2" x14ac:dyDescent="0.4">
      <c r="A136">
        <v>713</v>
      </c>
      <c r="B136" t="s">
        <v>264</v>
      </c>
    </row>
    <row r="137" spans="1:2" x14ac:dyDescent="0.4">
      <c r="A137">
        <v>714</v>
      </c>
      <c r="B137" t="s">
        <v>267</v>
      </c>
    </row>
    <row r="138" spans="1:2" x14ac:dyDescent="0.4">
      <c r="A138">
        <v>715</v>
      </c>
      <c r="B138" t="s">
        <v>270</v>
      </c>
    </row>
    <row r="139" spans="1:2" x14ac:dyDescent="0.4">
      <c r="A139">
        <v>716</v>
      </c>
      <c r="B139" t="s">
        <v>273</v>
      </c>
    </row>
    <row r="140" spans="1:2" x14ac:dyDescent="0.4">
      <c r="A140">
        <v>717</v>
      </c>
      <c r="B140" t="s">
        <v>276</v>
      </c>
    </row>
    <row r="141" spans="1:2" x14ac:dyDescent="0.4">
      <c r="A141">
        <v>718</v>
      </c>
      <c r="B141" t="s">
        <v>229</v>
      </c>
    </row>
    <row r="142" spans="1:2" x14ac:dyDescent="0.4">
      <c r="A142">
        <v>719</v>
      </c>
      <c r="B142" t="s">
        <v>232</v>
      </c>
    </row>
    <row r="143" spans="1:2" x14ac:dyDescent="0.4">
      <c r="A143">
        <v>720</v>
      </c>
      <c r="B143" t="s">
        <v>235</v>
      </c>
    </row>
    <row r="144" spans="1:2" x14ac:dyDescent="0.4">
      <c r="A144">
        <v>721</v>
      </c>
      <c r="B144" t="s">
        <v>238</v>
      </c>
    </row>
    <row r="145" spans="1:2" x14ac:dyDescent="0.4">
      <c r="A145">
        <v>722</v>
      </c>
      <c r="B145" t="s">
        <v>241</v>
      </c>
    </row>
    <row r="146" spans="1:2" x14ac:dyDescent="0.4">
      <c r="A146">
        <v>723</v>
      </c>
      <c r="B146" t="s">
        <v>244</v>
      </c>
    </row>
    <row r="147" spans="1:2" x14ac:dyDescent="0.4">
      <c r="A147">
        <v>724</v>
      </c>
      <c r="B147" t="s">
        <v>247</v>
      </c>
    </row>
    <row r="148" spans="1:2" x14ac:dyDescent="0.4">
      <c r="A148">
        <v>725</v>
      </c>
      <c r="B148" t="s">
        <v>250</v>
      </c>
    </row>
    <row r="149" spans="1:2" x14ac:dyDescent="0.4">
      <c r="A149">
        <v>726</v>
      </c>
      <c r="B149" t="s">
        <v>253</v>
      </c>
    </row>
    <row r="150" spans="1:2" x14ac:dyDescent="0.4">
      <c r="A150">
        <v>727</v>
      </c>
      <c r="B150" t="s">
        <v>256</v>
      </c>
    </row>
    <row r="151" spans="1:2" x14ac:dyDescent="0.4">
      <c r="A151">
        <v>728</v>
      </c>
      <c r="B151" t="s">
        <v>259</v>
      </c>
    </row>
    <row r="152" spans="1:2" x14ac:dyDescent="0.4">
      <c r="A152">
        <v>729</v>
      </c>
      <c r="B152" t="s">
        <v>262</v>
      </c>
    </row>
    <row r="153" spans="1:2" x14ac:dyDescent="0.4">
      <c r="A153">
        <v>730</v>
      </c>
      <c r="B153" t="s">
        <v>265</v>
      </c>
    </row>
    <row r="154" spans="1:2" x14ac:dyDescent="0.4">
      <c r="A154">
        <v>731</v>
      </c>
      <c r="B154" t="s">
        <v>268</v>
      </c>
    </row>
    <row r="155" spans="1:2" x14ac:dyDescent="0.4">
      <c r="A155">
        <v>732</v>
      </c>
      <c r="B155" t="s">
        <v>271</v>
      </c>
    </row>
    <row r="156" spans="1:2" x14ac:dyDescent="0.4">
      <c r="A156">
        <v>733</v>
      </c>
      <c r="B156" t="s">
        <v>274</v>
      </c>
    </row>
    <row r="157" spans="1:2" x14ac:dyDescent="0.4">
      <c r="A157">
        <v>734</v>
      </c>
      <c r="B157" t="s">
        <v>277</v>
      </c>
    </row>
    <row r="158" spans="1:2" x14ac:dyDescent="0.4">
      <c r="A158">
        <v>735</v>
      </c>
      <c r="B158" t="s">
        <v>230</v>
      </c>
    </row>
    <row r="159" spans="1:2" x14ac:dyDescent="0.4">
      <c r="A159">
        <v>736</v>
      </c>
      <c r="B159" t="s">
        <v>233</v>
      </c>
    </row>
    <row r="160" spans="1:2" x14ac:dyDescent="0.4">
      <c r="A160">
        <v>737</v>
      </c>
      <c r="B160" t="s">
        <v>236</v>
      </c>
    </row>
    <row r="161" spans="1:2" x14ac:dyDescent="0.4">
      <c r="A161">
        <v>738</v>
      </c>
      <c r="B161" t="s">
        <v>239</v>
      </c>
    </row>
    <row r="162" spans="1:2" x14ac:dyDescent="0.4">
      <c r="A162">
        <v>739</v>
      </c>
      <c r="B162" t="s">
        <v>242</v>
      </c>
    </row>
    <row r="163" spans="1:2" x14ac:dyDescent="0.4">
      <c r="A163">
        <v>740</v>
      </c>
      <c r="B163" t="s">
        <v>245</v>
      </c>
    </row>
    <row r="164" spans="1:2" x14ac:dyDescent="0.4">
      <c r="A164">
        <v>741</v>
      </c>
      <c r="B164" t="s">
        <v>248</v>
      </c>
    </row>
    <row r="165" spans="1:2" x14ac:dyDescent="0.4">
      <c r="A165">
        <v>742</v>
      </c>
      <c r="B165" t="s">
        <v>251</v>
      </c>
    </row>
    <row r="166" spans="1:2" x14ac:dyDescent="0.4">
      <c r="A166">
        <v>743</v>
      </c>
      <c r="B166" t="s">
        <v>254</v>
      </c>
    </row>
    <row r="167" spans="1:2" x14ac:dyDescent="0.4">
      <c r="A167">
        <v>744</v>
      </c>
      <c r="B167" t="s">
        <v>257</v>
      </c>
    </row>
    <row r="168" spans="1:2" x14ac:dyDescent="0.4">
      <c r="A168">
        <v>745</v>
      </c>
      <c r="B168" t="s">
        <v>260</v>
      </c>
    </row>
    <row r="169" spans="1:2" x14ac:dyDescent="0.4">
      <c r="A169">
        <v>746</v>
      </c>
      <c r="B169" t="s">
        <v>263</v>
      </c>
    </row>
    <row r="170" spans="1:2" x14ac:dyDescent="0.4">
      <c r="A170">
        <v>747</v>
      </c>
      <c r="B170" t="s">
        <v>266</v>
      </c>
    </row>
    <row r="171" spans="1:2" x14ac:dyDescent="0.4">
      <c r="A171">
        <v>748</v>
      </c>
      <c r="B171" t="s">
        <v>269</v>
      </c>
    </row>
    <row r="172" spans="1:2" x14ac:dyDescent="0.4">
      <c r="A172">
        <v>749</v>
      </c>
      <c r="B172" t="s">
        <v>272</v>
      </c>
    </row>
    <row r="173" spans="1:2" x14ac:dyDescent="0.4">
      <c r="A173">
        <v>750</v>
      </c>
      <c r="B173" t="s">
        <v>275</v>
      </c>
    </row>
  </sheetData>
  <sheetProtection algorithmName="SHA-512" hashValue="MFtbpI1O79LCdssnzM0gu9CGs6zaWnnOoyrJ18eAycswGSdMiJiSZX6293Bugw9nW6DfOwPnozUCj9BUlrllMQ==" saltValue="tgRHGEGehMWU5GjLIgH6Ug==" spinCount="100000" sheet="1" objects="1" scenarios="1" selectLockedCells="1"/>
  <autoFilter ref="A1:B1">
    <sortState ref="A2:B172">
      <sortCondition ref="A1"/>
    </sortState>
  </autoFilter>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workbookViewId="0">
      <selection activeCell="B16" sqref="B16"/>
    </sheetView>
  </sheetViews>
  <sheetFormatPr defaultRowHeight="18.75" x14ac:dyDescent="0.4"/>
  <sheetData>
    <row r="1" spans="1:2" x14ac:dyDescent="0.4">
      <c r="A1" t="s">
        <v>409</v>
      </c>
      <c r="B1" t="s">
        <v>410</v>
      </c>
    </row>
    <row r="2" spans="1:2" x14ac:dyDescent="0.4">
      <c r="B2" t="s">
        <v>411</v>
      </c>
    </row>
    <row r="3" spans="1:2" x14ac:dyDescent="0.4">
      <c r="B3" t="s">
        <v>412</v>
      </c>
    </row>
    <row r="4" spans="1:2" x14ac:dyDescent="0.4">
      <c r="B4" t="s">
        <v>413</v>
      </c>
    </row>
    <row r="5" spans="1:2" x14ac:dyDescent="0.4">
      <c r="B5" t="s">
        <v>414</v>
      </c>
    </row>
    <row r="6" spans="1:2" x14ac:dyDescent="0.4">
      <c r="B6" t="s">
        <v>415</v>
      </c>
    </row>
    <row r="7" spans="1:2" x14ac:dyDescent="0.4">
      <c r="B7" t="s">
        <v>416</v>
      </c>
    </row>
    <row r="8" spans="1:2" x14ac:dyDescent="0.4">
      <c r="A8" t="s">
        <v>417</v>
      </c>
      <c r="B8" t="s">
        <v>418</v>
      </c>
    </row>
    <row r="9" spans="1:2" x14ac:dyDescent="0.4">
      <c r="B9" t="s">
        <v>419</v>
      </c>
    </row>
    <row r="10" spans="1:2" x14ac:dyDescent="0.4">
      <c r="B10" t="s">
        <v>420</v>
      </c>
    </row>
    <row r="11" spans="1:2" x14ac:dyDescent="0.4">
      <c r="B11" t="s">
        <v>421</v>
      </c>
    </row>
    <row r="12" spans="1:2" x14ac:dyDescent="0.4">
      <c r="B12" t="s">
        <v>422</v>
      </c>
    </row>
    <row r="13" spans="1:2" x14ac:dyDescent="0.4">
      <c r="B13" t="s">
        <v>423</v>
      </c>
    </row>
    <row r="14" spans="1:2" x14ac:dyDescent="0.4">
      <c r="B14" t="s">
        <v>424</v>
      </c>
    </row>
    <row r="15" spans="1:2" x14ac:dyDescent="0.4">
      <c r="B15" t="s">
        <v>425</v>
      </c>
    </row>
    <row r="16" spans="1:2" x14ac:dyDescent="0.4">
      <c r="B16" t="s">
        <v>426</v>
      </c>
    </row>
    <row r="17" spans="1:2" x14ac:dyDescent="0.4">
      <c r="B17" t="s">
        <v>427</v>
      </c>
    </row>
    <row r="18" spans="1:2" x14ac:dyDescent="0.4">
      <c r="B18" t="s">
        <v>428</v>
      </c>
    </row>
    <row r="19" spans="1:2" x14ac:dyDescent="0.4">
      <c r="A19" t="s">
        <v>429</v>
      </c>
      <c r="B19" t="s">
        <v>430</v>
      </c>
    </row>
    <row r="20" spans="1:2" x14ac:dyDescent="0.4">
      <c r="A20" t="s">
        <v>431</v>
      </c>
      <c r="B20" t="s">
        <v>432</v>
      </c>
    </row>
    <row r="21" spans="1:2" x14ac:dyDescent="0.4">
      <c r="B21" t="s">
        <v>433</v>
      </c>
    </row>
    <row r="22" spans="1:2" x14ac:dyDescent="0.4">
      <c r="B22" t="s">
        <v>434</v>
      </c>
    </row>
    <row r="23" spans="1:2" x14ac:dyDescent="0.4">
      <c r="B23" t="s">
        <v>435</v>
      </c>
    </row>
    <row r="24" spans="1:2" x14ac:dyDescent="0.4">
      <c r="B24" t="s">
        <v>436</v>
      </c>
    </row>
    <row r="25" spans="1:2" x14ac:dyDescent="0.4">
      <c r="B25" t="s">
        <v>437</v>
      </c>
    </row>
    <row r="26" spans="1:2" x14ac:dyDescent="0.4">
      <c r="A26" t="s">
        <v>438</v>
      </c>
      <c r="B26" t="s">
        <v>439</v>
      </c>
    </row>
    <row r="27" spans="1:2" x14ac:dyDescent="0.4">
      <c r="B27" t="s">
        <v>440</v>
      </c>
    </row>
    <row r="28" spans="1:2" x14ac:dyDescent="0.4">
      <c r="B28" t="s">
        <v>441</v>
      </c>
    </row>
    <row r="29" spans="1:2" x14ac:dyDescent="0.4">
      <c r="B29" t="s">
        <v>442</v>
      </c>
    </row>
    <row r="30" spans="1:2" x14ac:dyDescent="0.4">
      <c r="B30" t="s">
        <v>443</v>
      </c>
    </row>
    <row r="31" spans="1:2" x14ac:dyDescent="0.4">
      <c r="B31" t="s">
        <v>444</v>
      </c>
    </row>
    <row r="32" spans="1:2" x14ac:dyDescent="0.4">
      <c r="B32" t="s">
        <v>445</v>
      </c>
    </row>
    <row r="33" spans="1:2" x14ac:dyDescent="0.4">
      <c r="B33" t="s">
        <v>446</v>
      </c>
    </row>
    <row r="34" spans="1:2" x14ac:dyDescent="0.4">
      <c r="B34" t="s">
        <v>447</v>
      </c>
    </row>
    <row r="35" spans="1:2" x14ac:dyDescent="0.4">
      <c r="B35" t="s">
        <v>448</v>
      </c>
    </row>
    <row r="36" spans="1:2" x14ac:dyDescent="0.4">
      <c r="B36" t="s">
        <v>449</v>
      </c>
    </row>
    <row r="37" spans="1:2" x14ac:dyDescent="0.4">
      <c r="B37" t="s">
        <v>450</v>
      </c>
    </row>
    <row r="38" spans="1:2" x14ac:dyDescent="0.4">
      <c r="B38" t="s">
        <v>451</v>
      </c>
    </row>
    <row r="39" spans="1:2" x14ac:dyDescent="0.4">
      <c r="B39" t="s">
        <v>452</v>
      </c>
    </row>
    <row r="40" spans="1:2" x14ac:dyDescent="0.4">
      <c r="B40" t="s">
        <v>453</v>
      </c>
    </row>
    <row r="41" spans="1:2" x14ac:dyDescent="0.4">
      <c r="B41" t="s">
        <v>454</v>
      </c>
    </row>
    <row r="42" spans="1:2" x14ac:dyDescent="0.4">
      <c r="A42" t="s">
        <v>455</v>
      </c>
      <c r="B42" t="s">
        <v>456</v>
      </c>
    </row>
    <row r="43" spans="1:2" x14ac:dyDescent="0.4">
      <c r="B43" t="s">
        <v>457</v>
      </c>
    </row>
    <row r="44" spans="1:2" x14ac:dyDescent="0.4">
      <c r="B44" t="s">
        <v>458</v>
      </c>
    </row>
    <row r="45" spans="1:2" x14ac:dyDescent="0.4">
      <c r="B45" t="s">
        <v>459</v>
      </c>
    </row>
    <row r="46" spans="1:2" x14ac:dyDescent="0.4">
      <c r="B46" t="s">
        <v>460</v>
      </c>
    </row>
    <row r="47" spans="1:2" x14ac:dyDescent="0.4">
      <c r="B47" t="s">
        <v>461</v>
      </c>
    </row>
    <row r="48" spans="1:2" x14ac:dyDescent="0.4">
      <c r="B48" t="s">
        <v>462</v>
      </c>
    </row>
    <row r="49" spans="1:2" x14ac:dyDescent="0.4">
      <c r="B49" t="s">
        <v>463</v>
      </c>
    </row>
    <row r="50" spans="1:2" x14ac:dyDescent="0.4">
      <c r="B50" t="s">
        <v>464</v>
      </c>
    </row>
    <row r="51" spans="1:2" x14ac:dyDescent="0.4">
      <c r="A51" t="s">
        <v>465</v>
      </c>
      <c r="B51" t="s">
        <v>466</v>
      </c>
    </row>
    <row r="52" spans="1:2" x14ac:dyDescent="0.4">
      <c r="B52" t="s">
        <v>467</v>
      </c>
    </row>
    <row r="53" spans="1:2" x14ac:dyDescent="0.4">
      <c r="B53" t="s">
        <v>468</v>
      </c>
    </row>
    <row r="54" spans="1:2" x14ac:dyDescent="0.4">
      <c r="B54" t="s">
        <v>469</v>
      </c>
    </row>
    <row r="55" spans="1:2" x14ac:dyDescent="0.4">
      <c r="B55" t="s">
        <v>470</v>
      </c>
    </row>
    <row r="56" spans="1:2" x14ac:dyDescent="0.4">
      <c r="B56" t="s">
        <v>471</v>
      </c>
    </row>
    <row r="57" spans="1:2" x14ac:dyDescent="0.4">
      <c r="B57" t="s">
        <v>472</v>
      </c>
    </row>
    <row r="58" spans="1:2" x14ac:dyDescent="0.4">
      <c r="A58" t="s">
        <v>473</v>
      </c>
      <c r="B58" t="s">
        <v>474</v>
      </c>
    </row>
    <row r="59" spans="1:2" x14ac:dyDescent="0.4">
      <c r="B59" t="s">
        <v>475</v>
      </c>
    </row>
    <row r="60" spans="1:2" x14ac:dyDescent="0.4">
      <c r="B60" t="s">
        <v>476</v>
      </c>
    </row>
    <row r="61" spans="1:2" x14ac:dyDescent="0.4">
      <c r="B61" t="s">
        <v>477</v>
      </c>
    </row>
    <row r="62" spans="1:2" x14ac:dyDescent="0.4">
      <c r="B62" t="s">
        <v>478</v>
      </c>
    </row>
    <row r="63" spans="1:2" x14ac:dyDescent="0.4">
      <c r="B63" t="s">
        <v>479</v>
      </c>
    </row>
    <row r="64" spans="1:2" x14ac:dyDescent="0.4">
      <c r="A64" t="s">
        <v>480</v>
      </c>
      <c r="B64" t="s">
        <v>481</v>
      </c>
    </row>
    <row r="65" spans="1:2" x14ac:dyDescent="0.4">
      <c r="B65" t="s">
        <v>482</v>
      </c>
    </row>
    <row r="66" spans="1:2" x14ac:dyDescent="0.4">
      <c r="B66" t="s">
        <v>483</v>
      </c>
    </row>
    <row r="67" spans="1:2" x14ac:dyDescent="0.4">
      <c r="B67" t="s">
        <v>484</v>
      </c>
    </row>
    <row r="68" spans="1:2" x14ac:dyDescent="0.4">
      <c r="B68" t="s">
        <v>485</v>
      </c>
    </row>
    <row r="69" spans="1:2" x14ac:dyDescent="0.4">
      <c r="B69" t="s">
        <v>486</v>
      </c>
    </row>
    <row r="70" spans="1:2" x14ac:dyDescent="0.4">
      <c r="A70" t="s">
        <v>487</v>
      </c>
      <c r="B70" t="s">
        <v>488</v>
      </c>
    </row>
    <row r="71" spans="1:2" x14ac:dyDescent="0.4">
      <c r="B71" t="s">
        <v>489</v>
      </c>
    </row>
    <row r="72" spans="1:2" x14ac:dyDescent="0.4">
      <c r="B72" t="s">
        <v>490</v>
      </c>
    </row>
    <row r="73" spans="1:2" x14ac:dyDescent="0.4">
      <c r="B73" t="s">
        <v>491</v>
      </c>
    </row>
    <row r="74" spans="1:2" x14ac:dyDescent="0.4">
      <c r="B74" t="s">
        <v>492</v>
      </c>
    </row>
    <row r="75" spans="1:2" x14ac:dyDescent="0.4">
      <c r="B75" t="s">
        <v>493</v>
      </c>
    </row>
    <row r="76" spans="1:2" x14ac:dyDescent="0.4">
      <c r="B76" t="s">
        <v>494</v>
      </c>
    </row>
    <row r="77" spans="1:2" x14ac:dyDescent="0.4">
      <c r="B77" t="s">
        <v>495</v>
      </c>
    </row>
    <row r="78" spans="1:2" x14ac:dyDescent="0.4">
      <c r="B78" t="s">
        <v>496</v>
      </c>
    </row>
    <row r="79" spans="1:2" x14ac:dyDescent="0.4">
      <c r="B79" t="s">
        <v>497</v>
      </c>
    </row>
    <row r="80" spans="1:2" x14ac:dyDescent="0.4">
      <c r="B80" t="s">
        <v>498</v>
      </c>
    </row>
    <row r="81" spans="2:2" x14ac:dyDescent="0.4">
      <c r="B81" t="s">
        <v>499</v>
      </c>
    </row>
    <row r="82" spans="2:2" x14ac:dyDescent="0.4">
      <c r="B82" t="s">
        <v>500</v>
      </c>
    </row>
    <row r="83" spans="2:2" x14ac:dyDescent="0.4">
      <c r="B83" t="s">
        <v>501</v>
      </c>
    </row>
    <row r="84" spans="2:2" x14ac:dyDescent="0.4">
      <c r="B84" t="s">
        <v>502</v>
      </c>
    </row>
  </sheetData>
  <sheetProtection algorithmName="SHA-512" hashValue="pxoXN3sdETnIVBpDg6HwZBW+l8vR0rmsPMvv1b3TkkZXGrq6vivC09YLamFx9QeukMqMnC+XTtLX45IcQcWTDg==" saltValue="n86/2eFDEQhCpTbOVyZKaA==" spinCount="100000" sheet="1" objects="1" scenario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L3"/>
  <sheetViews>
    <sheetView workbookViewId="0">
      <selection activeCell="C3" sqref="C3"/>
    </sheetView>
  </sheetViews>
  <sheetFormatPr defaultRowHeight="18.75" x14ac:dyDescent="0.4"/>
  <sheetData>
    <row r="1" spans="1:168" x14ac:dyDescent="0.4">
      <c r="E1" t="s">
        <v>2</v>
      </c>
      <c r="T1" t="s">
        <v>27</v>
      </c>
      <c r="Z1" t="s">
        <v>34</v>
      </c>
      <c r="AF1" t="s">
        <v>320</v>
      </c>
      <c r="AH1" t="s">
        <v>377</v>
      </c>
      <c r="BB1" t="s">
        <v>378</v>
      </c>
      <c r="BV1" t="s">
        <v>379</v>
      </c>
      <c r="CP1" t="s">
        <v>80</v>
      </c>
      <c r="CR1" t="s">
        <v>81</v>
      </c>
      <c r="CY1" t="s">
        <v>86</v>
      </c>
      <c r="DF1" t="s">
        <v>95</v>
      </c>
      <c r="DR1" t="s">
        <v>336</v>
      </c>
      <c r="ED1" t="s">
        <v>337</v>
      </c>
      <c r="EP1" t="s">
        <v>284</v>
      </c>
      <c r="ET1" t="s">
        <v>294</v>
      </c>
      <c r="EV1" t="s">
        <v>302</v>
      </c>
      <c r="FH1" t="s">
        <v>519</v>
      </c>
      <c r="FI1" t="s">
        <v>506</v>
      </c>
      <c r="FJ1" t="s">
        <v>509</v>
      </c>
      <c r="FK1" t="s">
        <v>510</v>
      </c>
      <c r="FL1" t="s">
        <v>511</v>
      </c>
    </row>
    <row r="2" spans="1:168" x14ac:dyDescent="0.4">
      <c r="A2" t="s">
        <v>588</v>
      </c>
      <c r="B2" t="s">
        <v>376</v>
      </c>
      <c r="C2" t="s">
        <v>0</v>
      </c>
      <c r="D2" t="s">
        <v>1</v>
      </c>
      <c r="E2" t="s">
        <v>323</v>
      </c>
      <c r="G2" t="s">
        <v>12</v>
      </c>
      <c r="I2" t="s">
        <v>13</v>
      </c>
      <c r="K2" t="s">
        <v>14</v>
      </c>
      <c r="N2" t="s">
        <v>18</v>
      </c>
      <c r="O2" t="s">
        <v>19</v>
      </c>
      <c r="P2" t="s">
        <v>322</v>
      </c>
      <c r="Q2" t="s">
        <v>23</v>
      </c>
      <c r="R2" t="s">
        <v>26</v>
      </c>
      <c r="S2" t="s">
        <v>390</v>
      </c>
      <c r="T2" t="s">
        <v>340</v>
      </c>
      <c r="U2" t="s">
        <v>324</v>
      </c>
      <c r="V2" t="s">
        <v>325</v>
      </c>
      <c r="W2" t="s">
        <v>31</v>
      </c>
      <c r="X2" t="s">
        <v>32</v>
      </c>
      <c r="Y2" t="s">
        <v>326</v>
      </c>
      <c r="Z2" t="s">
        <v>327</v>
      </c>
      <c r="AA2" t="s">
        <v>328</v>
      </c>
      <c r="AB2" t="s">
        <v>329</v>
      </c>
      <c r="AC2" t="s">
        <v>43</v>
      </c>
      <c r="AD2" t="s">
        <v>38</v>
      </c>
      <c r="AE2" t="s">
        <v>40</v>
      </c>
      <c r="AF2" t="s">
        <v>51</v>
      </c>
      <c r="AG2" t="s">
        <v>52</v>
      </c>
      <c r="AH2" t="s">
        <v>11</v>
      </c>
      <c r="AJ2" t="s">
        <v>12</v>
      </c>
      <c r="AL2" t="s">
        <v>13</v>
      </c>
      <c r="AN2" t="s">
        <v>14</v>
      </c>
      <c r="AQ2" t="s">
        <v>18</v>
      </c>
      <c r="AR2" t="s">
        <v>19</v>
      </c>
      <c r="AS2" t="s">
        <v>322</v>
      </c>
      <c r="AT2" t="s">
        <v>23</v>
      </c>
      <c r="AU2" t="s">
        <v>26</v>
      </c>
      <c r="AV2" t="s">
        <v>28</v>
      </c>
      <c r="AW2" t="s">
        <v>29</v>
      </c>
      <c r="AX2" t="s">
        <v>30</v>
      </c>
      <c r="AY2" t="s">
        <v>31</v>
      </c>
      <c r="AZ2" t="s">
        <v>32</v>
      </c>
      <c r="BA2" t="s">
        <v>33</v>
      </c>
      <c r="BB2" t="s">
        <v>11</v>
      </c>
      <c r="BD2" t="s">
        <v>12</v>
      </c>
      <c r="BF2" t="s">
        <v>13</v>
      </c>
      <c r="BH2" t="s">
        <v>14</v>
      </c>
      <c r="BK2" t="s">
        <v>18</v>
      </c>
      <c r="BL2" t="s">
        <v>19</v>
      </c>
      <c r="BM2" t="s">
        <v>322</v>
      </c>
      <c r="BN2" t="s">
        <v>23</v>
      </c>
      <c r="BO2" t="s">
        <v>26</v>
      </c>
      <c r="BP2" t="s">
        <v>28</v>
      </c>
      <c r="BQ2" t="s">
        <v>29</v>
      </c>
      <c r="BR2" t="s">
        <v>30</v>
      </c>
      <c r="BS2" t="s">
        <v>31</v>
      </c>
      <c r="BT2" t="s">
        <v>32</v>
      </c>
      <c r="BU2" t="s">
        <v>33</v>
      </c>
      <c r="BV2" t="s">
        <v>11</v>
      </c>
      <c r="BX2" t="s">
        <v>12</v>
      </c>
      <c r="BZ2" t="s">
        <v>13</v>
      </c>
      <c r="CB2" t="s">
        <v>14</v>
      </c>
      <c r="CE2" t="s">
        <v>18</v>
      </c>
      <c r="CF2" t="s">
        <v>19</v>
      </c>
      <c r="CG2" t="s">
        <v>322</v>
      </c>
      <c r="CH2" t="s">
        <v>23</v>
      </c>
      <c r="CI2" t="s">
        <v>26</v>
      </c>
      <c r="CJ2" t="s">
        <v>28</v>
      </c>
      <c r="CK2" t="s">
        <v>29</v>
      </c>
      <c r="CL2" t="s">
        <v>30</v>
      </c>
      <c r="CM2" t="s">
        <v>31</v>
      </c>
      <c r="CN2" t="s">
        <v>32</v>
      </c>
      <c r="CO2" t="s">
        <v>33</v>
      </c>
      <c r="CP2" t="s">
        <v>381</v>
      </c>
      <c r="CQ2" t="s">
        <v>382</v>
      </c>
      <c r="CR2" t="s">
        <v>82</v>
      </c>
      <c r="CS2" t="s">
        <v>330</v>
      </c>
      <c r="CV2" t="s">
        <v>331</v>
      </c>
      <c r="CW2" t="s">
        <v>332</v>
      </c>
      <c r="CX2" t="s">
        <v>384</v>
      </c>
      <c r="CY2" t="s">
        <v>333</v>
      </c>
      <c r="DB2" t="s">
        <v>334</v>
      </c>
      <c r="DE2" t="s">
        <v>335</v>
      </c>
      <c r="DF2" t="s">
        <v>96</v>
      </c>
      <c r="DG2" t="s">
        <v>97</v>
      </c>
      <c r="DH2" t="s">
        <v>98</v>
      </c>
      <c r="DI2" t="s">
        <v>99</v>
      </c>
      <c r="DK2" t="s">
        <v>102</v>
      </c>
      <c r="DN2" t="s">
        <v>103</v>
      </c>
      <c r="DQ2" t="s">
        <v>104</v>
      </c>
      <c r="DR2" t="s">
        <v>96</v>
      </c>
      <c r="DS2" t="s">
        <v>97</v>
      </c>
      <c r="DT2" t="s">
        <v>98</v>
      </c>
      <c r="DU2" t="s">
        <v>99</v>
      </c>
      <c r="DW2" t="s">
        <v>102</v>
      </c>
      <c r="DZ2" t="s">
        <v>103</v>
      </c>
      <c r="EC2" t="s">
        <v>104</v>
      </c>
      <c r="ED2" t="s">
        <v>96</v>
      </c>
      <c r="EE2" t="s">
        <v>97</v>
      </c>
      <c r="EF2" t="s">
        <v>98</v>
      </c>
      <c r="EG2" t="s">
        <v>99</v>
      </c>
      <c r="EI2" t="s">
        <v>102</v>
      </c>
      <c r="EL2" t="s">
        <v>103</v>
      </c>
      <c r="EO2" t="s">
        <v>104</v>
      </c>
      <c r="EP2" t="s">
        <v>285</v>
      </c>
      <c r="EQ2" t="s">
        <v>291</v>
      </c>
      <c r="ER2" t="s">
        <v>292</v>
      </c>
      <c r="ES2" t="s">
        <v>293</v>
      </c>
      <c r="ET2" t="s">
        <v>299</v>
      </c>
      <c r="EU2" t="s">
        <v>300</v>
      </c>
      <c r="EV2" s="67" t="s">
        <v>513</v>
      </c>
      <c r="EW2" s="67" t="s">
        <v>514</v>
      </c>
      <c r="EX2" s="67" t="s">
        <v>406</v>
      </c>
      <c r="EY2" s="67"/>
      <c r="EZ2" s="67"/>
      <c r="FA2" s="67" t="s">
        <v>407</v>
      </c>
      <c r="FB2" s="67" t="s">
        <v>408</v>
      </c>
      <c r="FC2" s="67" t="s">
        <v>515</v>
      </c>
      <c r="FD2" s="67" t="s">
        <v>516</v>
      </c>
      <c r="FE2" s="67" t="s">
        <v>517</v>
      </c>
      <c r="FF2" s="67" t="s">
        <v>518</v>
      </c>
      <c r="FG2" s="67" t="s">
        <v>596</v>
      </c>
      <c r="FH2" t="s">
        <v>520</v>
      </c>
      <c r="FI2" t="s">
        <v>507</v>
      </c>
      <c r="FJ2" t="s">
        <v>521</v>
      </c>
      <c r="FK2" t="s">
        <v>338</v>
      </c>
      <c r="FL2" t="s">
        <v>339</v>
      </c>
    </row>
    <row r="3" spans="1:168" x14ac:dyDescent="0.4">
      <c r="A3">
        <f>様式!$H$2</f>
        <v>0</v>
      </c>
      <c r="B3">
        <f>様式!B6</f>
        <v>0</v>
      </c>
      <c r="C3" t="str">
        <f>様式!B7</f>
        <v>ふじのくに地域探究コース</v>
      </c>
      <c r="D3">
        <f>様式!G7</f>
        <v>0</v>
      </c>
      <c r="E3">
        <f>様式!C11</f>
        <v>0</v>
      </c>
      <c r="F3">
        <f>様式!F11</f>
        <v>0</v>
      </c>
      <c r="G3">
        <f>様式!C12</f>
        <v>0</v>
      </c>
      <c r="H3">
        <f>様式!F12</f>
        <v>0</v>
      </c>
      <c r="I3">
        <f>様式!C13</f>
        <v>0</v>
      </c>
      <c r="J3">
        <f>様式!F13</f>
        <v>0</v>
      </c>
      <c r="K3">
        <f>様式!C14</f>
        <v>0</v>
      </c>
      <c r="L3">
        <f>様式!E14</f>
        <v>0</v>
      </c>
      <c r="M3">
        <f>様式!G14</f>
        <v>0</v>
      </c>
      <c r="N3">
        <f>様式!C15</f>
        <v>0</v>
      </c>
      <c r="O3">
        <f>様式!C16</f>
        <v>0</v>
      </c>
      <c r="P3">
        <f>様式!C17</f>
        <v>0</v>
      </c>
      <c r="Q3">
        <f>様式!C18</f>
        <v>0</v>
      </c>
      <c r="R3">
        <f>様式!C19</f>
        <v>0</v>
      </c>
      <c r="S3">
        <f>様式!C21</f>
        <v>0</v>
      </c>
      <c r="T3">
        <f>様式!C24</f>
        <v>0</v>
      </c>
      <c r="U3">
        <f>様式!E24</f>
        <v>0</v>
      </c>
      <c r="V3">
        <f>様式!G24</f>
        <v>0</v>
      </c>
      <c r="W3">
        <f>様式!C25</f>
        <v>0</v>
      </c>
      <c r="X3">
        <f>様式!C26</f>
        <v>0</v>
      </c>
      <c r="Y3">
        <f>様式!F26</f>
        <v>0</v>
      </c>
      <c r="Z3">
        <f>様式!C29</f>
        <v>0</v>
      </c>
      <c r="AA3">
        <f>様式!F29</f>
        <v>0</v>
      </c>
      <c r="AB3">
        <f>様式!C30</f>
        <v>0</v>
      </c>
      <c r="AC3">
        <f>様式!F30</f>
        <v>0</v>
      </c>
      <c r="AD3">
        <f>様式!B32</f>
        <v>0</v>
      </c>
      <c r="AE3">
        <f>様式!B34</f>
        <v>0</v>
      </c>
      <c r="AF3">
        <f>様式!A38</f>
        <v>0</v>
      </c>
      <c r="AG3">
        <f>様式!B38</f>
        <v>0</v>
      </c>
      <c r="AH3">
        <f>様式!C42</f>
        <v>0</v>
      </c>
      <c r="AI3">
        <f>様式!F42</f>
        <v>0</v>
      </c>
      <c r="AJ3">
        <f>様式!C43</f>
        <v>0</v>
      </c>
      <c r="AK3">
        <f>様式!F43</f>
        <v>0</v>
      </c>
      <c r="AL3">
        <f>様式!C44</f>
        <v>0</v>
      </c>
      <c r="AM3">
        <f>様式!F44</f>
        <v>0</v>
      </c>
      <c r="AN3">
        <f>様式!C45</f>
        <v>0</v>
      </c>
      <c r="AO3">
        <f>様式!E45</f>
        <v>0</v>
      </c>
      <c r="AP3">
        <f>様式!G45</f>
        <v>0</v>
      </c>
      <c r="AQ3">
        <f>様式!C46</f>
        <v>0</v>
      </c>
      <c r="AR3">
        <f>様式!C47</f>
        <v>0</v>
      </c>
      <c r="AS3">
        <f>様式!C48</f>
        <v>0</v>
      </c>
      <c r="AT3">
        <f>様式!C49</f>
        <v>0</v>
      </c>
      <c r="AU3">
        <f>様式!C50</f>
        <v>0</v>
      </c>
      <c r="AV3">
        <f>様式!C51</f>
        <v>0</v>
      </c>
      <c r="AW3">
        <f>様式!E51</f>
        <v>0</v>
      </c>
      <c r="AX3">
        <f>様式!G51</f>
        <v>0</v>
      </c>
      <c r="AY3">
        <f>様式!C52</f>
        <v>0</v>
      </c>
      <c r="AZ3">
        <f>様式!C53</f>
        <v>0</v>
      </c>
      <c r="BA3">
        <f>様式!F53</f>
        <v>0</v>
      </c>
      <c r="BB3">
        <f>様式!C55</f>
        <v>0</v>
      </c>
      <c r="BC3">
        <f>様式!F55</f>
        <v>0</v>
      </c>
      <c r="BD3">
        <f>様式!C56</f>
        <v>0</v>
      </c>
      <c r="BE3">
        <f>様式!F56</f>
        <v>0</v>
      </c>
      <c r="BF3">
        <f>様式!C57</f>
        <v>0</v>
      </c>
      <c r="BG3">
        <f>様式!F57</f>
        <v>0</v>
      </c>
      <c r="BH3">
        <f>様式!C58</f>
        <v>0</v>
      </c>
      <c r="BI3">
        <f>様式!E58</f>
        <v>0</v>
      </c>
      <c r="BJ3">
        <f>様式!G58</f>
        <v>0</v>
      </c>
      <c r="BK3">
        <f>様式!C59</f>
        <v>0</v>
      </c>
      <c r="BL3">
        <f>様式!C60</f>
        <v>0</v>
      </c>
      <c r="BM3">
        <f>様式!C61</f>
        <v>0</v>
      </c>
      <c r="BN3">
        <f>様式!C62</f>
        <v>0</v>
      </c>
      <c r="BO3">
        <f>様式!C63</f>
        <v>0</v>
      </c>
      <c r="BP3">
        <f>様式!C64</f>
        <v>0</v>
      </c>
      <c r="BQ3">
        <f>様式!E64</f>
        <v>0</v>
      </c>
      <c r="BR3">
        <f>様式!G64</f>
        <v>0</v>
      </c>
      <c r="BS3">
        <f>様式!C65</f>
        <v>0</v>
      </c>
      <c r="BT3">
        <f>様式!C66</f>
        <v>0</v>
      </c>
      <c r="BU3">
        <f>様式!F66</f>
        <v>0</v>
      </c>
      <c r="BV3">
        <f>様式!C68</f>
        <v>0</v>
      </c>
      <c r="BW3">
        <f>様式!F68</f>
        <v>0</v>
      </c>
      <c r="BX3">
        <f>様式!C69</f>
        <v>0</v>
      </c>
      <c r="BY3">
        <f>様式!F69</f>
        <v>0</v>
      </c>
      <c r="BZ3">
        <f>様式!C70</f>
        <v>0</v>
      </c>
      <c r="CA3">
        <f>様式!F70</f>
        <v>0</v>
      </c>
      <c r="CB3">
        <f>様式!C71</f>
        <v>0</v>
      </c>
      <c r="CC3">
        <f>様式!E71</f>
        <v>0</v>
      </c>
      <c r="CD3">
        <f>様式!G71</f>
        <v>0</v>
      </c>
      <c r="CE3">
        <f>様式!C72</f>
        <v>0</v>
      </c>
      <c r="CF3">
        <f>様式!C73</f>
        <v>0</v>
      </c>
      <c r="CG3">
        <f>様式!C74</f>
        <v>0</v>
      </c>
      <c r="CH3">
        <f>様式!C75</f>
        <v>0</v>
      </c>
      <c r="CI3">
        <f>様式!C76</f>
        <v>0</v>
      </c>
      <c r="CJ3">
        <f>様式!C77</f>
        <v>0</v>
      </c>
      <c r="CK3">
        <f>様式!E77</f>
        <v>0</v>
      </c>
      <c r="CL3">
        <f>様式!G77</f>
        <v>0</v>
      </c>
      <c r="CM3">
        <f>様式!C78</f>
        <v>0</v>
      </c>
      <c r="CN3">
        <f>様式!C79</f>
        <v>0</v>
      </c>
      <c r="CO3">
        <f>様式!F79</f>
        <v>0</v>
      </c>
      <c r="CP3">
        <f>様式!A130</f>
        <v>0</v>
      </c>
      <c r="CQ3">
        <f>様式!A134</f>
        <v>0</v>
      </c>
      <c r="CR3">
        <f>様式!A138</f>
        <v>0</v>
      </c>
      <c r="CS3">
        <f>様式!B141</f>
        <v>0</v>
      </c>
      <c r="CT3">
        <f>様式!B142</f>
        <v>0</v>
      </c>
      <c r="CU3">
        <f>様式!B143</f>
        <v>0</v>
      </c>
      <c r="CV3">
        <f>様式!A147</f>
        <v>0</v>
      </c>
      <c r="CW3">
        <f>様式!A150</f>
        <v>0</v>
      </c>
      <c r="CX3">
        <f>様式!A153</f>
        <v>0</v>
      </c>
      <c r="CY3">
        <f>様式!C158</f>
        <v>2025</v>
      </c>
      <c r="CZ3" t="str">
        <f>様式!E158</f>
        <v/>
      </c>
      <c r="DA3" t="str">
        <f>様式!G158</f>
        <v/>
      </c>
      <c r="DB3">
        <f>様式!C159</f>
        <v>2025</v>
      </c>
      <c r="DC3" t="str">
        <f>様式!E159</f>
        <v/>
      </c>
      <c r="DD3" t="str">
        <f>様式!G159</f>
        <v/>
      </c>
      <c r="DE3" t="str">
        <f>様式!C160</f>
        <v/>
      </c>
      <c r="DF3">
        <f>様式!C164</f>
        <v>0</v>
      </c>
      <c r="DG3" t="str">
        <f>様式!F164</f>
        <v/>
      </c>
      <c r="DH3">
        <f>様式!C165</f>
        <v>0</v>
      </c>
      <c r="DI3">
        <f>様式!D166</f>
        <v>0</v>
      </c>
      <c r="DJ3">
        <f>様式!D167</f>
        <v>0</v>
      </c>
      <c r="DK3">
        <f>様式!C168</f>
        <v>2025</v>
      </c>
      <c r="DL3">
        <f>様式!E168</f>
        <v>0</v>
      </c>
      <c r="DM3">
        <f>様式!G168</f>
        <v>0</v>
      </c>
      <c r="DN3">
        <f>様式!C169</f>
        <v>2025</v>
      </c>
      <c r="DO3">
        <f>様式!E169</f>
        <v>0</v>
      </c>
      <c r="DP3">
        <f>様式!G169</f>
        <v>0</v>
      </c>
      <c r="DQ3" t="str">
        <f>様式!C170</f>
        <v/>
      </c>
      <c r="DR3">
        <f>様式!C174</f>
        <v>0</v>
      </c>
      <c r="DS3" t="str">
        <f>様式!F174</f>
        <v/>
      </c>
      <c r="DT3">
        <f>様式!C175</f>
        <v>0</v>
      </c>
      <c r="DU3">
        <f>様式!D176</f>
        <v>0</v>
      </c>
      <c r="DV3">
        <f>様式!D177</f>
        <v>0</v>
      </c>
      <c r="DW3">
        <f>様式!C178</f>
        <v>2025</v>
      </c>
      <c r="DX3">
        <f>様式!E178</f>
        <v>0</v>
      </c>
      <c r="DY3">
        <f>様式!G178</f>
        <v>0</v>
      </c>
      <c r="DZ3">
        <f>様式!C179</f>
        <v>2025</v>
      </c>
      <c r="EA3">
        <f>様式!E179</f>
        <v>0</v>
      </c>
      <c r="EB3">
        <f>様式!G179</f>
        <v>0</v>
      </c>
      <c r="EC3" t="str">
        <f>様式!C180</f>
        <v/>
      </c>
      <c r="ED3">
        <f>様式!C183</f>
        <v>0</v>
      </c>
      <c r="EE3" t="str">
        <f>様式!F183</f>
        <v/>
      </c>
      <c r="EF3">
        <f>様式!C184</f>
        <v>0</v>
      </c>
      <c r="EG3">
        <f>様式!D185</f>
        <v>0</v>
      </c>
      <c r="EH3">
        <f>様式!D186</f>
        <v>0</v>
      </c>
      <c r="EI3">
        <f>様式!C187</f>
        <v>2025</v>
      </c>
      <c r="EJ3">
        <f>様式!E187</f>
        <v>0</v>
      </c>
      <c r="EK3">
        <f>様式!G187</f>
        <v>0</v>
      </c>
      <c r="EL3">
        <f>様式!C188</f>
        <v>2025</v>
      </c>
      <c r="EM3">
        <f>様式!E188</f>
        <v>0</v>
      </c>
      <c r="EN3">
        <f>様式!G188</f>
        <v>0</v>
      </c>
      <c r="EO3" t="str">
        <f>様式!C189</f>
        <v/>
      </c>
      <c r="EP3">
        <f>様式!D192</f>
        <v>0</v>
      </c>
      <c r="EQ3">
        <f>様式!D197</f>
        <v>0</v>
      </c>
      <c r="ER3">
        <f>様式!D198</f>
        <v>0</v>
      </c>
      <c r="ES3">
        <f>様式!D199</f>
        <v>0</v>
      </c>
      <c r="ET3">
        <f>様式!B206</f>
        <v>0</v>
      </c>
      <c r="EU3" s="59">
        <f>様式!F206</f>
        <v>0</v>
      </c>
      <c r="EV3">
        <f>様式!A211</f>
        <v>0</v>
      </c>
      <c r="EW3">
        <f>様式!A215</f>
        <v>0</v>
      </c>
      <c r="EX3">
        <f>様式!B218</f>
        <v>0</v>
      </c>
      <c r="EY3">
        <f>様式!B219</f>
        <v>0</v>
      </c>
      <c r="EZ3">
        <f>様式!B220</f>
        <v>0</v>
      </c>
      <c r="FA3">
        <f>様式!A225</f>
        <v>0</v>
      </c>
      <c r="FB3">
        <f>様式!A228</f>
        <v>0</v>
      </c>
      <c r="FC3">
        <f>様式!A232</f>
        <v>0</v>
      </c>
      <c r="FD3">
        <f>様式!A238</f>
        <v>0</v>
      </c>
      <c r="FE3">
        <f>様式!A244</f>
        <v>0</v>
      </c>
      <c r="FF3">
        <f>様式!A250</f>
        <v>0</v>
      </c>
      <c r="FG3">
        <f>様式!A250</f>
        <v>0</v>
      </c>
      <c r="FH3">
        <f>様式!A253</f>
        <v>0</v>
      </c>
      <c r="FI3">
        <f>様式!A258</f>
        <v>0</v>
      </c>
      <c r="FJ3">
        <f>様式!A263</f>
        <v>0</v>
      </c>
      <c r="FK3">
        <f>様式!A266</f>
        <v>0</v>
      </c>
      <c r="FL3">
        <f>様式!A270</f>
        <v>0</v>
      </c>
    </row>
  </sheetData>
  <sheetProtection algorithmName="SHA-512" hashValue="BEJPTaX6zHVYV2LOiO/8zU71xJnppdrmWJO8l3FT0fLWF+kyBSu4BkERidPNQUKui3XCqr3Eni2WUbftGLJkGQ==" saltValue="xCf4Lt6bu8mAmKpzYbKIoA=="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vt:lpstr>
      <vt:lpstr>記入例</vt:lpstr>
      <vt:lpstr>国・地域コード表</vt:lpstr>
      <vt:lpstr>留学計画の分野一覧</vt:lpstr>
      <vt:lpstr>（事務局使用）</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大島　遼平</dc:creator>
  <cp:lastModifiedBy>河村　実嘉子</cp:lastModifiedBy>
  <cp:lastPrinted>2024-12-26T07:55:43Z</cp:lastPrinted>
  <dcterms:created xsi:type="dcterms:W3CDTF">2024-11-08T07:17:09Z</dcterms:created>
  <dcterms:modified xsi:type="dcterms:W3CDTF">2024-12-27T06:17:32Z</dcterms:modified>
</cp:coreProperties>
</file>