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340"/>
  </bookViews>
  <sheets>
    <sheet name="入力用" sheetId="3" r:id="rId1"/>
    <sheet name="様式４－１" sheetId="4" r:id="rId2"/>
  </sheets>
  <definedNames>
    <definedName name="_xlnm.Print_Area" localSheetId="1">'様式４－１'!$A$1:$AO$57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市川　智規</author>
  </authors>
  <commentList>
    <comment ref="D12" authorId="0">
      <text>
        <r>
          <rPr>
            <sz val="11"/>
            <color theme="1"/>
            <rFont val="游ゴシック"/>
          </rPr>
          <t>単価が年次毎に異なる場合は記入不要</t>
        </r>
      </text>
    </comment>
    <comment ref="J12" authorId="0">
      <text>
        <r>
          <rPr>
            <sz val="11"/>
            <color theme="1"/>
            <rFont val="游ゴシック"/>
          </rPr>
          <t>単価が年次毎に異なる場合は記入不要</t>
        </r>
      </text>
    </comment>
    <comment ref="J13" authorId="0">
      <text>
        <r>
          <rPr>
            <sz val="11"/>
            <color theme="1"/>
            <rFont val="游ゴシック"/>
          </rPr>
          <t>単価が年次毎に異なる場合は記入不要</t>
        </r>
      </text>
    </comment>
    <comment ref="J14" authorId="0">
      <text>
        <r>
          <rPr>
            <sz val="11"/>
            <color theme="1"/>
            <rFont val="游ゴシック"/>
          </rPr>
          <t>単価が年次毎に異なる場合は記入不要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<sst xmlns="http://schemas.openxmlformats.org/spreadsheetml/2006/main" xmlns:r="http://schemas.openxmlformats.org/officeDocument/2006/relationships" count="68" uniqueCount="68">
  <si>
    <t>水道代</t>
    <rPh sb="0" eb="2">
      <t>すいどう</t>
    </rPh>
    <rPh sb="2" eb="3">
      <t>だい</t>
    </rPh>
    <phoneticPr fontId="3" type="Hiragana"/>
  </si>
  <si>
    <t>電気・水道代</t>
    <rPh sb="0" eb="2">
      <t>デンキ</t>
    </rPh>
    <rPh sb="3" eb="5">
      <t>スイドウ</t>
    </rPh>
    <rPh sb="5" eb="6">
      <t>ダイ</t>
    </rPh>
    <phoneticPr fontId="3"/>
  </si>
  <si>
    <t>逆有償の有効利用土
（本施設）の運搬費</t>
    <rPh sb="0" eb="1">
      <t>ギャク</t>
    </rPh>
    <rPh sb="1" eb="3">
      <t>ユウショウ</t>
    </rPh>
    <rPh sb="4" eb="6">
      <t>ユウコウ</t>
    </rPh>
    <rPh sb="6" eb="8">
      <t>リヨウ</t>
    </rPh>
    <rPh sb="8" eb="9">
      <t>ツチ</t>
    </rPh>
    <rPh sb="11" eb="12">
      <t>ホン</t>
    </rPh>
    <rPh sb="12" eb="14">
      <t>シセツ</t>
    </rPh>
    <rPh sb="16" eb="18">
      <t>ウンパン</t>
    </rPh>
    <rPh sb="18" eb="19">
      <t>ヒ</t>
    </rPh>
    <phoneticPr fontId="3"/>
  </si>
  <si>
    <t>計</t>
    <rPh sb="0" eb="1">
      <t>けい</t>
    </rPh>
    <phoneticPr fontId="3" type="Hiragana"/>
  </si>
  <si>
    <t>有償譲渡による発生土減少額</t>
    <rPh sb="0" eb="2">
      <t>ゆうしょう</t>
    </rPh>
    <rPh sb="2" eb="4">
      <t>じょうと</t>
    </rPh>
    <rPh sb="7" eb="10">
      <t>はっせいど</t>
    </rPh>
    <rPh sb="10" eb="12">
      <t>げんしょう</t>
    </rPh>
    <rPh sb="12" eb="13">
      <t>がく</t>
    </rPh>
    <phoneticPr fontId="3" type="Hiragana"/>
  </si>
  <si>
    <t>第２期（R12.4～R17.3末）</t>
    <rPh sb="0" eb="1">
      <t>だい</t>
    </rPh>
    <rPh sb="2" eb="3">
      <t>き</t>
    </rPh>
    <rPh sb="15" eb="16">
      <t>まつ</t>
    </rPh>
    <phoneticPr fontId="3" type="Hiragana"/>
  </si>
  <si>
    <t>年数</t>
    <rPh sb="0" eb="2">
      <t>ねんすう</t>
    </rPh>
    <phoneticPr fontId="3" type="Hiragana"/>
  </si>
  <si>
    <t>①本事業実施上の県の財政負担額</t>
  </si>
  <si>
    <r>
      <t>有効利用土（本施設）の有償譲渡による
県の収入額＝</t>
    </r>
    <r>
      <rPr>
        <u/>
        <sz val="12"/>
        <color theme="1"/>
        <rFont val="ＭＳ 明朝"/>
      </rPr>
      <t>最低購入保障条件</t>
    </r>
    <rPh sb="0" eb="2">
      <t>ユウコウ</t>
    </rPh>
    <rPh sb="2" eb="4">
      <t>リヨウ</t>
    </rPh>
    <rPh sb="6" eb="7">
      <t>ホン</t>
    </rPh>
    <rPh sb="7" eb="9">
      <t>シセツ</t>
    </rPh>
    <rPh sb="11" eb="13">
      <t>ユウショウ</t>
    </rPh>
    <rPh sb="13" eb="15">
      <t>ジョウト</t>
    </rPh>
    <rPh sb="19" eb="20">
      <t>ケン</t>
    </rPh>
    <rPh sb="21" eb="23">
      <t>シュウニュウ</t>
    </rPh>
    <rPh sb="23" eb="24">
      <t>ガク</t>
    </rPh>
    <rPh sb="25" eb="27">
      <t>サイテイ</t>
    </rPh>
    <rPh sb="27" eb="29">
      <t>コウニュウ</t>
    </rPh>
    <rPh sb="29" eb="31">
      <t>ホショウ</t>
    </rPh>
    <rPh sb="31" eb="33">
      <t>ジョウケン</t>
    </rPh>
    <phoneticPr fontId="3"/>
  </si>
  <si>
    <t>県の財政メリット</t>
    <rPh sb="0" eb="1">
      <t>ケン</t>
    </rPh>
    <rPh sb="2" eb="4">
      <t>ザイセイ</t>
    </rPh>
    <phoneticPr fontId="3"/>
  </si>
  <si>
    <t>年</t>
    <rPh sb="0" eb="1">
      <t>ネン</t>
    </rPh>
    <phoneticPr fontId="3"/>
  </si>
  <si>
    <t>数量</t>
    <rPh sb="0" eb="2">
      <t>すうりょう</t>
    </rPh>
    <phoneticPr fontId="3" type="Hiragana"/>
  </si>
  <si>
    <t>人工植栽土</t>
  </si>
  <si>
    <t>運営･維持管理費
サービス対価</t>
    <rPh sb="0" eb="2">
      <t>ウンエイ</t>
    </rPh>
    <rPh sb="3" eb="5">
      <t>イジ</t>
    </rPh>
    <rPh sb="5" eb="7">
      <t>カンリ</t>
    </rPh>
    <rPh sb="7" eb="8">
      <t>ヒ</t>
    </rPh>
    <rPh sb="13" eb="15">
      <t>タイカ</t>
    </rPh>
    <phoneticPr fontId="3"/>
  </si>
  <si>
    <t>施設設計・施工費</t>
    <rPh sb="0" eb="2">
      <t>しせつ</t>
    </rPh>
    <rPh sb="2" eb="4">
      <t>せっけい</t>
    </rPh>
    <rPh sb="5" eb="7">
      <t>せこう</t>
    </rPh>
    <rPh sb="7" eb="8">
      <t>ひ</t>
    </rPh>
    <phoneticPr fontId="3" type="Hiragana"/>
  </si>
  <si>
    <t>＝</t>
  </si>
  <si>
    <t>県の財政メリット</t>
    <rPh sb="0" eb="1">
      <t>けん</t>
    </rPh>
    <rPh sb="2" eb="4">
      <t>ざいせい</t>
    </rPh>
    <phoneticPr fontId="3" type="Hiragana"/>
  </si>
  <si>
    <t>－</t>
  </si>
  <si>
    <t>円/m3</t>
    <rPh sb="0" eb="1">
      <t>エン</t>
    </rPh>
    <phoneticPr fontId="3"/>
  </si>
  <si>
    <t>県企業局準備費用</t>
    <rPh sb="0" eb="1">
      <t>けん</t>
    </rPh>
    <rPh sb="1" eb="3">
      <t>きぎょう</t>
    </rPh>
    <rPh sb="3" eb="4">
      <t>きょく</t>
    </rPh>
    <rPh sb="4" eb="6">
      <t>じゅんび</t>
    </rPh>
    <rPh sb="6" eb="8">
      <t>ひよう</t>
    </rPh>
    <phoneticPr fontId="3" type="Hiragana"/>
  </si>
  <si>
    <t>a</t>
  </si>
  <si>
    <t>計（B）</t>
    <rPh sb="0" eb="1">
      <t>けい</t>
    </rPh>
    <phoneticPr fontId="3" type="Hiragana"/>
  </si>
  <si>
    <t>t ×</t>
  </si>
  <si>
    <t>① 県企業局の本事業実施上の財政負担額（税抜）</t>
    <rPh sb="2" eb="3">
      <t>けん</t>
    </rPh>
    <rPh sb="3" eb="5">
      <t>きぎょう</t>
    </rPh>
    <rPh sb="5" eb="6">
      <t>きょく</t>
    </rPh>
    <rPh sb="20" eb="21">
      <t>ぜい</t>
    </rPh>
    <rPh sb="21" eb="22">
      <t>ぬ</t>
    </rPh>
    <phoneticPr fontId="3" type="Hiragana"/>
  </si>
  <si>
    <t>電気</t>
    <rPh sb="0" eb="2">
      <t>デンキ</t>
    </rPh>
    <phoneticPr fontId="3"/>
  </si>
  <si>
    <t>施設撤去費</t>
    <rPh sb="0" eb="2">
      <t>しせつ</t>
    </rPh>
    <rPh sb="2" eb="4">
      <t>てっきょ</t>
    </rPh>
    <rPh sb="4" eb="5">
      <t>ひ</t>
    </rPh>
    <phoneticPr fontId="3" type="Hiragana"/>
  </si>
  <si>
    <t>水道</t>
    <rPh sb="0" eb="2">
      <t>スイドウ</t>
    </rPh>
    <phoneticPr fontId="3"/>
  </si>
  <si>
    <t>円/kWh</t>
    <rPh sb="0" eb="1">
      <t>エン</t>
    </rPh>
    <phoneticPr fontId="3"/>
  </si>
  <si>
    <t>kwh ×</t>
  </si>
  <si>
    <t>m3 ×</t>
  </si>
  <si>
    <t>円/t×</t>
    <rPh sb="0" eb="1">
      <t>エン</t>
    </rPh>
    <phoneticPr fontId="3"/>
  </si>
  <si>
    <t>有効利用土（本施設）
の有償譲渡による
県の産業廃棄物処理費の
減少額</t>
  </si>
  <si>
    <t>第３期（R17.4～R22.3末）</t>
    <rPh sb="0" eb="1">
      <t>だい</t>
    </rPh>
    <rPh sb="2" eb="3">
      <t>き</t>
    </rPh>
    <rPh sb="15" eb="16">
      <t>まつ</t>
    </rPh>
    <phoneticPr fontId="3" type="Hiragana"/>
  </si>
  <si>
    <t>b-a</t>
  </si>
  <si>
    <t>破砕加工土</t>
  </si>
  <si>
    <t>破砕土</t>
    <rPh sb="0" eb="2">
      <t>ハサイ</t>
    </rPh>
    <rPh sb="2" eb="3">
      <t>ド</t>
    </rPh>
    <phoneticPr fontId="3"/>
  </si>
  <si>
    <t xml:space="preserve">t </t>
  </si>
  <si>
    <t>産廃処理費</t>
    <rPh sb="0" eb="2">
      <t>サンパイ</t>
    </rPh>
    <rPh sb="2" eb="4">
      <t>ショリ</t>
    </rPh>
    <rPh sb="4" eb="5">
      <t>ヒ</t>
    </rPh>
    <phoneticPr fontId="3"/>
  </si>
  <si>
    <t>(単位：円）</t>
    <rPh sb="1" eb="3">
      <t>たんい</t>
    </rPh>
    <rPh sb="4" eb="5">
      <t>えん</t>
    </rPh>
    <phoneticPr fontId="3" type="Hiragana"/>
  </si>
  <si>
    <t>ｂ</t>
  </si>
  <si>
    <t>①の合計</t>
  </si>
  <si>
    <t>②の合計</t>
  </si>
  <si>
    <t>様式４－１</t>
    <rPh sb="0" eb="2">
      <t>ヨウシキ</t>
    </rPh>
    <phoneticPr fontId="3"/>
  </si>
  <si>
    <t>準備費用</t>
    <rPh sb="0" eb="2">
      <t>ジュンビ</t>
    </rPh>
    <rPh sb="2" eb="4">
      <t>ヒヨウ</t>
    </rPh>
    <phoneticPr fontId="3"/>
  </si>
  <si>
    <t>有効利用土（本施設）
の製造施設撤去費</t>
    <rPh sb="0" eb="2">
      <t>ユウコウ</t>
    </rPh>
    <rPh sb="2" eb="4">
      <t>リヨウ</t>
    </rPh>
    <rPh sb="4" eb="5">
      <t>ツチ</t>
    </rPh>
    <rPh sb="6" eb="7">
      <t>ホン</t>
    </rPh>
    <rPh sb="7" eb="9">
      <t>シセツ</t>
    </rPh>
    <rPh sb="16" eb="18">
      <t>テッキョ</t>
    </rPh>
    <rPh sb="18" eb="19">
      <t>ヒ</t>
    </rPh>
    <phoneticPr fontId="3"/>
  </si>
  <si>
    <t>計（A）</t>
    <rPh sb="0" eb="1">
      <t>けい</t>
    </rPh>
    <phoneticPr fontId="3" type="Hiragana"/>
  </si>
  <si>
    <t>有効利用土（本施設）
の製造施設設計・施工費</t>
    <rPh sb="16" eb="18">
      <t>セッケイ</t>
    </rPh>
    <rPh sb="19" eb="21">
      <t>セコウ</t>
    </rPh>
    <rPh sb="21" eb="22">
      <t>ヒ</t>
    </rPh>
    <phoneticPr fontId="3"/>
  </si>
  <si>
    <t>運搬処分費</t>
    <rPh sb="0" eb="2">
      <t>うんぱん</t>
    </rPh>
    <rPh sb="2" eb="4">
      <t>しょぶん</t>
    </rPh>
    <rPh sb="4" eb="5">
      <t>ひ</t>
    </rPh>
    <phoneticPr fontId="3" type="Hiragana"/>
  </si>
  <si>
    <t>電気代</t>
    <rPh sb="0" eb="2">
      <t>でんき</t>
    </rPh>
    <rPh sb="2" eb="3">
      <t>だい</t>
    </rPh>
    <phoneticPr fontId="3" type="Hiragana"/>
  </si>
  <si>
    <t>運営・維持管理費</t>
    <rPh sb="0" eb="2">
      <t>うんえい</t>
    </rPh>
    <rPh sb="3" eb="5">
      <t>いじ</t>
    </rPh>
    <rPh sb="5" eb="8">
      <t>かんりひ</t>
    </rPh>
    <phoneticPr fontId="3" type="Hiragana"/>
  </si>
  <si>
    <t>第１期（R6.10～R12.3末）</t>
    <rPh sb="0" eb="1">
      <t>だい</t>
    </rPh>
    <rPh sb="2" eb="3">
      <t>き</t>
    </rPh>
    <rPh sb="15" eb="16">
      <t>まつ</t>
    </rPh>
    <phoneticPr fontId="3" type="Hiragana"/>
  </si>
  <si>
    <t>単価</t>
    <rPh sb="0" eb="2">
      <t>たんか</t>
    </rPh>
    <phoneticPr fontId="3" type="Hiragana"/>
  </si>
  <si>
    <t>・・・黄色セルのみ入力</t>
    <rPh sb="3" eb="5">
      <t>きいろ</t>
    </rPh>
    <rPh sb="9" eb="11">
      <t>にゅうりょく</t>
    </rPh>
    <phoneticPr fontId="3" type="Hiragana"/>
  </si>
  <si>
    <t>破砕加工土</t>
    <rPh sb="0" eb="2">
      <t>はさい</t>
    </rPh>
    <rPh sb="2" eb="4">
      <t>かこう</t>
    </rPh>
    <rPh sb="4" eb="5">
      <t>つち</t>
    </rPh>
    <phoneticPr fontId="3" type="Hiragana"/>
  </si>
  <si>
    <t>人工植栽土</t>
    <rPh sb="0" eb="2">
      <t>じんこう</t>
    </rPh>
    <rPh sb="2" eb="4">
      <t>しょくさい</t>
    </rPh>
    <rPh sb="4" eb="5">
      <t>ど</t>
    </rPh>
    <phoneticPr fontId="3" type="Hiragana"/>
  </si>
  <si>
    <t>破砕土</t>
    <rPh sb="0" eb="2">
      <t>はさい</t>
    </rPh>
    <rPh sb="2" eb="3">
      <t>つち</t>
    </rPh>
    <phoneticPr fontId="3" type="Hiragana"/>
  </si>
  <si>
    <t>B-A=</t>
  </si>
  <si>
    <t>(様式4-1作成用)</t>
    <rPh sb="1" eb="3">
      <t>ようしき</t>
    </rPh>
    <rPh sb="6" eb="9">
      <t>さくせいよう</t>
    </rPh>
    <phoneticPr fontId="3" type="Hiragana"/>
  </si>
  <si>
    <t>―</t>
  </si>
  <si>
    <t>②最低購入保証条件積算用</t>
    <rPh sb="9" eb="11">
      <t>セキサン</t>
    </rPh>
    <rPh sb="11" eb="12">
      <t>ヨウ</t>
    </rPh>
    <phoneticPr fontId="3"/>
  </si>
  <si>
    <t>②最低購入保証条件積算用</t>
    <rPh sb="11" eb="12">
      <t>ヨウ</t>
    </rPh>
    <phoneticPr fontId="3"/>
  </si>
  <si>
    <t>② 最低購入保証条件（税抜）【応募者提案】</t>
    <rPh sb="11" eb="12">
      <t>ぜい</t>
    </rPh>
    <rPh sb="12" eb="13">
      <t>ぬ</t>
    </rPh>
    <phoneticPr fontId="3" type="Hiragana"/>
  </si>
  <si>
    <t>計</t>
    <rPh sb="0" eb="1">
      <t>ケイ</t>
    </rPh>
    <phoneticPr fontId="3"/>
  </si>
  <si>
    <t>合計</t>
    <rPh sb="0" eb="2">
      <t>ゴウケイ</t>
    </rPh>
    <phoneticPr fontId="3"/>
  </si>
  <si>
    <t>最低購入保証額　入力用</t>
    <rPh sb="0" eb="2">
      <t>さいてい</t>
    </rPh>
    <rPh sb="2" eb="4">
      <t>こうにゅう</t>
    </rPh>
    <rPh sb="4" eb="5">
      <t>たもつ</t>
    </rPh>
    <rPh sb="5" eb="6">
      <t>あかし</t>
    </rPh>
    <rPh sb="6" eb="7">
      <t>がく</t>
    </rPh>
    <rPh sb="8" eb="10">
      <t>にゅうりょく</t>
    </rPh>
    <rPh sb="10" eb="11">
      <t>よう</t>
    </rPh>
    <phoneticPr fontId="3" type="Hiragana"/>
  </si>
  <si>
    <t>全期間</t>
    <rPh sb="0" eb="1">
      <t>あきら</t>
    </rPh>
    <rPh sb="1" eb="3">
      <t>きかん</t>
    </rPh>
    <phoneticPr fontId="3" type="Hiragana"/>
  </si>
  <si>
    <t>最低購入保証条件算定（全期間）</t>
    <rPh sb="0" eb="2">
      <t>サイテイ</t>
    </rPh>
    <rPh sb="2" eb="4">
      <t>コウニュウ</t>
    </rPh>
    <rPh sb="4" eb="6">
      <t>ホショウ</t>
    </rPh>
    <rPh sb="6" eb="8">
      <t>ジョウケン</t>
    </rPh>
    <rPh sb="8" eb="10">
      <t>サンテイ</t>
    </rPh>
    <rPh sb="11" eb="14">
      <t>ゼンキカン</t>
    </rPh>
    <phoneticPr fontId="3"/>
  </si>
  <si>
    <t>第１期（業務開始～R12.3末）</t>
    <rPh sb="4" eb="6">
      <t>ギョウム</t>
    </rPh>
    <rPh sb="6" eb="8">
      <t>カイシ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</si>
</sst>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@&quot;t&quot;"/>
    <numFmt numFmtId="177" formatCode="@&quot;kWh&quot;"/>
    <numFmt numFmtId="178" formatCode="@&quot;㎥&quot;"/>
    <numFmt numFmtId="179" formatCode="#,##0.0;[Red]\-#,##0.0"/>
    <numFmt numFmtId="180" formatCode="#,##0.0_ &quot;年&quot;"/>
    <numFmt numFmtId="181" formatCode="#,##0_ "/>
    <numFmt numFmtId="182" formatCode="0_ "/>
    <numFmt numFmtId="183" formatCode="@&quot;円&quot;"/>
    <numFmt numFmtId="184" formatCode="#,##0&quot;円&quot;"/>
    <numFmt numFmtId="185" formatCode="#,##0&quot;円（税抜）&quot;"/>
    <numFmt numFmtId="186" formatCode="#,##0.0_ "/>
  </numFmts>
  <fonts count="23">
    <font>
      <sz val="11"/>
      <color theme="1"/>
      <name val="游ゴシック"/>
      <family val="3"/>
      <scheme val="minor"/>
    </font>
    <font>
      <sz val="11"/>
      <color indexed="8"/>
      <name val="游ゴシック"/>
    </font>
    <font>
      <sz val="11"/>
      <color auto="1"/>
      <name val="游ゴシック"/>
      <family val="3"/>
    </font>
    <font>
      <sz val="6"/>
      <color auto="1"/>
      <name val="游ゴシック"/>
      <family val="3"/>
    </font>
    <font>
      <b/>
      <sz val="18"/>
      <color auto="1"/>
      <name val="游ゴシック"/>
      <family val="3"/>
    </font>
    <font>
      <b/>
      <sz val="12"/>
      <color auto="1"/>
      <name val="游ゴシック"/>
      <family val="3"/>
    </font>
    <font>
      <b/>
      <sz val="16"/>
      <color auto="1"/>
      <name val="游ゴシック"/>
      <family val="3"/>
    </font>
    <font>
      <sz val="16"/>
      <color auto="1"/>
      <name val="游ゴシック"/>
      <family val="3"/>
    </font>
    <font>
      <sz val="11"/>
      <color theme="1"/>
      <name val="游ゴシック"/>
      <family val="3"/>
      <scheme val="minor"/>
    </font>
    <font>
      <sz val="14"/>
      <color auto="1"/>
      <name val="游ゴシック"/>
      <family val="3"/>
    </font>
    <font>
      <sz val="12"/>
      <color auto="1"/>
      <name val="游ゴシック"/>
      <family val="3"/>
    </font>
    <font>
      <sz val="10"/>
      <color auto="1"/>
      <name val="游ゴシック"/>
      <family val="3"/>
    </font>
    <font>
      <b/>
      <sz val="11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2"/>
      <color theme="1"/>
      <name val="ＭＳ 明朝"/>
      <family val="1"/>
    </font>
    <font>
      <b/>
      <sz val="18"/>
      <color theme="1"/>
      <name val="游ゴシック"/>
      <family val="3"/>
      <scheme val="minor"/>
    </font>
    <font>
      <sz val="14"/>
      <color theme="1"/>
      <name val="ＭＳ 明朝"/>
      <family val="1"/>
    </font>
    <font>
      <b/>
      <sz val="12"/>
      <color theme="1"/>
      <name val="ＭＳ 明朝"/>
      <family val="1"/>
    </font>
    <font>
      <b/>
      <sz val="16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4"/>
      <color theme="1"/>
      <name val="ＭＳ 明朝"/>
      <family val="1"/>
    </font>
    <font>
      <sz val="14"/>
      <color theme="1"/>
      <name val="游ゴシック"/>
      <family val="3"/>
      <scheme val="minor"/>
    </font>
    <font>
      <b/>
      <sz val="14"/>
      <color auto="1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2">
      <alignment vertical="center"/>
    </xf>
    <xf numFmtId="38" fontId="2" fillId="0" borderId="0" xfId="1" applyFont="1">
      <alignment vertical="center"/>
    </xf>
    <xf numFmtId="0" fontId="2" fillId="0" borderId="0" xfId="2" applyAlignment="1">
      <alignment vertical="center" shrinkToFit="1"/>
    </xf>
    <xf numFmtId="0" fontId="4" fillId="0" borderId="0" xfId="2" applyFont="1">
      <alignment vertical="center"/>
    </xf>
    <xf numFmtId="0" fontId="5" fillId="0" borderId="0" xfId="2" applyFont="1" applyAlignment="1">
      <alignment vertical="top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2" fillId="2" borderId="1" xfId="2" applyFill="1" applyBorder="1">
      <alignment vertical="center"/>
    </xf>
    <xf numFmtId="0" fontId="2" fillId="0" borderId="1" xfId="2" applyBorder="1">
      <alignment vertical="center"/>
    </xf>
    <xf numFmtId="38" fontId="6" fillId="0" borderId="0" xfId="1" applyFont="1">
      <alignment vertical="center"/>
    </xf>
    <xf numFmtId="0" fontId="2" fillId="2" borderId="1" xfId="2" applyFill="1" applyBorder="1" applyAlignment="1">
      <alignment horizontal="center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1" xfId="3" applyFont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7" fontId="2" fillId="3" borderId="1" xfId="1" applyNumberFormat="1" applyFont="1" applyFill="1" applyBorder="1" applyAlignment="1">
      <alignment horizontal="right" vertical="center"/>
    </xf>
    <xf numFmtId="178" fontId="2" fillId="3" borderId="1" xfId="1" applyNumberFormat="1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center" vertical="center"/>
    </xf>
    <xf numFmtId="38" fontId="2" fillId="3" borderId="1" xfId="3" applyFont="1" applyFill="1" applyBorder="1" applyAlignment="1">
      <alignment horizontal="right" vertical="center"/>
    </xf>
    <xf numFmtId="179" fontId="2" fillId="4" borderId="1" xfId="1" applyNumberFormat="1" applyFont="1" applyFill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180" fontId="2" fillId="0" borderId="0" xfId="1" applyNumberFormat="1" applyFont="1">
      <alignment vertical="center"/>
    </xf>
    <xf numFmtId="179" fontId="2" fillId="0" borderId="1" xfId="1" applyNumberFormat="1" applyFont="1" applyBorder="1" applyAlignment="1">
      <alignment horizontal="right" vertical="center"/>
    </xf>
    <xf numFmtId="38" fontId="2" fillId="3" borderId="1" xfId="1" applyFont="1" applyFill="1" applyBorder="1">
      <alignment vertical="center"/>
    </xf>
    <xf numFmtId="38" fontId="2" fillId="0" borderId="0" xfId="1" applyFont="1" applyAlignment="1">
      <alignment horizontal="right"/>
    </xf>
    <xf numFmtId="38" fontId="2" fillId="2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181" fontId="2" fillId="0" borderId="1" xfId="1" applyNumberFormat="1" applyFont="1" applyBorder="1" applyAlignment="1">
      <alignment horizontal="right" vertical="center"/>
    </xf>
    <xf numFmtId="181" fontId="2" fillId="0" borderId="3" xfId="1" applyNumberFormat="1" applyFont="1" applyBorder="1" applyAlignment="1">
      <alignment horizontal="right" vertical="center"/>
    </xf>
    <xf numFmtId="0" fontId="9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2" fillId="5" borderId="1" xfId="2" applyFill="1" applyBorder="1">
      <alignment vertical="center"/>
    </xf>
    <xf numFmtId="0" fontId="11" fillId="0" borderId="1" xfId="2" applyFont="1" applyBorder="1" applyAlignment="1">
      <alignment horizontal="left" vertical="center" wrapText="1"/>
    </xf>
    <xf numFmtId="0" fontId="2" fillId="5" borderId="1" xfId="2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center" vertical="center"/>
    </xf>
    <xf numFmtId="182" fontId="2" fillId="0" borderId="3" xfId="1" applyNumberFormat="1" applyFont="1" applyBorder="1" applyAlignment="1">
      <alignment horizontal="right" vertical="center"/>
    </xf>
    <xf numFmtId="183" fontId="2" fillId="0" borderId="0" xfId="1" applyNumberFormat="1" applyFont="1" applyAlignment="1">
      <alignment horizontal="right" vertical="center"/>
    </xf>
    <xf numFmtId="0" fontId="2" fillId="0" borderId="0" xfId="2" applyAlignment="1">
      <alignment horizontal="right" vertical="center"/>
    </xf>
    <xf numFmtId="0" fontId="12" fillId="0" borderId="0" xfId="2" applyFont="1" applyAlignment="1">
      <alignment vertical="center" shrinkToFit="1"/>
    </xf>
    <xf numFmtId="38" fontId="2" fillId="0" borderId="3" xfId="2" applyNumberFormat="1" applyBorder="1" applyAlignment="1">
      <alignment vertical="center" shrinkToFit="1"/>
    </xf>
    <xf numFmtId="38" fontId="2" fillId="0" borderId="0" xfId="2" applyNumberFormat="1" applyAlignment="1">
      <alignment vertical="center" shrinkToFit="1"/>
    </xf>
    <xf numFmtId="184" fontId="2" fillId="0" borderId="3" xfId="1" applyNumberFormat="1" applyFont="1" applyBorder="1" applyAlignment="1">
      <alignment horizontal="right" vertical="center" shrinkToFit="1"/>
    </xf>
    <xf numFmtId="183" fontId="2" fillId="0" borderId="0" xfId="1" applyNumberFormat="1" applyFont="1" applyAlignment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184" fontId="13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84" fontId="14" fillId="0" borderId="8" xfId="0" applyNumberFormat="1" applyFont="1" applyFill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184" fontId="17" fillId="0" borderId="6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8" fillId="6" borderId="5" xfId="0" applyFont="1" applyFill="1" applyBorder="1" applyAlignment="1">
      <alignment horizontal="center" vertical="center" shrinkToFit="1"/>
    </xf>
    <xf numFmtId="0" fontId="18" fillId="6" borderId="6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184" fontId="19" fillId="0" borderId="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right" vertical="center" wrapText="1"/>
    </xf>
    <xf numFmtId="184" fontId="20" fillId="0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right" vertical="center"/>
    </xf>
    <xf numFmtId="184" fontId="17" fillId="0" borderId="11" xfId="0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184" fontId="20" fillId="7" borderId="1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84" fontId="20" fillId="7" borderId="4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8" fillId="6" borderId="10" xfId="0" applyFont="1" applyFill="1" applyBorder="1" applyAlignment="1">
      <alignment horizontal="center" vertical="center" shrinkToFit="1"/>
    </xf>
    <xf numFmtId="0" fontId="18" fillId="6" borderId="4" xfId="0" applyFont="1" applyFill="1" applyBorder="1" applyAlignment="1">
      <alignment horizontal="center" vertical="center" shrinkToFit="1"/>
    </xf>
    <xf numFmtId="181" fontId="14" fillId="7" borderId="0" xfId="0" applyNumberFormat="1" applyFont="1" applyFill="1" applyBorder="1" applyAlignment="1">
      <alignment horizontal="right" vertical="center" wrapText="1"/>
    </xf>
    <xf numFmtId="181" fontId="14" fillId="7" borderId="0" xfId="0" applyNumberFormat="1" applyFont="1" applyFill="1" applyBorder="1" applyAlignment="1">
      <alignment horizontal="right" vertical="center"/>
    </xf>
    <xf numFmtId="184" fontId="20" fillId="0" borderId="11" xfId="0" applyNumberFormat="1" applyFont="1" applyFill="1" applyBorder="1" applyAlignment="1">
      <alignment horizontal="center" vertical="center"/>
    </xf>
    <xf numFmtId="185" fontId="19" fillId="0" borderId="0" xfId="0" applyNumberFormat="1" applyFont="1" applyBorder="1" applyAlignment="1">
      <alignment horizontal="center" vertical="center"/>
    </xf>
    <xf numFmtId="184" fontId="22" fillId="7" borderId="0" xfId="0" applyNumberFormat="1" applyFont="1" applyFill="1" applyBorder="1" applyAlignment="1">
      <alignment horizontal="center" vertical="center" wrapText="1"/>
    </xf>
    <xf numFmtId="184" fontId="16" fillId="7" borderId="0" xfId="0" applyNumberFormat="1" applyFont="1" applyFill="1" applyBorder="1" applyAlignment="1">
      <alignment horizontal="center" vertical="center"/>
    </xf>
    <xf numFmtId="184" fontId="20" fillId="7" borderId="1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4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184" fontId="14" fillId="0" borderId="0" xfId="0" applyNumberFormat="1" applyFont="1" applyFill="1" applyBorder="1" applyAlignment="1">
      <alignment horizontal="right" vertical="center" wrapText="1"/>
    </xf>
    <xf numFmtId="184" fontId="14" fillId="0" borderId="11" xfId="0" applyNumberFormat="1" applyFont="1" applyFill="1" applyBorder="1" applyAlignment="1">
      <alignment horizontal="center" vertical="center"/>
    </xf>
    <xf numFmtId="184" fontId="14" fillId="0" borderId="11" xfId="0" applyNumberFormat="1" applyFont="1" applyFill="1" applyBorder="1" applyAlignment="1">
      <alignment horizontal="center" vertical="center" wrapText="1"/>
    </xf>
    <xf numFmtId="184" fontId="17" fillId="0" borderId="4" xfId="0" applyNumberFormat="1" applyFont="1" applyBorder="1" applyAlignment="1">
      <alignment vertical="center" wrapText="1"/>
    </xf>
    <xf numFmtId="179" fontId="14" fillId="0" borderId="0" xfId="0" applyNumberFormat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84" fontId="20" fillId="4" borderId="19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184" fontId="14" fillId="0" borderId="7" xfId="0" applyNumberFormat="1" applyFont="1" applyFill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/>
    </xf>
    <xf numFmtId="184" fontId="20" fillId="4" borderId="2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184" fontId="20" fillId="7" borderId="0" xfId="0" applyNumberFormat="1" applyFont="1" applyFill="1" applyBorder="1" applyAlignment="1">
      <alignment horizontal="center" vertical="center" wrapText="1"/>
    </xf>
    <xf numFmtId="181" fontId="14" fillId="7" borderId="0" xfId="0" applyNumberFormat="1" applyFont="1" applyFill="1" applyBorder="1" applyAlignment="1">
      <alignment vertical="center" wrapText="1"/>
    </xf>
    <xf numFmtId="184" fontId="20" fillId="0" borderId="0" xfId="0" applyNumberFormat="1" applyFont="1" applyBorder="1" applyAlignment="1">
      <alignment horizontal="center" vertical="center" wrapText="1"/>
    </xf>
    <xf numFmtId="185" fontId="19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186" fontId="14" fillId="0" borderId="0" xfId="0" applyNumberFormat="1" applyFont="1" applyFill="1" applyBorder="1" applyAlignment="1">
      <alignment horizontal="right" vertical="center" wrapText="1"/>
    </xf>
    <xf numFmtId="186" fontId="14" fillId="0" borderId="0" xfId="0" applyNumberFormat="1" applyFont="1" applyBorder="1" applyAlignment="1">
      <alignment vertical="center" wrapText="1"/>
    </xf>
    <xf numFmtId="184" fontId="14" fillId="0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center" vertical="center"/>
    </xf>
    <xf numFmtId="184" fontId="20" fillId="4" borderId="21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184" fontId="14" fillId="0" borderId="15" xfId="0" applyNumberFormat="1" applyFont="1" applyFill="1" applyBorder="1" applyAlignment="1">
      <alignment vertical="center" wrapText="1"/>
    </xf>
    <xf numFmtId="38" fontId="6" fillId="6" borderId="5" xfId="1" applyFont="1" applyFill="1" applyBorder="1" applyAlignment="1">
      <alignment horizontal="center" vertical="center"/>
    </xf>
    <xf numFmtId="38" fontId="6" fillId="6" borderId="6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8" fontId="6" fillId="6" borderId="10" xfId="1" applyFont="1" applyFill="1" applyBorder="1" applyAlignment="1">
      <alignment horizontal="center" vertical="center"/>
    </xf>
    <xf numFmtId="38" fontId="6" fillId="6" borderId="4" xfId="1" applyFont="1" applyFill="1" applyBorder="1" applyAlignment="1">
      <alignment horizontal="center" vertical="center"/>
    </xf>
    <xf numFmtId="38" fontId="6" fillId="6" borderId="13" xfId="1" applyFont="1" applyFill="1" applyBorder="1" applyAlignment="1">
      <alignment horizontal="center" vertical="center"/>
    </xf>
    <xf numFmtId="38" fontId="6" fillId="6" borderId="14" xfId="1" applyFont="1" applyFill="1" applyBorder="1" applyAlignment="1">
      <alignment horizontal="center" vertical="center"/>
    </xf>
  </cellXfs>
  <cellStyles count="4">
    <cellStyle name="桁区切り_（様式４－〇）最低保証条件入力用(市川作業)" xfId="1"/>
    <cellStyle name="標準" xfId="0" builtinId="0"/>
    <cellStyle name="標準_（様式４－〇）最低保証条件入力用(市川作業)" xfId="2"/>
    <cellStyle name="桁区切り" xfId="3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55245</xdr:colOff>
      <xdr:row>20</xdr:row>
      <xdr:rowOff>193040</xdr:rowOff>
    </xdr:from>
    <xdr:to xmlns:xdr="http://schemas.openxmlformats.org/drawingml/2006/spreadsheetDrawing">
      <xdr:col>6</xdr:col>
      <xdr:colOff>165735</xdr:colOff>
      <xdr:row>57</xdr:row>
      <xdr:rowOff>216535</xdr:rowOff>
    </xdr:to>
    <xdr:sp macro="" textlink="">
      <xdr:nvSpPr>
        <xdr:cNvPr id="2" name="図形 1"/>
        <xdr:cNvSpPr>
          <a:spLocks noChangeArrowheads="1"/>
        </xdr:cNvSpPr>
      </xdr:nvSpPr>
      <xdr:spPr>
        <a:xfrm>
          <a:off x="55245" y="6108065"/>
          <a:ext cx="5053965" cy="8738870"/>
        </a:xfrm>
        <a:prstGeom prst="flowChartProcess">
          <a:avLst/>
        </a:prstGeom>
        <a:noFill/>
        <a:ln w="1270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561975</xdr:colOff>
      <xdr:row>21</xdr:row>
      <xdr:rowOff>21590</xdr:rowOff>
    </xdr:from>
    <xdr:to xmlns:xdr="http://schemas.openxmlformats.org/drawingml/2006/spreadsheetDrawing">
      <xdr:col>12</xdr:col>
      <xdr:colOff>127635</xdr:colOff>
      <xdr:row>57</xdr:row>
      <xdr:rowOff>208915</xdr:rowOff>
    </xdr:to>
    <xdr:sp macro="" textlink="">
      <xdr:nvSpPr>
        <xdr:cNvPr id="3" name="図形 2"/>
        <xdr:cNvSpPr>
          <a:spLocks noChangeArrowheads="1"/>
        </xdr:cNvSpPr>
      </xdr:nvSpPr>
      <xdr:spPr>
        <a:xfrm>
          <a:off x="5505450" y="6174740"/>
          <a:ext cx="4861560" cy="8664575"/>
        </a:xfrm>
        <a:prstGeom prst="flowChartProcess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144780</xdr:colOff>
      <xdr:row>20</xdr:row>
      <xdr:rowOff>102870</xdr:rowOff>
    </xdr:from>
    <xdr:to xmlns:xdr="http://schemas.openxmlformats.org/drawingml/2006/spreadsheetDrawing">
      <xdr:col>4</xdr:col>
      <xdr:colOff>12065</xdr:colOff>
      <xdr:row>21</xdr:row>
      <xdr:rowOff>203835</xdr:rowOff>
    </xdr:to>
    <xdr:sp macro="" textlink="">
      <xdr:nvSpPr>
        <xdr:cNvPr id="4" name="図形 3"/>
        <xdr:cNvSpPr>
          <a:spLocks noChangeArrowheads="1"/>
        </xdr:cNvSpPr>
      </xdr:nvSpPr>
      <xdr:spPr>
        <a:xfrm>
          <a:off x="1706880" y="6017895"/>
          <a:ext cx="1429385" cy="339090"/>
        </a:xfrm>
        <a:prstGeom prst="flowChartProcess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0162" tIns="4762" rIns="4762" bIns="4762" anchor="ctr" upright="1"/>
        <a:lstStyle/>
        <a:p>
          <a:pPr algn="ctr">
            <a:lnSpc>
              <a:spcPts val="3000"/>
            </a:lnSpc>
          </a:pP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①の内訳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258445</xdr:colOff>
      <xdr:row>20</xdr:row>
      <xdr:rowOff>97155</xdr:rowOff>
    </xdr:from>
    <xdr:to xmlns:xdr="http://schemas.openxmlformats.org/drawingml/2006/spreadsheetDrawing">
      <xdr:col>10</xdr:col>
      <xdr:colOff>80010</xdr:colOff>
      <xdr:row>21</xdr:row>
      <xdr:rowOff>174625</xdr:rowOff>
    </xdr:to>
    <xdr:sp macro="" textlink="">
      <xdr:nvSpPr>
        <xdr:cNvPr id="5" name="図形 4"/>
        <xdr:cNvSpPr>
          <a:spLocks noChangeArrowheads="1"/>
        </xdr:cNvSpPr>
      </xdr:nvSpPr>
      <xdr:spPr>
        <a:xfrm>
          <a:off x="7087870" y="6012180"/>
          <a:ext cx="1383665" cy="315595"/>
        </a:xfrm>
        <a:prstGeom prst="flowChartProcess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30162" tIns="4762" rIns="4762" bIns="4762" anchor="ctr" upright="1"/>
        <a:lstStyle/>
        <a:p>
          <a:pPr algn="ctr">
            <a:lnSpc>
              <a:spcPts val="3000"/>
            </a:lnSpc>
          </a:pP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②の内訳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33020</xdr:colOff>
      <xdr:row>2</xdr:row>
      <xdr:rowOff>379730</xdr:rowOff>
    </xdr:from>
    <xdr:to xmlns:xdr="http://schemas.openxmlformats.org/drawingml/2006/spreadsheetDrawing">
      <xdr:col>11</xdr:col>
      <xdr:colOff>922655</xdr:colOff>
      <xdr:row>7</xdr:row>
      <xdr:rowOff>45085</xdr:rowOff>
    </xdr:to>
    <xdr:sp macro="" textlink="">
      <xdr:nvSpPr>
        <xdr:cNvPr id="6" name="図形 5"/>
        <xdr:cNvSpPr>
          <a:spLocks noChangeArrowheads="1"/>
        </xdr:cNvSpPr>
      </xdr:nvSpPr>
      <xdr:spPr>
        <a:xfrm>
          <a:off x="347345" y="979805"/>
          <a:ext cx="9795510" cy="1570355"/>
        </a:xfrm>
        <a:prstGeom prst="flowChartProcess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3812" tIns="4762" rIns="4762" bIns="4762" anchor="t" upright="1"/>
        <a:lstStyle/>
        <a:p>
          <a:pPr algn="l">
            <a:lnSpc>
              <a:spcPts val="2400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〇作成方法</a:t>
          </a:r>
        </a:p>
        <a:p>
          <a:pPr algn="l">
            <a:lnSpc>
              <a:spcPts val="2400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・最低購入保障条件の算定にあたり、以下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黄色セルに入力してください。</a:t>
          </a:r>
        </a:p>
        <a:p>
          <a:pPr algn="l">
            <a:lnSpc>
              <a:spcPts val="2400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・「①県企業局の本事業の財政負担額」を上回る金額で「②最低購入保障条件」を作成してください。</a:t>
          </a:r>
        </a:p>
        <a:p>
          <a:pPr algn="l">
            <a:lnSpc>
              <a:spcPts val="2400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・第１期～第３期までのそれぞれの期間について算定してください。</a:t>
          </a:r>
        </a:p>
        <a:p>
          <a:pPr algn="l">
            <a:lnSpc>
              <a:spcPts val="2400"/>
            </a:lnSpc>
          </a:pPr>
          <a:r>
            <a:rPr lang="ja-JP" altLang="en-US" sz="1400"/>
            <a:t>・金額は税抜き</a:t>
          </a:r>
          <a:r>
            <a:rPr lang="ja-JP" altLang="en-US" sz="1400"/>
            <a:t>としてください。</a:t>
          </a:r>
        </a:p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26670</xdr:colOff>
      <xdr:row>12</xdr:row>
      <xdr:rowOff>273050</xdr:rowOff>
    </xdr:from>
    <xdr:to xmlns:xdr="http://schemas.openxmlformats.org/drawingml/2006/spreadsheetDrawing">
      <xdr:col>11</xdr:col>
      <xdr:colOff>326390</xdr:colOff>
      <xdr:row>16</xdr:row>
      <xdr:rowOff>356870</xdr:rowOff>
    </xdr:to>
    <xdr:sp macro="" textlink="">
      <xdr:nvSpPr>
        <xdr:cNvPr id="2" name="図形 1"/>
        <xdr:cNvSpPr/>
      </xdr:nvSpPr>
      <xdr:spPr>
        <a:xfrm>
          <a:off x="4703445" y="3806825"/>
          <a:ext cx="1099820" cy="1557020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7200">
              <a:solidFill>
                <a:sysClr val="windowText" lastClr="000000"/>
              </a:solidFill>
            </a:rPr>
            <a:t>＜</a:t>
          </a:r>
          <a:endParaRPr kumimoji="1" lang="ja-JP" altLang="en-US" sz="72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14605</xdr:colOff>
      <xdr:row>41</xdr:row>
      <xdr:rowOff>167640</xdr:rowOff>
    </xdr:from>
    <xdr:to xmlns:xdr="http://schemas.openxmlformats.org/drawingml/2006/spreadsheetDrawing">
      <xdr:col>11</xdr:col>
      <xdr:colOff>312420</xdr:colOff>
      <xdr:row>47</xdr:row>
      <xdr:rowOff>64135</xdr:rowOff>
    </xdr:to>
    <xdr:sp macro="" textlink="">
      <xdr:nvSpPr>
        <xdr:cNvPr id="3" name="図形 2"/>
        <xdr:cNvSpPr/>
      </xdr:nvSpPr>
      <xdr:spPr>
        <a:xfrm>
          <a:off x="4691380" y="12861290"/>
          <a:ext cx="1097915" cy="1982470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7200">
              <a:solidFill>
                <a:sysClr val="windowText" lastClr="000000"/>
              </a:solidFill>
            </a:rPr>
            <a:t>＜</a:t>
          </a:r>
          <a:endParaRPr kumimoji="1" lang="ja-JP" altLang="en-US" sz="72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443865</xdr:colOff>
      <xdr:row>12</xdr:row>
      <xdr:rowOff>257175</xdr:rowOff>
    </xdr:from>
    <xdr:to xmlns:xdr="http://schemas.openxmlformats.org/drawingml/2006/spreadsheetDrawing">
      <xdr:col>32</xdr:col>
      <xdr:colOff>384810</xdr:colOff>
      <xdr:row>16</xdr:row>
      <xdr:rowOff>332740</xdr:rowOff>
    </xdr:to>
    <xdr:sp macro="" textlink="">
      <xdr:nvSpPr>
        <xdr:cNvPr id="4" name="図形 3"/>
        <xdr:cNvSpPr/>
      </xdr:nvSpPr>
      <xdr:spPr>
        <a:xfrm>
          <a:off x="15731490" y="3790950"/>
          <a:ext cx="1102995" cy="1548765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7200">
              <a:solidFill>
                <a:sysClr val="windowText" lastClr="000000"/>
              </a:solidFill>
            </a:rPr>
            <a:t>＜</a:t>
          </a:r>
          <a:endParaRPr kumimoji="1" lang="ja-JP" altLang="en-US" sz="72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0</xdr:colOff>
      <xdr:row>41</xdr:row>
      <xdr:rowOff>150495</xdr:rowOff>
    </xdr:from>
    <xdr:to xmlns:xdr="http://schemas.openxmlformats.org/drawingml/2006/spreadsheetDrawing">
      <xdr:col>32</xdr:col>
      <xdr:colOff>386715</xdr:colOff>
      <xdr:row>47</xdr:row>
      <xdr:rowOff>60960</xdr:rowOff>
    </xdr:to>
    <xdr:sp macro="" textlink="">
      <xdr:nvSpPr>
        <xdr:cNvPr id="5" name="図形 4"/>
        <xdr:cNvSpPr/>
      </xdr:nvSpPr>
      <xdr:spPr>
        <a:xfrm>
          <a:off x="15735300" y="12844145"/>
          <a:ext cx="1101090" cy="1996440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7200">
              <a:solidFill>
                <a:sysClr val="windowText" lastClr="000000"/>
              </a:solidFill>
            </a:rPr>
            <a:t>＜</a:t>
          </a:r>
          <a:endParaRPr kumimoji="1" lang="ja-JP" altLang="en-US" sz="7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IV57"/>
  <sheetViews>
    <sheetView tabSelected="1" zoomScale="85" zoomScaleNormal="85" workbookViewId="0">
      <selection activeCell="F38" sqref="F38"/>
    </sheetView>
  </sheetViews>
  <sheetFormatPr defaultRowHeight="18.75"/>
  <cols>
    <col min="1" max="1" width="4.125" style="1" customWidth="1"/>
    <col min="2" max="2" width="16.375" style="1" customWidth="1"/>
    <col min="3" max="3" width="10" style="1" customWidth="1"/>
    <col min="4" max="4" width="10.5" style="1" customWidth="1"/>
    <col min="5" max="5" width="10.875" style="1" customWidth="1"/>
    <col min="6" max="6" width="13" style="2" customWidth="1"/>
    <col min="7" max="7" width="9.25" style="1" customWidth="1"/>
    <col min="8" max="8" width="15.5" style="1" customWidth="1"/>
    <col min="9" max="9" width="10" style="1" customWidth="1"/>
    <col min="10" max="10" width="10.5" style="1" customWidth="1"/>
    <col min="11" max="11" width="10.875" style="1" customWidth="1"/>
    <col min="12" max="12" width="13.375" style="2" customWidth="1"/>
    <col min="13" max="13" width="7.5" style="1" customWidth="1"/>
    <col min="14" max="14" width="12.625" style="3" customWidth="1"/>
    <col min="15" max="256" width="9" style="1" customWidth="1"/>
  </cols>
  <sheetData>
    <row r="1" spans="2:12" ht="9" customHeight="1"/>
    <row r="2" spans="2:12" ht="38.25" customHeight="1">
      <c r="B2" s="4" t="s">
        <v>64</v>
      </c>
      <c r="F2" s="23"/>
      <c r="G2" s="32" t="s">
        <v>52</v>
      </c>
      <c r="H2" s="33"/>
    </row>
    <row r="3" spans="2:12" ht="30" customHeight="1">
      <c r="B3" s="5" t="s">
        <v>57</v>
      </c>
      <c r="F3" s="1"/>
      <c r="H3" s="33"/>
    </row>
    <row r="4" spans="2:12" ht="30" customHeight="1">
      <c r="B4" s="6"/>
      <c r="F4" s="1"/>
      <c r="H4" s="33"/>
    </row>
    <row r="5" spans="2:12" ht="30" customHeight="1">
      <c r="B5" s="6"/>
      <c r="G5" s="32"/>
      <c r="H5" s="33"/>
    </row>
    <row r="6" spans="2:12" ht="30" customHeight="1">
      <c r="B6" s="6"/>
      <c r="G6" s="32"/>
      <c r="H6" s="33"/>
    </row>
    <row r="7" spans="2:12" ht="30" customHeight="1">
      <c r="B7" s="6"/>
      <c r="G7" s="32"/>
      <c r="H7" s="33"/>
    </row>
    <row r="8" spans="2:12" ht="30" customHeight="1">
      <c r="B8" s="7"/>
      <c r="H8" s="33"/>
    </row>
    <row r="9" spans="2:12" ht="25.5">
      <c r="B9" s="6" t="s">
        <v>23</v>
      </c>
      <c r="H9" s="6" t="s">
        <v>61</v>
      </c>
    </row>
    <row r="10" spans="2:12" ht="25.5">
      <c r="B10" s="6" t="s">
        <v>65</v>
      </c>
      <c r="C10" s="2"/>
      <c r="F10" s="24" t="s">
        <v>38</v>
      </c>
      <c r="H10" s="6" t="s">
        <v>65</v>
      </c>
      <c r="I10" s="2"/>
      <c r="L10" s="24" t="s">
        <v>38</v>
      </c>
    </row>
    <row r="11" spans="2:12">
      <c r="B11" s="8"/>
      <c r="C11" s="11" t="s">
        <v>11</v>
      </c>
      <c r="D11" s="11" t="s">
        <v>51</v>
      </c>
      <c r="E11" s="11" t="s">
        <v>6</v>
      </c>
      <c r="F11" s="25" t="s">
        <v>3</v>
      </c>
      <c r="H11" s="34"/>
      <c r="I11" s="36" t="s">
        <v>11</v>
      </c>
      <c r="J11" s="36" t="s">
        <v>51</v>
      </c>
      <c r="K11" s="36" t="s">
        <v>6</v>
      </c>
      <c r="L11" s="38" t="s">
        <v>3</v>
      </c>
    </row>
    <row r="12" spans="2:12" ht="18.75" customHeight="1">
      <c r="B12" s="9" t="s">
        <v>47</v>
      </c>
      <c r="C12" s="12">
        <f>C26+C38+C50</f>
        <v>0</v>
      </c>
      <c r="D12" s="17" t="s">
        <v>58</v>
      </c>
      <c r="E12" s="19">
        <v>15.5</v>
      </c>
      <c r="F12" s="12">
        <f>SUM(F26,F38,F50)</f>
        <v>0</v>
      </c>
      <c r="H12" s="9" t="s">
        <v>54</v>
      </c>
      <c r="I12" s="37">
        <f>I26+I38+I50</f>
        <v>0</v>
      </c>
      <c r="J12" s="17" t="s">
        <v>58</v>
      </c>
      <c r="K12" s="19">
        <v>15.5</v>
      </c>
      <c r="L12" s="12">
        <f>SUM(L26,L38,L50)</f>
        <v>0</v>
      </c>
    </row>
    <row r="13" spans="2:12" ht="18.75" customHeight="1">
      <c r="B13" s="9" t="s">
        <v>48</v>
      </c>
      <c r="C13" s="12">
        <f>C27+C39+C51</f>
        <v>0</v>
      </c>
      <c r="D13" s="12">
        <v>28</v>
      </c>
      <c r="E13" s="19">
        <v>15.5</v>
      </c>
      <c r="F13" s="12">
        <f>SUM(F27,F39,F51)</f>
        <v>0</v>
      </c>
      <c r="H13" s="9" t="s">
        <v>53</v>
      </c>
      <c r="I13" s="37">
        <f>I27+I39+I51</f>
        <v>0</v>
      </c>
      <c r="J13" s="17" t="s">
        <v>58</v>
      </c>
      <c r="K13" s="19">
        <v>15.5</v>
      </c>
      <c r="L13" s="12">
        <f>SUM(L27,L39,L51)</f>
        <v>0</v>
      </c>
    </row>
    <row r="14" spans="2:12" ht="18.75" customHeight="1">
      <c r="B14" s="9" t="s">
        <v>0</v>
      </c>
      <c r="C14" s="12">
        <f>C28+C40+C52</f>
        <v>0</v>
      </c>
      <c r="D14" s="12">
        <v>350</v>
      </c>
      <c r="E14" s="19">
        <v>15.5</v>
      </c>
      <c r="F14" s="12">
        <f>SUM(F28,F40,F52)</f>
        <v>0</v>
      </c>
      <c r="H14" s="9" t="s">
        <v>55</v>
      </c>
      <c r="I14" s="37">
        <f>I28+I40+I52</f>
        <v>0</v>
      </c>
      <c r="J14" s="17" t="s">
        <v>58</v>
      </c>
      <c r="K14" s="19">
        <v>15.5</v>
      </c>
      <c r="L14" s="12">
        <f>SUM(L28,L40,L52)</f>
        <v>0</v>
      </c>
    </row>
    <row r="15" spans="2:12" ht="18.75" customHeight="1">
      <c r="B15" s="9" t="s">
        <v>49</v>
      </c>
      <c r="C15" s="13" t="s">
        <v>17</v>
      </c>
      <c r="D15" s="13" t="s">
        <v>17</v>
      </c>
      <c r="E15" s="13" t="s">
        <v>17</v>
      </c>
      <c r="F15" s="26"/>
      <c r="H15" s="35" t="s">
        <v>4</v>
      </c>
      <c r="I15" s="12">
        <f>I12+I13+I14</f>
        <v>0</v>
      </c>
      <c r="J15" s="12">
        <v>18000</v>
      </c>
      <c r="K15" s="19">
        <v>15.5</v>
      </c>
      <c r="L15" s="12">
        <f>I15*J15*K15</f>
        <v>0</v>
      </c>
    </row>
    <row r="16" spans="2:12" ht="18.75" customHeight="1">
      <c r="B16" s="9" t="s">
        <v>14</v>
      </c>
      <c r="C16" s="13" t="s">
        <v>17</v>
      </c>
      <c r="D16" s="13" t="s">
        <v>17</v>
      </c>
      <c r="E16" s="13" t="s">
        <v>17</v>
      </c>
      <c r="F16" s="26"/>
      <c r="H16" s="35"/>
      <c r="I16" s="12"/>
      <c r="J16" s="12"/>
      <c r="K16" s="19"/>
      <c r="L16" s="12"/>
    </row>
    <row r="17" spans="2:14" ht="18.75" customHeight="1">
      <c r="B17" s="9" t="s">
        <v>25</v>
      </c>
      <c r="C17" s="13" t="s">
        <v>17</v>
      </c>
      <c r="D17" s="13" t="s">
        <v>17</v>
      </c>
      <c r="E17" s="13" t="s">
        <v>17</v>
      </c>
      <c r="F17" s="26"/>
      <c r="I17" s="2"/>
      <c r="J17" s="2"/>
    </row>
    <row r="18" spans="2:14" ht="18.75" customHeight="1">
      <c r="B18" s="9" t="s">
        <v>19</v>
      </c>
      <c r="C18" s="13" t="s">
        <v>17</v>
      </c>
      <c r="D18" s="13" t="s">
        <v>17</v>
      </c>
      <c r="E18" s="13" t="s">
        <v>17</v>
      </c>
      <c r="F18" s="27">
        <v>11000000</v>
      </c>
      <c r="I18" s="2"/>
      <c r="J18" s="2"/>
      <c r="N18" s="42" t="s">
        <v>16</v>
      </c>
    </row>
    <row r="19" spans="2:14" ht="18.75" customHeight="1">
      <c r="C19" s="2"/>
      <c r="D19" s="2"/>
      <c r="E19" s="20" t="s">
        <v>45</v>
      </c>
      <c r="F19" s="28">
        <f>SUM(F12:F18)</f>
        <v>11000000</v>
      </c>
      <c r="I19" s="2"/>
      <c r="J19" s="2"/>
      <c r="K19" s="20" t="s">
        <v>21</v>
      </c>
      <c r="L19" s="39">
        <f>SUM(L12:L16)</f>
        <v>0</v>
      </c>
      <c r="M19" s="41" t="s">
        <v>56</v>
      </c>
      <c r="N19" s="43">
        <f>L19-F19</f>
        <v>-11000000</v>
      </c>
    </row>
    <row r="20" spans="2:14" ht="18.75" customHeight="1">
      <c r="C20" s="2"/>
      <c r="D20" s="2"/>
      <c r="E20" s="20"/>
      <c r="F20" s="29"/>
      <c r="I20" s="2"/>
      <c r="J20" s="2"/>
      <c r="K20" s="20"/>
      <c r="L20" s="40"/>
      <c r="M20" s="41"/>
      <c r="N20" s="44"/>
    </row>
    <row r="21" spans="2:14" ht="18.75" customHeight="1">
      <c r="C21" s="2"/>
      <c r="D21" s="2"/>
      <c r="E21" s="20"/>
      <c r="I21" s="2"/>
      <c r="J21" s="2"/>
      <c r="K21" s="20"/>
      <c r="M21" s="41"/>
      <c r="N21" s="44"/>
    </row>
    <row r="22" spans="2:14" ht="18.75" customHeight="1">
      <c r="C22" s="2"/>
      <c r="D22" s="2"/>
      <c r="E22" s="20"/>
      <c r="I22" s="2"/>
      <c r="J22" s="2"/>
      <c r="K22" s="20"/>
      <c r="M22" s="41"/>
      <c r="N22" s="44"/>
    </row>
    <row r="23" spans="2:14" ht="15.75" customHeight="1">
      <c r="C23" s="2"/>
      <c r="D23" s="2"/>
      <c r="E23" s="2"/>
      <c r="I23" s="2"/>
      <c r="J23" s="2"/>
      <c r="K23" s="2"/>
    </row>
    <row r="24" spans="2:14" ht="18.75" customHeight="1">
      <c r="B24" s="10" t="s">
        <v>50</v>
      </c>
      <c r="C24" s="2"/>
      <c r="D24" s="2"/>
      <c r="E24" s="21"/>
      <c r="F24" s="24" t="s">
        <v>38</v>
      </c>
      <c r="H24" s="10" t="s">
        <v>50</v>
      </c>
      <c r="I24" s="2"/>
      <c r="J24" s="2"/>
      <c r="K24" s="2"/>
      <c r="L24" s="24" t="s">
        <v>38</v>
      </c>
    </row>
    <row r="25" spans="2:14" ht="18.75" customHeight="1">
      <c r="B25" s="8"/>
      <c r="C25" s="11" t="s">
        <v>11</v>
      </c>
      <c r="D25" s="11" t="s">
        <v>51</v>
      </c>
      <c r="E25" s="11" t="s">
        <v>6</v>
      </c>
      <c r="F25" s="25" t="s">
        <v>3</v>
      </c>
      <c r="H25" s="34"/>
      <c r="I25" s="36" t="s">
        <v>11</v>
      </c>
      <c r="J25" s="36" t="s">
        <v>51</v>
      </c>
      <c r="K25" s="36" t="s">
        <v>6</v>
      </c>
      <c r="L25" s="38" t="s">
        <v>3</v>
      </c>
    </row>
    <row r="26" spans="2:14" ht="18.75" customHeight="1">
      <c r="B26" s="9" t="s">
        <v>47</v>
      </c>
      <c r="C26" s="14"/>
      <c r="D26" s="18"/>
      <c r="E26" s="22">
        <f>E12-10</f>
        <v>5.5</v>
      </c>
      <c r="F26" s="30">
        <f>C26*D26*E26</f>
        <v>0</v>
      </c>
      <c r="H26" s="9" t="s">
        <v>54</v>
      </c>
      <c r="I26" s="14"/>
      <c r="J26" s="18"/>
      <c r="K26" s="22">
        <f>K12-10</f>
        <v>5.5</v>
      </c>
      <c r="L26" s="12">
        <f>I26*J26*K26</f>
        <v>0</v>
      </c>
    </row>
    <row r="27" spans="2:14" ht="18.75" customHeight="1">
      <c r="B27" s="9" t="s">
        <v>48</v>
      </c>
      <c r="C27" s="15"/>
      <c r="D27" s="12">
        <v>28</v>
      </c>
      <c r="E27" s="22">
        <f>E13-10</f>
        <v>5.5</v>
      </c>
      <c r="F27" s="30">
        <f>C27*D27*E27</f>
        <v>0</v>
      </c>
      <c r="H27" s="9" t="s">
        <v>53</v>
      </c>
      <c r="I27" s="14"/>
      <c r="J27" s="18"/>
      <c r="K27" s="22">
        <f>K13-10</f>
        <v>5.5</v>
      </c>
      <c r="L27" s="12">
        <f>I27*J27*K27</f>
        <v>0</v>
      </c>
    </row>
    <row r="28" spans="2:14" ht="18.75" customHeight="1">
      <c r="B28" s="9" t="s">
        <v>0</v>
      </c>
      <c r="C28" s="16"/>
      <c r="D28" s="12">
        <v>350</v>
      </c>
      <c r="E28" s="22">
        <f>E14-10</f>
        <v>5.5</v>
      </c>
      <c r="F28" s="30">
        <f>C28*D28*E28</f>
        <v>0</v>
      </c>
      <c r="H28" s="9" t="s">
        <v>55</v>
      </c>
      <c r="I28" s="14"/>
      <c r="J28" s="18"/>
      <c r="K28" s="22">
        <f>K14-10</f>
        <v>5.5</v>
      </c>
      <c r="L28" s="12">
        <f>I28*J28*K28</f>
        <v>0</v>
      </c>
    </row>
    <row r="29" spans="2:14" ht="18.75" customHeight="1">
      <c r="B29" s="9" t="s">
        <v>49</v>
      </c>
      <c r="C29" s="13" t="s">
        <v>17</v>
      </c>
      <c r="D29" s="13" t="s">
        <v>17</v>
      </c>
      <c r="E29" s="13" t="s">
        <v>17</v>
      </c>
      <c r="F29" s="30">
        <f>ROUND($F$15*(E26/15),-3)</f>
        <v>0</v>
      </c>
      <c r="H29" s="35" t="s">
        <v>4</v>
      </c>
      <c r="I29" s="12">
        <f>I26+I27+I28</f>
        <v>0</v>
      </c>
      <c r="J29" s="12">
        <v>18000</v>
      </c>
      <c r="K29" s="22">
        <v>5.5</v>
      </c>
      <c r="L29" s="12">
        <f>I29*J29*K29</f>
        <v>0</v>
      </c>
    </row>
    <row r="30" spans="2:14" ht="18.75" customHeight="1">
      <c r="B30" s="9" t="s">
        <v>14</v>
      </c>
      <c r="C30" s="13" t="s">
        <v>17</v>
      </c>
      <c r="D30" s="13" t="s">
        <v>17</v>
      </c>
      <c r="E30" s="13" t="s">
        <v>17</v>
      </c>
      <c r="F30" s="30">
        <f>ROUND($F$16*(E26/15),-3)</f>
        <v>0</v>
      </c>
      <c r="H30" s="35"/>
      <c r="I30" s="12"/>
      <c r="J30" s="12"/>
      <c r="K30" s="22"/>
      <c r="L30" s="12"/>
    </row>
    <row r="31" spans="2:14" ht="18.75" customHeight="1">
      <c r="B31" s="9" t="s">
        <v>25</v>
      </c>
      <c r="C31" s="13" t="s">
        <v>17</v>
      </c>
      <c r="D31" s="13" t="s">
        <v>17</v>
      </c>
      <c r="E31" s="13" t="s">
        <v>17</v>
      </c>
      <c r="F31" s="30">
        <f>ROUND($F$17*(E26/15),-3)</f>
        <v>0</v>
      </c>
      <c r="I31" s="2"/>
      <c r="J31" s="2"/>
    </row>
    <row r="32" spans="2:14" ht="15.75" customHeight="1">
      <c r="B32" s="9" t="s">
        <v>19</v>
      </c>
      <c r="C32" s="13" t="s">
        <v>17</v>
      </c>
      <c r="D32" s="13" t="s">
        <v>17</v>
      </c>
      <c r="E32" s="13" t="s">
        <v>17</v>
      </c>
      <c r="F32" s="30">
        <f>ROUND($F$18*(E26/15),-3)</f>
        <v>4033000</v>
      </c>
      <c r="I32" s="2"/>
      <c r="J32" s="2"/>
      <c r="N32" s="42" t="s">
        <v>16</v>
      </c>
    </row>
    <row r="33" spans="2:14" ht="15.75" customHeight="1">
      <c r="C33" s="2"/>
      <c r="D33" s="2"/>
      <c r="E33" s="20" t="s">
        <v>45</v>
      </c>
      <c r="F33" s="28">
        <f>SUM(F26:F32)</f>
        <v>4033000</v>
      </c>
      <c r="I33" s="2"/>
      <c r="J33" s="2"/>
      <c r="K33" s="20" t="s">
        <v>21</v>
      </c>
      <c r="L33" s="28">
        <f>SUM(L26:L30)</f>
        <v>0</v>
      </c>
      <c r="M33" s="41" t="s">
        <v>56</v>
      </c>
      <c r="N33" s="45">
        <f>L33-F33</f>
        <v>-4033000</v>
      </c>
    </row>
    <row r="34" spans="2:14" ht="18.75" customHeight="1">
      <c r="C34" s="2"/>
      <c r="D34" s="2"/>
      <c r="E34" s="20"/>
      <c r="I34" s="2"/>
      <c r="J34" s="2"/>
      <c r="K34" s="20"/>
      <c r="L34" s="29"/>
      <c r="M34" s="41"/>
    </row>
    <row r="35" spans="2:14" ht="18.75" customHeight="1"/>
    <row r="36" spans="2:14" ht="18.75" customHeight="1">
      <c r="B36" s="10" t="s">
        <v>5</v>
      </c>
      <c r="C36" s="2"/>
      <c r="D36" s="2"/>
      <c r="E36" s="2"/>
      <c r="F36" s="24" t="s">
        <v>38</v>
      </c>
      <c r="H36" s="10" t="s">
        <v>5</v>
      </c>
      <c r="I36" s="2"/>
      <c r="J36" s="2"/>
      <c r="K36" s="2"/>
      <c r="L36" s="24" t="s">
        <v>38</v>
      </c>
    </row>
    <row r="37" spans="2:14" ht="18.75" customHeight="1">
      <c r="B37" s="8"/>
      <c r="C37" s="11" t="s">
        <v>11</v>
      </c>
      <c r="D37" s="11" t="s">
        <v>51</v>
      </c>
      <c r="E37" s="11" t="s">
        <v>6</v>
      </c>
      <c r="F37" s="25" t="s">
        <v>3</v>
      </c>
      <c r="H37" s="34"/>
      <c r="I37" s="36" t="s">
        <v>11</v>
      </c>
      <c r="J37" s="36" t="s">
        <v>51</v>
      </c>
      <c r="K37" s="36" t="s">
        <v>6</v>
      </c>
      <c r="L37" s="38" t="s">
        <v>3</v>
      </c>
    </row>
    <row r="38" spans="2:14" ht="18.75" customHeight="1">
      <c r="B38" s="9" t="s">
        <v>47</v>
      </c>
      <c r="C38" s="14"/>
      <c r="D38" s="18"/>
      <c r="E38" s="22">
        <v>5</v>
      </c>
      <c r="F38" s="30">
        <f>C38*D38*E38</f>
        <v>0</v>
      </c>
      <c r="H38" s="9" t="s">
        <v>54</v>
      </c>
      <c r="I38" s="14"/>
      <c r="J38" s="18"/>
      <c r="K38" s="22">
        <v>5</v>
      </c>
      <c r="L38" s="12">
        <f>I38*J38*K38</f>
        <v>0</v>
      </c>
    </row>
    <row r="39" spans="2:14" ht="18.75" customHeight="1">
      <c r="B39" s="9" t="s">
        <v>48</v>
      </c>
      <c r="C39" s="15"/>
      <c r="D39" s="12">
        <v>28</v>
      </c>
      <c r="E39" s="22">
        <v>5</v>
      </c>
      <c r="F39" s="30">
        <f>C39*D39*E39</f>
        <v>0</v>
      </c>
      <c r="H39" s="9" t="s">
        <v>53</v>
      </c>
      <c r="I39" s="14"/>
      <c r="J39" s="18"/>
      <c r="K39" s="22">
        <v>5</v>
      </c>
      <c r="L39" s="12">
        <f>I39*J39*K39</f>
        <v>0</v>
      </c>
    </row>
    <row r="40" spans="2:14" ht="18.75" customHeight="1">
      <c r="B40" s="9" t="s">
        <v>0</v>
      </c>
      <c r="C40" s="16"/>
      <c r="D40" s="12">
        <v>350</v>
      </c>
      <c r="E40" s="22">
        <v>5</v>
      </c>
      <c r="F40" s="30">
        <f>C40*D40*E40</f>
        <v>0</v>
      </c>
      <c r="H40" s="9" t="s">
        <v>55</v>
      </c>
      <c r="I40" s="14"/>
      <c r="J40" s="18"/>
      <c r="K40" s="22">
        <v>5</v>
      </c>
      <c r="L40" s="12">
        <f>I40*J40*K40</f>
        <v>0</v>
      </c>
    </row>
    <row r="41" spans="2:14" ht="18.75" customHeight="1">
      <c r="B41" s="9" t="s">
        <v>49</v>
      </c>
      <c r="C41" s="13" t="s">
        <v>17</v>
      </c>
      <c r="D41" s="13" t="s">
        <v>17</v>
      </c>
      <c r="E41" s="13" t="s">
        <v>17</v>
      </c>
      <c r="F41" s="30">
        <f>ROUNDDOWN(($F$15-F29)/2,-3)</f>
        <v>0</v>
      </c>
      <c r="H41" s="35" t="s">
        <v>4</v>
      </c>
      <c r="I41" s="12">
        <f>I38+I39+I40</f>
        <v>0</v>
      </c>
      <c r="J41" s="12">
        <v>18000</v>
      </c>
      <c r="K41" s="22">
        <v>5</v>
      </c>
      <c r="L41" s="12">
        <f>I41*J41*K41</f>
        <v>0</v>
      </c>
    </row>
    <row r="42" spans="2:14" ht="18.75" customHeight="1">
      <c r="B42" s="9" t="s">
        <v>14</v>
      </c>
      <c r="C42" s="13" t="s">
        <v>17</v>
      </c>
      <c r="D42" s="13" t="s">
        <v>17</v>
      </c>
      <c r="E42" s="13" t="s">
        <v>17</v>
      </c>
      <c r="F42" s="30">
        <f>ROUNDDOWN(($F$16-F30)/2,-3)</f>
        <v>0</v>
      </c>
      <c r="H42" s="35"/>
      <c r="I42" s="12"/>
      <c r="J42" s="12"/>
      <c r="K42" s="22"/>
      <c r="L42" s="12"/>
    </row>
    <row r="43" spans="2:14" ht="18.75" customHeight="1">
      <c r="B43" s="9" t="s">
        <v>25</v>
      </c>
      <c r="C43" s="13" t="s">
        <v>17</v>
      </c>
      <c r="D43" s="13" t="s">
        <v>17</v>
      </c>
      <c r="E43" s="13" t="s">
        <v>17</v>
      </c>
      <c r="F43" s="30">
        <f>ROUNDDOWN(($F$17-F31)/2,-3)</f>
        <v>0</v>
      </c>
      <c r="I43" s="2"/>
      <c r="J43" s="2"/>
    </row>
    <row r="44" spans="2:14" ht="18.75" customHeight="1">
      <c r="B44" s="9" t="s">
        <v>19</v>
      </c>
      <c r="C44" s="13" t="s">
        <v>17</v>
      </c>
      <c r="D44" s="13" t="s">
        <v>17</v>
      </c>
      <c r="E44" s="13" t="s">
        <v>17</v>
      </c>
      <c r="F44" s="30">
        <f>ROUNDDOWN(($F$18-F32)/2,-3)</f>
        <v>3483000</v>
      </c>
      <c r="I44" s="2"/>
      <c r="J44" s="2"/>
      <c r="N44" s="42" t="s">
        <v>16</v>
      </c>
    </row>
    <row r="45" spans="2:14" ht="18.75" customHeight="1">
      <c r="C45" s="2"/>
      <c r="D45" s="2"/>
      <c r="E45" s="20" t="s">
        <v>45</v>
      </c>
      <c r="F45" s="31">
        <f>SUM(F38:F44)</f>
        <v>3483000</v>
      </c>
      <c r="I45" s="2"/>
      <c r="J45" s="2"/>
      <c r="K45" s="20" t="s">
        <v>21</v>
      </c>
      <c r="L45" s="28">
        <f>SUM(L38:L42)</f>
        <v>0</v>
      </c>
      <c r="M45" s="41" t="s">
        <v>56</v>
      </c>
      <c r="N45" s="45">
        <f>L45-F45</f>
        <v>-3483000</v>
      </c>
    </row>
    <row r="46" spans="2:14" ht="18.75" customHeight="1">
      <c r="C46" s="2"/>
      <c r="D46" s="2"/>
      <c r="E46" s="20"/>
      <c r="I46" s="2"/>
      <c r="J46" s="2"/>
      <c r="K46" s="20"/>
      <c r="L46" s="40"/>
      <c r="M46" s="41"/>
      <c r="N46" s="46"/>
    </row>
    <row r="47" spans="2:14" ht="18.75" customHeight="1"/>
    <row r="48" spans="2:14" ht="18.75" customHeight="1">
      <c r="B48" s="10" t="s">
        <v>32</v>
      </c>
      <c r="C48" s="2"/>
      <c r="D48" s="2"/>
      <c r="E48" s="2"/>
      <c r="F48" s="24" t="s">
        <v>38</v>
      </c>
      <c r="H48" s="10" t="s">
        <v>32</v>
      </c>
      <c r="I48" s="2"/>
      <c r="J48" s="2"/>
      <c r="K48" s="2"/>
      <c r="L48" s="24" t="s">
        <v>38</v>
      </c>
    </row>
    <row r="49" spans="2:14" ht="18.75" customHeight="1">
      <c r="B49" s="8"/>
      <c r="C49" s="11" t="s">
        <v>11</v>
      </c>
      <c r="D49" s="11" t="s">
        <v>51</v>
      </c>
      <c r="E49" s="11" t="s">
        <v>6</v>
      </c>
      <c r="F49" s="25" t="s">
        <v>3</v>
      </c>
      <c r="H49" s="34"/>
      <c r="I49" s="36" t="s">
        <v>11</v>
      </c>
      <c r="J49" s="36" t="s">
        <v>51</v>
      </c>
      <c r="K49" s="36" t="s">
        <v>6</v>
      </c>
      <c r="L49" s="38" t="s">
        <v>3</v>
      </c>
    </row>
    <row r="50" spans="2:14" ht="18.75" customHeight="1">
      <c r="B50" s="9" t="s">
        <v>47</v>
      </c>
      <c r="C50" s="14"/>
      <c r="D50" s="18"/>
      <c r="E50" s="22">
        <v>5</v>
      </c>
      <c r="F50" s="12">
        <f>C50*D50*E50</f>
        <v>0</v>
      </c>
      <c r="H50" s="9" t="s">
        <v>54</v>
      </c>
      <c r="I50" s="14"/>
      <c r="J50" s="18"/>
      <c r="K50" s="22">
        <v>5</v>
      </c>
      <c r="L50" s="12">
        <f>I50*J50*K50</f>
        <v>0</v>
      </c>
    </row>
    <row r="51" spans="2:14" ht="18.75" customHeight="1">
      <c r="B51" s="9" t="s">
        <v>48</v>
      </c>
      <c r="C51" s="15"/>
      <c r="D51" s="12">
        <v>28</v>
      </c>
      <c r="E51" s="22">
        <v>5</v>
      </c>
      <c r="F51" s="12">
        <f>C51*D51*E51</f>
        <v>0</v>
      </c>
      <c r="H51" s="9" t="s">
        <v>53</v>
      </c>
      <c r="I51" s="14"/>
      <c r="J51" s="18"/>
      <c r="K51" s="22">
        <v>5</v>
      </c>
      <c r="L51" s="12">
        <f>I51*J51*K51</f>
        <v>0</v>
      </c>
    </row>
    <row r="52" spans="2:14" ht="18.75" customHeight="1">
      <c r="B52" s="9" t="s">
        <v>0</v>
      </c>
      <c r="C52" s="16"/>
      <c r="D52" s="12">
        <v>350</v>
      </c>
      <c r="E52" s="22">
        <v>5</v>
      </c>
      <c r="F52" s="12">
        <f>C52*D52*E52</f>
        <v>0</v>
      </c>
      <c r="H52" s="9" t="s">
        <v>55</v>
      </c>
      <c r="I52" s="14"/>
      <c r="J52" s="18"/>
      <c r="K52" s="22">
        <v>5</v>
      </c>
      <c r="L52" s="12">
        <f>I52*J52*K52</f>
        <v>0</v>
      </c>
    </row>
    <row r="53" spans="2:14">
      <c r="B53" s="9" t="s">
        <v>49</v>
      </c>
      <c r="C53" s="13" t="s">
        <v>17</v>
      </c>
      <c r="D53" s="13" t="s">
        <v>17</v>
      </c>
      <c r="E53" s="13" t="s">
        <v>17</v>
      </c>
      <c r="F53" s="12">
        <f>F15-F29-F41</f>
        <v>0</v>
      </c>
      <c r="H53" s="35" t="s">
        <v>4</v>
      </c>
      <c r="I53" s="12">
        <f>I50+I51+I52</f>
        <v>0</v>
      </c>
      <c r="J53" s="12">
        <v>18000</v>
      </c>
      <c r="K53" s="22">
        <v>5</v>
      </c>
      <c r="L53" s="12">
        <f>I53*J53*K53</f>
        <v>0</v>
      </c>
    </row>
    <row r="54" spans="2:14">
      <c r="B54" s="9" t="s">
        <v>14</v>
      </c>
      <c r="C54" s="13" t="s">
        <v>17</v>
      </c>
      <c r="D54" s="13" t="s">
        <v>17</v>
      </c>
      <c r="E54" s="13" t="s">
        <v>17</v>
      </c>
      <c r="F54" s="12">
        <f>F16-F30-F42</f>
        <v>0</v>
      </c>
      <c r="H54" s="35"/>
      <c r="I54" s="12"/>
      <c r="J54" s="12"/>
      <c r="K54" s="22"/>
      <c r="L54" s="12"/>
    </row>
    <row r="55" spans="2:14">
      <c r="B55" s="9" t="s">
        <v>25</v>
      </c>
      <c r="C55" s="13" t="s">
        <v>17</v>
      </c>
      <c r="D55" s="13" t="s">
        <v>17</v>
      </c>
      <c r="E55" s="13" t="s">
        <v>17</v>
      </c>
      <c r="F55" s="12">
        <f>F17-F31-F43</f>
        <v>0</v>
      </c>
      <c r="I55" s="2"/>
      <c r="J55" s="2"/>
    </row>
    <row r="56" spans="2:14" ht="19.5">
      <c r="B56" s="9" t="s">
        <v>19</v>
      </c>
      <c r="C56" s="13" t="s">
        <v>17</v>
      </c>
      <c r="D56" s="13" t="s">
        <v>17</v>
      </c>
      <c r="E56" s="13" t="s">
        <v>17</v>
      </c>
      <c r="F56" s="12">
        <f>F18-F32-F44</f>
        <v>3484000</v>
      </c>
      <c r="N56" s="3" t="s">
        <v>16</v>
      </c>
    </row>
    <row r="57" spans="2:14" ht="19.5">
      <c r="C57" s="2"/>
      <c r="D57" s="2"/>
      <c r="E57" s="20" t="s">
        <v>45</v>
      </c>
      <c r="F57" s="28">
        <f>SUM(F50:F56)</f>
        <v>3484000</v>
      </c>
      <c r="K57" s="20" t="s">
        <v>21</v>
      </c>
      <c r="L57" s="28">
        <f>SUM(L50:L54)</f>
        <v>0</v>
      </c>
      <c r="M57" s="41" t="s">
        <v>56</v>
      </c>
      <c r="N57" s="45">
        <f>L57-F57</f>
        <v>-3484000</v>
      </c>
    </row>
  </sheetData>
  <mergeCells count="20">
    <mergeCell ref="H15:H16"/>
    <mergeCell ref="I15:I16"/>
    <mergeCell ref="J15:J16"/>
    <mergeCell ref="K15:K16"/>
    <mergeCell ref="L15:L16"/>
    <mergeCell ref="H29:H30"/>
    <mergeCell ref="I29:I30"/>
    <mergeCell ref="J29:J30"/>
    <mergeCell ref="K29:K30"/>
    <mergeCell ref="L29:L30"/>
    <mergeCell ref="H41:H42"/>
    <mergeCell ref="I41:I42"/>
    <mergeCell ref="J41:J42"/>
    <mergeCell ref="K41:K42"/>
    <mergeCell ref="L41:L42"/>
    <mergeCell ref="H53:H54"/>
    <mergeCell ref="I53:I54"/>
    <mergeCell ref="J53:J54"/>
    <mergeCell ref="K53:K54"/>
    <mergeCell ref="L53:L54"/>
  </mergeCells>
  <phoneticPr fontId="3" type="Hiragana"/>
  <pageMargins left="0.59055118110236215" right="0.19685039370078736" top="0.78740157480314943" bottom="0.78740157480314943" header="0.51181102362204722" footer="0.51181102362204722"/>
  <pageSetup paperSize="9" scale="58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R57"/>
  <sheetViews>
    <sheetView showGridLines="0" view="pageBreakPreview" topLeftCell="A31" zoomScale="70" zoomScaleNormal="70" zoomScaleSheetLayoutView="70" workbookViewId="0">
      <selection activeCell="AM39" sqref="AM39"/>
    </sheetView>
  </sheetViews>
  <sheetFormatPr defaultRowHeight="19.5"/>
  <cols>
    <col min="1" max="1" width="2.875" style="47" customWidth="1"/>
    <col min="2" max="2" width="4.625" style="47" customWidth="1"/>
    <col min="3" max="3" width="9.625" style="48" customWidth="1"/>
    <col min="4" max="4" width="7.25" style="47" customWidth="1"/>
    <col min="5" max="5" width="8.625" style="47" customWidth="1"/>
    <col min="6" max="6" width="8.75" style="47" customWidth="1"/>
    <col min="7" max="7" width="7.625" style="47" customWidth="1"/>
    <col min="8" max="8" width="6.75" style="47" customWidth="1"/>
    <col min="9" max="11" width="5.25" style="47" customWidth="1"/>
    <col min="12" max="12" width="5" style="48" customWidth="1"/>
    <col min="13" max="13" width="12.625" style="48" customWidth="1"/>
    <col min="14" max="14" width="8.625" style="47" customWidth="1"/>
    <col min="15" max="15" width="6.75" style="47" customWidth="1"/>
    <col min="16" max="16" width="8.75" style="47" customWidth="1"/>
    <col min="17" max="17" width="7.75" style="47" customWidth="1"/>
    <col min="18" max="18" width="7.625" style="47" customWidth="1"/>
    <col min="19" max="19" width="4.875" style="47" customWidth="1"/>
    <col min="20" max="20" width="4.75" style="47" customWidth="1"/>
    <col min="21" max="21" width="5.25" style="47" customWidth="1"/>
    <col min="22" max="22" width="3.625" style="47" customWidth="1"/>
    <col min="23" max="23" width="4.625" style="47" customWidth="1"/>
    <col min="24" max="24" width="9.625" style="47" customWidth="1"/>
    <col min="25" max="25" width="7.25" style="47" customWidth="1"/>
    <col min="26" max="26" width="9" style="47" customWidth="1"/>
    <col min="27" max="27" width="8.875" style="47" customWidth="1"/>
    <col min="28" max="28" width="8.625" style="47" customWidth="1"/>
    <col min="29" max="29" width="5.125" style="47" customWidth="1"/>
    <col min="30" max="30" width="5.875" style="47" customWidth="1"/>
    <col min="31" max="31" width="5.25" style="47" customWidth="1"/>
    <col min="32" max="32" width="4.125" style="47" customWidth="1"/>
    <col min="33" max="33" width="5.25" style="47" customWidth="1"/>
    <col min="34" max="34" width="12.75" style="47" customWidth="1"/>
    <col min="35" max="35" width="8.625" style="47" customWidth="1"/>
    <col min="36" max="36" width="6.375" style="47" customWidth="1"/>
    <col min="37" max="37" width="8.625" style="47" customWidth="1"/>
    <col min="38" max="38" width="8.875" style="47" customWidth="1"/>
    <col min="39" max="39" width="5.875" style="47" customWidth="1"/>
    <col min="40" max="40" width="6.875" style="47" customWidth="1"/>
    <col min="41" max="41" width="7.375" style="47" customWidth="1"/>
    <col min="42" max="16384" width="9" style="47" customWidth="1"/>
  </cols>
  <sheetData>
    <row r="1" spans="1:41">
      <c r="C1" s="55" t="s">
        <v>66</v>
      </c>
      <c r="D1" s="71"/>
      <c r="E1" s="71"/>
      <c r="F1" s="71"/>
      <c r="G1" s="71"/>
      <c r="H1" s="99"/>
      <c r="I1" s="50"/>
      <c r="R1" s="50" t="s">
        <v>42</v>
      </c>
      <c r="X1" s="141" t="s">
        <v>5</v>
      </c>
      <c r="Y1" s="144"/>
      <c r="Z1" s="144"/>
      <c r="AA1" s="146"/>
      <c r="AM1" s="50" t="s">
        <v>42</v>
      </c>
    </row>
    <row r="2" spans="1:41">
      <c r="A2" s="50"/>
      <c r="B2" s="50"/>
      <c r="C2" s="56"/>
      <c r="D2" s="72"/>
      <c r="E2" s="72"/>
      <c r="F2" s="72"/>
      <c r="G2" s="72"/>
      <c r="H2" s="100"/>
      <c r="I2" s="50"/>
      <c r="J2" s="50"/>
      <c r="K2" s="50"/>
      <c r="L2" s="51"/>
      <c r="M2" s="51"/>
      <c r="N2" s="50"/>
      <c r="O2" s="50"/>
      <c r="P2" s="50"/>
      <c r="Q2" s="50"/>
      <c r="S2" s="50"/>
      <c r="T2" s="50"/>
      <c r="U2" s="50"/>
      <c r="V2" s="50"/>
      <c r="W2" s="50"/>
      <c r="X2" s="142"/>
      <c r="Y2" s="145"/>
      <c r="Z2" s="145"/>
      <c r="AA2" s="147"/>
      <c r="AB2" s="50"/>
      <c r="AC2" s="50"/>
      <c r="AD2" s="50"/>
      <c r="AE2" s="50"/>
      <c r="AF2" s="50"/>
      <c r="AG2" s="51"/>
      <c r="AH2" s="51"/>
      <c r="AI2" s="50"/>
      <c r="AJ2" s="50"/>
      <c r="AK2" s="50"/>
      <c r="AL2" s="50"/>
      <c r="AN2" s="50"/>
      <c r="AO2" s="50"/>
    </row>
    <row r="3" spans="1:41">
      <c r="A3" s="50"/>
      <c r="B3" s="50"/>
      <c r="C3" s="51"/>
      <c r="D3" s="51"/>
      <c r="E3" s="51"/>
      <c r="F3" s="51"/>
      <c r="G3" s="51"/>
      <c r="H3" s="51"/>
      <c r="I3" s="50"/>
      <c r="J3" s="50"/>
      <c r="K3" s="50"/>
      <c r="L3" s="51"/>
      <c r="M3" s="51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  <c r="Y3" s="51"/>
      <c r="Z3" s="51"/>
      <c r="AA3" s="51"/>
      <c r="AB3" s="51"/>
      <c r="AC3" s="51"/>
      <c r="AD3" s="50"/>
      <c r="AE3" s="50"/>
      <c r="AF3" s="50"/>
      <c r="AG3" s="51"/>
      <c r="AH3" s="51"/>
      <c r="AI3" s="50"/>
      <c r="AJ3" s="50"/>
      <c r="AK3" s="50"/>
      <c r="AL3" s="50"/>
      <c r="AM3" s="50"/>
      <c r="AN3" s="50"/>
      <c r="AO3" s="50"/>
    </row>
    <row r="4" spans="1:41" ht="24">
      <c r="A4" s="51"/>
      <c r="B4" s="51"/>
      <c r="C4" s="57" t="s">
        <v>40</v>
      </c>
      <c r="D4" s="73" t="s">
        <v>20</v>
      </c>
      <c r="E4" s="91">
        <f>E9+E15+D17+D19+D22+D24</f>
        <v>11000000</v>
      </c>
      <c r="F4" s="91"/>
      <c r="G4" s="91"/>
      <c r="H4" s="91"/>
      <c r="I4" s="50"/>
      <c r="J4" s="51"/>
      <c r="K4" s="51"/>
      <c r="L4" s="117"/>
      <c r="M4" s="51" t="s">
        <v>41</v>
      </c>
      <c r="N4" s="73" t="s">
        <v>39</v>
      </c>
      <c r="O4" s="132">
        <f>N13+N22</f>
        <v>0</v>
      </c>
      <c r="P4" s="132"/>
      <c r="Q4" s="132"/>
      <c r="R4" s="132"/>
      <c r="S4" s="50"/>
      <c r="T4" s="50"/>
      <c r="U4" s="50"/>
      <c r="V4" s="51"/>
      <c r="W4" s="51"/>
      <c r="X4" s="57" t="s">
        <v>40</v>
      </c>
      <c r="Y4" s="73" t="s">
        <v>20</v>
      </c>
      <c r="Z4" s="91">
        <f>Y10+Y15+Y17+Y19+Y22+Y24</f>
        <v>3483000</v>
      </c>
      <c r="AA4" s="91"/>
      <c r="AB4" s="91"/>
      <c r="AC4" s="91"/>
      <c r="AD4" s="50"/>
      <c r="AE4" s="51"/>
      <c r="AF4" s="51"/>
      <c r="AG4" s="117"/>
      <c r="AH4" s="51" t="s">
        <v>41</v>
      </c>
      <c r="AI4" s="73" t="s">
        <v>39</v>
      </c>
      <c r="AJ4" s="132">
        <f>AI13+AI22</f>
        <v>0</v>
      </c>
      <c r="AK4" s="132"/>
      <c r="AL4" s="132"/>
      <c r="AM4" s="132"/>
      <c r="AN4" s="50"/>
      <c r="AO4" s="50"/>
    </row>
    <row r="5" spans="1:41" ht="13.5" customHeight="1">
      <c r="A5" s="50"/>
      <c r="B5" s="50"/>
      <c r="C5" s="51"/>
      <c r="D5" s="50"/>
      <c r="E5" s="50"/>
      <c r="F5" s="50"/>
      <c r="G5" s="50"/>
      <c r="H5" s="50"/>
      <c r="I5" s="50"/>
      <c r="J5" s="50"/>
      <c r="K5" s="50"/>
      <c r="L5" s="51"/>
      <c r="M5" s="51"/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  <c r="Y5" s="50"/>
      <c r="Z5" s="50"/>
      <c r="AA5" s="50"/>
      <c r="AB5" s="50"/>
      <c r="AC5" s="50"/>
      <c r="AD5" s="50"/>
      <c r="AE5" s="50"/>
      <c r="AF5" s="50"/>
      <c r="AG5" s="51"/>
      <c r="AH5" s="51"/>
      <c r="AI5" s="50"/>
      <c r="AJ5" s="50"/>
      <c r="AK5" s="50"/>
      <c r="AL5" s="50"/>
      <c r="AM5" s="50"/>
      <c r="AN5" s="50"/>
      <c r="AO5" s="50"/>
    </row>
    <row r="6" spans="1:41" s="49" customFormat="1" ht="21.75" customHeight="1">
      <c r="C6" s="58"/>
      <c r="D6" s="58"/>
      <c r="E6" s="58"/>
      <c r="F6" s="58"/>
      <c r="G6" s="58"/>
      <c r="H6" s="58"/>
      <c r="I6" s="58"/>
      <c r="J6" s="58"/>
      <c r="K6" s="58"/>
      <c r="L6" s="58"/>
      <c r="M6" s="120" t="s">
        <v>9</v>
      </c>
      <c r="N6" s="126"/>
      <c r="O6" s="126"/>
      <c r="P6" s="126"/>
      <c r="Q6" s="126"/>
      <c r="R6" s="126"/>
      <c r="S6" s="137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120" t="s">
        <v>9</v>
      </c>
      <c r="AI6" s="126"/>
      <c r="AJ6" s="126"/>
      <c r="AK6" s="126"/>
      <c r="AL6" s="126"/>
      <c r="AM6" s="126"/>
      <c r="AN6" s="137"/>
    </row>
    <row r="7" spans="1:41" s="49" customFormat="1" ht="21.75" customHeight="1">
      <c r="C7" s="58"/>
      <c r="D7" s="58"/>
      <c r="E7" s="58"/>
      <c r="F7" s="58"/>
      <c r="G7" s="58"/>
      <c r="H7" s="58"/>
      <c r="I7" s="58"/>
      <c r="J7" s="115"/>
      <c r="K7" s="115"/>
      <c r="L7" s="118" t="s">
        <v>33</v>
      </c>
      <c r="M7" s="121">
        <f>O4-E4</f>
        <v>-11000000</v>
      </c>
      <c r="N7" s="127"/>
      <c r="O7" s="127"/>
      <c r="P7" s="127"/>
      <c r="Q7" s="127"/>
      <c r="R7" s="127"/>
      <c r="S7" s="138"/>
      <c r="X7" s="58"/>
      <c r="Y7" s="58"/>
      <c r="Z7" s="58"/>
      <c r="AA7" s="58"/>
      <c r="AB7" s="58"/>
      <c r="AC7" s="58"/>
      <c r="AD7" s="58"/>
      <c r="AE7" s="115"/>
      <c r="AF7" s="115"/>
      <c r="AG7" s="118" t="s">
        <v>33</v>
      </c>
      <c r="AH7" s="121">
        <f>AJ4-Z4</f>
        <v>-3483000</v>
      </c>
      <c r="AI7" s="127"/>
      <c r="AJ7" s="127"/>
      <c r="AK7" s="127"/>
      <c r="AL7" s="127"/>
      <c r="AM7" s="127"/>
      <c r="AN7" s="138"/>
    </row>
    <row r="8" spans="1:41" s="49" customFormat="1" ht="49.5" customHeight="1">
      <c r="C8" s="59" t="s">
        <v>2</v>
      </c>
      <c r="D8" s="74"/>
      <c r="E8" s="74"/>
      <c r="F8" s="74"/>
      <c r="G8" s="74"/>
      <c r="H8" s="74"/>
      <c r="I8" s="107"/>
      <c r="J8" s="83"/>
      <c r="K8" s="83"/>
      <c r="L8" s="58"/>
      <c r="M8" s="60" t="s">
        <v>8</v>
      </c>
      <c r="N8" s="83"/>
      <c r="O8" s="83"/>
      <c r="P8" s="83"/>
      <c r="Q8" s="83"/>
      <c r="R8" s="83"/>
      <c r="S8" s="108"/>
      <c r="X8" s="59" t="s">
        <v>2</v>
      </c>
      <c r="Y8" s="74"/>
      <c r="Z8" s="74"/>
      <c r="AA8" s="74"/>
      <c r="AB8" s="74"/>
      <c r="AC8" s="74"/>
      <c r="AD8" s="107"/>
      <c r="AE8" s="83"/>
      <c r="AF8" s="83"/>
      <c r="AG8" s="58"/>
      <c r="AH8" s="60" t="s">
        <v>8</v>
      </c>
      <c r="AI8" s="83"/>
      <c r="AJ8" s="83"/>
      <c r="AK8" s="83"/>
      <c r="AL8" s="83"/>
      <c r="AM8" s="83"/>
      <c r="AN8" s="108"/>
    </row>
    <row r="9" spans="1:41" s="49" customFormat="1" ht="27.75" customHeight="1">
      <c r="C9" s="60"/>
      <c r="D9" s="75" t="s">
        <v>62</v>
      </c>
      <c r="E9" s="92">
        <f>入力用!F12</f>
        <v>0</v>
      </c>
      <c r="F9" s="92"/>
      <c r="G9" s="92"/>
      <c r="H9" s="101"/>
      <c r="I9" s="108"/>
      <c r="J9" s="83"/>
      <c r="K9" s="83"/>
      <c r="L9" s="58"/>
      <c r="M9" s="60" t="s">
        <v>12</v>
      </c>
      <c r="N9" s="88">
        <f>入力用!I12</f>
        <v>0</v>
      </c>
      <c r="O9" s="83" t="s">
        <v>36</v>
      </c>
      <c r="P9" s="134">
        <f>入力用!K12</f>
        <v>15.5</v>
      </c>
      <c r="Q9" s="83" t="s">
        <v>10</v>
      </c>
      <c r="R9" s="101"/>
      <c r="S9" s="108"/>
      <c r="X9" s="60"/>
      <c r="Y9" s="88">
        <f>入力用!C38</f>
        <v>0</v>
      </c>
      <c r="Z9" s="83" t="s">
        <v>22</v>
      </c>
      <c r="AA9" s="88">
        <f>入力用!D38</f>
        <v>0</v>
      </c>
      <c r="AB9" s="83" t="s">
        <v>30</v>
      </c>
      <c r="AC9" s="101">
        <v>5</v>
      </c>
      <c r="AD9" s="108" t="s">
        <v>10</v>
      </c>
      <c r="AE9" s="83"/>
      <c r="AF9" s="83"/>
      <c r="AG9" s="58"/>
      <c r="AH9" s="60" t="s">
        <v>12</v>
      </c>
      <c r="AI9" s="88">
        <f>入力用!I38</f>
        <v>0</v>
      </c>
      <c r="AJ9" s="83" t="s">
        <v>22</v>
      </c>
      <c r="AK9" s="88">
        <f>入力用!J38</f>
        <v>0</v>
      </c>
      <c r="AL9" s="83" t="s">
        <v>30</v>
      </c>
      <c r="AM9" s="101">
        <v>5</v>
      </c>
      <c r="AN9" s="108" t="s">
        <v>10</v>
      </c>
    </row>
    <row r="10" spans="1:41" s="49" customFormat="1" ht="27.75" customHeight="1">
      <c r="B10" s="53"/>
      <c r="C10" s="61"/>
      <c r="D10" s="76"/>
      <c r="E10" s="76"/>
      <c r="F10" s="76"/>
      <c r="G10" s="76"/>
      <c r="H10" s="102"/>
      <c r="I10" s="108"/>
      <c r="J10" s="83"/>
      <c r="K10" s="83"/>
      <c r="L10" s="58"/>
      <c r="M10" s="60" t="s">
        <v>34</v>
      </c>
      <c r="N10" s="88">
        <f>入力用!I13</f>
        <v>0</v>
      </c>
      <c r="O10" s="83" t="s">
        <v>36</v>
      </c>
      <c r="P10" s="134">
        <f>入力用!K13</f>
        <v>15.5</v>
      </c>
      <c r="Q10" s="83" t="s">
        <v>10</v>
      </c>
      <c r="R10" s="101"/>
      <c r="S10" s="108"/>
      <c r="W10" s="53"/>
      <c r="X10" s="61" t="s">
        <v>15</v>
      </c>
      <c r="Y10" s="76">
        <f>Y9*AA9*AC9</f>
        <v>0</v>
      </c>
      <c r="Z10" s="76"/>
      <c r="AA10" s="76"/>
      <c r="AB10" s="76"/>
      <c r="AC10" s="102"/>
      <c r="AD10" s="108"/>
      <c r="AE10" s="83"/>
      <c r="AF10" s="83"/>
      <c r="AG10" s="58"/>
      <c r="AH10" s="60" t="s">
        <v>34</v>
      </c>
      <c r="AI10" s="88">
        <f>入力用!I39</f>
        <v>0</v>
      </c>
      <c r="AJ10" s="83" t="s">
        <v>22</v>
      </c>
      <c r="AK10" s="88">
        <f>入力用!J39</f>
        <v>0</v>
      </c>
      <c r="AL10" s="83" t="s">
        <v>30</v>
      </c>
      <c r="AM10" s="101">
        <v>5</v>
      </c>
      <c r="AN10" s="108" t="s">
        <v>10</v>
      </c>
    </row>
    <row r="11" spans="1:41" s="49" customFormat="1" ht="18" customHeight="1">
      <c r="C11" s="62" t="s">
        <v>1</v>
      </c>
      <c r="D11" s="77"/>
      <c r="E11" s="77"/>
      <c r="F11" s="77"/>
      <c r="G11" s="77"/>
      <c r="H11" s="77"/>
      <c r="I11" s="109"/>
      <c r="J11" s="58"/>
      <c r="K11" s="58"/>
      <c r="L11" s="58"/>
      <c r="M11" s="60" t="s">
        <v>35</v>
      </c>
      <c r="N11" s="88">
        <f>入力用!I14</f>
        <v>0</v>
      </c>
      <c r="O11" s="83" t="s">
        <v>36</v>
      </c>
      <c r="P11" s="134">
        <f>入力用!K14</f>
        <v>15.5</v>
      </c>
      <c r="Q11" s="83" t="s">
        <v>10</v>
      </c>
      <c r="R11" s="101"/>
      <c r="S11" s="108"/>
      <c r="X11" s="62" t="s">
        <v>1</v>
      </c>
      <c r="Y11" s="77"/>
      <c r="Z11" s="77"/>
      <c r="AA11" s="77"/>
      <c r="AB11" s="77"/>
      <c r="AC11" s="77"/>
      <c r="AD11" s="109"/>
      <c r="AE11" s="58"/>
      <c r="AF11" s="58"/>
      <c r="AG11" s="58"/>
      <c r="AH11" s="60" t="s">
        <v>35</v>
      </c>
      <c r="AI11" s="88">
        <f>入力用!I40</f>
        <v>0</v>
      </c>
      <c r="AJ11" s="83" t="s">
        <v>22</v>
      </c>
      <c r="AK11" s="88">
        <f>入力用!J40</f>
        <v>0</v>
      </c>
      <c r="AL11" s="83" t="s">
        <v>30</v>
      </c>
      <c r="AM11" s="101">
        <v>5</v>
      </c>
      <c r="AN11" s="108" t="s">
        <v>10</v>
      </c>
    </row>
    <row r="12" spans="1:41" s="49" customFormat="1" ht="15.75" customHeight="1">
      <c r="C12" s="63"/>
      <c r="D12" s="78"/>
      <c r="E12" s="78"/>
      <c r="F12" s="78"/>
      <c r="G12" s="78"/>
      <c r="H12" s="78"/>
      <c r="I12" s="110"/>
      <c r="J12" s="58"/>
      <c r="K12" s="58"/>
      <c r="L12" s="58"/>
      <c r="M12" s="122"/>
      <c r="N12" s="128"/>
      <c r="O12" s="128"/>
      <c r="P12" s="135"/>
      <c r="Q12" s="128"/>
      <c r="R12" s="128"/>
      <c r="S12" s="139"/>
      <c r="X12" s="63"/>
      <c r="Y12" s="78"/>
      <c r="Z12" s="78"/>
      <c r="AA12" s="78"/>
      <c r="AB12" s="78"/>
      <c r="AC12" s="78"/>
      <c r="AD12" s="110"/>
      <c r="AE12" s="58"/>
      <c r="AF12" s="58"/>
      <c r="AG12" s="58"/>
      <c r="AH12" s="122"/>
      <c r="AI12" s="128"/>
      <c r="AJ12" s="128"/>
      <c r="AK12" s="128"/>
      <c r="AL12" s="128"/>
      <c r="AM12" s="128"/>
      <c r="AN12" s="139"/>
    </row>
    <row r="13" spans="1:41" s="49" customFormat="1" ht="31.5" customHeight="1">
      <c r="C13" s="64" t="s">
        <v>24</v>
      </c>
      <c r="D13" s="79" t="s">
        <v>62</v>
      </c>
      <c r="E13" s="93">
        <f>入力用!F13</f>
        <v>0</v>
      </c>
      <c r="F13" s="93"/>
      <c r="G13" s="93"/>
      <c r="H13" s="101"/>
      <c r="I13" s="108"/>
      <c r="J13" s="83"/>
      <c r="K13" s="83"/>
      <c r="L13" s="58"/>
      <c r="M13" s="123" t="s">
        <v>62</v>
      </c>
      <c r="N13" s="129">
        <f>SUM(入力用!L12:L14)</f>
        <v>0</v>
      </c>
      <c r="O13" s="129"/>
      <c r="P13" s="129"/>
      <c r="Q13" s="129"/>
      <c r="R13" s="128"/>
      <c r="S13" s="139"/>
      <c r="X13" s="70" t="s">
        <v>24</v>
      </c>
      <c r="Y13" s="89">
        <f>入力用!C39</f>
        <v>0</v>
      </c>
      <c r="Z13" s="58" t="s">
        <v>28</v>
      </c>
      <c r="AA13" s="53">
        <v>28</v>
      </c>
      <c r="AB13" s="58" t="s">
        <v>27</v>
      </c>
      <c r="AC13" s="101">
        <v>5</v>
      </c>
      <c r="AD13" s="108" t="s">
        <v>10</v>
      </c>
      <c r="AE13" s="83"/>
      <c r="AF13" s="83"/>
      <c r="AG13" s="58"/>
      <c r="AH13" s="123" t="s">
        <v>15</v>
      </c>
      <c r="AI13" s="131">
        <f>AI9*AK9*AM9+AI10*AK10*AM10+AI11*AK11*AM11</f>
        <v>0</v>
      </c>
      <c r="AJ13" s="131"/>
      <c r="AK13" s="131"/>
      <c r="AL13" s="131"/>
      <c r="AM13" s="128"/>
      <c r="AN13" s="139"/>
    </row>
    <row r="14" spans="1:41" s="49" customFormat="1" ht="20" customHeight="1">
      <c r="C14" s="64" t="s">
        <v>26</v>
      </c>
      <c r="D14" s="79" t="s">
        <v>62</v>
      </c>
      <c r="E14" s="93">
        <f>入力用!F14</f>
        <v>0</v>
      </c>
      <c r="F14" s="93"/>
      <c r="G14" s="93"/>
      <c r="H14" s="101"/>
      <c r="I14" s="108"/>
      <c r="J14" s="83"/>
      <c r="K14" s="83"/>
      <c r="L14" s="58"/>
      <c r="M14" s="122"/>
      <c r="N14" s="128"/>
      <c r="O14" s="128"/>
      <c r="P14" s="128"/>
      <c r="Q14" s="128"/>
      <c r="R14" s="128"/>
      <c r="S14" s="139"/>
      <c r="X14" s="70" t="s">
        <v>26</v>
      </c>
      <c r="Y14" s="89">
        <f>入力用!C40</f>
        <v>0</v>
      </c>
      <c r="Z14" s="58" t="s">
        <v>29</v>
      </c>
      <c r="AA14" s="53">
        <v>350</v>
      </c>
      <c r="AB14" s="58" t="s">
        <v>18</v>
      </c>
      <c r="AC14" s="101">
        <v>5</v>
      </c>
      <c r="AD14" s="108" t="s">
        <v>10</v>
      </c>
      <c r="AE14" s="83"/>
      <c r="AF14" s="83"/>
      <c r="AG14" s="58"/>
      <c r="AH14" s="122"/>
      <c r="AI14" s="128"/>
      <c r="AJ14" s="128"/>
      <c r="AK14" s="128"/>
      <c r="AL14" s="128"/>
      <c r="AM14" s="128"/>
      <c r="AN14" s="139"/>
    </row>
    <row r="15" spans="1:41" s="49" customFormat="1" ht="27" customHeight="1">
      <c r="B15" s="53"/>
      <c r="C15" s="61"/>
      <c r="D15" s="80" t="s">
        <v>63</v>
      </c>
      <c r="E15" s="94">
        <f>SUM(E13:G14)</f>
        <v>0</v>
      </c>
      <c r="F15" s="94"/>
      <c r="G15" s="94"/>
      <c r="H15" s="103"/>
      <c r="I15" s="111"/>
      <c r="J15" s="58"/>
      <c r="K15" s="58"/>
      <c r="L15" s="58"/>
      <c r="M15" s="65" t="s">
        <v>31</v>
      </c>
      <c r="N15" s="81"/>
      <c r="O15" s="81"/>
      <c r="P15" s="81"/>
      <c r="Q15" s="81"/>
      <c r="R15" s="81"/>
      <c r="S15" s="112"/>
      <c r="W15" s="53"/>
      <c r="X15" s="61" t="s">
        <v>15</v>
      </c>
      <c r="Y15" s="90">
        <f>Y13*AA13*AC13+Y14*AA14*AC14</f>
        <v>0</v>
      </c>
      <c r="Z15" s="90"/>
      <c r="AA15" s="90"/>
      <c r="AB15" s="90"/>
      <c r="AC15" s="103"/>
      <c r="AD15" s="111"/>
      <c r="AE15" s="58"/>
      <c r="AF15" s="58"/>
      <c r="AG15" s="58"/>
      <c r="AH15" s="65" t="s">
        <v>31</v>
      </c>
      <c r="AI15" s="81"/>
      <c r="AJ15" s="81"/>
      <c r="AK15" s="81"/>
      <c r="AL15" s="81"/>
      <c r="AM15" s="81"/>
      <c r="AN15" s="112"/>
    </row>
    <row r="16" spans="1:41" s="49" customFormat="1" ht="37.5" customHeight="1">
      <c r="C16" s="65" t="s">
        <v>13</v>
      </c>
      <c r="D16" s="81"/>
      <c r="E16" s="81"/>
      <c r="F16" s="81"/>
      <c r="G16" s="81"/>
      <c r="H16" s="81"/>
      <c r="I16" s="112"/>
      <c r="J16" s="83"/>
      <c r="K16" s="83"/>
      <c r="L16" s="58"/>
      <c r="M16" s="60"/>
      <c r="N16" s="83"/>
      <c r="O16" s="83"/>
      <c r="P16" s="83"/>
      <c r="Q16" s="83"/>
      <c r="R16" s="83"/>
      <c r="S16" s="108"/>
      <c r="X16" s="65" t="s">
        <v>13</v>
      </c>
      <c r="Y16" s="81"/>
      <c r="Z16" s="81"/>
      <c r="AA16" s="81"/>
      <c r="AB16" s="81"/>
      <c r="AC16" s="81"/>
      <c r="AD16" s="112"/>
      <c r="AE16" s="83"/>
      <c r="AF16" s="83"/>
      <c r="AG16" s="58"/>
      <c r="AH16" s="60"/>
      <c r="AI16" s="83"/>
      <c r="AJ16" s="83"/>
      <c r="AK16" s="83"/>
      <c r="AL16" s="83"/>
      <c r="AM16" s="83"/>
      <c r="AN16" s="108"/>
    </row>
    <row r="17" spans="1:44" s="49" customFormat="1" ht="37.5" customHeight="1">
      <c r="B17" s="53"/>
      <c r="C17" s="61" t="s">
        <v>15</v>
      </c>
      <c r="D17" s="82">
        <f>入力用!F15</f>
        <v>0</v>
      </c>
      <c r="E17" s="82"/>
      <c r="F17" s="82"/>
      <c r="G17" s="82"/>
      <c r="H17" s="104"/>
      <c r="I17" s="113"/>
      <c r="J17" s="83"/>
      <c r="K17" s="83"/>
      <c r="L17" s="58"/>
      <c r="M17" s="60"/>
      <c r="N17" s="83"/>
      <c r="O17" s="83"/>
      <c r="P17" s="83"/>
      <c r="Q17" s="83"/>
      <c r="R17" s="83"/>
      <c r="S17" s="108"/>
      <c r="W17" s="53"/>
      <c r="X17" s="61" t="s">
        <v>15</v>
      </c>
      <c r="Y17" s="82">
        <f>入力用!F41</f>
        <v>0</v>
      </c>
      <c r="Z17" s="82"/>
      <c r="AA17" s="82"/>
      <c r="AB17" s="82"/>
      <c r="AC17" s="104"/>
      <c r="AD17" s="113"/>
      <c r="AE17" s="83"/>
      <c r="AF17" s="83"/>
      <c r="AG17" s="58"/>
      <c r="AH17" s="60"/>
      <c r="AI17" s="83"/>
      <c r="AJ17" s="83"/>
      <c r="AK17" s="83"/>
      <c r="AL17" s="83"/>
      <c r="AM17" s="83"/>
      <c r="AN17" s="108"/>
    </row>
    <row r="18" spans="1:44" s="49" customFormat="1" ht="32.25" customHeight="1">
      <c r="C18" s="65" t="s">
        <v>44</v>
      </c>
      <c r="D18" s="81"/>
      <c r="E18" s="81"/>
      <c r="F18" s="81"/>
      <c r="G18" s="81"/>
      <c r="H18" s="81"/>
      <c r="I18" s="112"/>
      <c r="J18" s="83"/>
      <c r="K18" s="83"/>
      <c r="L18" s="58"/>
      <c r="M18" s="60"/>
      <c r="N18" s="83"/>
      <c r="O18" s="83"/>
      <c r="P18" s="83"/>
      <c r="Q18" s="83"/>
      <c r="R18" s="83"/>
      <c r="S18" s="108"/>
      <c r="X18" s="65" t="s">
        <v>44</v>
      </c>
      <c r="Y18" s="81"/>
      <c r="Z18" s="81"/>
      <c r="AA18" s="81"/>
      <c r="AB18" s="81"/>
      <c r="AC18" s="81"/>
      <c r="AD18" s="112"/>
      <c r="AE18" s="83"/>
      <c r="AF18" s="83"/>
      <c r="AG18" s="58"/>
      <c r="AH18" s="60"/>
      <c r="AI18" s="83"/>
      <c r="AJ18" s="83"/>
      <c r="AK18" s="83"/>
      <c r="AL18" s="83"/>
      <c r="AM18" s="83"/>
      <c r="AN18" s="108"/>
    </row>
    <row r="19" spans="1:44" s="49" customFormat="1" ht="27" customHeight="1">
      <c r="B19" s="53"/>
      <c r="C19" s="61" t="s">
        <v>15</v>
      </c>
      <c r="D19" s="82">
        <f>入力用!F17</f>
        <v>0</v>
      </c>
      <c r="E19" s="82"/>
      <c r="F19" s="82"/>
      <c r="G19" s="82"/>
      <c r="H19" s="104"/>
      <c r="I19" s="113"/>
      <c r="J19" s="83"/>
      <c r="K19" s="83"/>
      <c r="L19" s="58"/>
      <c r="M19" s="60"/>
      <c r="N19" s="83"/>
      <c r="O19" s="83"/>
      <c r="P19" s="83"/>
      <c r="Q19" s="83"/>
      <c r="R19" s="83"/>
      <c r="S19" s="108"/>
      <c r="W19" s="53"/>
      <c r="X19" s="61" t="s">
        <v>15</v>
      </c>
      <c r="Y19" s="82">
        <f>入力用!F43</f>
        <v>0</v>
      </c>
      <c r="Z19" s="82"/>
      <c r="AA19" s="82"/>
      <c r="AB19" s="82"/>
      <c r="AC19" s="104"/>
      <c r="AD19" s="113"/>
      <c r="AE19" s="83"/>
      <c r="AF19" s="83"/>
      <c r="AG19" s="58"/>
      <c r="AH19" s="60"/>
      <c r="AI19" s="83"/>
      <c r="AJ19" s="83"/>
      <c r="AK19" s="83"/>
      <c r="AL19" s="83"/>
      <c r="AM19" s="83"/>
      <c r="AN19" s="108"/>
    </row>
    <row r="20" spans="1:44" s="49" customFormat="1" ht="18" customHeight="1">
      <c r="C20" s="65" t="s">
        <v>46</v>
      </c>
      <c r="D20" s="81"/>
      <c r="E20" s="81"/>
      <c r="F20" s="81"/>
      <c r="G20" s="81"/>
      <c r="H20" s="81"/>
      <c r="I20" s="112"/>
      <c r="J20" s="83"/>
      <c r="K20" s="83"/>
      <c r="L20" s="58"/>
      <c r="M20" s="122"/>
      <c r="N20" s="128"/>
      <c r="O20" s="128"/>
      <c r="P20" s="128"/>
      <c r="Q20" s="128"/>
      <c r="R20" s="128"/>
      <c r="S20" s="139"/>
      <c r="X20" s="65" t="s">
        <v>46</v>
      </c>
      <c r="Y20" s="81"/>
      <c r="Z20" s="81"/>
      <c r="AA20" s="81"/>
      <c r="AB20" s="81"/>
      <c r="AC20" s="81"/>
      <c r="AD20" s="112"/>
      <c r="AE20" s="83"/>
      <c r="AF20" s="83"/>
      <c r="AG20" s="58"/>
      <c r="AH20" s="122"/>
      <c r="AI20" s="128"/>
      <c r="AJ20" s="128"/>
      <c r="AK20" s="128"/>
      <c r="AL20" s="128"/>
      <c r="AM20" s="128"/>
      <c r="AN20" s="139"/>
    </row>
    <row r="21" spans="1:44" s="49" customFormat="1" ht="22.5" customHeight="1">
      <c r="C21" s="60"/>
      <c r="D21" s="83"/>
      <c r="E21" s="83"/>
      <c r="F21" s="83"/>
      <c r="G21" s="83"/>
      <c r="H21" s="83"/>
      <c r="I21" s="108"/>
      <c r="J21" s="83"/>
      <c r="K21" s="83"/>
      <c r="L21" s="58"/>
      <c r="M21" s="60" t="s">
        <v>37</v>
      </c>
      <c r="N21" s="130">
        <f>入力用!I15</f>
        <v>0</v>
      </c>
      <c r="O21" s="83" t="s">
        <v>22</v>
      </c>
      <c r="P21" s="75">
        <v>18000</v>
      </c>
      <c r="Q21" s="83" t="s">
        <v>30</v>
      </c>
      <c r="R21" s="101">
        <v>15.5</v>
      </c>
      <c r="S21" s="108" t="s">
        <v>10</v>
      </c>
      <c r="X21" s="60"/>
      <c r="Y21" s="83"/>
      <c r="Z21" s="83"/>
      <c r="AA21" s="83"/>
      <c r="AB21" s="83"/>
      <c r="AC21" s="83"/>
      <c r="AD21" s="108"/>
      <c r="AE21" s="83"/>
      <c r="AF21" s="83"/>
      <c r="AG21" s="58"/>
      <c r="AH21" s="60" t="s">
        <v>37</v>
      </c>
      <c r="AI21" s="130">
        <f>入力用!I41</f>
        <v>0</v>
      </c>
      <c r="AJ21" s="83" t="s">
        <v>22</v>
      </c>
      <c r="AK21" s="75">
        <v>18000</v>
      </c>
      <c r="AL21" s="83" t="s">
        <v>30</v>
      </c>
      <c r="AM21" s="101">
        <v>5</v>
      </c>
      <c r="AN21" s="108" t="s">
        <v>10</v>
      </c>
    </row>
    <row r="22" spans="1:44" s="49" customFormat="1" ht="30.75" customHeight="1">
      <c r="C22" s="61" t="s">
        <v>15</v>
      </c>
      <c r="D22" s="82">
        <f>入力用!F16</f>
        <v>0</v>
      </c>
      <c r="E22" s="82"/>
      <c r="F22" s="82"/>
      <c r="G22" s="82"/>
      <c r="H22" s="104"/>
      <c r="I22" s="113"/>
      <c r="J22" s="83"/>
      <c r="K22" s="83"/>
      <c r="L22" s="58"/>
      <c r="M22" s="124" t="s">
        <v>15</v>
      </c>
      <c r="N22" s="131">
        <f>入力用!L15</f>
        <v>0</v>
      </c>
      <c r="O22" s="131"/>
      <c r="P22" s="131"/>
      <c r="Q22" s="131"/>
      <c r="R22" s="136"/>
      <c r="S22" s="140"/>
      <c r="X22" s="61" t="s">
        <v>15</v>
      </c>
      <c r="Y22" s="82">
        <f>入力用!F42</f>
        <v>0</v>
      </c>
      <c r="Z22" s="82"/>
      <c r="AA22" s="82"/>
      <c r="AB22" s="82"/>
      <c r="AC22" s="104"/>
      <c r="AD22" s="113"/>
      <c r="AE22" s="83"/>
      <c r="AF22" s="83"/>
      <c r="AG22" s="58"/>
      <c r="AH22" s="124" t="s">
        <v>15</v>
      </c>
      <c r="AI22" s="131">
        <f>AI21*AK21*AM21</f>
        <v>0</v>
      </c>
      <c r="AJ22" s="131"/>
      <c r="AK22" s="131"/>
      <c r="AL22" s="131"/>
      <c r="AM22" s="136"/>
      <c r="AN22" s="140"/>
    </row>
    <row r="23" spans="1:44" s="49" customFormat="1" ht="24.75" customHeight="1">
      <c r="C23" s="65" t="s">
        <v>43</v>
      </c>
      <c r="D23" s="81"/>
      <c r="E23" s="81"/>
      <c r="F23" s="81"/>
      <c r="G23" s="81"/>
      <c r="H23" s="81"/>
      <c r="I23" s="112"/>
      <c r="J23" s="83"/>
      <c r="K23" s="83"/>
      <c r="L23" s="58"/>
      <c r="M23" s="60"/>
      <c r="N23" s="83"/>
      <c r="O23" s="83"/>
      <c r="P23" s="83"/>
      <c r="Q23" s="83"/>
      <c r="R23" s="83"/>
      <c r="S23" s="108"/>
      <c r="X23" s="65" t="s">
        <v>43</v>
      </c>
      <c r="Y23" s="81"/>
      <c r="Z23" s="81"/>
      <c r="AA23" s="81"/>
      <c r="AB23" s="81"/>
      <c r="AC23" s="81"/>
      <c r="AD23" s="112"/>
      <c r="AE23" s="83"/>
      <c r="AF23" s="83"/>
      <c r="AG23" s="58"/>
      <c r="AH23" s="60"/>
      <c r="AI23" s="83"/>
      <c r="AJ23" s="83"/>
      <c r="AK23" s="83"/>
      <c r="AL23" s="83"/>
      <c r="AM23" s="83"/>
      <c r="AN23" s="108"/>
    </row>
    <row r="24" spans="1:44" s="49" customFormat="1" ht="25.5" customHeight="1">
      <c r="B24" s="54"/>
      <c r="C24" s="66"/>
      <c r="D24" s="84">
        <f>入力用!F18</f>
        <v>11000000</v>
      </c>
      <c r="E24" s="84"/>
      <c r="F24" s="84"/>
      <c r="G24" s="84"/>
      <c r="H24" s="105"/>
      <c r="I24" s="114"/>
      <c r="J24" s="116"/>
      <c r="K24" s="83"/>
      <c r="L24" s="119"/>
      <c r="M24" s="125"/>
      <c r="N24" s="116"/>
      <c r="O24" s="116"/>
      <c r="P24" s="116"/>
      <c r="Q24" s="116"/>
      <c r="R24" s="116"/>
      <c r="S24" s="114"/>
      <c r="T24" s="54"/>
      <c r="W24" s="54"/>
      <c r="X24" s="66"/>
      <c r="Y24" s="84">
        <f>入力用!F44</f>
        <v>3483000</v>
      </c>
      <c r="Z24" s="84"/>
      <c r="AA24" s="84"/>
      <c r="AB24" s="84"/>
      <c r="AC24" s="105"/>
      <c r="AD24" s="114"/>
      <c r="AE24" s="116"/>
      <c r="AF24" s="83"/>
      <c r="AG24" s="119"/>
      <c r="AH24" s="125"/>
      <c r="AI24" s="116"/>
      <c r="AJ24" s="116"/>
      <c r="AK24" s="116"/>
      <c r="AL24" s="116"/>
      <c r="AM24" s="116"/>
      <c r="AN24" s="114"/>
      <c r="AO24" s="54"/>
    </row>
    <row r="25" spans="1:44" ht="24">
      <c r="A25" s="50"/>
      <c r="B25" s="50"/>
      <c r="C25" s="67"/>
      <c r="D25" s="85" t="s">
        <v>7</v>
      </c>
      <c r="E25" s="51"/>
      <c r="F25" s="51"/>
      <c r="G25" s="51"/>
      <c r="H25" s="51"/>
      <c r="I25" s="51"/>
      <c r="J25" s="51"/>
      <c r="K25" s="51"/>
      <c r="L25" s="51"/>
      <c r="M25" s="67"/>
      <c r="N25" s="96" t="s">
        <v>59</v>
      </c>
      <c r="P25" s="50"/>
      <c r="Q25" s="50"/>
      <c r="R25" s="50"/>
      <c r="S25" s="50"/>
      <c r="T25" s="50"/>
      <c r="U25" s="50"/>
      <c r="V25" s="50"/>
      <c r="W25" s="50"/>
      <c r="X25" s="85"/>
      <c r="Y25" s="85" t="s">
        <v>7</v>
      </c>
      <c r="Z25" s="95"/>
      <c r="AA25" s="95"/>
      <c r="AB25" s="95"/>
      <c r="AC25" s="95"/>
      <c r="AD25" s="95"/>
      <c r="AE25" s="95"/>
      <c r="AF25" s="95"/>
      <c r="AG25" s="95"/>
      <c r="AH25" s="85"/>
      <c r="AI25" s="96" t="s">
        <v>60</v>
      </c>
      <c r="AK25" s="96"/>
      <c r="AL25" s="96"/>
      <c r="AM25" s="96"/>
      <c r="AN25" s="96"/>
      <c r="AO25" s="50"/>
    </row>
    <row r="26" spans="1:44" ht="24">
      <c r="A26" s="50"/>
      <c r="B26" s="50"/>
      <c r="C26" s="51"/>
      <c r="D26" s="50"/>
      <c r="E26" s="50"/>
      <c r="F26" s="50"/>
      <c r="G26" s="50"/>
      <c r="H26" s="50"/>
      <c r="I26" s="50"/>
      <c r="J26" s="50"/>
      <c r="K26" s="50"/>
      <c r="L26" s="51"/>
      <c r="M26" s="51"/>
      <c r="N26" s="96"/>
      <c r="P26" s="50"/>
      <c r="Q26" s="50"/>
      <c r="R26" s="50"/>
      <c r="S26" s="50"/>
      <c r="T26" s="50"/>
      <c r="U26" s="50"/>
      <c r="V26" s="50"/>
      <c r="W26" s="50"/>
      <c r="X26" s="95"/>
      <c r="Y26" s="96"/>
      <c r="Z26" s="96"/>
      <c r="AA26" s="96"/>
      <c r="AB26" s="96"/>
      <c r="AC26" s="96"/>
      <c r="AD26" s="96"/>
      <c r="AE26" s="96"/>
      <c r="AF26" s="96"/>
      <c r="AG26" s="95"/>
      <c r="AH26" s="95"/>
      <c r="AI26" s="96"/>
      <c r="AK26" s="96"/>
      <c r="AL26" s="96"/>
      <c r="AM26" s="96"/>
      <c r="AN26" s="96"/>
      <c r="AO26" s="50"/>
    </row>
    <row r="27" spans="1:44" ht="24">
      <c r="O27" s="133"/>
      <c r="X27" s="143"/>
      <c r="Y27" s="133"/>
      <c r="Z27" s="133"/>
      <c r="AA27" s="133"/>
      <c r="AB27" s="133"/>
      <c r="AC27" s="133"/>
      <c r="AD27" s="133"/>
      <c r="AE27" s="133"/>
      <c r="AF27" s="133"/>
      <c r="AG27" s="143"/>
      <c r="AH27" s="143"/>
      <c r="AI27" s="133"/>
      <c r="AJ27" s="133"/>
      <c r="AK27" s="133"/>
      <c r="AL27" s="133"/>
      <c r="AM27" s="133"/>
      <c r="AN27" s="133"/>
    </row>
    <row r="28" spans="1:44">
      <c r="A28" s="50"/>
      <c r="B28" s="50"/>
      <c r="C28" s="51"/>
      <c r="D28" s="50"/>
      <c r="E28" s="51"/>
      <c r="F28" s="50"/>
      <c r="G28" s="51"/>
      <c r="H28" s="50"/>
      <c r="I28" s="50"/>
      <c r="J28" s="50"/>
      <c r="K28" s="50"/>
      <c r="L28" s="51"/>
      <c r="M28" s="51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H28" s="51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spans="1:44">
      <c r="E29" s="48"/>
      <c r="G29" s="48"/>
      <c r="AG29" s="48"/>
      <c r="AH29" s="48"/>
    </row>
    <row r="30" spans="1:44">
      <c r="A30" s="50"/>
      <c r="E30" s="48"/>
      <c r="G30" s="48"/>
      <c r="T30" s="50"/>
      <c r="U30" s="50"/>
      <c r="V30" s="50"/>
      <c r="AG30" s="48"/>
      <c r="AH30" s="48"/>
      <c r="AO30" s="50"/>
    </row>
    <row r="31" spans="1:44">
      <c r="A31" s="50"/>
      <c r="B31" s="50"/>
      <c r="C31" s="68" t="s">
        <v>67</v>
      </c>
      <c r="D31" s="86"/>
      <c r="E31" s="86"/>
      <c r="F31" s="97"/>
      <c r="G31" s="50"/>
      <c r="H31" s="50"/>
      <c r="I31" s="50"/>
      <c r="J31" s="50"/>
      <c r="K31" s="50"/>
      <c r="L31" s="51"/>
      <c r="M31" s="51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141" t="s">
        <v>32</v>
      </c>
      <c r="Y31" s="144"/>
      <c r="Z31" s="144"/>
      <c r="AA31" s="146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4">
      <c r="A32" s="50"/>
      <c r="B32" s="50"/>
      <c r="C32" s="69"/>
      <c r="D32" s="87"/>
      <c r="E32" s="87"/>
      <c r="F32" s="98"/>
      <c r="G32" s="50"/>
      <c r="H32" s="50"/>
      <c r="I32" s="50"/>
      <c r="J32" s="50"/>
      <c r="K32" s="50"/>
      <c r="L32" s="51"/>
      <c r="M32" s="51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142"/>
      <c r="Y32" s="145"/>
      <c r="Z32" s="145"/>
      <c r="AA32" s="147"/>
      <c r="AB32" s="50"/>
      <c r="AC32" s="50"/>
      <c r="AD32" s="50"/>
      <c r="AE32" s="50"/>
      <c r="AF32" s="50"/>
      <c r="AG32" s="51"/>
      <c r="AH32" s="51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spans="1:42">
      <c r="A33" s="50"/>
      <c r="B33" s="50"/>
      <c r="C33" s="51"/>
      <c r="D33" s="51"/>
      <c r="E33" s="51"/>
      <c r="F33" s="51"/>
      <c r="G33" s="51"/>
      <c r="H33" s="51"/>
      <c r="I33" s="50"/>
      <c r="J33" s="50"/>
      <c r="K33" s="50"/>
      <c r="L33" s="51"/>
      <c r="M33" s="51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1"/>
      <c r="Y33" s="51"/>
      <c r="Z33" s="51"/>
      <c r="AA33" s="51"/>
      <c r="AB33" s="51"/>
      <c r="AC33" s="51"/>
      <c r="AD33" s="50"/>
      <c r="AE33" s="50"/>
      <c r="AF33" s="50"/>
      <c r="AG33" s="51"/>
      <c r="AH33" s="51"/>
      <c r="AI33" s="50"/>
      <c r="AJ33" s="50"/>
      <c r="AK33" s="50"/>
      <c r="AL33" s="50"/>
      <c r="AM33" s="50"/>
      <c r="AN33" s="50"/>
      <c r="AO33" s="50"/>
    </row>
    <row r="34" spans="1:42" ht="24">
      <c r="A34" s="51"/>
      <c r="B34" s="51"/>
      <c r="C34" s="57" t="s">
        <v>40</v>
      </c>
      <c r="D34" s="73" t="s">
        <v>20</v>
      </c>
      <c r="E34" s="91">
        <f>D40+D45+D47+D49+D52+D54</f>
        <v>4033000</v>
      </c>
      <c r="F34" s="91"/>
      <c r="G34" s="91"/>
      <c r="H34" s="91"/>
      <c r="I34" s="50"/>
      <c r="J34" s="51"/>
      <c r="K34" s="51"/>
      <c r="L34" s="117"/>
      <c r="M34" s="51" t="s">
        <v>41</v>
      </c>
      <c r="N34" s="73" t="s">
        <v>39</v>
      </c>
      <c r="O34" s="132">
        <f>N43+N52</f>
        <v>0</v>
      </c>
      <c r="P34" s="132"/>
      <c r="Q34" s="132"/>
      <c r="R34" s="132"/>
      <c r="S34" s="50"/>
      <c r="T34" s="50"/>
      <c r="U34" s="50"/>
      <c r="V34" s="51"/>
      <c r="W34" s="51"/>
      <c r="X34" s="57" t="s">
        <v>40</v>
      </c>
      <c r="Y34" s="73" t="s">
        <v>20</v>
      </c>
      <c r="Z34" s="91">
        <f>Y40+Y45+Y47+Y49+Y52+Y54</f>
        <v>3484000</v>
      </c>
      <c r="AA34" s="91"/>
      <c r="AB34" s="91"/>
      <c r="AC34" s="91"/>
      <c r="AD34" s="50"/>
      <c r="AE34" s="51"/>
      <c r="AF34" s="51"/>
      <c r="AG34" s="117"/>
      <c r="AH34" s="51" t="s">
        <v>41</v>
      </c>
      <c r="AI34" s="73" t="s">
        <v>39</v>
      </c>
      <c r="AJ34" s="132">
        <f>AI43+AI52</f>
        <v>0</v>
      </c>
      <c r="AK34" s="132"/>
      <c r="AL34" s="132"/>
      <c r="AM34" s="132"/>
      <c r="AN34" s="50"/>
      <c r="AO34" s="50"/>
    </row>
    <row r="35" spans="1:42" ht="20.25">
      <c r="A35" s="50"/>
      <c r="B35" s="50"/>
      <c r="C35" s="51"/>
      <c r="D35" s="50"/>
      <c r="E35" s="50"/>
      <c r="F35" s="50"/>
      <c r="G35" s="50"/>
      <c r="H35" s="50"/>
      <c r="I35" s="50"/>
      <c r="J35" s="50"/>
      <c r="K35" s="50"/>
      <c r="L35" s="51"/>
      <c r="M35" s="51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  <c r="Y35" s="50"/>
      <c r="Z35" s="50"/>
      <c r="AA35" s="50"/>
      <c r="AB35" s="50"/>
      <c r="AC35" s="50"/>
      <c r="AD35" s="50"/>
      <c r="AE35" s="50"/>
      <c r="AF35" s="50"/>
      <c r="AG35" s="51"/>
      <c r="AH35" s="51"/>
      <c r="AI35" s="50"/>
      <c r="AJ35" s="50"/>
      <c r="AK35" s="50"/>
      <c r="AL35" s="50"/>
      <c r="AM35" s="50"/>
      <c r="AN35" s="50"/>
      <c r="AO35" s="50"/>
    </row>
    <row r="36" spans="1:42" ht="20.25" customHeight="1">
      <c r="A36" s="52"/>
      <c r="B36" s="52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120" t="s">
        <v>9</v>
      </c>
      <c r="N36" s="126"/>
      <c r="O36" s="126"/>
      <c r="P36" s="126"/>
      <c r="Q36" s="126"/>
      <c r="R36" s="126"/>
      <c r="S36" s="137"/>
      <c r="T36" s="52"/>
      <c r="U36" s="50"/>
      <c r="V36" s="52"/>
      <c r="W36" s="52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120" t="s">
        <v>9</v>
      </c>
      <c r="AI36" s="126"/>
      <c r="AJ36" s="126"/>
      <c r="AK36" s="126"/>
      <c r="AL36" s="126"/>
      <c r="AM36" s="126"/>
      <c r="AN36" s="137"/>
      <c r="AO36" s="52"/>
      <c r="AP36" s="49"/>
    </row>
    <row r="37" spans="1:42" ht="20.25" customHeight="1">
      <c r="A37" s="52"/>
      <c r="B37" s="52"/>
      <c r="C37" s="58"/>
      <c r="D37" s="58"/>
      <c r="E37" s="58"/>
      <c r="F37" s="58"/>
      <c r="G37" s="58"/>
      <c r="H37" s="58"/>
      <c r="I37" s="58"/>
      <c r="J37" s="115"/>
      <c r="K37" s="115"/>
      <c r="L37" s="118" t="s">
        <v>33</v>
      </c>
      <c r="M37" s="121">
        <f>O34-E34</f>
        <v>-4033000</v>
      </c>
      <c r="N37" s="127"/>
      <c r="O37" s="127"/>
      <c r="P37" s="127"/>
      <c r="Q37" s="127"/>
      <c r="R37" s="127"/>
      <c r="S37" s="138"/>
      <c r="T37" s="52"/>
      <c r="U37" s="50"/>
      <c r="V37" s="52"/>
      <c r="W37" s="52"/>
      <c r="X37" s="58"/>
      <c r="Y37" s="58"/>
      <c r="Z37" s="58"/>
      <c r="AA37" s="58"/>
      <c r="AB37" s="58"/>
      <c r="AC37" s="58"/>
      <c r="AD37" s="58"/>
      <c r="AE37" s="115"/>
      <c r="AF37" s="115"/>
      <c r="AG37" s="118" t="s">
        <v>33</v>
      </c>
      <c r="AH37" s="121">
        <f>AJ34-Z34</f>
        <v>-3484000</v>
      </c>
      <c r="AI37" s="127"/>
      <c r="AJ37" s="127"/>
      <c r="AK37" s="127"/>
      <c r="AL37" s="127"/>
      <c r="AM37" s="127"/>
      <c r="AN37" s="138"/>
      <c r="AO37" s="52"/>
      <c r="AP37" s="49"/>
    </row>
    <row r="38" spans="1:42" ht="48.75" customHeight="1">
      <c r="A38" s="52"/>
      <c r="B38" s="52"/>
      <c r="C38" s="59" t="s">
        <v>2</v>
      </c>
      <c r="D38" s="74"/>
      <c r="E38" s="74"/>
      <c r="F38" s="74"/>
      <c r="G38" s="74"/>
      <c r="H38" s="74"/>
      <c r="I38" s="107"/>
      <c r="J38" s="83"/>
      <c r="K38" s="83"/>
      <c r="L38" s="58"/>
      <c r="M38" s="60" t="s">
        <v>8</v>
      </c>
      <c r="N38" s="83"/>
      <c r="O38" s="83"/>
      <c r="P38" s="83"/>
      <c r="Q38" s="83"/>
      <c r="R38" s="83"/>
      <c r="S38" s="108"/>
      <c r="T38" s="52"/>
      <c r="U38" s="50"/>
      <c r="V38" s="52"/>
      <c r="W38" s="52"/>
      <c r="X38" s="59" t="s">
        <v>2</v>
      </c>
      <c r="Y38" s="74"/>
      <c r="Z38" s="74"/>
      <c r="AA38" s="74"/>
      <c r="AB38" s="74"/>
      <c r="AC38" s="74"/>
      <c r="AD38" s="107"/>
      <c r="AE38" s="83"/>
      <c r="AF38" s="83"/>
      <c r="AG38" s="58"/>
      <c r="AH38" s="60" t="s">
        <v>8</v>
      </c>
      <c r="AI38" s="83"/>
      <c r="AJ38" s="83"/>
      <c r="AK38" s="83"/>
      <c r="AL38" s="83"/>
      <c r="AM38" s="83"/>
      <c r="AN38" s="108"/>
      <c r="AO38" s="52"/>
      <c r="AP38" s="49"/>
    </row>
    <row r="39" spans="1:42" ht="27" customHeight="1">
      <c r="A39" s="52"/>
      <c r="B39" s="52"/>
      <c r="C39" s="60"/>
      <c r="D39" s="88">
        <f>入力用!C26</f>
        <v>0</v>
      </c>
      <c r="E39" s="83" t="s">
        <v>22</v>
      </c>
      <c r="F39" s="88">
        <f>入力用!D26</f>
        <v>0</v>
      </c>
      <c r="G39" s="83" t="s">
        <v>30</v>
      </c>
      <c r="H39" s="106">
        <f>入力用!E26</f>
        <v>5.5</v>
      </c>
      <c r="I39" s="108" t="s">
        <v>10</v>
      </c>
      <c r="J39" s="83"/>
      <c r="K39" s="83"/>
      <c r="L39" s="58"/>
      <c r="M39" s="60" t="s">
        <v>12</v>
      </c>
      <c r="N39" s="88">
        <f>入力用!I26</f>
        <v>0</v>
      </c>
      <c r="O39" s="83" t="s">
        <v>22</v>
      </c>
      <c r="P39" s="88">
        <f>入力用!J26</f>
        <v>0</v>
      </c>
      <c r="Q39" s="83" t="s">
        <v>30</v>
      </c>
      <c r="R39" s="106">
        <f>入力用!K26</f>
        <v>5.5</v>
      </c>
      <c r="S39" s="108" t="s">
        <v>10</v>
      </c>
      <c r="T39" s="52"/>
      <c r="U39" s="50"/>
      <c r="V39" s="52"/>
      <c r="W39" s="52"/>
      <c r="X39" s="60"/>
      <c r="Y39" s="88">
        <f>入力用!C50</f>
        <v>0</v>
      </c>
      <c r="Z39" s="83" t="s">
        <v>22</v>
      </c>
      <c r="AA39" s="88">
        <f>入力用!D50</f>
        <v>0</v>
      </c>
      <c r="AB39" s="83" t="s">
        <v>30</v>
      </c>
      <c r="AC39" s="101">
        <v>5</v>
      </c>
      <c r="AD39" s="108" t="s">
        <v>10</v>
      </c>
      <c r="AE39" s="83"/>
      <c r="AF39" s="83"/>
      <c r="AG39" s="58"/>
      <c r="AH39" s="60" t="s">
        <v>12</v>
      </c>
      <c r="AI39" s="88">
        <f>入力用!I50</f>
        <v>0</v>
      </c>
      <c r="AJ39" s="83" t="s">
        <v>22</v>
      </c>
      <c r="AK39" s="88">
        <f>入力用!J50</f>
        <v>0</v>
      </c>
      <c r="AL39" s="83" t="s">
        <v>30</v>
      </c>
      <c r="AM39" s="101">
        <v>5</v>
      </c>
      <c r="AN39" s="108" t="s">
        <v>10</v>
      </c>
      <c r="AO39" s="52"/>
      <c r="AP39" s="49"/>
    </row>
    <row r="40" spans="1:42" ht="20.25" customHeight="1">
      <c r="A40" s="52"/>
      <c r="B40" s="53"/>
      <c r="C40" s="61" t="s">
        <v>15</v>
      </c>
      <c r="D40" s="76">
        <f>入力用!F26</f>
        <v>0</v>
      </c>
      <c r="E40" s="76"/>
      <c r="F40" s="76"/>
      <c r="G40" s="76"/>
      <c r="H40" s="102"/>
      <c r="I40" s="108"/>
      <c r="J40" s="83"/>
      <c r="K40" s="83"/>
      <c r="L40" s="58"/>
      <c r="M40" s="60" t="s">
        <v>34</v>
      </c>
      <c r="N40" s="88">
        <f>入力用!I27</f>
        <v>0</v>
      </c>
      <c r="O40" s="83" t="s">
        <v>22</v>
      </c>
      <c r="P40" s="88">
        <f>入力用!J27</f>
        <v>0</v>
      </c>
      <c r="Q40" s="83" t="s">
        <v>30</v>
      </c>
      <c r="R40" s="106">
        <f>入力用!K27</f>
        <v>5.5</v>
      </c>
      <c r="S40" s="108" t="s">
        <v>10</v>
      </c>
      <c r="T40" s="52"/>
      <c r="U40" s="50"/>
      <c r="V40" s="52"/>
      <c r="W40" s="53"/>
      <c r="X40" s="61" t="s">
        <v>15</v>
      </c>
      <c r="Y40" s="76">
        <f>Y39*AA39*AC39</f>
        <v>0</v>
      </c>
      <c r="Z40" s="76"/>
      <c r="AA40" s="76"/>
      <c r="AB40" s="76"/>
      <c r="AC40" s="102"/>
      <c r="AD40" s="108"/>
      <c r="AE40" s="83"/>
      <c r="AF40" s="83"/>
      <c r="AG40" s="58"/>
      <c r="AH40" s="60" t="s">
        <v>34</v>
      </c>
      <c r="AI40" s="88">
        <f>入力用!I51</f>
        <v>0</v>
      </c>
      <c r="AJ40" s="83" t="s">
        <v>22</v>
      </c>
      <c r="AK40" s="88">
        <f>入力用!J51</f>
        <v>0</v>
      </c>
      <c r="AL40" s="83" t="s">
        <v>30</v>
      </c>
      <c r="AM40" s="101">
        <v>5</v>
      </c>
      <c r="AN40" s="108" t="s">
        <v>10</v>
      </c>
      <c r="AO40" s="52"/>
      <c r="AP40" s="49"/>
    </row>
    <row r="41" spans="1:42" ht="17.25" customHeight="1">
      <c r="A41" s="52"/>
      <c r="B41" s="52"/>
      <c r="C41" s="62" t="s">
        <v>1</v>
      </c>
      <c r="D41" s="77"/>
      <c r="E41" s="77"/>
      <c r="F41" s="77"/>
      <c r="G41" s="77"/>
      <c r="H41" s="77"/>
      <c r="I41" s="109"/>
      <c r="J41" s="58"/>
      <c r="K41" s="58"/>
      <c r="L41" s="58"/>
      <c r="M41" s="60" t="s">
        <v>35</v>
      </c>
      <c r="N41" s="88">
        <f>入力用!I28</f>
        <v>0</v>
      </c>
      <c r="O41" s="83" t="s">
        <v>22</v>
      </c>
      <c r="P41" s="88">
        <f>入力用!J28</f>
        <v>0</v>
      </c>
      <c r="Q41" s="83" t="s">
        <v>30</v>
      </c>
      <c r="R41" s="106">
        <f>入力用!K28</f>
        <v>5.5</v>
      </c>
      <c r="S41" s="108" t="s">
        <v>10</v>
      </c>
      <c r="T41" s="52"/>
      <c r="U41" s="50"/>
      <c r="V41" s="52"/>
      <c r="W41" s="52"/>
      <c r="X41" s="62" t="s">
        <v>1</v>
      </c>
      <c r="Y41" s="77"/>
      <c r="Z41" s="77"/>
      <c r="AA41" s="77"/>
      <c r="AB41" s="77"/>
      <c r="AC41" s="77"/>
      <c r="AD41" s="109"/>
      <c r="AE41" s="58"/>
      <c r="AF41" s="58"/>
      <c r="AG41" s="58"/>
      <c r="AH41" s="60" t="s">
        <v>35</v>
      </c>
      <c r="AI41" s="88">
        <f>入力用!I52</f>
        <v>0</v>
      </c>
      <c r="AJ41" s="83" t="s">
        <v>22</v>
      </c>
      <c r="AK41" s="88">
        <f>入力用!J52</f>
        <v>0</v>
      </c>
      <c r="AL41" s="83" t="s">
        <v>30</v>
      </c>
      <c r="AM41" s="101">
        <v>5</v>
      </c>
      <c r="AN41" s="108" t="s">
        <v>10</v>
      </c>
      <c r="AO41" s="52"/>
      <c r="AP41" s="49"/>
    </row>
    <row r="42" spans="1:42" ht="17.25" customHeight="1">
      <c r="A42" s="52"/>
      <c r="B42" s="52"/>
      <c r="C42" s="63"/>
      <c r="D42" s="78"/>
      <c r="E42" s="78"/>
      <c r="F42" s="78"/>
      <c r="G42" s="78"/>
      <c r="H42" s="78"/>
      <c r="I42" s="110"/>
      <c r="J42" s="58"/>
      <c r="K42" s="58"/>
      <c r="L42" s="58"/>
      <c r="M42" s="122"/>
      <c r="N42" s="128"/>
      <c r="O42" s="128"/>
      <c r="P42" s="128"/>
      <c r="Q42" s="128"/>
      <c r="R42" s="128"/>
      <c r="S42" s="139"/>
      <c r="T42" s="52"/>
      <c r="U42" s="50"/>
      <c r="V42" s="52"/>
      <c r="W42" s="52"/>
      <c r="X42" s="63"/>
      <c r="Y42" s="78"/>
      <c r="Z42" s="78"/>
      <c r="AA42" s="78"/>
      <c r="AB42" s="78"/>
      <c r="AC42" s="78"/>
      <c r="AD42" s="110"/>
      <c r="AE42" s="58"/>
      <c r="AF42" s="58"/>
      <c r="AG42" s="58"/>
      <c r="AH42" s="122"/>
      <c r="AI42" s="128"/>
      <c r="AJ42" s="128"/>
      <c r="AK42" s="128"/>
      <c r="AL42" s="128"/>
      <c r="AM42" s="128"/>
      <c r="AN42" s="139"/>
      <c r="AO42" s="52"/>
      <c r="AP42" s="49"/>
    </row>
    <row r="43" spans="1:42" ht="22.5" customHeight="1">
      <c r="A43" s="52"/>
      <c r="B43" s="52"/>
      <c r="C43" s="70" t="s">
        <v>24</v>
      </c>
      <c r="D43" s="89">
        <f>入力用!C27</f>
        <v>0</v>
      </c>
      <c r="E43" s="58" t="s">
        <v>28</v>
      </c>
      <c r="F43" s="53">
        <v>28</v>
      </c>
      <c r="G43" s="58" t="s">
        <v>27</v>
      </c>
      <c r="H43" s="106">
        <f>入力用!E27</f>
        <v>5.5</v>
      </c>
      <c r="I43" s="108" t="s">
        <v>10</v>
      </c>
      <c r="J43" s="83"/>
      <c r="K43" s="83"/>
      <c r="L43" s="58"/>
      <c r="M43" s="123" t="s">
        <v>15</v>
      </c>
      <c r="N43" s="131">
        <f>SUM(入力用!L26:L28)</f>
        <v>0</v>
      </c>
      <c r="O43" s="131"/>
      <c r="P43" s="131"/>
      <c r="Q43" s="131"/>
      <c r="R43" s="128"/>
      <c r="S43" s="139"/>
      <c r="T43" s="52"/>
      <c r="U43" s="50"/>
      <c r="V43" s="52"/>
      <c r="W43" s="52"/>
      <c r="X43" s="70" t="s">
        <v>24</v>
      </c>
      <c r="Y43" s="89">
        <f>入力用!C51</f>
        <v>0</v>
      </c>
      <c r="Z43" s="58" t="s">
        <v>28</v>
      </c>
      <c r="AA43" s="53">
        <v>28</v>
      </c>
      <c r="AB43" s="58" t="s">
        <v>27</v>
      </c>
      <c r="AC43" s="101">
        <v>5</v>
      </c>
      <c r="AD43" s="108" t="s">
        <v>10</v>
      </c>
      <c r="AE43" s="83"/>
      <c r="AF43" s="83"/>
      <c r="AG43" s="58"/>
      <c r="AH43" s="123" t="s">
        <v>15</v>
      </c>
      <c r="AI43" s="131">
        <f>AI39*AK39*AM39+AI40*AK40*AM40+AI41*AK41*AM41</f>
        <v>0</v>
      </c>
      <c r="AJ43" s="131"/>
      <c r="AK43" s="131"/>
      <c r="AL43" s="131"/>
      <c r="AM43" s="128"/>
      <c r="AN43" s="139"/>
      <c r="AO43" s="52"/>
      <c r="AP43" s="49"/>
    </row>
    <row r="44" spans="1:42" ht="22.5" customHeight="1">
      <c r="A44" s="52"/>
      <c r="B44" s="52"/>
      <c r="C44" s="70" t="s">
        <v>26</v>
      </c>
      <c r="D44" s="89">
        <f>入力用!C28</f>
        <v>0</v>
      </c>
      <c r="E44" s="58" t="s">
        <v>29</v>
      </c>
      <c r="F44" s="53">
        <v>350</v>
      </c>
      <c r="G44" s="58" t="s">
        <v>18</v>
      </c>
      <c r="H44" s="106">
        <f>入力用!E28</f>
        <v>5.5</v>
      </c>
      <c r="I44" s="108" t="s">
        <v>10</v>
      </c>
      <c r="J44" s="83"/>
      <c r="K44" s="83"/>
      <c r="L44" s="58"/>
      <c r="M44" s="122"/>
      <c r="N44" s="128"/>
      <c r="O44" s="128"/>
      <c r="P44" s="128"/>
      <c r="Q44" s="128"/>
      <c r="R44" s="128"/>
      <c r="S44" s="139"/>
      <c r="T44" s="52"/>
      <c r="U44" s="50"/>
      <c r="V44" s="52"/>
      <c r="W44" s="52"/>
      <c r="X44" s="70" t="s">
        <v>26</v>
      </c>
      <c r="Y44" s="89">
        <f>入力用!C52</f>
        <v>0</v>
      </c>
      <c r="Z44" s="58" t="s">
        <v>29</v>
      </c>
      <c r="AA44" s="53">
        <v>350</v>
      </c>
      <c r="AB44" s="58" t="s">
        <v>18</v>
      </c>
      <c r="AC44" s="101">
        <v>5</v>
      </c>
      <c r="AD44" s="108" t="s">
        <v>10</v>
      </c>
      <c r="AE44" s="83"/>
      <c r="AF44" s="83"/>
      <c r="AG44" s="58"/>
      <c r="AH44" s="122"/>
      <c r="AI44" s="128"/>
      <c r="AJ44" s="128"/>
      <c r="AK44" s="128"/>
      <c r="AL44" s="128"/>
      <c r="AM44" s="128"/>
      <c r="AN44" s="139"/>
      <c r="AO44" s="52"/>
      <c r="AP44" s="49"/>
    </row>
    <row r="45" spans="1:42" ht="29.25" customHeight="1">
      <c r="A45" s="52"/>
      <c r="B45" s="53"/>
      <c r="C45" s="61" t="s">
        <v>15</v>
      </c>
      <c r="D45" s="90">
        <f>SUM(入力用!F27:F28)</f>
        <v>0</v>
      </c>
      <c r="E45" s="90"/>
      <c r="F45" s="90"/>
      <c r="G45" s="90"/>
      <c r="H45" s="103"/>
      <c r="I45" s="111"/>
      <c r="J45" s="58"/>
      <c r="K45" s="58"/>
      <c r="L45" s="58"/>
      <c r="M45" s="65" t="s">
        <v>31</v>
      </c>
      <c r="N45" s="81"/>
      <c r="O45" s="81"/>
      <c r="P45" s="81"/>
      <c r="Q45" s="81"/>
      <c r="R45" s="81"/>
      <c r="S45" s="112"/>
      <c r="T45" s="52"/>
      <c r="U45" s="50"/>
      <c r="V45" s="52"/>
      <c r="W45" s="53"/>
      <c r="X45" s="61" t="s">
        <v>15</v>
      </c>
      <c r="Y45" s="90">
        <f>Y43*AA43*AC43+Y44*AA44*AC44</f>
        <v>0</v>
      </c>
      <c r="Z45" s="90"/>
      <c r="AA45" s="90"/>
      <c r="AB45" s="90"/>
      <c r="AC45" s="103"/>
      <c r="AD45" s="111"/>
      <c r="AE45" s="58"/>
      <c r="AF45" s="58"/>
      <c r="AG45" s="58"/>
      <c r="AH45" s="65" t="s">
        <v>31</v>
      </c>
      <c r="AI45" s="81"/>
      <c r="AJ45" s="81"/>
      <c r="AK45" s="81"/>
      <c r="AL45" s="81"/>
      <c r="AM45" s="81"/>
      <c r="AN45" s="112"/>
      <c r="AO45" s="52"/>
      <c r="AP45" s="49"/>
    </row>
    <row r="46" spans="1:42" ht="37.5" customHeight="1">
      <c r="A46" s="52"/>
      <c r="B46" s="52"/>
      <c r="C46" s="65" t="s">
        <v>13</v>
      </c>
      <c r="D46" s="81"/>
      <c r="E46" s="81"/>
      <c r="F46" s="81"/>
      <c r="G46" s="81"/>
      <c r="H46" s="81"/>
      <c r="I46" s="112"/>
      <c r="J46" s="83"/>
      <c r="K46" s="83"/>
      <c r="L46" s="58"/>
      <c r="M46" s="60"/>
      <c r="N46" s="83"/>
      <c r="O46" s="83"/>
      <c r="P46" s="83"/>
      <c r="Q46" s="83"/>
      <c r="R46" s="83"/>
      <c r="S46" s="108"/>
      <c r="T46" s="52"/>
      <c r="U46" s="50"/>
      <c r="V46" s="52"/>
      <c r="W46" s="52"/>
      <c r="X46" s="65" t="s">
        <v>13</v>
      </c>
      <c r="Y46" s="81"/>
      <c r="Z46" s="81"/>
      <c r="AA46" s="81"/>
      <c r="AB46" s="81"/>
      <c r="AC46" s="81"/>
      <c r="AD46" s="112"/>
      <c r="AE46" s="83"/>
      <c r="AF46" s="83"/>
      <c r="AG46" s="58"/>
      <c r="AH46" s="60"/>
      <c r="AI46" s="83"/>
      <c r="AJ46" s="83"/>
      <c r="AK46" s="83"/>
      <c r="AL46" s="83"/>
      <c r="AM46" s="83"/>
      <c r="AN46" s="108"/>
      <c r="AO46" s="52"/>
      <c r="AP46" s="49"/>
    </row>
    <row r="47" spans="1:42" ht="35.25" customHeight="1">
      <c r="A47" s="52"/>
      <c r="B47" s="53"/>
      <c r="C47" s="61" t="s">
        <v>15</v>
      </c>
      <c r="D47" s="82">
        <f>入力用!F29</f>
        <v>0</v>
      </c>
      <c r="E47" s="82"/>
      <c r="F47" s="82"/>
      <c r="G47" s="82"/>
      <c r="H47" s="104"/>
      <c r="I47" s="113"/>
      <c r="J47" s="83"/>
      <c r="K47" s="83"/>
      <c r="L47" s="58"/>
      <c r="M47" s="60"/>
      <c r="N47" s="83"/>
      <c r="O47" s="83"/>
      <c r="P47" s="83"/>
      <c r="Q47" s="83"/>
      <c r="R47" s="83"/>
      <c r="S47" s="108"/>
      <c r="T47" s="52"/>
      <c r="U47" s="50"/>
      <c r="V47" s="52"/>
      <c r="W47" s="53"/>
      <c r="X47" s="61" t="s">
        <v>15</v>
      </c>
      <c r="Y47" s="82">
        <f>入力用!F53</f>
        <v>0</v>
      </c>
      <c r="Z47" s="82"/>
      <c r="AA47" s="82"/>
      <c r="AB47" s="82"/>
      <c r="AC47" s="104"/>
      <c r="AD47" s="113"/>
      <c r="AE47" s="83"/>
      <c r="AF47" s="83"/>
      <c r="AG47" s="58"/>
      <c r="AH47" s="60"/>
      <c r="AI47" s="83"/>
      <c r="AJ47" s="83"/>
      <c r="AK47" s="83"/>
      <c r="AL47" s="83"/>
      <c r="AM47" s="83"/>
      <c r="AN47" s="108"/>
      <c r="AO47" s="52"/>
      <c r="AP47" s="49"/>
    </row>
    <row r="48" spans="1:42" ht="30.75" customHeight="1">
      <c r="A48" s="52"/>
      <c r="B48" s="52"/>
      <c r="C48" s="65" t="s">
        <v>44</v>
      </c>
      <c r="D48" s="81"/>
      <c r="E48" s="81"/>
      <c r="F48" s="81"/>
      <c r="G48" s="81"/>
      <c r="H48" s="81"/>
      <c r="I48" s="112"/>
      <c r="J48" s="83"/>
      <c r="K48" s="83"/>
      <c r="L48" s="58"/>
      <c r="M48" s="60"/>
      <c r="N48" s="83"/>
      <c r="O48" s="83"/>
      <c r="P48" s="83"/>
      <c r="Q48" s="83"/>
      <c r="R48" s="83"/>
      <c r="S48" s="108"/>
      <c r="T48" s="52"/>
      <c r="U48" s="50"/>
      <c r="V48" s="52"/>
      <c r="W48" s="52"/>
      <c r="X48" s="65" t="s">
        <v>44</v>
      </c>
      <c r="Y48" s="81"/>
      <c r="Z48" s="81"/>
      <c r="AA48" s="81"/>
      <c r="AB48" s="81"/>
      <c r="AC48" s="81"/>
      <c r="AD48" s="112"/>
      <c r="AE48" s="83"/>
      <c r="AF48" s="83"/>
      <c r="AG48" s="58"/>
      <c r="AH48" s="60"/>
      <c r="AI48" s="83"/>
      <c r="AJ48" s="83"/>
      <c r="AK48" s="83"/>
      <c r="AL48" s="83"/>
      <c r="AM48" s="83"/>
      <c r="AN48" s="108"/>
      <c r="AO48" s="52"/>
      <c r="AP48" s="49"/>
    </row>
    <row r="49" spans="1:42" ht="28.5" customHeight="1">
      <c r="A49" s="52"/>
      <c r="B49" s="53"/>
      <c r="C49" s="61" t="s">
        <v>15</v>
      </c>
      <c r="D49" s="82">
        <f>入力用!F31</f>
        <v>0</v>
      </c>
      <c r="E49" s="82"/>
      <c r="F49" s="82"/>
      <c r="G49" s="82"/>
      <c r="H49" s="104"/>
      <c r="I49" s="113"/>
      <c r="J49" s="83"/>
      <c r="K49" s="83"/>
      <c r="L49" s="58"/>
      <c r="M49" s="60"/>
      <c r="N49" s="83"/>
      <c r="O49" s="83"/>
      <c r="P49" s="83"/>
      <c r="Q49" s="83"/>
      <c r="R49" s="83"/>
      <c r="S49" s="108"/>
      <c r="T49" s="52"/>
      <c r="U49" s="50"/>
      <c r="V49" s="52"/>
      <c r="W49" s="53"/>
      <c r="X49" s="61" t="s">
        <v>15</v>
      </c>
      <c r="Y49" s="82">
        <f>入力用!F55</f>
        <v>0</v>
      </c>
      <c r="Z49" s="82"/>
      <c r="AA49" s="82"/>
      <c r="AB49" s="82"/>
      <c r="AC49" s="104"/>
      <c r="AD49" s="113"/>
      <c r="AE49" s="83"/>
      <c r="AF49" s="83"/>
      <c r="AG49" s="58"/>
      <c r="AH49" s="60"/>
      <c r="AI49" s="83"/>
      <c r="AJ49" s="83"/>
      <c r="AK49" s="83"/>
      <c r="AL49" s="83"/>
      <c r="AM49" s="83"/>
      <c r="AN49" s="108"/>
      <c r="AO49" s="52"/>
      <c r="AP49" s="49"/>
    </row>
    <row r="50" spans="1:42" ht="20.25" customHeight="1">
      <c r="A50" s="52"/>
      <c r="B50" s="52"/>
      <c r="C50" s="65" t="s">
        <v>46</v>
      </c>
      <c r="D50" s="81"/>
      <c r="E50" s="81"/>
      <c r="F50" s="81"/>
      <c r="G50" s="81"/>
      <c r="H50" s="81"/>
      <c r="I50" s="112"/>
      <c r="J50" s="83"/>
      <c r="K50" s="83"/>
      <c r="L50" s="58"/>
      <c r="M50" s="122"/>
      <c r="N50" s="128"/>
      <c r="O50" s="128"/>
      <c r="P50" s="128"/>
      <c r="Q50" s="128"/>
      <c r="R50" s="128"/>
      <c r="S50" s="139"/>
      <c r="T50" s="52"/>
      <c r="U50" s="50"/>
      <c r="V50" s="52"/>
      <c r="W50" s="52"/>
      <c r="X50" s="65" t="s">
        <v>46</v>
      </c>
      <c r="Y50" s="81"/>
      <c r="Z50" s="81"/>
      <c r="AA50" s="81"/>
      <c r="AB50" s="81"/>
      <c r="AC50" s="81"/>
      <c r="AD50" s="112"/>
      <c r="AE50" s="83"/>
      <c r="AF50" s="83"/>
      <c r="AG50" s="58"/>
      <c r="AH50" s="122"/>
      <c r="AI50" s="128"/>
      <c r="AJ50" s="128"/>
      <c r="AK50" s="128"/>
      <c r="AL50" s="128"/>
      <c r="AM50" s="128"/>
      <c r="AN50" s="139"/>
      <c r="AO50" s="52"/>
      <c r="AP50" s="49"/>
    </row>
    <row r="51" spans="1:42" ht="20.25" customHeight="1">
      <c r="A51" s="52"/>
      <c r="B51" s="52"/>
      <c r="C51" s="60"/>
      <c r="D51" s="83"/>
      <c r="E51" s="83"/>
      <c r="F51" s="83"/>
      <c r="G51" s="83"/>
      <c r="H51" s="83"/>
      <c r="I51" s="108"/>
      <c r="J51" s="83"/>
      <c r="K51" s="83"/>
      <c r="L51" s="58"/>
      <c r="M51" s="60" t="s">
        <v>37</v>
      </c>
      <c r="N51" s="130">
        <f>入力用!I29</f>
        <v>0</v>
      </c>
      <c r="O51" s="83" t="s">
        <v>22</v>
      </c>
      <c r="P51" s="75">
        <v>18000</v>
      </c>
      <c r="Q51" s="83" t="s">
        <v>30</v>
      </c>
      <c r="R51" s="106">
        <f>入力用!K29</f>
        <v>5.5</v>
      </c>
      <c r="S51" s="108" t="s">
        <v>10</v>
      </c>
      <c r="T51" s="52"/>
      <c r="U51" s="50"/>
      <c r="V51" s="52"/>
      <c r="W51" s="52"/>
      <c r="X51" s="60"/>
      <c r="Y51" s="83"/>
      <c r="Z51" s="83"/>
      <c r="AA51" s="83"/>
      <c r="AB51" s="83"/>
      <c r="AC51" s="83"/>
      <c r="AD51" s="108"/>
      <c r="AE51" s="83"/>
      <c r="AF51" s="83"/>
      <c r="AG51" s="58"/>
      <c r="AH51" s="60" t="s">
        <v>37</v>
      </c>
      <c r="AI51" s="130">
        <f>入力用!I53</f>
        <v>0</v>
      </c>
      <c r="AJ51" s="83" t="s">
        <v>22</v>
      </c>
      <c r="AK51" s="75">
        <v>18000</v>
      </c>
      <c r="AL51" s="83" t="s">
        <v>30</v>
      </c>
      <c r="AM51" s="101">
        <v>5</v>
      </c>
      <c r="AN51" s="108" t="s">
        <v>10</v>
      </c>
      <c r="AO51" s="52"/>
      <c r="AP51" s="49"/>
    </row>
    <row r="52" spans="1:42" ht="29.25" customHeight="1">
      <c r="A52" s="52"/>
      <c r="B52" s="52"/>
      <c r="C52" s="61" t="s">
        <v>15</v>
      </c>
      <c r="D52" s="82">
        <f>入力用!F30</f>
        <v>0</v>
      </c>
      <c r="E52" s="82"/>
      <c r="F52" s="82"/>
      <c r="G52" s="82"/>
      <c r="H52" s="104"/>
      <c r="I52" s="113"/>
      <c r="J52" s="83"/>
      <c r="K52" s="83"/>
      <c r="L52" s="58"/>
      <c r="M52" s="124" t="s">
        <v>15</v>
      </c>
      <c r="N52" s="131">
        <f>入力用!L29</f>
        <v>0</v>
      </c>
      <c r="O52" s="131"/>
      <c r="P52" s="131"/>
      <c r="Q52" s="131"/>
      <c r="R52" s="136"/>
      <c r="S52" s="140"/>
      <c r="T52" s="52"/>
      <c r="U52" s="50"/>
      <c r="V52" s="52"/>
      <c r="W52" s="52"/>
      <c r="X52" s="61" t="s">
        <v>15</v>
      </c>
      <c r="Y52" s="82">
        <f>入力用!F54</f>
        <v>0</v>
      </c>
      <c r="Z52" s="82"/>
      <c r="AA52" s="82"/>
      <c r="AB52" s="82"/>
      <c r="AC52" s="104"/>
      <c r="AD52" s="113"/>
      <c r="AE52" s="83"/>
      <c r="AF52" s="83"/>
      <c r="AG52" s="58"/>
      <c r="AH52" s="124" t="s">
        <v>15</v>
      </c>
      <c r="AI52" s="131">
        <f>AI51*AK51*AM51</f>
        <v>0</v>
      </c>
      <c r="AJ52" s="131"/>
      <c r="AK52" s="131"/>
      <c r="AL52" s="131"/>
      <c r="AM52" s="136"/>
      <c r="AN52" s="140"/>
      <c r="AO52" s="52"/>
      <c r="AP52" s="49"/>
    </row>
    <row r="53" spans="1:42" ht="21.75" customHeight="1">
      <c r="A53" s="52"/>
      <c r="B53" s="52"/>
      <c r="C53" s="65" t="s">
        <v>43</v>
      </c>
      <c r="D53" s="81"/>
      <c r="E53" s="81"/>
      <c r="F53" s="81"/>
      <c r="G53" s="81"/>
      <c r="H53" s="81"/>
      <c r="I53" s="112"/>
      <c r="J53" s="83"/>
      <c r="K53" s="83"/>
      <c r="L53" s="58"/>
      <c r="M53" s="60"/>
      <c r="N53" s="83"/>
      <c r="O53" s="83"/>
      <c r="P53" s="83"/>
      <c r="Q53" s="83"/>
      <c r="R53" s="83"/>
      <c r="S53" s="108"/>
      <c r="T53" s="52"/>
      <c r="U53" s="50"/>
      <c r="V53" s="52"/>
      <c r="W53" s="52"/>
      <c r="X53" s="65" t="s">
        <v>43</v>
      </c>
      <c r="Y53" s="81"/>
      <c r="Z53" s="81"/>
      <c r="AA53" s="81"/>
      <c r="AB53" s="81"/>
      <c r="AC53" s="81"/>
      <c r="AD53" s="112"/>
      <c r="AE53" s="83"/>
      <c r="AF53" s="83"/>
      <c r="AG53" s="58"/>
      <c r="AH53" s="60"/>
      <c r="AI53" s="83"/>
      <c r="AJ53" s="83"/>
      <c r="AK53" s="83"/>
      <c r="AL53" s="83"/>
      <c r="AM53" s="83"/>
      <c r="AN53" s="108"/>
      <c r="AO53" s="52"/>
      <c r="AP53" s="49"/>
    </row>
    <row r="54" spans="1:42" ht="27" customHeight="1">
      <c r="A54" s="52"/>
      <c r="B54" s="54"/>
      <c r="C54" s="66"/>
      <c r="D54" s="84">
        <f>入力用!F32</f>
        <v>4033000</v>
      </c>
      <c r="E54" s="84"/>
      <c r="F54" s="84"/>
      <c r="G54" s="84"/>
      <c r="H54" s="105"/>
      <c r="I54" s="114"/>
      <c r="J54" s="116"/>
      <c r="K54" s="83"/>
      <c r="L54" s="119"/>
      <c r="M54" s="125"/>
      <c r="N54" s="116"/>
      <c r="O54" s="116"/>
      <c r="P54" s="116"/>
      <c r="Q54" s="116"/>
      <c r="R54" s="116"/>
      <c r="S54" s="114"/>
      <c r="T54" s="54"/>
      <c r="U54" s="50"/>
      <c r="V54" s="52"/>
      <c r="W54" s="54"/>
      <c r="X54" s="66"/>
      <c r="Y54" s="84">
        <f>入力用!F56</f>
        <v>3484000</v>
      </c>
      <c r="Z54" s="84"/>
      <c r="AA54" s="84"/>
      <c r="AB54" s="84"/>
      <c r="AC54" s="105"/>
      <c r="AD54" s="114"/>
      <c r="AE54" s="116"/>
      <c r="AF54" s="83"/>
      <c r="AG54" s="119"/>
      <c r="AH54" s="125"/>
      <c r="AI54" s="116"/>
      <c r="AJ54" s="116"/>
      <c r="AK54" s="116"/>
      <c r="AL54" s="116"/>
      <c r="AM54" s="116"/>
      <c r="AN54" s="114"/>
      <c r="AO54" s="54"/>
      <c r="AP54" s="49"/>
    </row>
    <row r="55" spans="1:42" ht="24">
      <c r="A55" s="50"/>
      <c r="B55" s="50"/>
      <c r="C55" s="67"/>
      <c r="D55" s="85" t="s">
        <v>7</v>
      </c>
      <c r="E55" s="95"/>
      <c r="F55" s="95"/>
      <c r="G55" s="95"/>
      <c r="H55" s="95"/>
      <c r="I55" s="95"/>
      <c r="J55" s="95"/>
      <c r="K55" s="95"/>
      <c r="L55" s="95"/>
      <c r="M55" s="85"/>
      <c r="N55" s="96" t="s">
        <v>60</v>
      </c>
      <c r="P55" s="96"/>
      <c r="Q55" s="96"/>
      <c r="R55" s="96"/>
      <c r="S55" s="96"/>
      <c r="T55" s="96"/>
      <c r="U55" s="96"/>
      <c r="V55" s="96"/>
      <c r="W55" s="96"/>
      <c r="X55" s="85"/>
      <c r="Y55" s="85" t="s">
        <v>7</v>
      </c>
      <c r="Z55" s="95"/>
      <c r="AA55" s="95"/>
      <c r="AB55" s="95"/>
      <c r="AC55" s="95"/>
      <c r="AD55" s="95"/>
      <c r="AE55" s="95"/>
      <c r="AF55" s="95"/>
      <c r="AG55" s="95"/>
      <c r="AH55" s="85"/>
      <c r="AI55" s="96" t="s">
        <v>60</v>
      </c>
      <c r="AK55" s="96"/>
      <c r="AL55" s="96"/>
      <c r="AM55" s="96"/>
      <c r="AN55" s="50"/>
      <c r="AO55" s="50"/>
    </row>
    <row r="56" spans="1:42" ht="24">
      <c r="A56" s="50"/>
      <c r="B56" s="50"/>
      <c r="C56" s="51"/>
      <c r="D56" s="50"/>
      <c r="E56" s="96"/>
      <c r="F56" s="96"/>
      <c r="G56" s="96"/>
      <c r="H56" s="96"/>
      <c r="I56" s="96"/>
      <c r="J56" s="96"/>
      <c r="K56" s="96"/>
      <c r="L56" s="95"/>
      <c r="M56" s="95"/>
      <c r="N56" s="96"/>
      <c r="P56" s="96"/>
      <c r="Q56" s="96"/>
      <c r="R56" s="96"/>
      <c r="S56" s="96"/>
      <c r="T56" s="96"/>
      <c r="U56" s="96"/>
      <c r="V56" s="96"/>
      <c r="W56" s="96"/>
      <c r="X56" s="95"/>
      <c r="Y56" s="96"/>
      <c r="Z56" s="96"/>
      <c r="AA56" s="96"/>
      <c r="AB56" s="96"/>
      <c r="AC56" s="96"/>
      <c r="AD56" s="96"/>
      <c r="AE56" s="96"/>
      <c r="AF56" s="96"/>
      <c r="AG56" s="95"/>
      <c r="AH56" s="95"/>
      <c r="AI56" s="96"/>
      <c r="AK56" s="96"/>
      <c r="AL56" s="96"/>
      <c r="AM56" s="96"/>
      <c r="AN56" s="50"/>
      <c r="AO56" s="50"/>
    </row>
    <row r="57" spans="1:42">
      <c r="A57" s="50"/>
      <c r="B57" s="50"/>
      <c r="C57" s="51"/>
      <c r="D57" s="51"/>
      <c r="E57" s="51"/>
      <c r="F57" s="51"/>
      <c r="G57" s="51"/>
      <c r="H57" s="51"/>
      <c r="I57" s="51"/>
      <c r="J57" s="51"/>
      <c r="K57" s="50"/>
      <c r="L57" s="51"/>
      <c r="M57" s="51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1"/>
      <c r="AH57" s="51"/>
      <c r="AI57" s="50"/>
      <c r="AJ57" s="50"/>
      <c r="AK57" s="50"/>
      <c r="AL57" s="50"/>
      <c r="AM57" s="50"/>
      <c r="AN57" s="50"/>
      <c r="AO57" s="50"/>
    </row>
  </sheetData>
  <mergeCells count="99">
    <mergeCell ref="A4:B4"/>
    <mergeCell ref="E4:H4"/>
    <mergeCell ref="J4:K4"/>
    <mergeCell ref="O4:R4"/>
    <mergeCell ref="V4:W4"/>
    <mergeCell ref="Z4:AC4"/>
    <mergeCell ref="AE4:AF4"/>
    <mergeCell ref="AJ4:AM4"/>
    <mergeCell ref="M6:S6"/>
    <mergeCell ref="AH6:AN6"/>
    <mergeCell ref="M7:S7"/>
    <mergeCell ref="AH7:AN7"/>
    <mergeCell ref="C8:I8"/>
    <mergeCell ref="M8:S8"/>
    <mergeCell ref="X8:AD8"/>
    <mergeCell ref="AH8:AN8"/>
    <mergeCell ref="E9:G9"/>
    <mergeCell ref="D10:G10"/>
    <mergeCell ref="Y10:AB10"/>
    <mergeCell ref="E13:G13"/>
    <mergeCell ref="N13:Q13"/>
    <mergeCell ref="AI13:AL13"/>
    <mergeCell ref="E14:G14"/>
    <mergeCell ref="E15:G15"/>
    <mergeCell ref="Y15:AB15"/>
    <mergeCell ref="C16:I16"/>
    <mergeCell ref="X16:AD16"/>
    <mergeCell ref="D17:G17"/>
    <mergeCell ref="Y17:AB17"/>
    <mergeCell ref="C18:I18"/>
    <mergeCell ref="X18:AD18"/>
    <mergeCell ref="D19:G19"/>
    <mergeCell ref="Y19:AB19"/>
    <mergeCell ref="D22:G22"/>
    <mergeCell ref="N22:Q22"/>
    <mergeCell ref="Y22:AB22"/>
    <mergeCell ref="AI22:AL22"/>
    <mergeCell ref="C23:I23"/>
    <mergeCell ref="X23:AD23"/>
    <mergeCell ref="D24:G24"/>
    <mergeCell ref="Y24:AB24"/>
    <mergeCell ref="A34:B34"/>
    <mergeCell ref="E34:H34"/>
    <mergeCell ref="J34:K34"/>
    <mergeCell ref="O34:R34"/>
    <mergeCell ref="V34:W34"/>
    <mergeCell ref="Z34:AC34"/>
    <mergeCell ref="AE34:AF34"/>
    <mergeCell ref="AJ34:AM34"/>
    <mergeCell ref="M36:S36"/>
    <mergeCell ref="AH36:AN36"/>
    <mergeCell ref="M37:S37"/>
    <mergeCell ref="AH37:AN37"/>
    <mergeCell ref="C38:I38"/>
    <mergeCell ref="M38:S38"/>
    <mergeCell ref="X38:AD38"/>
    <mergeCell ref="AH38:AN38"/>
    <mergeCell ref="D40:G40"/>
    <mergeCell ref="Y40:AB40"/>
    <mergeCell ref="N43:Q43"/>
    <mergeCell ref="AI43:AL43"/>
    <mergeCell ref="D45:G45"/>
    <mergeCell ref="Y45:AB45"/>
    <mergeCell ref="C46:I46"/>
    <mergeCell ref="X46:AD46"/>
    <mergeCell ref="D47:G47"/>
    <mergeCell ref="Y47:AB47"/>
    <mergeCell ref="C48:I48"/>
    <mergeCell ref="X48:AD48"/>
    <mergeCell ref="D49:G49"/>
    <mergeCell ref="Y49:AB49"/>
    <mergeCell ref="D52:G52"/>
    <mergeCell ref="N52:Q52"/>
    <mergeCell ref="Y52:AB52"/>
    <mergeCell ref="AI52:AL52"/>
    <mergeCell ref="C53:I53"/>
    <mergeCell ref="X53:AD53"/>
    <mergeCell ref="D54:G54"/>
    <mergeCell ref="Y54:AB54"/>
    <mergeCell ref="C1:H2"/>
    <mergeCell ref="X1:AA2"/>
    <mergeCell ref="C11:I12"/>
    <mergeCell ref="X11:AD12"/>
    <mergeCell ref="M15:S19"/>
    <mergeCell ref="AH15:AN19"/>
    <mergeCell ref="C20:I21"/>
    <mergeCell ref="X20:AD21"/>
    <mergeCell ref="M23:S24"/>
    <mergeCell ref="AH23:AN24"/>
    <mergeCell ref="C31:F32"/>
    <mergeCell ref="X31:AA32"/>
    <mergeCell ref="C41:I42"/>
    <mergeCell ref="X41:AD42"/>
    <mergeCell ref="M45:S49"/>
    <mergeCell ref="AH45:AN49"/>
    <mergeCell ref="C50:I51"/>
    <mergeCell ref="X50:AD51"/>
    <mergeCell ref="M53:S54"/>
    <mergeCell ref="AH53:AN54"/>
  </mergeCells>
  <phoneticPr fontId="3"/>
  <printOptions horizontalCentered="1"/>
  <pageMargins left="0.23622047244094488" right="0.23622047244094488" top="0.55118110236220463" bottom="0.55118110236220463" header="0.31496062992125984" footer="0.31496062992125984"/>
  <pageSetup paperSize="9" scale="56" fitToWidth="1" fitToHeight="1" orientation="portrait" usePrinterDefaults="1" r:id="rId1"/>
  <colBreaks count="2" manualBreakCount="2">
    <brk id="21" min="1" max="54" man="1"/>
    <brk id="42" min="1" max="54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様式４－１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大木　秀紀</dc:creator>
  <cp:lastModifiedBy>市川　智規</cp:lastModifiedBy>
  <cp:lastPrinted>2023-04-14T09:18:48Z</cp:lastPrinted>
  <dcterms:created xsi:type="dcterms:W3CDTF">2023-04-14T08:39:45Z</dcterms:created>
  <dcterms:modified xsi:type="dcterms:W3CDTF">2023-06-01T06:03:25Z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2023-06-01T06:03:25Z</vt:filetime>
  </property>
</Properties>
</file>