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fbvNkm0q7VkbY8utV45HAzj5OTkLoNoHBs05UdWFql7LQOHK2zQYcivQksPyAmUPARx0wtKvLz8aN+9mpg0rQ==" workbookSaltValue="n6pV8TVAknbQ3NMQo/Bqf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<sst xmlns="http://schemas.openxmlformats.org/spreadsheetml/2006/main" xmlns:r="http://schemas.openxmlformats.org/officeDocument/2006/relationships" count="116" uniqueCount="116">
  <si>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</si>
  <si>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</si>
  <si>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</si>
  <si>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</si>
  <si>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</si>
  <si>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</si>
  <si>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</si>
  <si>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</si>
  <si>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</si>
  <si>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</si>
  <si>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</si>
  <si>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</si>
  <si>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</si>
  <si>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</si>
  <si>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</si>
  <si>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</si>
  <si>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</si>
  <si>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</si>
  <si>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</si>
  <si>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</si>
  <si>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</si>
  <si>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</si>
  <si>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</si>
  <si>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</si>
  <si>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</si>
  <si>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</si>
  <si>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</si>
  <si>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</si>
  <si>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</si>
  <si>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</si>
  <si>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</si>
  <si>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</si>
  <si>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</si>
  <si>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</si>
  <si>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</si>
  <si>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</si>
  <si>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</si>
  <si>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</si>
  <si>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</si>
  <si>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</si>
  <si>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</si>
  <si>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</si>
  <si>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</si>
  <si>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</si>
  <si>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</si>
  <si>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</si>
  <si>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</si>
  <si>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</si>
  <si>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</si>
  <si>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</si>
  <si>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</si>
  <si>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</si>
  <si>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</si>
  <si>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</si>
  <si>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</si>
  <si>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</si>
  <si>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</si>
  <si>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</si>
  <si>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</si>
  <si>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</si>
  <si>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</si>
  <si>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</si>
  <si>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</si>
  <si>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</si>
  <si>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</si>
  <si>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</si>
  <si>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</si>
  <si>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</si>
  <si>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</si>
  <si>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</si>
  <si>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</si>
  <si>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</si>
  <si>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</si>
  <si>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</si>
  <si>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</si>
  <si>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</si>
  <si>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</si>
  <si>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</si>
  <si>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</si>
  <si>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</si>
  <si>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</si>
  <si>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</si>
  <si>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</si>
  <si>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</si>
  <si>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</si>
  <si>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</si>
  <si>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</si>
  <si>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</si>
  <si>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</si>
  <si>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</si>
  <si>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</si>
  <si>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</si>
  <si>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</si>
  <si>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</si>
  <si>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</si>
  <si>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</si>
  <si>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小山町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</si>
  <si>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</si>
  <si>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</si>
  <si>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</si>
  <si>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</si>
  <si>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</si>
  <si>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</si>
  <si>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</si>
  <si>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</si>
  <si>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</si>
  <si>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</si>
  <si>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</si>
  <si>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</si>
  <si>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</si>
  <si>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</si>
  <si>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</si>
  <si>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</si>
  <si>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今後も人口減少等による有収水量の減少や、汚水処理に関する経常経費の増加により、下水道事業の財政状況はますます悪化する見込みです。
　将来的に施設や管路の更新が本格化することに向け、企業会計を導入することで財務状況の見える化を図り、経費の見直しや事務事業の広域化・共同化等による歳出抑制や、定期的な適正使用料の設定による財源確保を検討し、長期的な財政の健全化を目指していきます。</t>
    <rPh sb="69" eb="72">
      <t>ショウライテキ</t>
    </rPh>
    <rPh sb="73" eb="75">
      <t>シセツ</t>
    </rPh>
    <rPh sb="76" eb="78">
      <t>カンロ</t>
    </rPh>
    <rPh sb="79" eb="81">
      <t>コウシン</t>
    </rPh>
    <rPh sb="82" eb="85">
      <t>ホンカクカ</t>
    </rPh>
    <rPh sb="90" eb="91">
      <t>ム</t>
    </rPh>
    <rPh sb="93" eb="95">
      <t>キギョウ</t>
    </rPh>
    <rPh sb="95" eb="97">
      <t>カイケイ</t>
    </rPh>
    <rPh sb="98" eb="100">
      <t>ドウニュウ</t>
    </rPh>
    <rPh sb="105" eb="107">
      <t>ザイム</t>
    </rPh>
    <rPh sb="107" eb="109">
      <t>ジョウキョウ</t>
    </rPh>
    <rPh sb="110" eb="111">
      <t>ミ</t>
    </rPh>
    <rPh sb="113" eb="114">
      <t>カ</t>
    </rPh>
    <rPh sb="147" eb="150">
      <t>テイキテキ</t>
    </rPh>
    <rPh sb="153" eb="155">
      <t>シヨウ</t>
    </rPh>
    <rPh sb="155" eb="156">
      <t>リョウ</t>
    </rPh>
    <rPh sb="182" eb="184">
      <t>メザ</t>
    </rPh>
    <phoneticPr fontId="1"/>
  </si>
  <si>
    <r>
      <t xml:space="preserve">
　</t>
    </r>
    <r>
      <rPr>
        <sz val="11"/>
        <color auto="1"/>
        <rFont val="ＭＳ ゴシック"/>
      </rPr>
      <t>汚水処理費に対する一般会計繰入金の繰入基準に従い、一般会計繰入金の大部分を収益的収入として計上することとなったため、①収益的収支比率が100％を超える水準となりました。しかし、令和２年度から地方公営企業法適用に要する経費が生じたことにより（令和４年度まで）、⑤経費回収率が例年より低くなっています。地方債償還金の金額も今後数年間は上昇傾向が続くため、繰入金に頼らざるを得ない状況です。使用料単価も適正な単価とされている150円を下回っていることから、令和４年度に使用料改定を実施することとしています。
 地方債元金償還金相当分は一般会計繰入金で賄うこととしているため、④企業債残高対事業規模比率は０％（※）になります。
　下水道整備区域内の多くの方々に接続していただいているため、⑧水洗化率は類似団体平均を大きく上回っていますが、⑦施設利用率が類似団体より低い値が続いています。想定していた計画人口と比較し区域内人口が及ばない中、現在の処理能力の一部は、不測の事態におけるバックアップ的なものと捉えていますが、今後処理場設備の更新に合わせたダウンサイジングの検討や、広域化・共同化の観点から有益な方策を県や他団体とともに検討します。
（※）一般会計負担分を除くと
事業債残高652,079千円÷営業収益87,664千円×100
＝743.84％　　になります。</t>
    </r>
    <rPh sb="66" eb="68">
      <t>ヒリツ</t>
    </rPh>
    <rPh sb="74" eb="75">
      <t>コ</t>
    </rPh>
    <rPh sb="77" eb="79">
      <t>スイジュン</t>
    </rPh>
    <rPh sb="90" eb="92">
      <t>レイワ</t>
    </rPh>
    <rPh sb="93" eb="95">
      <t>ネンド</t>
    </rPh>
    <rPh sb="97" eb="99">
      <t>チホウ</t>
    </rPh>
    <rPh sb="99" eb="101">
      <t>コウエイ</t>
    </rPh>
    <rPh sb="101" eb="103">
      <t>キギョウ</t>
    </rPh>
    <rPh sb="103" eb="104">
      <t>ホウ</t>
    </rPh>
    <rPh sb="104" eb="106">
      <t>テキヨウ</t>
    </rPh>
    <rPh sb="107" eb="108">
      <t>ヨウ</t>
    </rPh>
    <rPh sb="110" eb="112">
      <t>ケイヒ</t>
    </rPh>
    <rPh sb="113" eb="114">
      <t>ショウ</t>
    </rPh>
    <rPh sb="122" eb="124">
      <t>レイワ</t>
    </rPh>
    <rPh sb="125" eb="127">
      <t>ネンド</t>
    </rPh>
    <rPh sb="132" eb="134">
      <t>ケイヒ</t>
    </rPh>
    <rPh sb="134" eb="136">
      <t>カイシュウ</t>
    </rPh>
    <rPh sb="136" eb="137">
      <t>リツ</t>
    </rPh>
    <rPh sb="138" eb="140">
      <t>レイネン</t>
    </rPh>
    <rPh sb="142" eb="143">
      <t>ヒク</t>
    </rPh>
    <rPh sb="151" eb="153">
      <t>チホウ</t>
    </rPh>
    <rPh sb="153" eb="154">
      <t>サイ</t>
    </rPh>
    <rPh sb="154" eb="156">
      <t>ショウカン</t>
    </rPh>
    <rPh sb="156" eb="157">
      <t>キン</t>
    </rPh>
    <rPh sb="158" eb="160">
      <t>キンガク</t>
    </rPh>
    <rPh sb="161" eb="163">
      <t>コンゴ</t>
    </rPh>
    <rPh sb="163" eb="166">
      <t>スウネンカン</t>
    </rPh>
    <rPh sb="167" eb="169">
      <t>ジョウショウ</t>
    </rPh>
    <rPh sb="169" eb="171">
      <t>ケイコウ</t>
    </rPh>
    <rPh sb="172" eb="173">
      <t>ツヅ</t>
    </rPh>
    <rPh sb="177" eb="179">
      <t>クリイレ</t>
    </rPh>
    <rPh sb="179" eb="180">
      <t>キン</t>
    </rPh>
    <rPh sb="181" eb="182">
      <t>タヨ</t>
    </rPh>
    <rPh sb="186" eb="187">
      <t>エ</t>
    </rPh>
    <rPh sb="189" eb="191">
      <t>ジョウキョウ</t>
    </rPh>
    <rPh sb="194" eb="197">
      <t>シヨウリョウ</t>
    </rPh>
    <rPh sb="197" eb="199">
      <t>タンカ</t>
    </rPh>
    <rPh sb="200" eb="202">
      <t>テキセイ</t>
    </rPh>
    <rPh sb="203" eb="205">
      <t>タンカ</t>
    </rPh>
    <rPh sb="214" eb="215">
      <t>エン</t>
    </rPh>
    <rPh sb="216" eb="218">
      <t>シタマワ</t>
    </rPh>
    <rPh sb="374" eb="376">
      <t>ルイジ</t>
    </rPh>
    <rPh sb="376" eb="378">
      <t>ダンタイ</t>
    </rPh>
    <rPh sb="380" eb="381">
      <t>ヒク</t>
    </rPh>
    <rPh sb="382" eb="383">
      <t>アタイ</t>
    </rPh>
    <rPh sb="384" eb="385">
      <t>ツヅ</t>
    </rPh>
    <rPh sb="391" eb="393">
      <t>ソウテイ</t>
    </rPh>
    <rPh sb="397" eb="399">
      <t>ケイカク</t>
    </rPh>
    <rPh sb="399" eb="401">
      <t>ジンコウ</t>
    </rPh>
    <rPh sb="402" eb="404">
      <t>ヒカク</t>
    </rPh>
    <rPh sb="405" eb="407">
      <t>クイキ</t>
    </rPh>
    <rPh sb="407" eb="408">
      <t>ナイ</t>
    </rPh>
    <rPh sb="408" eb="410">
      <t>ジンコウ</t>
    </rPh>
    <rPh sb="411" eb="412">
      <t>オヨ</t>
    </rPh>
    <rPh sb="415" eb="416">
      <t>ナカ</t>
    </rPh>
    <rPh sb="417" eb="419">
      <t>ゲンザイ</t>
    </rPh>
    <rPh sb="420" eb="422">
      <t>ショリ</t>
    </rPh>
    <rPh sb="422" eb="424">
      <t>ノウリョク</t>
    </rPh>
    <rPh sb="425" eb="427">
      <t>イチブ</t>
    </rPh>
    <rPh sb="429" eb="431">
      <t>フソク</t>
    </rPh>
    <rPh sb="432" eb="434">
      <t>ジタイ</t>
    </rPh>
    <rPh sb="444" eb="445">
      <t>テキ</t>
    </rPh>
    <rPh sb="449" eb="450">
      <t>トラ</t>
    </rPh>
    <rPh sb="459" eb="462">
      <t>ショリジョウ</t>
    </rPh>
    <rPh sb="462" eb="464">
      <t>セツビ</t>
    </rPh>
    <rPh sb="465" eb="467">
      <t>コウシン</t>
    </rPh>
    <rPh sb="468" eb="469">
      <t>ア</t>
    </rPh>
    <rPh sb="481" eb="483">
      <t>ケントウ</t>
    </rPh>
    <rPh sb="485" eb="488">
      <t>コウイキカ</t>
    </rPh>
    <rPh sb="489" eb="492">
      <t>キョウドウカ</t>
    </rPh>
    <rPh sb="493" eb="495">
      <t>カンテン</t>
    </rPh>
    <rPh sb="497" eb="499">
      <t>ユウエキ</t>
    </rPh>
    <rPh sb="500" eb="502">
      <t>ホウサク</t>
    </rPh>
    <rPh sb="503" eb="504">
      <t>ケン</t>
    </rPh>
    <rPh sb="505" eb="506">
      <t>タ</t>
    </rPh>
    <rPh sb="512" eb="514">
      <t>ケントウ</t>
    </rPh>
    <rPh sb="523" eb="525">
      <t>イッパン</t>
    </rPh>
    <rPh sb="525" eb="527">
      <t>カイケイ</t>
    </rPh>
    <phoneticPr fontId="1"/>
  </si>
  <si>
    <t xml:space="preserve">
 本町下水道事業は、平成11年度より供用開始しています。下水道施設については、ストックマネジメント計画を策定しています。下水道事業の安定な運営を維持するため、計画に沿って国庫補助金等財源を活用しながら施設の改修を行っていきます。また、管渠の標準耐用年数は50年とされており（国土交通省通知）、当面の間は耐用年数を経過する管渠はありません。今後はストックマネジメント計画を基に安全に運営していく上で必要な管路の点検調査を実施し、管路の状況を確認していきます。
</t>
    <rPh sb="184" eb="186">
      <t>ケイカク</t>
    </rPh>
    <rPh sb="187" eb="188">
      <t>モト</t>
    </rPh>
    <rPh sb="189" eb="191">
      <t>アンゼン</t>
    </rPh>
    <rPh sb="192" eb="194">
      <t>ウンエイ</t>
    </rPh>
    <rPh sb="198" eb="199">
      <t>ウエ</t>
    </rPh>
    <rPh sb="200" eb="202">
      <t>ヒツヨウ</t>
    </rPh>
    <rPh sb="203" eb="205">
      <t>カンロ</t>
    </rPh>
    <rPh sb="206" eb="208">
      <t>テンケン</t>
    </rPh>
    <rPh sb="215" eb="217">
      <t>カンロ</t>
    </rPh>
    <rPh sb="218" eb="220">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</si>
</sst>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0.12</c:v>
                </c:pt>
                <c:pt idx="2">
                  <c:v>0.1</c:v>
                </c:pt>
                <c:pt idx="3">
                  <c:v>0.32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39.6</c:v>
                </c:pt>
                <c:pt idx="1">
                  <c:v>40.15</c:v>
                </c:pt>
                <c:pt idx="2">
                  <c:v>39.83</c:v>
                </c:pt>
                <c:pt idx="3">
                  <c:v>40.65</c:v>
                </c:pt>
                <c:pt idx="4">
                  <c:v>38.049999999999997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50.24</c:v>
                </c:pt>
                <c:pt idx="1">
                  <c:v>49.68</c:v>
                </c:pt>
                <c:pt idx="2">
                  <c:v>49.27</c:v>
                </c:pt>
                <c:pt idx="3">
                  <c:v>49.47</c:v>
                </c:pt>
                <c:pt idx="4">
                  <c:v>48.19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95.88</c:v>
                </c:pt>
                <c:pt idx="1">
                  <c:v>92.44</c:v>
                </c:pt>
                <c:pt idx="2">
                  <c:v>94.12</c:v>
                </c:pt>
                <c:pt idx="3">
                  <c:v>93.85</c:v>
                </c:pt>
                <c:pt idx="4">
                  <c:v>94.53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84.17</c:v>
                </c:pt>
                <c:pt idx="1">
                  <c:v>83.35</c:v>
                </c:pt>
                <c:pt idx="2">
                  <c:v>83.16</c:v>
                </c:pt>
                <c:pt idx="3">
                  <c:v>82.06</c:v>
                </c:pt>
                <c:pt idx="4">
                  <c:v>82.26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102.92</c:v>
                </c:pt>
                <c:pt idx="1">
                  <c:v>100.6</c:v>
                </c:pt>
                <c:pt idx="2">
                  <c:v>100.37</c:v>
                </c:pt>
                <c:pt idx="3">
                  <c:v>98.12</c:v>
                </c:pt>
                <c:pt idx="4">
                  <c:v>101.8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1124.26</c:v>
                </c:pt>
                <c:pt idx="1">
                  <c:v>1048.23</c:v>
                </c:pt>
                <c:pt idx="2">
                  <c:v>1130.42</c:v>
                </c:pt>
                <c:pt idx="3">
                  <c:v>1245.0999999999999</c:v>
                </c:pt>
                <c:pt idx="4">
                  <c:v>1108.8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94.58</c:v>
                </c:pt>
                <c:pt idx="1">
                  <c:v>95.03</c:v>
                </c:pt>
                <c:pt idx="2">
                  <c:v>94.43</c:v>
                </c:pt>
                <c:pt idx="3">
                  <c:v>90.16</c:v>
                </c:pt>
                <c:pt idx="4">
                  <c:v>84.47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80.58</c:v>
                </c:pt>
                <c:pt idx="1">
                  <c:v>78.92</c:v>
                </c:pt>
                <c:pt idx="2">
                  <c:v>74.17</c:v>
                </c:pt>
                <c:pt idx="3">
                  <c:v>79.77</c:v>
                </c:pt>
                <c:pt idx="4">
                  <c:v>79.63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150</c:v>
                </c:pt>
                <c:pt idx="1">
                  <c:v>150</c:v>
                </c:pt>
                <c:pt idx="2">
                  <c:v>152.91999999999999</c:v>
                </c:pt>
                <c:pt idx="3">
                  <c:v>158.87</c:v>
                </c:pt>
                <c:pt idx="4">
                  <c:v>172.46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216.21</c:v>
                </c:pt>
                <c:pt idx="1">
                  <c:v>220.31</c:v>
                </c:pt>
                <c:pt idx="2">
                  <c:v>230.95</c:v>
                </c:pt>
                <c:pt idx="3">
                  <c:v>214.56</c:v>
                </c:pt>
                <c:pt idx="4">
                  <c:v>213.66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小山町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17836</v>
      </c>
      <c r="AM8" s="21"/>
      <c r="AN8" s="21"/>
      <c r="AO8" s="21"/>
      <c r="AP8" s="21"/>
      <c r="AQ8" s="21"/>
      <c r="AR8" s="21"/>
      <c r="AS8" s="21"/>
      <c r="AT8" s="7">
        <f>データ!T6</f>
        <v>135.74</v>
      </c>
      <c r="AU8" s="7"/>
      <c r="AV8" s="7"/>
      <c r="AW8" s="7"/>
      <c r="AX8" s="7"/>
      <c r="AY8" s="7"/>
      <c r="AZ8" s="7"/>
      <c r="BA8" s="7"/>
      <c r="BB8" s="7">
        <f>データ!U6</f>
        <v>131.4</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22.03</v>
      </c>
      <c r="Q10" s="7"/>
      <c r="R10" s="7"/>
      <c r="S10" s="7"/>
      <c r="T10" s="7"/>
      <c r="U10" s="7"/>
      <c r="V10" s="7"/>
      <c r="W10" s="7">
        <f>データ!Q6</f>
        <v>103.22</v>
      </c>
      <c r="X10" s="7"/>
      <c r="Y10" s="7"/>
      <c r="Z10" s="7"/>
      <c r="AA10" s="7"/>
      <c r="AB10" s="7"/>
      <c r="AC10" s="7"/>
      <c r="AD10" s="21">
        <f>データ!R6</f>
        <v>2200</v>
      </c>
      <c r="AE10" s="21"/>
      <c r="AF10" s="21"/>
      <c r="AG10" s="21"/>
      <c r="AH10" s="21"/>
      <c r="AI10" s="21"/>
      <c r="AJ10" s="21"/>
      <c r="AK10" s="2"/>
      <c r="AL10" s="21">
        <f>データ!V6</f>
        <v>3892</v>
      </c>
      <c r="AM10" s="21"/>
      <c r="AN10" s="21"/>
      <c r="AO10" s="21"/>
      <c r="AP10" s="21"/>
      <c r="AQ10" s="21"/>
      <c r="AR10" s="21"/>
      <c r="AS10" s="21"/>
      <c r="AT10" s="7">
        <f>データ!W6</f>
        <v>2.02</v>
      </c>
      <c r="AU10" s="7"/>
      <c r="AV10" s="7"/>
      <c r="AW10" s="7"/>
      <c r="AX10" s="7"/>
      <c r="AY10" s="7"/>
      <c r="AZ10" s="7"/>
      <c r="BA10" s="7"/>
      <c r="BB10" s="7">
        <f>データ!X6</f>
        <v>1926.73</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115</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【669.11】</v>
      </c>
      <c r="I86" s="12" t="str">
        <f>データ!CA6</f>
        <v>【99.73】</v>
      </c>
      <c r="J86" s="12" t="str">
        <f>データ!CL6</f>
        <v>【134.98】</v>
      </c>
      <c r="K86" s="12" t="str">
        <f>データ!CW6</f>
        <v>【59.99】</v>
      </c>
      <c r="L86" s="12" t="str">
        <f>データ!DH6</f>
        <v>【95.72】</v>
      </c>
      <c r="M86" s="12" t="s">
        <v>40</v>
      </c>
      <c r="N86" s="12" t="s">
        <v>40</v>
      </c>
      <c r="O86" s="12" t="str">
        <f>データ!EO6</f>
        <v>【0.24】</v>
      </c>
    </row>
  </sheetData>
  <sheetProtection algorithmName="SHA-512" hashValue="na+PG+IF6zh3gfxYgdfTpw9YT9e4/uOzpny0J8afWmhFS2Nt2FpwmreTAaCwO3PZBTi8qTAjFD0HWzHdINtd9g==" saltValue="04HaUklb66KjxArSpwPW+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58</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33</v>
      </c>
      <c r="C3" s="64" t="s">
        <v>60</v>
      </c>
      <c r="D3" s="64" t="s">
        <v>61</v>
      </c>
      <c r="E3" s="64" t="s">
        <v>4</v>
      </c>
      <c r="F3" s="64" t="s">
        <v>3</v>
      </c>
      <c r="G3" s="64" t="s">
        <v>27</v>
      </c>
      <c r="H3" s="71" t="s">
        <v>57</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62</v>
      </c>
      <c r="B4" s="65"/>
      <c r="C4" s="65"/>
      <c r="D4" s="65"/>
      <c r="E4" s="65"/>
      <c r="F4" s="65"/>
      <c r="G4" s="65"/>
      <c r="H4" s="72"/>
      <c r="I4" s="75"/>
      <c r="J4" s="75"/>
      <c r="K4" s="75"/>
      <c r="L4" s="75"/>
      <c r="M4" s="75"/>
      <c r="N4" s="75"/>
      <c r="O4" s="75"/>
      <c r="P4" s="75"/>
      <c r="Q4" s="75"/>
      <c r="R4" s="75"/>
      <c r="S4" s="75"/>
      <c r="T4" s="75"/>
      <c r="U4" s="75"/>
      <c r="V4" s="75"/>
      <c r="W4" s="75"/>
      <c r="X4" s="80"/>
      <c r="Y4" s="83" t="s">
        <v>26</v>
      </c>
      <c r="Z4" s="83"/>
      <c r="AA4" s="83"/>
      <c r="AB4" s="83"/>
      <c r="AC4" s="83"/>
      <c r="AD4" s="83"/>
      <c r="AE4" s="83"/>
      <c r="AF4" s="83"/>
      <c r="AG4" s="83"/>
      <c r="AH4" s="83"/>
      <c r="AI4" s="83"/>
      <c r="AJ4" s="83" t="s">
        <v>47</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15</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c r="A5" s="62" t="s">
        <v>69</v>
      </c>
      <c r="B5" s="66"/>
      <c r="C5" s="66"/>
      <c r="D5" s="66"/>
      <c r="E5" s="66"/>
      <c r="F5" s="66"/>
      <c r="G5" s="66"/>
      <c r="H5" s="73" t="s">
        <v>59</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46</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5" s="61" customFormat="1">
      <c r="A6" s="62" t="s">
        <v>95</v>
      </c>
      <c r="B6" s="67">
        <f t="shared" ref="B6:X6" si="1">B7</f>
        <v>2021</v>
      </c>
      <c r="C6" s="67">
        <f t="shared" si="1"/>
        <v>223441</v>
      </c>
      <c r="D6" s="67">
        <f t="shared" si="1"/>
        <v>47</v>
      </c>
      <c r="E6" s="67">
        <f t="shared" si="1"/>
        <v>17</v>
      </c>
      <c r="F6" s="67">
        <f t="shared" si="1"/>
        <v>1</v>
      </c>
      <c r="G6" s="67">
        <f t="shared" si="1"/>
        <v>0</v>
      </c>
      <c r="H6" s="67" t="str">
        <f t="shared" si="1"/>
        <v>静岡県　小山町</v>
      </c>
      <c r="I6" s="67" t="str">
        <f t="shared" si="1"/>
        <v>法非適用</v>
      </c>
      <c r="J6" s="67" t="str">
        <f t="shared" si="1"/>
        <v>下水道事業</v>
      </c>
      <c r="K6" s="67" t="str">
        <f t="shared" si="1"/>
        <v>公共下水道</v>
      </c>
      <c r="L6" s="67" t="str">
        <f t="shared" si="1"/>
        <v>Cd2</v>
      </c>
      <c r="M6" s="67" t="str">
        <f t="shared" si="1"/>
        <v>非設置</v>
      </c>
      <c r="N6" s="76" t="str">
        <f t="shared" si="1"/>
        <v>-</v>
      </c>
      <c r="O6" s="76" t="str">
        <f t="shared" si="1"/>
        <v>該当数値なし</v>
      </c>
      <c r="P6" s="76">
        <f t="shared" si="1"/>
        <v>22.03</v>
      </c>
      <c r="Q6" s="76">
        <f t="shared" si="1"/>
        <v>103.22</v>
      </c>
      <c r="R6" s="76">
        <f t="shared" si="1"/>
        <v>2200</v>
      </c>
      <c r="S6" s="76">
        <f t="shared" si="1"/>
        <v>17836</v>
      </c>
      <c r="T6" s="76">
        <f t="shared" si="1"/>
        <v>135.74</v>
      </c>
      <c r="U6" s="76">
        <f t="shared" si="1"/>
        <v>131.4</v>
      </c>
      <c r="V6" s="76">
        <f t="shared" si="1"/>
        <v>3892</v>
      </c>
      <c r="W6" s="76">
        <f t="shared" si="1"/>
        <v>2.02</v>
      </c>
      <c r="X6" s="76">
        <f t="shared" si="1"/>
        <v>1926.73</v>
      </c>
      <c r="Y6" s="84">
        <f t="shared" ref="Y6:AH6" si="2">IF(Y7="",NA(),Y7)</f>
        <v>102.92</v>
      </c>
      <c r="Z6" s="84">
        <f t="shared" si="2"/>
        <v>100.6</v>
      </c>
      <c r="AA6" s="84">
        <f t="shared" si="2"/>
        <v>100.37</v>
      </c>
      <c r="AB6" s="84">
        <f t="shared" si="2"/>
        <v>98.12</v>
      </c>
      <c r="AC6" s="84">
        <f t="shared" si="2"/>
        <v>101.8</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76">
        <f t="shared" ref="BF6:BO6" si="5">IF(BF7="",NA(),BF7)</f>
        <v>0</v>
      </c>
      <c r="BG6" s="76">
        <f t="shared" si="5"/>
        <v>0</v>
      </c>
      <c r="BH6" s="76">
        <f t="shared" si="5"/>
        <v>0</v>
      </c>
      <c r="BI6" s="76">
        <f t="shared" si="5"/>
        <v>0</v>
      </c>
      <c r="BJ6" s="76">
        <f t="shared" si="5"/>
        <v>0</v>
      </c>
      <c r="BK6" s="84">
        <f t="shared" si="5"/>
        <v>1124.26</v>
      </c>
      <c r="BL6" s="84">
        <f t="shared" si="5"/>
        <v>1048.23</v>
      </c>
      <c r="BM6" s="84">
        <f t="shared" si="5"/>
        <v>1130.42</v>
      </c>
      <c r="BN6" s="84">
        <f t="shared" si="5"/>
        <v>1245.0999999999999</v>
      </c>
      <c r="BO6" s="84">
        <f t="shared" si="5"/>
        <v>1108.8</v>
      </c>
      <c r="BP6" s="76" t="str">
        <f>IF(BP7="","",IF(BP7="-","【-】","【"&amp;SUBSTITUTE(TEXT(BP7,"#,##0.00"),"-","△")&amp;"】"))</f>
        <v>【669.11】</v>
      </c>
      <c r="BQ6" s="84">
        <f t="shared" ref="BQ6:BZ6" si="6">IF(BQ7="",NA(),BQ7)</f>
        <v>94.58</v>
      </c>
      <c r="BR6" s="84">
        <f t="shared" si="6"/>
        <v>95.03</v>
      </c>
      <c r="BS6" s="84">
        <f t="shared" si="6"/>
        <v>94.43</v>
      </c>
      <c r="BT6" s="84">
        <f t="shared" si="6"/>
        <v>90.16</v>
      </c>
      <c r="BU6" s="84">
        <f t="shared" si="6"/>
        <v>84.47</v>
      </c>
      <c r="BV6" s="84">
        <f t="shared" si="6"/>
        <v>80.58</v>
      </c>
      <c r="BW6" s="84">
        <f t="shared" si="6"/>
        <v>78.92</v>
      </c>
      <c r="BX6" s="84">
        <f t="shared" si="6"/>
        <v>74.17</v>
      </c>
      <c r="BY6" s="84">
        <f t="shared" si="6"/>
        <v>79.77</v>
      </c>
      <c r="BZ6" s="84">
        <f t="shared" si="6"/>
        <v>79.63</v>
      </c>
      <c r="CA6" s="76" t="str">
        <f>IF(CA7="","",IF(CA7="-","【-】","【"&amp;SUBSTITUTE(TEXT(CA7,"#,##0.00"),"-","△")&amp;"】"))</f>
        <v>【99.73】</v>
      </c>
      <c r="CB6" s="84">
        <f t="shared" ref="CB6:CK6" si="7">IF(CB7="",NA(),CB7)</f>
        <v>150</v>
      </c>
      <c r="CC6" s="84">
        <f t="shared" si="7"/>
        <v>150</v>
      </c>
      <c r="CD6" s="84">
        <f t="shared" si="7"/>
        <v>152.91999999999999</v>
      </c>
      <c r="CE6" s="84">
        <f t="shared" si="7"/>
        <v>158.87</v>
      </c>
      <c r="CF6" s="84">
        <f t="shared" si="7"/>
        <v>172.46</v>
      </c>
      <c r="CG6" s="84">
        <f t="shared" si="7"/>
        <v>216.21</v>
      </c>
      <c r="CH6" s="84">
        <f t="shared" si="7"/>
        <v>220.31</v>
      </c>
      <c r="CI6" s="84">
        <f t="shared" si="7"/>
        <v>230.95</v>
      </c>
      <c r="CJ6" s="84">
        <f t="shared" si="7"/>
        <v>214.56</v>
      </c>
      <c r="CK6" s="84">
        <f t="shared" si="7"/>
        <v>213.66</v>
      </c>
      <c r="CL6" s="76" t="str">
        <f>IF(CL7="","",IF(CL7="-","【-】","【"&amp;SUBSTITUTE(TEXT(CL7,"#,##0.00"),"-","△")&amp;"】"))</f>
        <v>【134.98】</v>
      </c>
      <c r="CM6" s="84">
        <f t="shared" ref="CM6:CV6" si="8">IF(CM7="",NA(),CM7)</f>
        <v>39.6</v>
      </c>
      <c r="CN6" s="84">
        <f t="shared" si="8"/>
        <v>40.15</v>
      </c>
      <c r="CO6" s="84">
        <f t="shared" si="8"/>
        <v>39.83</v>
      </c>
      <c r="CP6" s="84">
        <f t="shared" si="8"/>
        <v>40.65</v>
      </c>
      <c r="CQ6" s="84">
        <f t="shared" si="8"/>
        <v>38.049999999999997</v>
      </c>
      <c r="CR6" s="84">
        <f t="shared" si="8"/>
        <v>50.24</v>
      </c>
      <c r="CS6" s="84">
        <f t="shared" si="8"/>
        <v>49.68</v>
      </c>
      <c r="CT6" s="84">
        <f t="shared" si="8"/>
        <v>49.27</v>
      </c>
      <c r="CU6" s="84">
        <f t="shared" si="8"/>
        <v>49.47</v>
      </c>
      <c r="CV6" s="84">
        <f t="shared" si="8"/>
        <v>48.19</v>
      </c>
      <c r="CW6" s="76" t="str">
        <f>IF(CW7="","",IF(CW7="-","【-】","【"&amp;SUBSTITUTE(TEXT(CW7,"#,##0.00"),"-","△")&amp;"】"))</f>
        <v>【59.99】</v>
      </c>
      <c r="CX6" s="84">
        <f t="shared" ref="CX6:DG6" si="9">IF(CX7="",NA(),CX7)</f>
        <v>95.88</v>
      </c>
      <c r="CY6" s="84">
        <f t="shared" si="9"/>
        <v>92.44</v>
      </c>
      <c r="CZ6" s="84">
        <f t="shared" si="9"/>
        <v>94.12</v>
      </c>
      <c r="DA6" s="84">
        <f t="shared" si="9"/>
        <v>93.85</v>
      </c>
      <c r="DB6" s="84">
        <f t="shared" si="9"/>
        <v>94.53</v>
      </c>
      <c r="DC6" s="84">
        <f t="shared" si="9"/>
        <v>84.17</v>
      </c>
      <c r="DD6" s="84">
        <f t="shared" si="9"/>
        <v>83.35</v>
      </c>
      <c r="DE6" s="84">
        <f t="shared" si="9"/>
        <v>83.16</v>
      </c>
      <c r="DF6" s="84">
        <f t="shared" si="9"/>
        <v>82.06</v>
      </c>
      <c r="DG6" s="84">
        <f t="shared" si="9"/>
        <v>82.26</v>
      </c>
      <c r="DH6" s="76" t="str">
        <f>IF(DH7="","",IF(DH7="-","【-】","【"&amp;SUBSTITUTE(TEXT(DH7,"#,##0.00"),"-","△")&amp;"】"))</f>
        <v>【95.72】</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76">
        <f t="shared" si="12"/>
        <v>0</v>
      </c>
      <c r="EH6" s="76">
        <f t="shared" si="12"/>
        <v>0</v>
      </c>
      <c r="EI6" s="76">
        <f t="shared" si="12"/>
        <v>0</v>
      </c>
      <c r="EJ6" s="84">
        <f t="shared" si="12"/>
        <v>0.13</v>
      </c>
      <c r="EK6" s="84">
        <f t="shared" si="12"/>
        <v>0.12</v>
      </c>
      <c r="EL6" s="84">
        <f t="shared" si="12"/>
        <v>0.1</v>
      </c>
      <c r="EM6" s="84">
        <f t="shared" si="12"/>
        <v>0.32</v>
      </c>
      <c r="EN6" s="84">
        <f t="shared" si="12"/>
        <v>0.1</v>
      </c>
      <c r="EO6" s="76" t="str">
        <f>IF(EO7="","",IF(EO7="-","【-】","【"&amp;SUBSTITUTE(TEXT(EO7,"#,##0.00"),"-","△")&amp;"】"))</f>
        <v>【0.24】</v>
      </c>
    </row>
    <row r="7" spans="1:145" s="61" customFormat="1">
      <c r="A7" s="62"/>
      <c r="B7" s="68">
        <v>2021</v>
      </c>
      <c r="C7" s="68">
        <v>223441</v>
      </c>
      <c r="D7" s="68">
        <v>47</v>
      </c>
      <c r="E7" s="68">
        <v>17</v>
      </c>
      <c r="F7" s="68">
        <v>1</v>
      </c>
      <c r="G7" s="68">
        <v>0</v>
      </c>
      <c r="H7" s="68" t="s">
        <v>96</v>
      </c>
      <c r="I7" s="68" t="s">
        <v>97</v>
      </c>
      <c r="J7" s="68" t="s">
        <v>98</v>
      </c>
      <c r="K7" s="68" t="s">
        <v>99</v>
      </c>
      <c r="L7" s="68" t="s">
        <v>100</v>
      </c>
      <c r="M7" s="68" t="s">
        <v>101</v>
      </c>
      <c r="N7" s="77" t="s">
        <v>40</v>
      </c>
      <c r="O7" s="77" t="s">
        <v>102</v>
      </c>
      <c r="P7" s="77">
        <v>22.03</v>
      </c>
      <c r="Q7" s="77">
        <v>103.22</v>
      </c>
      <c r="R7" s="77">
        <v>2200</v>
      </c>
      <c r="S7" s="77">
        <v>17836</v>
      </c>
      <c r="T7" s="77">
        <v>135.74</v>
      </c>
      <c r="U7" s="77">
        <v>131.4</v>
      </c>
      <c r="V7" s="77">
        <v>3892</v>
      </c>
      <c r="W7" s="77">
        <v>2.02</v>
      </c>
      <c r="X7" s="77">
        <v>1926.73</v>
      </c>
      <c r="Y7" s="77">
        <v>102.92</v>
      </c>
      <c r="Z7" s="77">
        <v>100.6</v>
      </c>
      <c r="AA7" s="77">
        <v>100.37</v>
      </c>
      <c r="AB7" s="77">
        <v>98.12</v>
      </c>
      <c r="AC7" s="77">
        <v>101.8</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0</v>
      </c>
      <c r="BG7" s="77">
        <v>0</v>
      </c>
      <c r="BH7" s="77">
        <v>0</v>
      </c>
      <c r="BI7" s="77">
        <v>0</v>
      </c>
      <c r="BJ7" s="77">
        <v>0</v>
      </c>
      <c r="BK7" s="77">
        <v>1124.26</v>
      </c>
      <c r="BL7" s="77">
        <v>1048.23</v>
      </c>
      <c r="BM7" s="77">
        <v>1130.42</v>
      </c>
      <c r="BN7" s="77">
        <v>1245.0999999999999</v>
      </c>
      <c r="BO7" s="77">
        <v>1108.8</v>
      </c>
      <c r="BP7" s="77">
        <v>669.11</v>
      </c>
      <c r="BQ7" s="77">
        <v>94.58</v>
      </c>
      <c r="BR7" s="77">
        <v>95.03</v>
      </c>
      <c r="BS7" s="77">
        <v>94.43</v>
      </c>
      <c r="BT7" s="77">
        <v>90.16</v>
      </c>
      <c r="BU7" s="77">
        <v>84.47</v>
      </c>
      <c r="BV7" s="77">
        <v>80.58</v>
      </c>
      <c r="BW7" s="77">
        <v>78.92</v>
      </c>
      <c r="BX7" s="77">
        <v>74.17</v>
      </c>
      <c r="BY7" s="77">
        <v>79.77</v>
      </c>
      <c r="BZ7" s="77">
        <v>79.63</v>
      </c>
      <c r="CA7" s="77">
        <v>99.73</v>
      </c>
      <c r="CB7" s="77">
        <v>150</v>
      </c>
      <c r="CC7" s="77">
        <v>150</v>
      </c>
      <c r="CD7" s="77">
        <v>152.91999999999999</v>
      </c>
      <c r="CE7" s="77">
        <v>158.87</v>
      </c>
      <c r="CF7" s="77">
        <v>172.46</v>
      </c>
      <c r="CG7" s="77">
        <v>216.21</v>
      </c>
      <c r="CH7" s="77">
        <v>220.31</v>
      </c>
      <c r="CI7" s="77">
        <v>230.95</v>
      </c>
      <c r="CJ7" s="77">
        <v>214.56</v>
      </c>
      <c r="CK7" s="77">
        <v>213.66</v>
      </c>
      <c r="CL7" s="77">
        <v>134.97999999999999</v>
      </c>
      <c r="CM7" s="77">
        <v>39.6</v>
      </c>
      <c r="CN7" s="77">
        <v>40.15</v>
      </c>
      <c r="CO7" s="77">
        <v>39.83</v>
      </c>
      <c r="CP7" s="77">
        <v>40.65</v>
      </c>
      <c r="CQ7" s="77">
        <v>38.049999999999997</v>
      </c>
      <c r="CR7" s="77">
        <v>50.24</v>
      </c>
      <c r="CS7" s="77">
        <v>49.68</v>
      </c>
      <c r="CT7" s="77">
        <v>49.27</v>
      </c>
      <c r="CU7" s="77">
        <v>49.47</v>
      </c>
      <c r="CV7" s="77">
        <v>48.19</v>
      </c>
      <c r="CW7" s="77">
        <v>59.99</v>
      </c>
      <c r="CX7" s="77">
        <v>95.88</v>
      </c>
      <c r="CY7" s="77">
        <v>92.44</v>
      </c>
      <c r="CZ7" s="77">
        <v>94.12</v>
      </c>
      <c r="DA7" s="77">
        <v>93.85</v>
      </c>
      <c r="DB7" s="77">
        <v>94.53</v>
      </c>
      <c r="DC7" s="77">
        <v>84.17</v>
      </c>
      <c r="DD7" s="77">
        <v>83.35</v>
      </c>
      <c r="DE7" s="77">
        <v>83.16</v>
      </c>
      <c r="DF7" s="77">
        <v>82.06</v>
      </c>
      <c r="DG7" s="77">
        <v>82.26</v>
      </c>
      <c r="DH7" s="77">
        <v>95.72</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0</v>
      </c>
      <c r="EH7" s="77">
        <v>0</v>
      </c>
      <c r="EI7" s="77">
        <v>0</v>
      </c>
      <c r="EJ7" s="77">
        <v>0.13</v>
      </c>
      <c r="EK7" s="77">
        <v>0.12</v>
      </c>
      <c r="EL7" s="77">
        <v>0.1</v>
      </c>
      <c r="EM7" s="77">
        <v>0.32</v>
      </c>
      <c r="EN7" s="77">
        <v>0.1</v>
      </c>
      <c r="EO7" s="77">
        <v>0.24</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2023-01-23T09:32:10Z</cp:lastPrinted>
  <dcterms:created xsi:type="dcterms:W3CDTF">2023-01-12T23:53:34Z</dcterms:created>
  <dcterms:modified xsi:type="dcterms:W3CDTF">2023-02-15T07:01:35Z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2023-02-15T07:01:35Z</vt:filetime>
  </property>
</Properties>
</file>