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F96KKVIIYllMmTH45pMW1zWU9LAmrjKy2VFLM0tuUpA1upZ1OIUrMIKK7SACH69xjcMYiSAN+TlmoULfgvgizA==" workbookSaltValue="LNUyu5/174mhwLllK8t1VQ==" workbookSpinCount="100000"/>
  <bookViews>
    <workbookView xWindow="-120" yWindow="-120" windowWidth="20730" windowHeight="11310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<sst xmlns="http://schemas.openxmlformats.org/spreadsheetml/2006/main" xmlns:r="http://schemas.openxmlformats.org/officeDocument/2006/relationships" count="112" uniqueCount="112">
  <si>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比率(N-1)</t>
    <rPh sb="0" eb="2">
      <t>ヒリツ</t>
    </rPh>
    <phoneticPr fontId="1"/>
  </si>
  <si>
    <t>経営比較分析表（令和3年度決算）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</si>
  <si>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</si>
  <si>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</si>
  <si>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</si>
  <si>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</si>
  <si>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</si>
  <si>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</si>
  <si>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</si>
  <si>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</si>
  <si>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</si>
  <si>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</si>
  <si>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</si>
  <si>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</si>
  <si>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</si>
  <si>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</si>
  <si>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</si>
  <si>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</si>
  <si>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</si>
  <si>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</si>
  <si>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</si>
  <si>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</si>
  <si>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</si>
  <si>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</si>
  <si>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</si>
  <si>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</si>
  <si>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</si>
  <si>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現在給水人口(人)</t>
  </si>
  <si>
    <t>小項目</t>
    <rPh sb="0" eb="3">
      <t>ショウコウモク</t>
    </rPh>
    <phoneticPr fontId="1"/>
  </si>
  <si>
    <t>1⑥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</si>
  <si>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</si>
  <si>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</si>
  <si>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</si>
  <si>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</si>
  <si>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</si>
  <si>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</si>
  <si>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</si>
  <si>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経常収支比率は、令和元年度までは110％以上を確保していたが、令和２年度以降は、コロナウイルス感染症の影響により、町内の営業施設の水道使用量が減り、給水収益が大幅に減少した。この為、経常収支比率が下がり、類似団体の平均値より下回ってしまった。一方で、短期的支払能力を示す流動比率は、平成29年度以降は工事費の未払が無くなり、流動負債が減少したため、流動比率は高水準となっている。企業債残高対給水収益比率については、健全かつ計画的な状態で維持・推移している。
料金回収率については、令和２年度に100％を下回ったが、これは水道料金の２ヶ月無料を実施したため、給水収益が減少し供給単価が下ったためである。今後は耐震化による施設整備を施工していく予定があり、料金改定による収益の改善が課題である。
給水原価は、100円台で維持・推移していたが、令和２年度以降は有収水量が減少したため、給水原価が若干上がった。給水原価は、類似団体平均値との比較においても低めに抑えている。
施設利用率は加入者が年々減少傾向になっているが、ここ数年は横ばいで推移している。
有収率は令和元年度を境に上昇傾向にあるが、70％台で推移しているが、令和３年度には、類似団体平均値よりも上回った。今後も漏水調査等を継続的に行い改善を図り、更なる有収率の向上を図って行く必要がある。</t>
    <rPh sb="36" eb="38">
      <t>イコウ</t>
    </rPh>
    <rPh sb="374" eb="376">
      <t>イコウ</t>
    </rPh>
    <rPh sb="478" eb="480">
      <t>レイワ</t>
    </rPh>
    <rPh sb="480" eb="481">
      <t>ガン</t>
    </rPh>
    <rPh sb="508" eb="510">
      <t>レイワ</t>
    </rPh>
    <rPh sb="511" eb="513">
      <t>ネンド</t>
    </rPh>
    <rPh sb="526" eb="528">
      <t>ウワマワ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</si>
  <si>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</si>
  <si>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</si>
  <si>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</si>
  <si>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</si>
  <si>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</si>
  <si>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</si>
  <si>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</si>
  <si>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</si>
  <si>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</si>
  <si>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</si>
  <si>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</si>
  <si>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</si>
  <si>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</si>
  <si>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</si>
  <si>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</si>
  <si>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</si>
  <si>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</si>
  <si>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</si>
  <si>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</si>
  <si>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</si>
  <si>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</si>
  <si>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</si>
  <si>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</si>
  <si>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</si>
  <si>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</si>
  <si>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</si>
  <si>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</si>
  <si>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</si>
  <si>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</si>
  <si>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</si>
  <si>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</si>
  <si>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</si>
  <si>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</si>
  <si>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</si>
  <si>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</si>
  <si>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</si>
  <si>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</si>
  <si>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</si>
  <si>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</si>
  <si>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</si>
  <si>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</si>
  <si>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A8</t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</si>
  <si>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</si>
  <si>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</si>
  <si>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</si>
  <si>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</si>
  <si>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</si>
  <si>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</si>
  <si>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</si>
  <si>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</si>
  <si>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</si>
  <si>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</si>
  <si>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</si>
  <si>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</si>
  <si>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</si>
  <si>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</si>
  <si>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</si>
  <si>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西伊豆町</t>
  </si>
  <si>
    <t>法適用</t>
  </si>
  <si>
    <t>水道事業</t>
  </si>
  <si>
    <t>末端給水事業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</si>
  <si>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</si>
  <si>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</si>
  <si>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</si>
  <si>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</si>
  <si>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</si>
  <si>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</si>
  <si>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</si>
  <si>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</si>
  <si>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</si>
  <si>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</si>
  <si>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</si>
  <si>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年々、給水収益も下落傾向にあり、また人口の減少といった流れも深刻化している現状の一方で、施設や管路等の設備の維持・更新も計画的に実施していかなければならない中で、このままの推移で続けば、近い将来には費用が収益を逆転する流れの中にあり、料金改定を計画的かつ現実的に検討する時期にあるといえる。</t>
  </si>
  <si>
    <t>施設全体での減価償却状況は、ほぼ５０％台で推移しているが、類似団体平均との比較においても若干、高い数値を示している。一方、管路経年化率及び管路更新率の状況において、管路経年化率は４０年以上経過した水道管を対象としているが、令和元年度の配管図の見直しにより、対応年数を超えた配管が年々増加していることが判明した。当町の計画上、配水池耐震化を最優先としているため、しばらくの間は、配水管の布設替工事に着手できないことが課題である。令和３年度に耐震診断結果が報告され現在、配水池耐震化を計画中である。配水池耐震化工事の完成次第、管路の更新を進めて行く予定である。</t>
    <rPh sb="185" eb="186">
      <t>アイダ</t>
    </rPh>
    <rPh sb="188" eb="190">
      <t>ハイスイ</t>
    </rPh>
    <rPh sb="190" eb="191">
      <t>カン</t>
    </rPh>
    <rPh sb="192" eb="194">
      <t>フセツ</t>
    </rPh>
    <rPh sb="194" eb="195">
      <t>カ</t>
    </rPh>
    <rPh sb="195" eb="197">
      <t>コウジ</t>
    </rPh>
    <rPh sb="198" eb="200">
      <t>チャクシュ</t>
    </rPh>
    <rPh sb="207" eb="209">
      <t>カダイ</t>
    </rPh>
    <rPh sb="213" eb="215">
      <t>レイワ</t>
    </rPh>
    <rPh sb="216" eb="218">
      <t>ネンド</t>
    </rPh>
    <rPh sb="219" eb="221">
      <t>タイシン</t>
    </rPh>
    <rPh sb="221" eb="223">
      <t>シンダン</t>
    </rPh>
    <rPh sb="223" eb="225">
      <t>ケッカ</t>
    </rPh>
    <rPh sb="226" eb="228">
      <t>ホウコク</t>
    </rPh>
    <rPh sb="230" eb="232">
      <t>ゲンザイ</t>
    </rPh>
    <rPh sb="233" eb="235">
      <t>ハイスイ</t>
    </rPh>
    <rPh sb="235" eb="236">
      <t>イケ</t>
    </rPh>
    <rPh sb="236" eb="238">
      <t>タイシン</t>
    </rPh>
    <rPh sb="238" eb="239">
      <t>カ</t>
    </rPh>
    <rPh sb="240" eb="242">
      <t>ケイカク</t>
    </rPh>
    <rPh sb="242" eb="243">
      <t>ナカ</t>
    </rPh>
    <rPh sb="247" eb="249">
      <t>ハイスイ</t>
    </rPh>
    <rPh sb="249" eb="250">
      <t>イケ</t>
    </rPh>
    <rPh sb="250" eb="252">
      <t>タイシン</t>
    </rPh>
    <rPh sb="252" eb="253">
      <t>カ</t>
    </rPh>
    <rPh sb="253" eb="255">
      <t>コウジ</t>
    </rPh>
    <rPh sb="256" eb="258">
      <t>カンセイ</t>
    </rPh>
    <rPh sb="258" eb="260">
      <t>シダイ</t>
    </rPh>
    <rPh sb="261" eb="263">
      <t>カンロ</t>
    </rPh>
    <rPh sb="264" eb="266">
      <t>コウシン</t>
    </rPh>
    <rPh sb="267" eb="268">
      <t>スス</t>
    </rPh>
    <rPh sb="270" eb="271">
      <t>イ</t>
    </rPh>
    <rPh sb="272" eb="274">
      <t>ヨテイ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</si>
</sst>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#,##0.00;&quot;△&quot;#,##0.00;&quot;-&quot;"/>
    <numFmt numFmtId="181" formatCode="#,##0.00;&quot;△ &quot;#,##0.0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179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80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1.e-002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27.18</c:v>
                </c:pt>
                <c:pt idx="1">
                  <c:v>26.99</c:v>
                </c:pt>
                <c:pt idx="2">
                  <c:v>26.38</c:v>
                </c:pt>
                <c:pt idx="3">
                  <c:v>22.78</c:v>
                </c:pt>
                <c:pt idx="4">
                  <c:v>22.4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77.430000000000007</c:v>
                </c:pt>
                <c:pt idx="1">
                  <c:v>78.459999999999994</c:v>
                </c:pt>
                <c:pt idx="2">
                  <c:v>77.48</c:v>
                </c:pt>
                <c:pt idx="3">
                  <c:v>77.84</c:v>
                </c:pt>
                <c:pt idx="4">
                  <c:v>78.22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114.77</c:v>
                </c:pt>
                <c:pt idx="1">
                  <c:v>120.06</c:v>
                </c:pt>
                <c:pt idx="2">
                  <c:v>116.16</c:v>
                </c:pt>
                <c:pt idx="3">
                  <c:v>104.41</c:v>
                </c:pt>
                <c:pt idx="4">
                  <c:v>105.27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52.88</c:v>
                </c:pt>
                <c:pt idx="1">
                  <c:v>54.69</c:v>
                </c:pt>
                <c:pt idx="2">
                  <c:v>56.32</c:v>
                </c:pt>
                <c:pt idx="3">
                  <c:v>55.04</c:v>
                </c:pt>
                <c:pt idx="4">
                  <c:v>56.44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 formatCode="#,##0.00;&quot;△&quot;#,##0.00">
                  <c:v>0</c:v>
                </c:pt>
                <c:pt idx="2">
                  <c:v>53.31</c:v>
                </c:pt>
                <c:pt idx="3">
                  <c:v>57.93</c:v>
                </c:pt>
                <c:pt idx="4">
                  <c:v>61.5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415.51</c:v>
                </c:pt>
                <c:pt idx="1">
                  <c:v>2014.36</c:v>
                </c:pt>
                <c:pt idx="2">
                  <c:v>3125.5</c:v>
                </c:pt>
                <c:pt idx="3">
                  <c:v>2562.29</c:v>
                </c:pt>
                <c:pt idx="4">
                  <c:v>2399.12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41.64</c:v>
                </c:pt>
                <c:pt idx="1">
                  <c:v>37.119999999999997</c:v>
                </c:pt>
                <c:pt idx="2">
                  <c:v>34.229999999999997</c:v>
                </c:pt>
                <c:pt idx="3">
                  <c:v>41.69</c:v>
                </c:pt>
                <c:pt idx="4">
                  <c:v>31.22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115.23</c:v>
                </c:pt>
                <c:pt idx="1">
                  <c:v>121.15</c:v>
                </c:pt>
                <c:pt idx="2">
                  <c:v>116.83</c:v>
                </c:pt>
                <c:pt idx="3">
                  <c:v>85.42</c:v>
                </c:pt>
                <c:pt idx="4">
                  <c:v>105.08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105.47</c:v>
                </c:pt>
                <c:pt idx="1">
                  <c:v>101.32</c:v>
                </c:pt>
                <c:pt idx="2">
                  <c:v>106.32</c:v>
                </c:pt>
                <c:pt idx="3">
                  <c:v>122.8</c:v>
                </c:pt>
                <c:pt idx="4">
                  <c:v>117.73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【261.51】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【167.74】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西伊豆町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13"/>
      <c r="D7" s="13"/>
      <c r="E7" s="13"/>
      <c r="F7" s="13"/>
      <c r="G7" s="13"/>
      <c r="H7" s="13"/>
      <c r="I7" s="5" t="s">
        <v>13</v>
      </c>
      <c r="J7" s="13"/>
      <c r="K7" s="13"/>
      <c r="L7" s="13"/>
      <c r="M7" s="13"/>
      <c r="N7" s="13"/>
      <c r="O7" s="22"/>
      <c r="P7" s="25" t="s">
        <v>6</v>
      </c>
      <c r="Q7" s="25"/>
      <c r="R7" s="25"/>
      <c r="S7" s="25"/>
      <c r="T7" s="25"/>
      <c r="U7" s="25"/>
      <c r="V7" s="25"/>
      <c r="W7" s="25" t="s">
        <v>14</v>
      </c>
      <c r="X7" s="25"/>
      <c r="Y7" s="25"/>
      <c r="Z7" s="25"/>
      <c r="AA7" s="25"/>
      <c r="AB7" s="25"/>
      <c r="AC7" s="25"/>
      <c r="AD7" s="25" t="s">
        <v>5</v>
      </c>
      <c r="AE7" s="25"/>
      <c r="AF7" s="25"/>
      <c r="AG7" s="25"/>
      <c r="AH7" s="25"/>
      <c r="AI7" s="25"/>
      <c r="AJ7" s="25"/>
      <c r="AK7" s="2"/>
      <c r="AL7" s="25" t="s">
        <v>17</v>
      </c>
      <c r="AM7" s="25"/>
      <c r="AN7" s="25"/>
      <c r="AO7" s="25"/>
      <c r="AP7" s="25"/>
      <c r="AQ7" s="25"/>
      <c r="AR7" s="25"/>
      <c r="AS7" s="25"/>
      <c r="AT7" s="5" t="s">
        <v>11</v>
      </c>
      <c r="AU7" s="13"/>
      <c r="AV7" s="13"/>
      <c r="AW7" s="13"/>
      <c r="AX7" s="13"/>
      <c r="AY7" s="13"/>
      <c r="AZ7" s="13"/>
      <c r="BA7" s="13"/>
      <c r="BB7" s="25" t="s">
        <v>18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19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6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A8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7290</v>
      </c>
      <c r="AM8" s="29"/>
      <c r="AN8" s="29"/>
      <c r="AO8" s="29"/>
      <c r="AP8" s="29"/>
      <c r="AQ8" s="29"/>
      <c r="AR8" s="29"/>
      <c r="AS8" s="29"/>
      <c r="AT8" s="7">
        <f>データ!$S$6</f>
        <v>105.41</v>
      </c>
      <c r="AU8" s="15"/>
      <c r="AV8" s="15"/>
      <c r="AW8" s="15"/>
      <c r="AX8" s="15"/>
      <c r="AY8" s="15"/>
      <c r="AZ8" s="15"/>
      <c r="BA8" s="15"/>
      <c r="BB8" s="27">
        <f>データ!$T$6</f>
        <v>69.16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12</v>
      </c>
      <c r="BM8" s="46"/>
      <c r="BN8" s="53" t="s">
        <v>21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7"/>
    </row>
    <row r="9" spans="1:78" ht="18.75" customHeight="1">
      <c r="A9" s="2"/>
      <c r="B9" s="5" t="s">
        <v>23</v>
      </c>
      <c r="C9" s="13"/>
      <c r="D9" s="13"/>
      <c r="E9" s="13"/>
      <c r="F9" s="13"/>
      <c r="G9" s="13"/>
      <c r="H9" s="13"/>
      <c r="I9" s="5" t="s">
        <v>24</v>
      </c>
      <c r="J9" s="13"/>
      <c r="K9" s="13"/>
      <c r="L9" s="13"/>
      <c r="M9" s="13"/>
      <c r="N9" s="13"/>
      <c r="O9" s="22"/>
      <c r="P9" s="25" t="s">
        <v>26</v>
      </c>
      <c r="Q9" s="25"/>
      <c r="R9" s="25"/>
      <c r="S9" s="25"/>
      <c r="T9" s="25"/>
      <c r="U9" s="25"/>
      <c r="V9" s="25"/>
      <c r="W9" s="25" t="s">
        <v>22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27</v>
      </c>
      <c r="AM9" s="25"/>
      <c r="AN9" s="25"/>
      <c r="AO9" s="25"/>
      <c r="AP9" s="25"/>
      <c r="AQ9" s="25"/>
      <c r="AR9" s="25"/>
      <c r="AS9" s="25"/>
      <c r="AT9" s="5" t="s">
        <v>31</v>
      </c>
      <c r="AU9" s="13"/>
      <c r="AV9" s="13"/>
      <c r="AW9" s="13"/>
      <c r="AX9" s="13"/>
      <c r="AY9" s="13"/>
      <c r="AZ9" s="13"/>
      <c r="BA9" s="13"/>
      <c r="BB9" s="25" t="s">
        <v>16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32</v>
      </c>
      <c r="BM9" s="47"/>
      <c r="BN9" s="54" t="s">
        <v>34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8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97.24</v>
      </c>
      <c r="J10" s="15"/>
      <c r="K10" s="15"/>
      <c r="L10" s="15"/>
      <c r="M10" s="15"/>
      <c r="N10" s="15"/>
      <c r="O10" s="24"/>
      <c r="P10" s="27">
        <f>データ!$P$6</f>
        <v>99.89</v>
      </c>
      <c r="Q10" s="27"/>
      <c r="R10" s="27"/>
      <c r="S10" s="27"/>
      <c r="T10" s="27"/>
      <c r="U10" s="27"/>
      <c r="V10" s="27"/>
      <c r="W10" s="29">
        <f>データ!$Q$6</f>
        <v>2090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7228</v>
      </c>
      <c r="AM10" s="29"/>
      <c r="AN10" s="29"/>
      <c r="AO10" s="29"/>
      <c r="AP10" s="29"/>
      <c r="AQ10" s="29"/>
      <c r="AR10" s="29"/>
      <c r="AS10" s="29"/>
      <c r="AT10" s="7">
        <f>データ!$V$6</f>
        <v>27.12</v>
      </c>
      <c r="AU10" s="15"/>
      <c r="AV10" s="15"/>
      <c r="AW10" s="15"/>
      <c r="AX10" s="15"/>
      <c r="AY10" s="15"/>
      <c r="AZ10" s="15"/>
      <c r="BA10" s="15"/>
      <c r="BB10" s="27">
        <f>データ!$W$6</f>
        <v>266.52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36</v>
      </c>
      <c r="BM10" s="48"/>
      <c r="BN10" s="55" t="s">
        <v>4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38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40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41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0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37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2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43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111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2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2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2"/>
    </row>
    <row r="60" spans="1:78" ht="13.5" customHeight="1">
      <c r="A60" s="2"/>
      <c r="B60" s="9" t="s">
        <v>10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2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2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9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110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6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6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6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6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6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6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6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6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6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6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6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6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6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6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62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62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63"/>
    </row>
    <row r="83" spans="1:78">
      <c r="C83" s="21"/>
    </row>
    <row r="84" spans="1:78" hidden="1">
      <c r="B84" s="12" t="s">
        <v>44</v>
      </c>
      <c r="C84" s="12"/>
      <c r="D84" s="12"/>
      <c r="E84" s="12" t="s">
        <v>46</v>
      </c>
      <c r="F84" s="12" t="s">
        <v>48</v>
      </c>
      <c r="G84" s="12" t="s">
        <v>49</v>
      </c>
      <c r="H84" s="12" t="s">
        <v>42</v>
      </c>
      <c r="I84" s="12" t="s">
        <v>8</v>
      </c>
      <c r="J84" s="12" t="s">
        <v>29</v>
      </c>
      <c r="K84" s="12" t="s">
        <v>50</v>
      </c>
      <c r="L84" s="12" t="s">
        <v>52</v>
      </c>
      <c r="M84" s="12" t="s">
        <v>33</v>
      </c>
      <c r="N84" s="12" t="s">
        <v>54</v>
      </c>
      <c r="O84" s="12" t="s">
        <v>56</v>
      </c>
    </row>
    <row r="85" spans="1:78" hidden="1">
      <c r="B85" s="12"/>
      <c r="C85" s="12"/>
      <c r="D85" s="12"/>
      <c r="E85" s="12" t="str">
        <f>データ!AH6</f>
        <v>【111.39】</v>
      </c>
      <c r="F85" s="12" t="str">
        <f>データ!AS6</f>
        <v>【1.30】</v>
      </c>
      <c r="G85" s="12" t="str">
        <f>データ!BD6</f>
        <v>【261.51】</v>
      </c>
      <c r="H85" s="12" t="str">
        <f>データ!BO6</f>
        <v>【265.16】</v>
      </c>
      <c r="I85" s="12" t="str">
        <f>データ!BZ6</f>
        <v>【102.35】</v>
      </c>
      <c r="J85" s="12" t="str">
        <f>データ!CK6</f>
        <v>【167.74】</v>
      </c>
      <c r="K85" s="12" t="str">
        <f>データ!CV6</f>
        <v>【60.29】</v>
      </c>
      <c r="L85" s="12" t="str">
        <f>データ!DG6</f>
        <v>【90.12】</v>
      </c>
      <c r="M85" s="12" t="str">
        <f>データ!DR6</f>
        <v>【50.88】</v>
      </c>
      <c r="N85" s="12" t="str">
        <f>データ!EC6</f>
        <v>【22.30】</v>
      </c>
      <c r="O85" s="12" t="str">
        <f>データ!EN6</f>
        <v>【0.66】</v>
      </c>
    </row>
  </sheetData>
  <sheetProtection algorithmName="SHA-512" hashValue="wHCjoQiSC5Ijyv+EP5ARA0P2kOxYluSnHSZ866zQx/fggjNCaOqd7s+XkVhv+v7vDybFhLh/isYUl5dARs4agQ==" saltValue="Odcjrh95ipqrZUYHfRwoRA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>
        <v>1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/>
      <c r="AI1" s="74">
        <v>1</v>
      </c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/>
      <c r="AT1" s="74">
        <v>1</v>
      </c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/>
      <c r="BE1" s="74">
        <v>1</v>
      </c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/>
      <c r="BP1" s="74">
        <v>1</v>
      </c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/>
      <c r="CA1" s="74">
        <v>1</v>
      </c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/>
      <c r="CL1" s="74">
        <v>1</v>
      </c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/>
      <c r="CW1" s="74">
        <v>1</v>
      </c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/>
      <c r="DH1" s="74">
        <v>1</v>
      </c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/>
      <c r="DS1" s="74">
        <v>1</v>
      </c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/>
      <c r="ED1" s="74">
        <v>1</v>
      </c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/>
    </row>
    <row r="2" spans="1:144">
      <c r="A2" s="65" t="s">
        <v>57</v>
      </c>
      <c r="B2" s="65">
        <f t="shared" ref="B2:EN2" si="0">COLUMN()-1</f>
        <v>1</v>
      </c>
      <c r="C2" s="65">
        <f t="shared" si="0"/>
        <v>2</v>
      </c>
      <c r="D2" s="65">
        <f t="shared" si="0"/>
        <v>3</v>
      </c>
      <c r="E2" s="65">
        <f t="shared" si="0"/>
        <v>4</v>
      </c>
      <c r="F2" s="65">
        <f t="shared" si="0"/>
        <v>5</v>
      </c>
      <c r="G2" s="65">
        <f t="shared" si="0"/>
        <v>6</v>
      </c>
      <c r="H2" s="65">
        <f t="shared" si="0"/>
        <v>7</v>
      </c>
      <c r="I2" s="65">
        <f t="shared" si="0"/>
        <v>8</v>
      </c>
      <c r="J2" s="65">
        <f t="shared" si="0"/>
        <v>9</v>
      </c>
      <c r="K2" s="65">
        <f t="shared" si="0"/>
        <v>10</v>
      </c>
      <c r="L2" s="65">
        <f t="shared" si="0"/>
        <v>11</v>
      </c>
      <c r="M2" s="65">
        <f t="shared" si="0"/>
        <v>12</v>
      </c>
      <c r="N2" s="65">
        <f t="shared" si="0"/>
        <v>13</v>
      </c>
      <c r="O2" s="65">
        <f t="shared" si="0"/>
        <v>14</v>
      </c>
      <c r="P2" s="65">
        <f t="shared" si="0"/>
        <v>15</v>
      </c>
      <c r="Q2" s="65">
        <f t="shared" si="0"/>
        <v>16</v>
      </c>
      <c r="R2" s="65">
        <f t="shared" si="0"/>
        <v>17</v>
      </c>
      <c r="S2" s="65">
        <f t="shared" si="0"/>
        <v>18</v>
      </c>
      <c r="T2" s="65">
        <f t="shared" si="0"/>
        <v>19</v>
      </c>
      <c r="U2" s="65">
        <f t="shared" si="0"/>
        <v>20</v>
      </c>
      <c r="V2" s="65">
        <f t="shared" si="0"/>
        <v>21</v>
      </c>
      <c r="W2" s="65">
        <f t="shared" si="0"/>
        <v>22</v>
      </c>
      <c r="X2" s="65">
        <f t="shared" si="0"/>
        <v>23</v>
      </c>
      <c r="Y2" s="65">
        <f t="shared" si="0"/>
        <v>24</v>
      </c>
      <c r="Z2" s="65">
        <f t="shared" si="0"/>
        <v>25</v>
      </c>
      <c r="AA2" s="65">
        <f t="shared" si="0"/>
        <v>26</v>
      </c>
      <c r="AB2" s="65">
        <f t="shared" si="0"/>
        <v>27</v>
      </c>
      <c r="AC2" s="65">
        <f t="shared" si="0"/>
        <v>28</v>
      </c>
      <c r="AD2" s="65">
        <f t="shared" si="0"/>
        <v>29</v>
      </c>
      <c r="AE2" s="65">
        <f t="shared" si="0"/>
        <v>30</v>
      </c>
      <c r="AF2" s="65">
        <f t="shared" si="0"/>
        <v>31</v>
      </c>
      <c r="AG2" s="65">
        <f t="shared" si="0"/>
        <v>32</v>
      </c>
      <c r="AH2" s="65">
        <f t="shared" si="0"/>
        <v>33</v>
      </c>
      <c r="AI2" s="65">
        <f t="shared" si="0"/>
        <v>34</v>
      </c>
      <c r="AJ2" s="65">
        <f t="shared" si="0"/>
        <v>35</v>
      </c>
      <c r="AK2" s="65">
        <f t="shared" si="0"/>
        <v>36</v>
      </c>
      <c r="AL2" s="65">
        <f t="shared" si="0"/>
        <v>37</v>
      </c>
      <c r="AM2" s="65">
        <f t="shared" si="0"/>
        <v>38</v>
      </c>
      <c r="AN2" s="65">
        <f t="shared" si="0"/>
        <v>39</v>
      </c>
      <c r="AO2" s="65">
        <f t="shared" si="0"/>
        <v>40</v>
      </c>
      <c r="AP2" s="65">
        <f t="shared" si="0"/>
        <v>41</v>
      </c>
      <c r="AQ2" s="65">
        <f t="shared" si="0"/>
        <v>42</v>
      </c>
      <c r="AR2" s="65">
        <f t="shared" si="0"/>
        <v>43</v>
      </c>
      <c r="AS2" s="65">
        <f t="shared" si="0"/>
        <v>44</v>
      </c>
      <c r="AT2" s="65">
        <f t="shared" si="0"/>
        <v>45</v>
      </c>
      <c r="AU2" s="65">
        <f t="shared" si="0"/>
        <v>46</v>
      </c>
      <c r="AV2" s="65">
        <f t="shared" si="0"/>
        <v>47</v>
      </c>
      <c r="AW2" s="65">
        <f t="shared" si="0"/>
        <v>48</v>
      </c>
      <c r="AX2" s="65">
        <f t="shared" si="0"/>
        <v>49</v>
      </c>
      <c r="AY2" s="65">
        <f t="shared" si="0"/>
        <v>50</v>
      </c>
      <c r="AZ2" s="65">
        <f t="shared" si="0"/>
        <v>51</v>
      </c>
      <c r="BA2" s="65">
        <f t="shared" si="0"/>
        <v>52</v>
      </c>
      <c r="BB2" s="65">
        <f t="shared" si="0"/>
        <v>53</v>
      </c>
      <c r="BC2" s="65">
        <f t="shared" si="0"/>
        <v>54</v>
      </c>
      <c r="BD2" s="65">
        <f t="shared" si="0"/>
        <v>55</v>
      </c>
      <c r="BE2" s="65">
        <f t="shared" si="0"/>
        <v>56</v>
      </c>
      <c r="BF2" s="65">
        <f t="shared" si="0"/>
        <v>57</v>
      </c>
      <c r="BG2" s="65">
        <f t="shared" si="0"/>
        <v>58</v>
      </c>
      <c r="BH2" s="65">
        <f t="shared" si="0"/>
        <v>59</v>
      </c>
      <c r="BI2" s="65">
        <f t="shared" si="0"/>
        <v>60</v>
      </c>
      <c r="BJ2" s="65">
        <f t="shared" si="0"/>
        <v>61</v>
      </c>
      <c r="BK2" s="65">
        <f t="shared" si="0"/>
        <v>62</v>
      </c>
      <c r="BL2" s="65">
        <f t="shared" si="0"/>
        <v>63</v>
      </c>
      <c r="BM2" s="65">
        <f t="shared" si="0"/>
        <v>64</v>
      </c>
      <c r="BN2" s="65">
        <f t="shared" si="0"/>
        <v>65</v>
      </c>
      <c r="BO2" s="65">
        <f t="shared" si="0"/>
        <v>66</v>
      </c>
      <c r="BP2" s="65">
        <f t="shared" si="0"/>
        <v>67</v>
      </c>
      <c r="BQ2" s="65">
        <f t="shared" si="0"/>
        <v>68</v>
      </c>
      <c r="BR2" s="65">
        <f t="shared" si="0"/>
        <v>69</v>
      </c>
      <c r="BS2" s="65">
        <f t="shared" si="0"/>
        <v>70</v>
      </c>
      <c r="BT2" s="65">
        <f t="shared" si="0"/>
        <v>71</v>
      </c>
      <c r="BU2" s="65">
        <f t="shared" si="0"/>
        <v>72</v>
      </c>
      <c r="BV2" s="65">
        <f t="shared" si="0"/>
        <v>73</v>
      </c>
      <c r="BW2" s="65">
        <f t="shared" si="0"/>
        <v>74</v>
      </c>
      <c r="BX2" s="65">
        <f t="shared" si="0"/>
        <v>75</v>
      </c>
      <c r="BY2" s="65">
        <f t="shared" si="0"/>
        <v>76</v>
      </c>
      <c r="BZ2" s="65">
        <f t="shared" si="0"/>
        <v>77</v>
      </c>
      <c r="CA2" s="65">
        <f t="shared" si="0"/>
        <v>78</v>
      </c>
      <c r="CB2" s="65">
        <f t="shared" si="0"/>
        <v>79</v>
      </c>
      <c r="CC2" s="65">
        <f t="shared" si="0"/>
        <v>80</v>
      </c>
      <c r="CD2" s="65">
        <f t="shared" si="0"/>
        <v>81</v>
      </c>
      <c r="CE2" s="65">
        <f t="shared" si="0"/>
        <v>82</v>
      </c>
      <c r="CF2" s="65">
        <f t="shared" si="0"/>
        <v>83</v>
      </c>
      <c r="CG2" s="65">
        <f t="shared" si="0"/>
        <v>84</v>
      </c>
      <c r="CH2" s="65">
        <f t="shared" si="0"/>
        <v>85</v>
      </c>
      <c r="CI2" s="65">
        <f t="shared" si="0"/>
        <v>86</v>
      </c>
      <c r="CJ2" s="65">
        <f t="shared" si="0"/>
        <v>87</v>
      </c>
      <c r="CK2" s="65">
        <f t="shared" si="0"/>
        <v>88</v>
      </c>
      <c r="CL2" s="65">
        <f t="shared" si="0"/>
        <v>89</v>
      </c>
      <c r="CM2" s="65">
        <f t="shared" si="0"/>
        <v>90</v>
      </c>
      <c r="CN2" s="65">
        <f t="shared" si="0"/>
        <v>91</v>
      </c>
      <c r="CO2" s="65">
        <f t="shared" si="0"/>
        <v>92</v>
      </c>
      <c r="CP2" s="65">
        <f t="shared" si="0"/>
        <v>93</v>
      </c>
      <c r="CQ2" s="65">
        <f t="shared" si="0"/>
        <v>94</v>
      </c>
      <c r="CR2" s="65">
        <f t="shared" si="0"/>
        <v>95</v>
      </c>
      <c r="CS2" s="65">
        <f t="shared" si="0"/>
        <v>96</v>
      </c>
      <c r="CT2" s="65">
        <f t="shared" si="0"/>
        <v>97</v>
      </c>
      <c r="CU2" s="65">
        <f t="shared" si="0"/>
        <v>98</v>
      </c>
      <c r="CV2" s="65">
        <f t="shared" si="0"/>
        <v>99</v>
      </c>
      <c r="CW2" s="65">
        <f t="shared" si="0"/>
        <v>100</v>
      </c>
      <c r="CX2" s="65">
        <f t="shared" si="0"/>
        <v>101</v>
      </c>
      <c r="CY2" s="65">
        <f t="shared" si="0"/>
        <v>102</v>
      </c>
      <c r="CZ2" s="65">
        <f t="shared" si="0"/>
        <v>103</v>
      </c>
      <c r="DA2" s="65">
        <f t="shared" si="0"/>
        <v>104</v>
      </c>
      <c r="DB2" s="65">
        <f t="shared" si="0"/>
        <v>105</v>
      </c>
      <c r="DC2" s="65">
        <f t="shared" si="0"/>
        <v>106</v>
      </c>
      <c r="DD2" s="65">
        <f t="shared" si="0"/>
        <v>107</v>
      </c>
      <c r="DE2" s="65">
        <f t="shared" si="0"/>
        <v>108</v>
      </c>
      <c r="DF2" s="65">
        <f t="shared" si="0"/>
        <v>109</v>
      </c>
      <c r="DG2" s="65">
        <f t="shared" si="0"/>
        <v>110</v>
      </c>
      <c r="DH2" s="65">
        <f t="shared" si="0"/>
        <v>111</v>
      </c>
      <c r="DI2" s="65">
        <f t="shared" si="0"/>
        <v>112</v>
      </c>
      <c r="DJ2" s="65">
        <f t="shared" si="0"/>
        <v>113</v>
      </c>
      <c r="DK2" s="65">
        <f t="shared" si="0"/>
        <v>114</v>
      </c>
      <c r="DL2" s="65">
        <f t="shared" si="0"/>
        <v>115</v>
      </c>
      <c r="DM2" s="65">
        <f t="shared" si="0"/>
        <v>116</v>
      </c>
      <c r="DN2" s="65">
        <f t="shared" si="0"/>
        <v>117</v>
      </c>
      <c r="DO2" s="65">
        <f t="shared" si="0"/>
        <v>118</v>
      </c>
      <c r="DP2" s="65">
        <f t="shared" si="0"/>
        <v>119</v>
      </c>
      <c r="DQ2" s="65">
        <f t="shared" si="0"/>
        <v>120</v>
      </c>
      <c r="DR2" s="65">
        <f t="shared" si="0"/>
        <v>121</v>
      </c>
      <c r="DS2" s="65">
        <f t="shared" si="0"/>
        <v>122</v>
      </c>
      <c r="DT2" s="65">
        <f t="shared" si="0"/>
        <v>123</v>
      </c>
      <c r="DU2" s="65">
        <f t="shared" si="0"/>
        <v>124</v>
      </c>
      <c r="DV2" s="65">
        <f t="shared" si="0"/>
        <v>125</v>
      </c>
      <c r="DW2" s="65">
        <f t="shared" si="0"/>
        <v>126</v>
      </c>
      <c r="DX2" s="65">
        <f t="shared" si="0"/>
        <v>127</v>
      </c>
      <c r="DY2" s="65">
        <f t="shared" si="0"/>
        <v>128</v>
      </c>
      <c r="DZ2" s="65">
        <f t="shared" si="0"/>
        <v>129</v>
      </c>
      <c r="EA2" s="65">
        <f t="shared" si="0"/>
        <v>130</v>
      </c>
      <c r="EB2" s="65">
        <f t="shared" si="0"/>
        <v>131</v>
      </c>
      <c r="EC2" s="65">
        <f t="shared" si="0"/>
        <v>132</v>
      </c>
      <c r="ED2" s="65">
        <f t="shared" si="0"/>
        <v>133</v>
      </c>
      <c r="EE2" s="65">
        <f t="shared" si="0"/>
        <v>134</v>
      </c>
      <c r="EF2" s="65">
        <f t="shared" si="0"/>
        <v>135</v>
      </c>
      <c r="EG2" s="65">
        <f t="shared" si="0"/>
        <v>136</v>
      </c>
      <c r="EH2" s="65">
        <f t="shared" si="0"/>
        <v>137</v>
      </c>
      <c r="EI2" s="65">
        <f t="shared" si="0"/>
        <v>138</v>
      </c>
      <c r="EJ2" s="65">
        <f t="shared" si="0"/>
        <v>139</v>
      </c>
      <c r="EK2" s="65">
        <f t="shared" si="0"/>
        <v>140</v>
      </c>
      <c r="EL2" s="65">
        <f t="shared" si="0"/>
        <v>141</v>
      </c>
      <c r="EM2" s="65">
        <f t="shared" si="0"/>
        <v>142</v>
      </c>
      <c r="EN2" s="65">
        <f t="shared" si="0"/>
        <v>143</v>
      </c>
    </row>
    <row r="3" spans="1:144">
      <c r="A3" s="65" t="s">
        <v>20</v>
      </c>
      <c r="B3" s="67" t="s">
        <v>51</v>
      </c>
      <c r="C3" s="67" t="s">
        <v>59</v>
      </c>
      <c r="D3" s="67" t="s">
        <v>60</v>
      </c>
      <c r="E3" s="67" t="s">
        <v>3</v>
      </c>
      <c r="F3" s="67" t="s">
        <v>2</v>
      </c>
      <c r="G3" s="67" t="s">
        <v>25</v>
      </c>
      <c r="H3" s="75" t="s">
        <v>30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82"/>
      <c r="X3" s="84" t="s">
        <v>55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10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>
      <c r="A4" s="65" t="s">
        <v>61</v>
      </c>
      <c r="B4" s="68"/>
      <c r="C4" s="68"/>
      <c r="D4" s="68"/>
      <c r="E4" s="68"/>
      <c r="F4" s="68"/>
      <c r="G4" s="68"/>
      <c r="H4" s="76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3"/>
      <c r="X4" s="85" t="s">
        <v>53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45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39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63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35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64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66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67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68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62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69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>
      <c r="A5" s="65" t="s">
        <v>28</v>
      </c>
      <c r="B5" s="69"/>
      <c r="C5" s="69"/>
      <c r="D5" s="69"/>
      <c r="E5" s="69"/>
      <c r="F5" s="69"/>
      <c r="G5" s="69"/>
      <c r="H5" s="77" t="s">
        <v>58</v>
      </c>
      <c r="I5" s="77" t="s">
        <v>70</v>
      </c>
      <c r="J5" s="77" t="s">
        <v>71</v>
      </c>
      <c r="K5" s="77" t="s">
        <v>72</v>
      </c>
      <c r="L5" s="77" t="s">
        <v>73</v>
      </c>
      <c r="M5" s="77" t="s">
        <v>5</v>
      </c>
      <c r="N5" s="77" t="s">
        <v>74</v>
      </c>
      <c r="O5" s="77" t="s">
        <v>75</v>
      </c>
      <c r="P5" s="77" t="s">
        <v>76</v>
      </c>
      <c r="Q5" s="77" t="s">
        <v>77</v>
      </c>
      <c r="R5" s="77" t="s">
        <v>78</v>
      </c>
      <c r="S5" s="77" t="s">
        <v>80</v>
      </c>
      <c r="T5" s="77" t="s">
        <v>65</v>
      </c>
      <c r="U5" s="77" t="s">
        <v>81</v>
      </c>
      <c r="V5" s="77" t="s">
        <v>82</v>
      </c>
      <c r="W5" s="77" t="s">
        <v>83</v>
      </c>
      <c r="X5" s="77" t="s">
        <v>84</v>
      </c>
      <c r="Y5" s="77" t="s">
        <v>85</v>
      </c>
      <c r="Z5" s="77" t="s">
        <v>86</v>
      </c>
      <c r="AA5" s="77" t="s">
        <v>0</v>
      </c>
      <c r="AB5" s="77" t="s">
        <v>87</v>
      </c>
      <c r="AC5" s="77" t="s">
        <v>89</v>
      </c>
      <c r="AD5" s="77" t="s">
        <v>90</v>
      </c>
      <c r="AE5" s="77" t="s">
        <v>91</v>
      </c>
      <c r="AF5" s="77" t="s">
        <v>92</v>
      </c>
      <c r="AG5" s="77" t="s">
        <v>93</v>
      </c>
      <c r="AH5" s="77" t="s">
        <v>44</v>
      </c>
      <c r="AI5" s="77" t="s">
        <v>84</v>
      </c>
      <c r="AJ5" s="77" t="s">
        <v>85</v>
      </c>
      <c r="AK5" s="77" t="s">
        <v>86</v>
      </c>
      <c r="AL5" s="77" t="s">
        <v>0</v>
      </c>
      <c r="AM5" s="77" t="s">
        <v>87</v>
      </c>
      <c r="AN5" s="77" t="s">
        <v>89</v>
      </c>
      <c r="AO5" s="77" t="s">
        <v>90</v>
      </c>
      <c r="AP5" s="77" t="s">
        <v>91</v>
      </c>
      <c r="AQ5" s="77" t="s">
        <v>92</v>
      </c>
      <c r="AR5" s="77" t="s">
        <v>93</v>
      </c>
      <c r="AS5" s="77" t="s">
        <v>88</v>
      </c>
      <c r="AT5" s="77" t="s">
        <v>84</v>
      </c>
      <c r="AU5" s="77" t="s">
        <v>85</v>
      </c>
      <c r="AV5" s="77" t="s">
        <v>86</v>
      </c>
      <c r="AW5" s="77" t="s">
        <v>0</v>
      </c>
      <c r="AX5" s="77" t="s">
        <v>87</v>
      </c>
      <c r="AY5" s="77" t="s">
        <v>89</v>
      </c>
      <c r="AZ5" s="77" t="s">
        <v>90</v>
      </c>
      <c r="BA5" s="77" t="s">
        <v>91</v>
      </c>
      <c r="BB5" s="77" t="s">
        <v>92</v>
      </c>
      <c r="BC5" s="77" t="s">
        <v>93</v>
      </c>
      <c r="BD5" s="77" t="s">
        <v>88</v>
      </c>
      <c r="BE5" s="77" t="s">
        <v>84</v>
      </c>
      <c r="BF5" s="77" t="s">
        <v>85</v>
      </c>
      <c r="BG5" s="77" t="s">
        <v>86</v>
      </c>
      <c r="BH5" s="77" t="s">
        <v>0</v>
      </c>
      <c r="BI5" s="77" t="s">
        <v>87</v>
      </c>
      <c r="BJ5" s="77" t="s">
        <v>89</v>
      </c>
      <c r="BK5" s="77" t="s">
        <v>90</v>
      </c>
      <c r="BL5" s="77" t="s">
        <v>91</v>
      </c>
      <c r="BM5" s="77" t="s">
        <v>92</v>
      </c>
      <c r="BN5" s="77" t="s">
        <v>93</v>
      </c>
      <c r="BO5" s="77" t="s">
        <v>88</v>
      </c>
      <c r="BP5" s="77" t="s">
        <v>84</v>
      </c>
      <c r="BQ5" s="77" t="s">
        <v>85</v>
      </c>
      <c r="BR5" s="77" t="s">
        <v>86</v>
      </c>
      <c r="BS5" s="77" t="s">
        <v>0</v>
      </c>
      <c r="BT5" s="77" t="s">
        <v>87</v>
      </c>
      <c r="BU5" s="77" t="s">
        <v>89</v>
      </c>
      <c r="BV5" s="77" t="s">
        <v>90</v>
      </c>
      <c r="BW5" s="77" t="s">
        <v>91</v>
      </c>
      <c r="BX5" s="77" t="s">
        <v>92</v>
      </c>
      <c r="BY5" s="77" t="s">
        <v>93</v>
      </c>
      <c r="BZ5" s="77" t="s">
        <v>88</v>
      </c>
      <c r="CA5" s="77" t="s">
        <v>84</v>
      </c>
      <c r="CB5" s="77" t="s">
        <v>85</v>
      </c>
      <c r="CC5" s="77" t="s">
        <v>86</v>
      </c>
      <c r="CD5" s="77" t="s">
        <v>0</v>
      </c>
      <c r="CE5" s="77" t="s">
        <v>87</v>
      </c>
      <c r="CF5" s="77" t="s">
        <v>89</v>
      </c>
      <c r="CG5" s="77" t="s">
        <v>90</v>
      </c>
      <c r="CH5" s="77" t="s">
        <v>91</v>
      </c>
      <c r="CI5" s="77" t="s">
        <v>92</v>
      </c>
      <c r="CJ5" s="77" t="s">
        <v>93</v>
      </c>
      <c r="CK5" s="77" t="s">
        <v>88</v>
      </c>
      <c r="CL5" s="77" t="s">
        <v>84</v>
      </c>
      <c r="CM5" s="77" t="s">
        <v>85</v>
      </c>
      <c r="CN5" s="77" t="s">
        <v>86</v>
      </c>
      <c r="CO5" s="77" t="s">
        <v>0</v>
      </c>
      <c r="CP5" s="77" t="s">
        <v>87</v>
      </c>
      <c r="CQ5" s="77" t="s">
        <v>89</v>
      </c>
      <c r="CR5" s="77" t="s">
        <v>90</v>
      </c>
      <c r="CS5" s="77" t="s">
        <v>91</v>
      </c>
      <c r="CT5" s="77" t="s">
        <v>92</v>
      </c>
      <c r="CU5" s="77" t="s">
        <v>93</v>
      </c>
      <c r="CV5" s="77" t="s">
        <v>88</v>
      </c>
      <c r="CW5" s="77" t="s">
        <v>84</v>
      </c>
      <c r="CX5" s="77" t="s">
        <v>85</v>
      </c>
      <c r="CY5" s="77" t="s">
        <v>86</v>
      </c>
      <c r="CZ5" s="77" t="s">
        <v>0</v>
      </c>
      <c r="DA5" s="77" t="s">
        <v>87</v>
      </c>
      <c r="DB5" s="77" t="s">
        <v>89</v>
      </c>
      <c r="DC5" s="77" t="s">
        <v>90</v>
      </c>
      <c r="DD5" s="77" t="s">
        <v>91</v>
      </c>
      <c r="DE5" s="77" t="s">
        <v>92</v>
      </c>
      <c r="DF5" s="77" t="s">
        <v>93</v>
      </c>
      <c r="DG5" s="77" t="s">
        <v>88</v>
      </c>
      <c r="DH5" s="77" t="s">
        <v>84</v>
      </c>
      <c r="DI5" s="77" t="s">
        <v>85</v>
      </c>
      <c r="DJ5" s="77" t="s">
        <v>86</v>
      </c>
      <c r="DK5" s="77" t="s">
        <v>0</v>
      </c>
      <c r="DL5" s="77" t="s">
        <v>87</v>
      </c>
      <c r="DM5" s="77" t="s">
        <v>89</v>
      </c>
      <c r="DN5" s="77" t="s">
        <v>90</v>
      </c>
      <c r="DO5" s="77" t="s">
        <v>91</v>
      </c>
      <c r="DP5" s="77" t="s">
        <v>92</v>
      </c>
      <c r="DQ5" s="77" t="s">
        <v>93</v>
      </c>
      <c r="DR5" s="77" t="s">
        <v>88</v>
      </c>
      <c r="DS5" s="77" t="s">
        <v>84</v>
      </c>
      <c r="DT5" s="77" t="s">
        <v>85</v>
      </c>
      <c r="DU5" s="77" t="s">
        <v>86</v>
      </c>
      <c r="DV5" s="77" t="s">
        <v>0</v>
      </c>
      <c r="DW5" s="77" t="s">
        <v>87</v>
      </c>
      <c r="DX5" s="77" t="s">
        <v>89</v>
      </c>
      <c r="DY5" s="77" t="s">
        <v>90</v>
      </c>
      <c r="DZ5" s="77" t="s">
        <v>91</v>
      </c>
      <c r="EA5" s="77" t="s">
        <v>92</v>
      </c>
      <c r="EB5" s="77" t="s">
        <v>93</v>
      </c>
      <c r="EC5" s="77" t="s">
        <v>88</v>
      </c>
      <c r="ED5" s="77" t="s">
        <v>84</v>
      </c>
      <c r="EE5" s="77" t="s">
        <v>85</v>
      </c>
      <c r="EF5" s="77" t="s">
        <v>86</v>
      </c>
      <c r="EG5" s="77" t="s">
        <v>0</v>
      </c>
      <c r="EH5" s="77" t="s">
        <v>87</v>
      </c>
      <c r="EI5" s="77" t="s">
        <v>89</v>
      </c>
      <c r="EJ5" s="77" t="s">
        <v>90</v>
      </c>
      <c r="EK5" s="77" t="s">
        <v>91</v>
      </c>
      <c r="EL5" s="77" t="s">
        <v>92</v>
      </c>
      <c r="EM5" s="77" t="s">
        <v>93</v>
      </c>
      <c r="EN5" s="77" t="s">
        <v>88</v>
      </c>
    </row>
    <row r="6" spans="1:144" s="64" customFormat="1">
      <c r="A6" s="65" t="s">
        <v>94</v>
      </c>
      <c r="B6" s="70">
        <f t="shared" ref="B6:W6" si="1">B7</f>
        <v>2021</v>
      </c>
      <c r="C6" s="70">
        <f t="shared" si="1"/>
        <v>223069</v>
      </c>
      <c r="D6" s="70">
        <f t="shared" si="1"/>
        <v>46</v>
      </c>
      <c r="E6" s="70">
        <f t="shared" si="1"/>
        <v>1</v>
      </c>
      <c r="F6" s="70">
        <f t="shared" si="1"/>
        <v>0</v>
      </c>
      <c r="G6" s="70">
        <f t="shared" si="1"/>
        <v>1</v>
      </c>
      <c r="H6" s="70" t="str">
        <f t="shared" si="1"/>
        <v>静岡県　西伊豆町</v>
      </c>
      <c r="I6" s="70" t="str">
        <f t="shared" si="1"/>
        <v>法適用</v>
      </c>
      <c r="J6" s="70" t="str">
        <f t="shared" si="1"/>
        <v>水道事業</v>
      </c>
      <c r="K6" s="70" t="str">
        <f t="shared" si="1"/>
        <v>末端給水事業</v>
      </c>
      <c r="L6" s="70" t="str">
        <f t="shared" si="1"/>
        <v>A8</v>
      </c>
      <c r="M6" s="70" t="str">
        <f t="shared" si="1"/>
        <v>非設置</v>
      </c>
      <c r="N6" s="80" t="str">
        <f t="shared" si="1"/>
        <v>-</v>
      </c>
      <c r="O6" s="80">
        <f t="shared" si="1"/>
        <v>97.24</v>
      </c>
      <c r="P6" s="80">
        <f t="shared" si="1"/>
        <v>99.89</v>
      </c>
      <c r="Q6" s="80">
        <f t="shared" si="1"/>
        <v>2090</v>
      </c>
      <c r="R6" s="80">
        <f t="shared" si="1"/>
        <v>7290</v>
      </c>
      <c r="S6" s="80">
        <f t="shared" si="1"/>
        <v>105.41</v>
      </c>
      <c r="T6" s="80">
        <f t="shared" si="1"/>
        <v>69.16</v>
      </c>
      <c r="U6" s="80">
        <f t="shared" si="1"/>
        <v>7228</v>
      </c>
      <c r="V6" s="80">
        <f t="shared" si="1"/>
        <v>27.12</v>
      </c>
      <c r="W6" s="80">
        <f t="shared" si="1"/>
        <v>266.52</v>
      </c>
      <c r="X6" s="86">
        <f t="shared" ref="X6:AG6" si="2">IF(X7="",NA(),X7)</f>
        <v>114.77</v>
      </c>
      <c r="Y6" s="86">
        <f t="shared" si="2"/>
        <v>120.06</v>
      </c>
      <c r="Z6" s="86">
        <f t="shared" si="2"/>
        <v>116.16</v>
      </c>
      <c r="AA6" s="86">
        <f t="shared" si="2"/>
        <v>104.41</v>
      </c>
      <c r="AB6" s="86">
        <f t="shared" si="2"/>
        <v>105.27</v>
      </c>
      <c r="AC6" s="86">
        <f t="shared" si="2"/>
        <v>104.47</v>
      </c>
      <c r="AD6" s="86">
        <f t="shared" si="2"/>
        <v>103.81</v>
      </c>
      <c r="AE6" s="86">
        <f t="shared" si="2"/>
        <v>104.35</v>
      </c>
      <c r="AF6" s="86">
        <f t="shared" si="2"/>
        <v>105.34</v>
      </c>
      <c r="AG6" s="86">
        <f t="shared" si="2"/>
        <v>105.77</v>
      </c>
      <c r="AH6" s="80" t="str">
        <f>IF(AH7="","",IF(AH7="-","【-】","【"&amp;SUBSTITUTE(TEXT(AH7,"#,##0.00"),"-","△")&amp;"】"))</f>
        <v>【111.39】</v>
      </c>
      <c r="AI6" s="80">
        <f t="shared" ref="AI6:AR6" si="3">IF(AI7="",NA(),AI7)</f>
        <v>0</v>
      </c>
      <c r="AJ6" s="80">
        <f t="shared" si="3"/>
        <v>0</v>
      </c>
      <c r="AK6" s="80">
        <f t="shared" si="3"/>
        <v>0</v>
      </c>
      <c r="AL6" s="80">
        <f t="shared" si="3"/>
        <v>0</v>
      </c>
      <c r="AM6" s="80">
        <f t="shared" si="3"/>
        <v>0</v>
      </c>
      <c r="AN6" s="86">
        <f t="shared" si="3"/>
        <v>16.399999999999999</v>
      </c>
      <c r="AO6" s="86">
        <f t="shared" si="3"/>
        <v>25.66</v>
      </c>
      <c r="AP6" s="86">
        <f t="shared" si="3"/>
        <v>21.69</v>
      </c>
      <c r="AQ6" s="86">
        <f t="shared" si="3"/>
        <v>24.04</v>
      </c>
      <c r="AR6" s="86">
        <f t="shared" si="3"/>
        <v>28.03</v>
      </c>
      <c r="AS6" s="80" t="str">
        <f>IF(AS7="","",IF(AS7="-","【-】","【"&amp;SUBSTITUTE(TEXT(AS7,"#,##0.00"),"-","△")&amp;"】"))</f>
        <v>【1.30】</v>
      </c>
      <c r="AT6" s="86">
        <f t="shared" ref="AT6:BC6" si="4">IF(AT7="",NA(),AT7)</f>
        <v>415.51</v>
      </c>
      <c r="AU6" s="86">
        <f t="shared" si="4"/>
        <v>2014.36</v>
      </c>
      <c r="AV6" s="86">
        <f t="shared" si="4"/>
        <v>3125.5</v>
      </c>
      <c r="AW6" s="86">
        <f t="shared" si="4"/>
        <v>2562.29</v>
      </c>
      <c r="AX6" s="86">
        <f t="shared" si="4"/>
        <v>2399.12</v>
      </c>
      <c r="AY6" s="86">
        <f t="shared" si="4"/>
        <v>293.23</v>
      </c>
      <c r="AZ6" s="86">
        <f t="shared" si="4"/>
        <v>300.14</v>
      </c>
      <c r="BA6" s="86">
        <f t="shared" si="4"/>
        <v>301.04000000000002</v>
      </c>
      <c r="BB6" s="86">
        <f t="shared" si="4"/>
        <v>305.08</v>
      </c>
      <c r="BC6" s="86">
        <f t="shared" si="4"/>
        <v>305.33999999999997</v>
      </c>
      <c r="BD6" s="80" t="str">
        <f>IF(BD7="","",IF(BD7="-","【-】","【"&amp;SUBSTITUTE(TEXT(BD7,"#,##0.00"),"-","△")&amp;"】"))</f>
        <v>【261.51】</v>
      </c>
      <c r="BE6" s="86">
        <f t="shared" ref="BE6:BN6" si="5">IF(BE7="",NA(),BE7)</f>
        <v>41.64</v>
      </c>
      <c r="BF6" s="86">
        <f t="shared" si="5"/>
        <v>37.119999999999997</v>
      </c>
      <c r="BG6" s="86">
        <f t="shared" si="5"/>
        <v>34.229999999999997</v>
      </c>
      <c r="BH6" s="86">
        <f t="shared" si="5"/>
        <v>41.69</v>
      </c>
      <c r="BI6" s="86">
        <f t="shared" si="5"/>
        <v>31.22</v>
      </c>
      <c r="BJ6" s="86">
        <f t="shared" si="5"/>
        <v>542.29999999999995</v>
      </c>
      <c r="BK6" s="86">
        <f t="shared" si="5"/>
        <v>566.65</v>
      </c>
      <c r="BL6" s="86">
        <f t="shared" si="5"/>
        <v>551.62</v>
      </c>
      <c r="BM6" s="86">
        <f t="shared" si="5"/>
        <v>585.59</v>
      </c>
      <c r="BN6" s="86">
        <f t="shared" si="5"/>
        <v>561.34</v>
      </c>
      <c r="BO6" s="80" t="str">
        <f>IF(BO7="","",IF(BO7="-","【-】","【"&amp;SUBSTITUTE(TEXT(BO7,"#,##0.00"),"-","△")&amp;"】"))</f>
        <v>【265.16】</v>
      </c>
      <c r="BP6" s="86">
        <f t="shared" ref="BP6:BY6" si="6">IF(BP7="",NA(),BP7)</f>
        <v>115.23</v>
      </c>
      <c r="BQ6" s="86">
        <f t="shared" si="6"/>
        <v>121.15</v>
      </c>
      <c r="BR6" s="86">
        <f t="shared" si="6"/>
        <v>116.83</v>
      </c>
      <c r="BS6" s="86">
        <f t="shared" si="6"/>
        <v>85.42</v>
      </c>
      <c r="BT6" s="86">
        <f t="shared" si="6"/>
        <v>105.08</v>
      </c>
      <c r="BU6" s="86">
        <f t="shared" si="6"/>
        <v>87.51</v>
      </c>
      <c r="BV6" s="86">
        <f t="shared" si="6"/>
        <v>84.77</v>
      </c>
      <c r="BW6" s="86">
        <f t="shared" si="6"/>
        <v>87.11</v>
      </c>
      <c r="BX6" s="86">
        <f t="shared" si="6"/>
        <v>82.78</v>
      </c>
      <c r="BY6" s="86">
        <f t="shared" si="6"/>
        <v>84.82</v>
      </c>
      <c r="BZ6" s="80" t="str">
        <f>IF(BZ7="","",IF(BZ7="-","【-】","【"&amp;SUBSTITUTE(TEXT(BZ7,"#,##0.00"),"-","△")&amp;"】"))</f>
        <v>【102.35】</v>
      </c>
      <c r="CA6" s="86">
        <f t="shared" ref="CA6:CJ6" si="7">IF(CA7="",NA(),CA7)</f>
        <v>105.47</v>
      </c>
      <c r="CB6" s="86">
        <f t="shared" si="7"/>
        <v>101.32</v>
      </c>
      <c r="CC6" s="86">
        <f t="shared" si="7"/>
        <v>106.32</v>
      </c>
      <c r="CD6" s="86">
        <f t="shared" si="7"/>
        <v>122.8</v>
      </c>
      <c r="CE6" s="86">
        <f t="shared" si="7"/>
        <v>117.73</v>
      </c>
      <c r="CF6" s="86">
        <f t="shared" si="7"/>
        <v>218.42</v>
      </c>
      <c r="CG6" s="86">
        <f t="shared" si="7"/>
        <v>227.27</v>
      </c>
      <c r="CH6" s="86">
        <f t="shared" si="7"/>
        <v>223.98</v>
      </c>
      <c r="CI6" s="86">
        <f t="shared" si="7"/>
        <v>225.09</v>
      </c>
      <c r="CJ6" s="86">
        <f t="shared" si="7"/>
        <v>224.82</v>
      </c>
      <c r="CK6" s="80" t="str">
        <f>IF(CK7="","",IF(CK7="-","【-】","【"&amp;SUBSTITUTE(TEXT(CK7,"#,##0.00"),"-","△")&amp;"】"))</f>
        <v>【167.74】</v>
      </c>
      <c r="CL6" s="86">
        <f t="shared" ref="CL6:CU6" si="8">IF(CL7="",NA(),CL7)</f>
        <v>27.18</v>
      </c>
      <c r="CM6" s="86">
        <f t="shared" si="8"/>
        <v>26.99</v>
      </c>
      <c r="CN6" s="86">
        <f t="shared" si="8"/>
        <v>26.38</v>
      </c>
      <c r="CO6" s="86">
        <f t="shared" si="8"/>
        <v>22.78</v>
      </c>
      <c r="CP6" s="86">
        <f t="shared" si="8"/>
        <v>22.4</v>
      </c>
      <c r="CQ6" s="86">
        <f t="shared" si="8"/>
        <v>50.24</v>
      </c>
      <c r="CR6" s="86">
        <f t="shared" si="8"/>
        <v>50.29</v>
      </c>
      <c r="CS6" s="86">
        <f t="shared" si="8"/>
        <v>49.64</v>
      </c>
      <c r="CT6" s="86">
        <f t="shared" si="8"/>
        <v>49.38</v>
      </c>
      <c r="CU6" s="86">
        <f t="shared" si="8"/>
        <v>50.09</v>
      </c>
      <c r="CV6" s="80" t="str">
        <f>IF(CV7="","",IF(CV7="-","【-】","【"&amp;SUBSTITUTE(TEXT(CV7,"#,##0.00"),"-","△")&amp;"】"))</f>
        <v>【60.29】</v>
      </c>
      <c r="CW6" s="86">
        <f t="shared" ref="CW6:DF6" si="9">IF(CW7="",NA(),CW7)</f>
        <v>77.430000000000007</v>
      </c>
      <c r="CX6" s="86">
        <f t="shared" si="9"/>
        <v>78.459999999999994</v>
      </c>
      <c r="CY6" s="86">
        <f t="shared" si="9"/>
        <v>77.48</v>
      </c>
      <c r="CZ6" s="86">
        <f t="shared" si="9"/>
        <v>77.84</v>
      </c>
      <c r="DA6" s="86">
        <f t="shared" si="9"/>
        <v>78.22</v>
      </c>
      <c r="DB6" s="86">
        <f t="shared" si="9"/>
        <v>78.650000000000006</v>
      </c>
      <c r="DC6" s="86">
        <f t="shared" si="9"/>
        <v>77.73</v>
      </c>
      <c r="DD6" s="86">
        <f t="shared" si="9"/>
        <v>78.09</v>
      </c>
      <c r="DE6" s="86">
        <f t="shared" si="9"/>
        <v>78.010000000000005</v>
      </c>
      <c r="DF6" s="86">
        <f t="shared" si="9"/>
        <v>77.599999999999994</v>
      </c>
      <c r="DG6" s="80" t="str">
        <f>IF(DG7="","",IF(DG7="-","【-】","【"&amp;SUBSTITUTE(TEXT(DG7,"#,##0.00"),"-","△")&amp;"】"))</f>
        <v>【90.12】</v>
      </c>
      <c r="DH6" s="86">
        <f t="shared" ref="DH6:DQ6" si="10">IF(DH7="",NA(),DH7)</f>
        <v>52.88</v>
      </c>
      <c r="DI6" s="86">
        <f t="shared" si="10"/>
        <v>54.69</v>
      </c>
      <c r="DJ6" s="86">
        <f t="shared" si="10"/>
        <v>56.32</v>
      </c>
      <c r="DK6" s="86">
        <f t="shared" si="10"/>
        <v>55.04</v>
      </c>
      <c r="DL6" s="86">
        <f t="shared" si="10"/>
        <v>56.44</v>
      </c>
      <c r="DM6" s="86">
        <f t="shared" si="10"/>
        <v>45.14</v>
      </c>
      <c r="DN6" s="86">
        <f t="shared" si="10"/>
        <v>45.85</v>
      </c>
      <c r="DO6" s="86">
        <f t="shared" si="10"/>
        <v>47.31</v>
      </c>
      <c r="DP6" s="86">
        <f t="shared" si="10"/>
        <v>47.5</v>
      </c>
      <c r="DQ6" s="86">
        <f t="shared" si="10"/>
        <v>48.41</v>
      </c>
      <c r="DR6" s="80" t="str">
        <f>IF(DR7="","",IF(DR7="-","【-】","【"&amp;SUBSTITUTE(TEXT(DR7,"#,##0.00"),"-","△")&amp;"】"))</f>
        <v>【50.88】</v>
      </c>
      <c r="DS6" s="80">
        <f t="shared" ref="DS6:EB6" si="11">IF(DS7="",NA(),DS7)</f>
        <v>0</v>
      </c>
      <c r="DT6" s="80">
        <f t="shared" si="11"/>
        <v>0</v>
      </c>
      <c r="DU6" s="86">
        <f t="shared" si="11"/>
        <v>53.31</v>
      </c>
      <c r="DV6" s="86">
        <f t="shared" si="11"/>
        <v>57.93</v>
      </c>
      <c r="DW6" s="86">
        <f t="shared" si="11"/>
        <v>61.5</v>
      </c>
      <c r="DX6" s="86">
        <f t="shared" si="11"/>
        <v>13.58</v>
      </c>
      <c r="DY6" s="86">
        <f t="shared" si="11"/>
        <v>14.13</v>
      </c>
      <c r="DZ6" s="86">
        <f t="shared" si="11"/>
        <v>16.77</v>
      </c>
      <c r="EA6" s="86">
        <f t="shared" si="11"/>
        <v>17.399999999999999</v>
      </c>
      <c r="EB6" s="86">
        <f t="shared" si="11"/>
        <v>18.64</v>
      </c>
      <c r="EC6" s="80" t="str">
        <f>IF(EC7="","",IF(EC7="-","【-】","【"&amp;SUBSTITUTE(TEXT(EC7,"#,##0.00"),"-","△")&amp;"】"))</f>
        <v>【22.30】</v>
      </c>
      <c r="ED6" s="80">
        <f t="shared" ref="ED6:EM6" si="12">IF(ED7="",NA(),ED7)</f>
        <v>0</v>
      </c>
      <c r="EE6" s="80">
        <f t="shared" si="12"/>
        <v>0</v>
      </c>
      <c r="EF6" s="86">
        <f t="shared" si="12"/>
        <v>1.e-002</v>
      </c>
      <c r="EG6" s="80">
        <f t="shared" si="12"/>
        <v>0</v>
      </c>
      <c r="EH6" s="80">
        <f t="shared" si="12"/>
        <v>0</v>
      </c>
      <c r="EI6" s="86">
        <f t="shared" si="12"/>
        <v>0.44</v>
      </c>
      <c r="EJ6" s="86">
        <f t="shared" si="12"/>
        <v>0.52</v>
      </c>
      <c r="EK6" s="86">
        <f t="shared" si="12"/>
        <v>0.47</v>
      </c>
      <c r="EL6" s="86">
        <f t="shared" si="12"/>
        <v>0.4</v>
      </c>
      <c r="EM6" s="86">
        <f t="shared" si="12"/>
        <v>0.36</v>
      </c>
      <c r="EN6" s="80" t="str">
        <f>IF(EN7="","",IF(EN7="-","【-】","【"&amp;SUBSTITUTE(TEXT(EN7,"#,##0.00"),"-","△")&amp;"】"))</f>
        <v>【0.66】</v>
      </c>
    </row>
    <row r="7" spans="1:144" s="64" customFormat="1">
      <c r="A7" s="65"/>
      <c r="B7" s="71">
        <v>2021</v>
      </c>
      <c r="C7" s="71">
        <v>223069</v>
      </c>
      <c r="D7" s="71">
        <v>46</v>
      </c>
      <c r="E7" s="71">
        <v>1</v>
      </c>
      <c r="F7" s="71">
        <v>0</v>
      </c>
      <c r="G7" s="71">
        <v>1</v>
      </c>
      <c r="H7" s="71" t="s">
        <v>95</v>
      </c>
      <c r="I7" s="71" t="s">
        <v>96</v>
      </c>
      <c r="J7" s="71" t="s">
        <v>97</v>
      </c>
      <c r="K7" s="71" t="s">
        <v>98</v>
      </c>
      <c r="L7" s="71" t="s">
        <v>79</v>
      </c>
      <c r="M7" s="71" t="s">
        <v>15</v>
      </c>
      <c r="N7" s="81" t="s">
        <v>99</v>
      </c>
      <c r="O7" s="81">
        <v>97.24</v>
      </c>
      <c r="P7" s="81">
        <v>99.89</v>
      </c>
      <c r="Q7" s="81">
        <v>2090</v>
      </c>
      <c r="R7" s="81">
        <v>7290</v>
      </c>
      <c r="S7" s="81">
        <v>105.41</v>
      </c>
      <c r="T7" s="81">
        <v>69.16</v>
      </c>
      <c r="U7" s="81">
        <v>7228</v>
      </c>
      <c r="V7" s="81">
        <v>27.12</v>
      </c>
      <c r="W7" s="81">
        <v>266.52</v>
      </c>
      <c r="X7" s="81">
        <v>114.77</v>
      </c>
      <c r="Y7" s="81">
        <v>120.06</v>
      </c>
      <c r="Z7" s="81">
        <v>116.16</v>
      </c>
      <c r="AA7" s="81">
        <v>104.41</v>
      </c>
      <c r="AB7" s="81">
        <v>105.27</v>
      </c>
      <c r="AC7" s="81">
        <v>104.47</v>
      </c>
      <c r="AD7" s="81">
        <v>103.81</v>
      </c>
      <c r="AE7" s="81">
        <v>104.35</v>
      </c>
      <c r="AF7" s="81">
        <v>105.34</v>
      </c>
      <c r="AG7" s="81">
        <v>105.77</v>
      </c>
      <c r="AH7" s="81">
        <v>111.39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16.399999999999999</v>
      </c>
      <c r="AO7" s="81">
        <v>25.66</v>
      </c>
      <c r="AP7" s="81">
        <v>21.69</v>
      </c>
      <c r="AQ7" s="81">
        <v>24.04</v>
      </c>
      <c r="AR7" s="81">
        <v>28.03</v>
      </c>
      <c r="AS7" s="81">
        <v>1.3</v>
      </c>
      <c r="AT7" s="81">
        <v>415.51</v>
      </c>
      <c r="AU7" s="81">
        <v>2014.36</v>
      </c>
      <c r="AV7" s="81">
        <v>3125.5</v>
      </c>
      <c r="AW7" s="81">
        <v>2562.29</v>
      </c>
      <c r="AX7" s="81">
        <v>2399.12</v>
      </c>
      <c r="AY7" s="81">
        <v>293.23</v>
      </c>
      <c r="AZ7" s="81">
        <v>300.14</v>
      </c>
      <c r="BA7" s="81">
        <v>301.04000000000002</v>
      </c>
      <c r="BB7" s="81">
        <v>305.08</v>
      </c>
      <c r="BC7" s="81">
        <v>305.33999999999997</v>
      </c>
      <c r="BD7" s="81">
        <v>261.51</v>
      </c>
      <c r="BE7" s="81">
        <v>41.64</v>
      </c>
      <c r="BF7" s="81">
        <v>37.119999999999997</v>
      </c>
      <c r="BG7" s="81">
        <v>34.229999999999997</v>
      </c>
      <c r="BH7" s="81">
        <v>41.69</v>
      </c>
      <c r="BI7" s="81">
        <v>31.22</v>
      </c>
      <c r="BJ7" s="81">
        <v>542.29999999999995</v>
      </c>
      <c r="BK7" s="81">
        <v>566.65</v>
      </c>
      <c r="BL7" s="81">
        <v>551.62</v>
      </c>
      <c r="BM7" s="81">
        <v>585.59</v>
      </c>
      <c r="BN7" s="81">
        <v>561.34</v>
      </c>
      <c r="BO7" s="81">
        <v>265.16000000000003</v>
      </c>
      <c r="BP7" s="81">
        <v>115.23</v>
      </c>
      <c r="BQ7" s="81">
        <v>121.15</v>
      </c>
      <c r="BR7" s="81">
        <v>116.83</v>
      </c>
      <c r="BS7" s="81">
        <v>85.42</v>
      </c>
      <c r="BT7" s="81">
        <v>105.08</v>
      </c>
      <c r="BU7" s="81">
        <v>87.51</v>
      </c>
      <c r="BV7" s="81">
        <v>84.77</v>
      </c>
      <c r="BW7" s="81">
        <v>87.11</v>
      </c>
      <c r="BX7" s="81">
        <v>82.78</v>
      </c>
      <c r="BY7" s="81">
        <v>84.82</v>
      </c>
      <c r="BZ7" s="81">
        <v>102.35</v>
      </c>
      <c r="CA7" s="81">
        <v>105.47</v>
      </c>
      <c r="CB7" s="81">
        <v>101.32</v>
      </c>
      <c r="CC7" s="81">
        <v>106.32</v>
      </c>
      <c r="CD7" s="81">
        <v>122.8</v>
      </c>
      <c r="CE7" s="81">
        <v>117.73</v>
      </c>
      <c r="CF7" s="81">
        <v>218.42</v>
      </c>
      <c r="CG7" s="81">
        <v>227.27</v>
      </c>
      <c r="CH7" s="81">
        <v>223.98</v>
      </c>
      <c r="CI7" s="81">
        <v>225.09</v>
      </c>
      <c r="CJ7" s="81">
        <v>224.82</v>
      </c>
      <c r="CK7" s="81">
        <v>167.74</v>
      </c>
      <c r="CL7" s="81">
        <v>27.18</v>
      </c>
      <c r="CM7" s="81">
        <v>26.99</v>
      </c>
      <c r="CN7" s="81">
        <v>26.38</v>
      </c>
      <c r="CO7" s="81">
        <v>22.78</v>
      </c>
      <c r="CP7" s="81">
        <v>22.4</v>
      </c>
      <c r="CQ7" s="81">
        <v>50.24</v>
      </c>
      <c r="CR7" s="81">
        <v>50.29</v>
      </c>
      <c r="CS7" s="81">
        <v>49.64</v>
      </c>
      <c r="CT7" s="81">
        <v>49.38</v>
      </c>
      <c r="CU7" s="81">
        <v>50.09</v>
      </c>
      <c r="CV7" s="81">
        <v>60.29</v>
      </c>
      <c r="CW7" s="81">
        <v>77.430000000000007</v>
      </c>
      <c r="CX7" s="81">
        <v>78.459999999999994</v>
      </c>
      <c r="CY7" s="81">
        <v>77.48</v>
      </c>
      <c r="CZ7" s="81">
        <v>77.84</v>
      </c>
      <c r="DA7" s="81">
        <v>78.22</v>
      </c>
      <c r="DB7" s="81">
        <v>78.650000000000006</v>
      </c>
      <c r="DC7" s="81">
        <v>77.73</v>
      </c>
      <c r="DD7" s="81">
        <v>78.09</v>
      </c>
      <c r="DE7" s="81">
        <v>78.010000000000005</v>
      </c>
      <c r="DF7" s="81">
        <v>77.599999999999994</v>
      </c>
      <c r="DG7" s="81">
        <v>90.12</v>
      </c>
      <c r="DH7" s="81">
        <v>52.88</v>
      </c>
      <c r="DI7" s="81">
        <v>54.69</v>
      </c>
      <c r="DJ7" s="81">
        <v>56.32</v>
      </c>
      <c r="DK7" s="81">
        <v>55.04</v>
      </c>
      <c r="DL7" s="81">
        <v>56.44</v>
      </c>
      <c r="DM7" s="81">
        <v>45.14</v>
      </c>
      <c r="DN7" s="81">
        <v>45.85</v>
      </c>
      <c r="DO7" s="81">
        <v>47.31</v>
      </c>
      <c r="DP7" s="81">
        <v>47.5</v>
      </c>
      <c r="DQ7" s="81">
        <v>48.41</v>
      </c>
      <c r="DR7" s="81">
        <v>50.88</v>
      </c>
      <c r="DS7" s="81">
        <v>0</v>
      </c>
      <c r="DT7" s="81">
        <v>0</v>
      </c>
      <c r="DU7" s="81">
        <v>53.31</v>
      </c>
      <c r="DV7" s="81">
        <v>57.93</v>
      </c>
      <c r="DW7" s="81">
        <v>61.5</v>
      </c>
      <c r="DX7" s="81">
        <v>13.58</v>
      </c>
      <c r="DY7" s="81">
        <v>14.13</v>
      </c>
      <c r="DZ7" s="81">
        <v>16.77</v>
      </c>
      <c r="EA7" s="81">
        <v>17.399999999999999</v>
      </c>
      <c r="EB7" s="81">
        <v>18.64</v>
      </c>
      <c r="EC7" s="81">
        <v>22.3</v>
      </c>
      <c r="ED7" s="81">
        <v>0</v>
      </c>
      <c r="EE7" s="81">
        <v>0</v>
      </c>
      <c r="EF7" s="81">
        <v>1.e-002</v>
      </c>
      <c r="EG7" s="81">
        <v>0</v>
      </c>
      <c r="EH7" s="81">
        <v>0</v>
      </c>
      <c r="EI7" s="81">
        <v>0.44</v>
      </c>
      <c r="EJ7" s="81">
        <v>0.52</v>
      </c>
      <c r="EK7" s="81">
        <v>0.47</v>
      </c>
      <c r="EL7" s="81">
        <v>0.4</v>
      </c>
      <c r="EM7" s="81">
        <v>0.36</v>
      </c>
      <c r="EN7" s="81">
        <v>0.66</v>
      </c>
    </row>
    <row r="8" spans="1:144"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8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8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8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8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8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8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8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8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8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8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8"/>
    </row>
    <row r="9" spans="1:144">
      <c r="A9" s="66"/>
      <c r="B9" s="66" t="s">
        <v>100</v>
      </c>
      <c r="C9" s="66" t="s">
        <v>101</v>
      </c>
      <c r="D9" s="66" t="s">
        <v>102</v>
      </c>
      <c r="E9" s="66" t="s">
        <v>103</v>
      </c>
      <c r="F9" s="66" t="s">
        <v>104</v>
      </c>
      <c r="X9" s="87"/>
      <c r="Y9" s="87"/>
      <c r="Z9" s="87"/>
      <c r="AA9" s="87"/>
      <c r="AB9" s="87"/>
      <c r="AC9" s="87"/>
      <c r="AD9" s="87"/>
      <c r="AE9" s="87"/>
      <c r="AF9" s="87"/>
      <c r="AG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D9" s="87"/>
      <c r="EE9" s="87"/>
      <c r="EF9" s="87"/>
      <c r="EG9" s="87"/>
      <c r="EH9" s="87"/>
      <c r="EI9" s="87"/>
      <c r="EJ9" s="87"/>
      <c r="EK9" s="87"/>
      <c r="EL9" s="87"/>
      <c r="EM9" s="87"/>
    </row>
    <row r="10" spans="1:144">
      <c r="A10" s="66" t="s">
        <v>51</v>
      </c>
      <c r="B10" s="72">
        <f>DATEVALUE($B7+12-B11&amp;"/1/"&amp;B12)</f>
        <v>47119</v>
      </c>
      <c r="C10" s="72">
        <f>DATEVALUE($B7+12-C11&amp;"/1/"&amp;C12)</f>
        <v>47484</v>
      </c>
      <c r="D10" s="73">
        <f>DATEVALUE($B7+12-D11&amp;"/1/"&amp;D12)</f>
        <v>47849</v>
      </c>
      <c r="E10" s="73">
        <f>DATEVALUE($B7+12-E11&amp;"/1/"&amp;E12)</f>
        <v>48215</v>
      </c>
      <c r="F10" s="73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2023-01-19T01:21:00Z</cp:lastPrinted>
  <dcterms:created xsi:type="dcterms:W3CDTF">2022-12-01T00:59:51Z</dcterms:created>
  <dcterms:modified xsi:type="dcterms:W3CDTF">2023-02-15T06:14:25Z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2023-02-15T06:14:25Z</vt:filetime>
  </property>
</Properties>
</file>