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kchlKPUO4po9TrlYnDgsDCJl17LkjNEUg0DHqS978AfyRG9DX2SQPEAoL4GV/Y5bxhxtLhe1H6aplBeoN0XGA==" workbookSaltValue="XtrJNDG/KiStlR2Oj429F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<sst xmlns="http://schemas.openxmlformats.org/spreadsheetml/2006/main" xmlns:r="http://schemas.openxmlformats.org/officeDocument/2006/relationships" count="116" uniqueCount="116">
  <si>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</si>
  <si>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</si>
  <si>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</si>
  <si>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業務名</t>
    <rPh sb="2" eb="3">
      <t>メイ</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</si>
  <si>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</si>
  <si>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</si>
  <si>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</si>
  <si>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</si>
  <si>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</si>
  <si>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</si>
  <si>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</si>
  <si>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</si>
  <si>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</si>
  <si>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</si>
  <si>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</si>
  <si>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</si>
  <si>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</si>
  <si>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</si>
  <si>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</si>
  <si>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</si>
  <si>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</si>
  <si>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</si>
  <si>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経営健全化の手法として、人件費削減、広域化による施設統廃合の改善等があるが、当該事業は受益戸数が100戸に満たない小規模なもので、人件費は一般会計事務の職員が兼務しており、予算計上されていない。普及率及び水洗化率はともに100％で、使用料の徴収率も100％である。今後の広域化による公共下水道との施設統合は、集落が遠方で孤立しているため困難である。経営健全化対策としては、処理施設の更新工事において、</t>
    </r>
    <r>
      <rPr>
        <sz val="10"/>
        <color theme="1"/>
        <rFont val="ＭＳ ゴシック"/>
      </rPr>
      <t>処理能力及び処理方式を見直すことにより、更新工事費及び電気料、汚泥引抜料の維持管理費の削減を図ったところであり、今後は公営企業会計への移行により、経営状況を明確化した中で、経営健全化対策検討する必要がある。</t>
    </r>
    <rPh sb="256" eb="258">
      <t>コンゴ</t>
    </rPh>
    <rPh sb="259" eb="261">
      <t>コウエイ</t>
    </rPh>
    <rPh sb="261" eb="263">
      <t>キギョウ</t>
    </rPh>
    <rPh sb="263" eb="265">
      <t>カイケイ</t>
    </rPh>
    <rPh sb="267" eb="269">
      <t>イコウ</t>
    </rPh>
    <rPh sb="273" eb="275">
      <t>ケイエイ</t>
    </rPh>
    <rPh sb="275" eb="277">
      <t>ジョウキョウ</t>
    </rPh>
    <rPh sb="278" eb="281">
      <t>メイカクカ</t>
    </rPh>
    <rPh sb="283" eb="284">
      <t>ナカ</t>
    </rPh>
    <rPh sb="293" eb="295">
      <t>ケントウ</t>
    </rPh>
    <rPh sb="297" eb="299">
      <t>ヒツヨウ</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</si>
  <si>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</si>
  <si>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</si>
  <si>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</si>
  <si>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</si>
  <si>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</si>
  <si>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</si>
  <si>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</si>
  <si>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</si>
  <si>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</si>
  <si>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</si>
  <si>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</si>
  <si>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</si>
  <si>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</si>
  <si>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</si>
  <si>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</si>
  <si>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</si>
  <si>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</si>
  <si>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</si>
  <si>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</si>
  <si>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</si>
  <si>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</si>
  <si>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</si>
  <si>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</si>
  <si>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</si>
  <si>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</si>
  <si>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</si>
  <si>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</si>
  <si>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</si>
  <si>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</si>
  <si>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</si>
  <si>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</si>
  <si>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</si>
  <si>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</si>
  <si>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</si>
  <si>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</si>
  <si>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</si>
  <si>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</si>
  <si>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</si>
  <si>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</si>
  <si>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</si>
  <si>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</si>
  <si>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</si>
  <si>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</si>
  <si>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</si>
  <si>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</si>
  <si>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</si>
  <si>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</si>
  <si>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</si>
  <si>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</si>
  <si>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</si>
  <si>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</si>
  <si>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</si>
  <si>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</si>
  <si>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</si>
  <si>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当該事業の経営にあたっては、使用料収入のみでは賄いきれず、一般会計繰入金より賄っている。収益的収支については、収支率100％を下回る赤字状態である。Ｈ29は71.36％、H30は91.28％、Ｒ1は61.35％、Ｒ2は109.53％であり、Ｒ3には62.05％に減少している。収支率変動の主な要因は、Ｒ1は災害等により予定外の修繕等が発生したことにより、総費用が総収益と比較して高くなったこと、Ｒ2は一般会計繰入金が総費用と比較して高い水準となったことである。Ｒ3については、公営企業への移行業務を開始したことにより、例年と比較して総費用が高くなったため、収益率が低くなっている。企業債残高対事業規模比率については、Ｈ29以降類似団体よりも高い傾向にある。建設当時の借入金償還はＲ6の完済に向けて減少していくため、事業規模比率はＲ5以降減少すると分析している。施設利用率は、更新工事において、現状に見合った処理能力に見直しされたことから24.00％と改善している。しかしながら、観光型集落であることから、夏期のピーク時に対して計画しているため、類似団体と比較すると低い数値となっている。使用料収入については、水洗化率100％、徴収率も100％で滞納もない状況である。汚水処理原価は、Ｈ29～Ｈ30には類似団体と比較しても若干抑えられているが、Ｒ1～Ｒ3については委託料の増加によりＨ29～30と比較して高くなっており、また各年度の修繕費のばらつきにより汚水処理原価が変動している。近年は類似団体と同程度となっており、今後料金改定等により経営健全化を図っていく必要があると考える。</t>
    <rPh sb="63" eb="64">
      <t>シタ</t>
    </rPh>
    <rPh sb="66" eb="68">
      <t>アカジ</t>
    </rPh>
    <rPh sb="131" eb="133">
      <t>ゲンショウ</t>
    </rPh>
    <rPh sb="138" eb="140">
      <t>シュウシ</t>
    </rPh>
    <rPh sb="140" eb="141">
      <t>リツ</t>
    </rPh>
    <rPh sb="141" eb="143">
      <t>ヘンドウ</t>
    </rPh>
    <rPh sb="144" eb="145">
      <t>オモ</t>
    </rPh>
    <rPh sb="146" eb="148">
      <t>ヨウイン</t>
    </rPh>
    <rPh sb="153" eb="155">
      <t>サイガイ</t>
    </rPh>
    <rPh sb="155" eb="156">
      <t>トウ</t>
    </rPh>
    <rPh sb="159" eb="161">
      <t>ヨテイ</t>
    </rPh>
    <rPh sb="161" eb="162">
      <t>ソト</t>
    </rPh>
    <rPh sb="163" eb="165">
      <t>シュウゼン</t>
    </rPh>
    <rPh sb="165" eb="166">
      <t>トウ</t>
    </rPh>
    <rPh sb="167" eb="169">
      <t>ハッセイ</t>
    </rPh>
    <rPh sb="177" eb="180">
      <t>ソウヒヨウ</t>
    </rPh>
    <rPh sb="181" eb="184">
      <t>ソウシュウエキ</t>
    </rPh>
    <rPh sb="185" eb="187">
      <t>ヒカク</t>
    </rPh>
    <rPh sb="189" eb="190">
      <t>タカ</t>
    </rPh>
    <rPh sb="200" eb="202">
      <t>イッパン</t>
    </rPh>
    <rPh sb="202" eb="204">
      <t>カイケイ</t>
    </rPh>
    <rPh sb="204" eb="207">
      <t>クリイレキン</t>
    </rPh>
    <rPh sb="208" eb="211">
      <t>ソウヒヨウ</t>
    </rPh>
    <rPh sb="212" eb="214">
      <t>ヒカク</t>
    </rPh>
    <rPh sb="216" eb="217">
      <t>タカ</t>
    </rPh>
    <rPh sb="218" eb="220">
      <t>スイジュン</t>
    </rPh>
    <rPh sb="238" eb="240">
      <t>コウエイ</t>
    </rPh>
    <rPh sb="240" eb="242">
      <t>キギョウ</t>
    </rPh>
    <rPh sb="244" eb="246">
      <t>イコウ</t>
    </rPh>
    <rPh sb="246" eb="248">
      <t>ギョウム</t>
    </rPh>
    <rPh sb="249" eb="251">
      <t>カイシ</t>
    </rPh>
    <rPh sb="259" eb="261">
      <t>レイネン</t>
    </rPh>
    <rPh sb="262" eb="264">
      <t>ヒカク</t>
    </rPh>
    <rPh sb="266" eb="269">
      <t>ソウヒヨウ</t>
    </rPh>
    <rPh sb="270" eb="271">
      <t>タカ</t>
    </rPh>
    <rPh sb="278" eb="281">
      <t>シュウエキリツ</t>
    </rPh>
    <rPh sb="282" eb="283">
      <t>ヒク</t>
    </rPh>
    <rPh sb="533" eb="535">
      <t>オスイ</t>
    </rPh>
    <rPh sb="535" eb="537">
      <t>ショリ</t>
    </rPh>
    <rPh sb="537" eb="539">
      <t>ゲンカ</t>
    </rPh>
    <rPh sb="581" eb="584">
      <t>イタクリョウ</t>
    </rPh>
    <rPh sb="585" eb="587">
      <t>ゾウカ</t>
    </rPh>
    <rPh sb="597" eb="599">
      <t>ヒカク</t>
    </rPh>
    <rPh sb="601" eb="602">
      <t>タカ</t>
    </rPh>
    <rPh sb="611" eb="613">
      <t>カクネン</t>
    </rPh>
    <rPh sb="613" eb="614">
      <t>ド</t>
    </rPh>
    <rPh sb="615" eb="618">
      <t>シュウゼンヒ</t>
    </rPh>
    <rPh sb="626" eb="628">
      <t>オスイ</t>
    </rPh>
    <rPh sb="628" eb="630">
      <t>ショリ</t>
    </rPh>
    <rPh sb="630" eb="632">
      <t>ゲンカ</t>
    </rPh>
    <rPh sb="633" eb="635">
      <t>ヘンドウ</t>
    </rPh>
    <rPh sb="640" eb="642">
      <t>キンネン</t>
    </rPh>
    <rPh sb="643" eb="645">
      <t>ルイジ</t>
    </rPh>
    <rPh sb="645" eb="647">
      <t>ダンタイ</t>
    </rPh>
    <rPh sb="648" eb="651">
      <t>ドウテイド</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</si>
  <si>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</si>
  <si>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</si>
  <si>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</si>
  <si>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</si>
  <si>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</si>
  <si>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</si>
  <si>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</si>
  <si>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</si>
  <si>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</si>
  <si>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</si>
  <si>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</si>
  <si>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</si>
  <si>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</si>
  <si>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</si>
  <si>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</si>
  <si>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</si>
  <si>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</si>
  <si>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</si>
  <si>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</si>
  <si>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</si>
  <si>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下田市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</si>
  <si>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</si>
  <si>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</si>
  <si>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</si>
  <si>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</si>
  <si>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</si>
  <si>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</si>
  <si>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</si>
  <si>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</si>
  <si>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</si>
  <si>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</si>
  <si>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</si>
  <si>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</si>
  <si>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</si>
  <si>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</si>
  <si>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</si>
  <si>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</si>
  <si>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Ｈ7の供用開始から、約26年経過した中、Ｈ26からＨ27にかけて、集落排水処理施設（排水処理場、中継ポンプ場、官渠）の健全度調査を行い機能保全計画を策定した。排水処理場については、機器等の老朽化が著しいため、Ｈ28より更新工事に着手しており、Ｒ3に完了している。管渠については、調査の結果、健全度が保たれているため、現在のところ、改築又は更新計画はない。</t>
    <rPh sb="124" eb="126">
      <t>カンリョウ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</si>
</sst>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2.e-002</c:v>
                </c:pt>
                <c:pt idx="2">
                  <c:v>1.e-002</c:v>
                </c:pt>
                <c:pt idx="3">
                  <c:v>1.6</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14.86</c:v>
                </c:pt>
                <c:pt idx="1">
                  <c:v>13.75</c:v>
                </c:pt>
                <c:pt idx="2">
                  <c:v>13.97</c:v>
                </c:pt>
                <c:pt idx="3">
                  <c:v>23.6</c:v>
                </c:pt>
                <c:pt idx="4">
                  <c:v>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33.21</c:v>
                </c:pt>
                <c:pt idx="1">
                  <c:v>32.229999999999997</c:v>
                </c:pt>
                <c:pt idx="2">
                  <c:v>32.479999999999997</c:v>
                </c:pt>
                <c:pt idx="3">
                  <c:v>30.19</c:v>
                </c:pt>
                <c:pt idx="4">
                  <c:v>28.77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c:v>
                </c:pt>
                <c:pt idx="1">
                  <c:v>80.8</c:v>
                </c:pt>
                <c:pt idx="2">
                  <c:v>79.2</c:v>
                </c:pt>
                <c:pt idx="3">
                  <c:v>79.09</c:v>
                </c:pt>
                <c:pt idx="4">
                  <c:v>78.900000000000006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71.36</c:v>
                </c:pt>
                <c:pt idx="1">
                  <c:v>91.28</c:v>
                </c:pt>
                <c:pt idx="2">
                  <c:v>61.35</c:v>
                </c:pt>
                <c:pt idx="3">
                  <c:v>109.53</c:v>
                </c:pt>
                <c:pt idx="4">
                  <c:v>62.05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1837.13</c:v>
                </c:pt>
                <c:pt idx="1">
                  <c:v>2387.58</c:v>
                </c:pt>
                <c:pt idx="2">
                  <c:v>2425.5500000000002</c:v>
                </c:pt>
                <c:pt idx="3">
                  <c:v>2280.2800000000002</c:v>
                </c:pt>
                <c:pt idx="4">
                  <c:v>2793.38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1060.8599999999999</c:v>
                </c:pt>
                <c:pt idx="1">
                  <c:v>1006.65</c:v>
                </c:pt>
                <c:pt idx="2">
                  <c:v>998.42</c:v>
                </c:pt>
                <c:pt idx="3">
                  <c:v>1095.52</c:v>
                </c:pt>
                <c:pt idx="4">
                  <c:v>1056.55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39.58</c:v>
                </c:pt>
                <c:pt idx="1">
                  <c:v>40.29</c:v>
                </c:pt>
                <c:pt idx="2">
                  <c:v>23.32</c:v>
                </c:pt>
                <c:pt idx="3">
                  <c:v>30.45</c:v>
                </c:pt>
                <c:pt idx="4">
                  <c:v>27.1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45.81</c:v>
                </c:pt>
                <c:pt idx="1">
                  <c:v>43.43</c:v>
                </c:pt>
                <c:pt idx="2">
                  <c:v>41.41</c:v>
                </c:pt>
                <c:pt idx="3">
                  <c:v>39.64</c:v>
                </c:pt>
                <c:pt idx="4">
                  <c:v>40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289.39999999999998</c:v>
                </c:pt>
                <c:pt idx="1">
                  <c:v>271.99</c:v>
                </c:pt>
                <c:pt idx="2">
                  <c:v>503.06</c:v>
                </c:pt>
                <c:pt idx="3">
                  <c:v>386.24</c:v>
                </c:pt>
                <c:pt idx="4">
                  <c:v>437.47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383.92</c:v>
                </c:pt>
                <c:pt idx="1">
                  <c:v>400.44</c:v>
                </c:pt>
                <c:pt idx="2">
                  <c:v>417.56</c:v>
                </c:pt>
                <c:pt idx="3">
                  <c:v>449.72</c:v>
                </c:pt>
                <c:pt idx="4">
                  <c:v>437.27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【974.72】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【392.85】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【44.22】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14</v>
      </c>
      <c r="J7" s="5"/>
      <c r="K7" s="5"/>
      <c r="L7" s="5"/>
      <c r="M7" s="5"/>
      <c r="N7" s="5"/>
      <c r="O7" s="5"/>
      <c r="P7" s="5" t="s">
        <v>8</v>
      </c>
      <c r="Q7" s="5"/>
      <c r="R7" s="5"/>
      <c r="S7" s="5"/>
      <c r="T7" s="5"/>
      <c r="U7" s="5"/>
      <c r="V7" s="5"/>
      <c r="W7" s="5" t="s">
        <v>16</v>
      </c>
      <c r="X7" s="5"/>
      <c r="Y7" s="5"/>
      <c r="Z7" s="5"/>
      <c r="AA7" s="5"/>
      <c r="AB7" s="5"/>
      <c r="AC7" s="5"/>
      <c r="AD7" s="5" t="s">
        <v>7</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20494</v>
      </c>
      <c r="AM8" s="21"/>
      <c r="AN8" s="21"/>
      <c r="AO8" s="21"/>
      <c r="AP8" s="21"/>
      <c r="AQ8" s="21"/>
      <c r="AR8" s="21"/>
      <c r="AS8" s="21"/>
      <c r="AT8" s="7">
        <f>データ!T6</f>
        <v>104.38</v>
      </c>
      <c r="AU8" s="7"/>
      <c r="AV8" s="7"/>
      <c r="AW8" s="7"/>
      <c r="AX8" s="7"/>
      <c r="AY8" s="7"/>
      <c r="AZ8" s="7"/>
      <c r="BA8" s="7"/>
      <c r="BB8" s="7">
        <f>データ!U6</f>
        <v>196.34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0.81</v>
      </c>
      <c r="Q10" s="7"/>
      <c r="R10" s="7"/>
      <c r="S10" s="7"/>
      <c r="T10" s="7"/>
      <c r="U10" s="7"/>
      <c r="V10" s="7"/>
      <c r="W10" s="7">
        <f>データ!Q6</f>
        <v>93.59</v>
      </c>
      <c r="X10" s="7"/>
      <c r="Y10" s="7"/>
      <c r="Z10" s="7"/>
      <c r="AA10" s="7"/>
      <c r="AB10" s="7"/>
      <c r="AC10" s="7"/>
      <c r="AD10" s="21">
        <f>データ!R6</f>
        <v>2090</v>
      </c>
      <c r="AE10" s="21"/>
      <c r="AF10" s="21"/>
      <c r="AG10" s="21"/>
      <c r="AH10" s="21"/>
      <c r="AI10" s="21"/>
      <c r="AJ10" s="21"/>
      <c r="AK10" s="2"/>
      <c r="AL10" s="21">
        <f>データ!V6</f>
        <v>165</v>
      </c>
      <c r="AM10" s="21"/>
      <c r="AN10" s="21"/>
      <c r="AO10" s="21"/>
      <c r="AP10" s="21"/>
      <c r="AQ10" s="21"/>
      <c r="AR10" s="21"/>
      <c r="AS10" s="21"/>
      <c r="AT10" s="7">
        <f>データ!W6</f>
        <v>8.e-002</v>
      </c>
      <c r="AU10" s="7"/>
      <c r="AV10" s="7"/>
      <c r="AW10" s="7"/>
      <c r="AX10" s="7"/>
      <c r="AY10" s="7"/>
      <c r="AZ10" s="7"/>
      <c r="BA10" s="7"/>
      <c r="BB10" s="7">
        <f>データ!X6</f>
        <v>2062.5</v>
      </c>
      <c r="BC10" s="7"/>
      <c r="BD10" s="7"/>
      <c r="BE10" s="7"/>
      <c r="BF10" s="7"/>
      <c r="BG10" s="7"/>
      <c r="BH10" s="7"/>
      <c r="BI10" s="7"/>
      <c r="BJ10" s="2"/>
      <c r="BK10" s="2"/>
      <c r="BL10" s="29" t="s">
        <v>40</v>
      </c>
      <c r="BM10" s="39"/>
      <c r="BN10" s="46" t="s">
        <v>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77</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22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【974.72】</v>
      </c>
      <c r="I86" s="12" t="str">
        <f>データ!CA6</f>
        <v>【44.22】</v>
      </c>
      <c r="J86" s="12" t="str">
        <f>データ!CL6</f>
        <v>【392.85】</v>
      </c>
      <c r="K86" s="12" t="str">
        <f>データ!CW6</f>
        <v>【32.23】</v>
      </c>
      <c r="L86" s="12" t="str">
        <f>データ!DH6</f>
        <v>【80.63】</v>
      </c>
      <c r="M86" s="12" t="s">
        <v>41</v>
      </c>
      <c r="N86" s="12" t="s">
        <v>41</v>
      </c>
      <c r="O86" s="12" t="str">
        <f>データ!EO6</f>
        <v>【0.01】</v>
      </c>
    </row>
  </sheetData>
  <sheetProtection algorithmName="SHA-512" hashValue="GwuMh3GSliwDCZTzA7tx3vmLKzeHkqftQ0i6sMl0ZDcX2npbnjiyfu/8ZsDt73m4j+BD+tNSHk5VLWQc0LTlSw==" saltValue="fBsRWFFt3geId6URXeuJb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34</v>
      </c>
      <c r="C3" s="58" t="s">
        <v>61</v>
      </c>
      <c r="D3" s="58" t="s">
        <v>62</v>
      </c>
      <c r="E3" s="58" t="s">
        <v>5</v>
      </c>
      <c r="F3" s="58" t="s">
        <v>4</v>
      </c>
      <c r="G3" s="58" t="s">
        <v>28</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7</v>
      </c>
      <c r="N5" s="67" t="s">
        <v>75</v>
      </c>
      <c r="O5" s="67" t="s">
        <v>76</v>
      </c>
      <c r="P5" s="67" t="s">
        <v>78</v>
      </c>
      <c r="Q5" s="67" t="s">
        <v>79</v>
      </c>
      <c r="R5" s="67" t="s">
        <v>80</v>
      </c>
      <c r="S5" s="67" t="s">
        <v>81</v>
      </c>
      <c r="T5" s="67" t="s">
        <v>82</v>
      </c>
      <c r="U5" s="67" t="s">
        <v>0</v>
      </c>
      <c r="V5" s="67" t="s">
        <v>83</v>
      </c>
      <c r="W5" s="67" t="s">
        <v>84</v>
      </c>
      <c r="X5" s="67" t="s">
        <v>85</v>
      </c>
      <c r="Y5" s="67" t="s">
        <v>86</v>
      </c>
      <c r="Z5" s="67" t="s">
        <v>87</v>
      </c>
      <c r="AA5" s="67" t="s">
        <v>88</v>
      </c>
      <c r="AB5" s="67" t="s">
        <v>89</v>
      </c>
      <c r="AC5" s="67" t="s">
        <v>90</v>
      </c>
      <c r="AD5" s="67" t="s">
        <v>92</v>
      </c>
      <c r="AE5" s="67" t="s">
        <v>93</v>
      </c>
      <c r="AF5" s="67" t="s">
        <v>94</v>
      </c>
      <c r="AG5" s="67" t="s">
        <v>95</v>
      </c>
      <c r="AH5" s="67" t="s">
        <v>96</v>
      </c>
      <c r="AI5" s="67" t="s">
        <v>47</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5" s="55" customFormat="1">
      <c r="A6" s="56" t="s">
        <v>97</v>
      </c>
      <c r="B6" s="61">
        <f t="shared" ref="B6:X6" si="1">B7</f>
        <v>2021</v>
      </c>
      <c r="C6" s="61">
        <f t="shared" si="1"/>
        <v>222194</v>
      </c>
      <c r="D6" s="61">
        <f t="shared" si="1"/>
        <v>47</v>
      </c>
      <c r="E6" s="61">
        <f t="shared" si="1"/>
        <v>17</v>
      </c>
      <c r="F6" s="61">
        <f t="shared" si="1"/>
        <v>6</v>
      </c>
      <c r="G6" s="61">
        <f t="shared" si="1"/>
        <v>0</v>
      </c>
      <c r="H6" s="61" t="str">
        <f t="shared" si="1"/>
        <v>静岡県　下田市</v>
      </c>
      <c r="I6" s="61" t="str">
        <f t="shared" si="1"/>
        <v>法非適用</v>
      </c>
      <c r="J6" s="61" t="str">
        <f t="shared" si="1"/>
        <v>下水道事業</v>
      </c>
      <c r="K6" s="61" t="str">
        <f t="shared" si="1"/>
        <v>漁業集落排水</v>
      </c>
      <c r="L6" s="61" t="str">
        <f t="shared" si="1"/>
        <v>H2</v>
      </c>
      <c r="M6" s="61" t="str">
        <f t="shared" si="1"/>
        <v>非設置</v>
      </c>
      <c r="N6" s="70" t="str">
        <f t="shared" si="1"/>
        <v>-</v>
      </c>
      <c r="O6" s="70" t="str">
        <f t="shared" si="1"/>
        <v>該当数値なし</v>
      </c>
      <c r="P6" s="70">
        <f t="shared" si="1"/>
        <v>0.81</v>
      </c>
      <c r="Q6" s="70">
        <f t="shared" si="1"/>
        <v>93.59</v>
      </c>
      <c r="R6" s="70">
        <f t="shared" si="1"/>
        <v>2090</v>
      </c>
      <c r="S6" s="70">
        <f t="shared" si="1"/>
        <v>20494</v>
      </c>
      <c r="T6" s="70">
        <f t="shared" si="1"/>
        <v>104.38</v>
      </c>
      <c r="U6" s="70">
        <f t="shared" si="1"/>
        <v>196.34</v>
      </c>
      <c r="V6" s="70">
        <f t="shared" si="1"/>
        <v>165</v>
      </c>
      <c r="W6" s="70">
        <f t="shared" si="1"/>
        <v>8.e-002</v>
      </c>
      <c r="X6" s="70">
        <f t="shared" si="1"/>
        <v>2062.5</v>
      </c>
      <c r="Y6" s="78">
        <f t="shared" ref="Y6:AH6" si="2">IF(Y7="",NA(),Y7)</f>
        <v>71.36</v>
      </c>
      <c r="Z6" s="78">
        <f t="shared" si="2"/>
        <v>91.28</v>
      </c>
      <c r="AA6" s="78">
        <f t="shared" si="2"/>
        <v>61.35</v>
      </c>
      <c r="AB6" s="78">
        <f t="shared" si="2"/>
        <v>109.53</v>
      </c>
      <c r="AC6" s="78">
        <f t="shared" si="2"/>
        <v>62.05</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1837.13</v>
      </c>
      <c r="BG6" s="78">
        <f t="shared" si="5"/>
        <v>2387.58</v>
      </c>
      <c r="BH6" s="78">
        <f t="shared" si="5"/>
        <v>2425.5500000000002</v>
      </c>
      <c r="BI6" s="78">
        <f t="shared" si="5"/>
        <v>2280.2800000000002</v>
      </c>
      <c r="BJ6" s="78">
        <f t="shared" si="5"/>
        <v>2793.38</v>
      </c>
      <c r="BK6" s="78">
        <f t="shared" si="5"/>
        <v>1060.8599999999999</v>
      </c>
      <c r="BL6" s="78">
        <f t="shared" si="5"/>
        <v>1006.65</v>
      </c>
      <c r="BM6" s="78">
        <f t="shared" si="5"/>
        <v>998.42</v>
      </c>
      <c r="BN6" s="78">
        <f t="shared" si="5"/>
        <v>1095.52</v>
      </c>
      <c r="BO6" s="78">
        <f t="shared" si="5"/>
        <v>1056.55</v>
      </c>
      <c r="BP6" s="70" t="str">
        <f>IF(BP7="","",IF(BP7="-","【-】","【"&amp;SUBSTITUTE(TEXT(BP7,"#,##0.00"),"-","△")&amp;"】"))</f>
        <v>【974.72】</v>
      </c>
      <c r="BQ6" s="78">
        <f t="shared" ref="BQ6:BZ6" si="6">IF(BQ7="",NA(),BQ7)</f>
        <v>39.58</v>
      </c>
      <c r="BR6" s="78">
        <f t="shared" si="6"/>
        <v>40.29</v>
      </c>
      <c r="BS6" s="78">
        <f t="shared" si="6"/>
        <v>23.32</v>
      </c>
      <c r="BT6" s="78">
        <f t="shared" si="6"/>
        <v>30.45</v>
      </c>
      <c r="BU6" s="78">
        <f t="shared" si="6"/>
        <v>27.1</v>
      </c>
      <c r="BV6" s="78">
        <f t="shared" si="6"/>
        <v>45.81</v>
      </c>
      <c r="BW6" s="78">
        <f t="shared" si="6"/>
        <v>43.43</v>
      </c>
      <c r="BX6" s="78">
        <f t="shared" si="6"/>
        <v>41.41</v>
      </c>
      <c r="BY6" s="78">
        <f t="shared" si="6"/>
        <v>39.64</v>
      </c>
      <c r="BZ6" s="78">
        <f t="shared" si="6"/>
        <v>40</v>
      </c>
      <c r="CA6" s="70" t="str">
        <f>IF(CA7="","",IF(CA7="-","【-】","【"&amp;SUBSTITUTE(TEXT(CA7,"#,##0.00"),"-","△")&amp;"】"))</f>
        <v>【44.22】</v>
      </c>
      <c r="CB6" s="78">
        <f t="shared" ref="CB6:CK6" si="7">IF(CB7="",NA(),CB7)</f>
        <v>289.39999999999998</v>
      </c>
      <c r="CC6" s="78">
        <f t="shared" si="7"/>
        <v>271.99</v>
      </c>
      <c r="CD6" s="78">
        <f t="shared" si="7"/>
        <v>503.06</v>
      </c>
      <c r="CE6" s="78">
        <f t="shared" si="7"/>
        <v>386.24</v>
      </c>
      <c r="CF6" s="78">
        <f t="shared" si="7"/>
        <v>437.47</v>
      </c>
      <c r="CG6" s="78">
        <f t="shared" si="7"/>
        <v>383.92</v>
      </c>
      <c r="CH6" s="78">
        <f t="shared" si="7"/>
        <v>400.44</v>
      </c>
      <c r="CI6" s="78">
        <f t="shared" si="7"/>
        <v>417.56</v>
      </c>
      <c r="CJ6" s="78">
        <f t="shared" si="7"/>
        <v>449.72</v>
      </c>
      <c r="CK6" s="78">
        <f t="shared" si="7"/>
        <v>437.27</v>
      </c>
      <c r="CL6" s="70" t="str">
        <f>IF(CL7="","",IF(CL7="-","【-】","【"&amp;SUBSTITUTE(TEXT(CL7,"#,##0.00"),"-","△")&amp;"】"))</f>
        <v>【392.85】</v>
      </c>
      <c r="CM6" s="78">
        <f t="shared" ref="CM6:CV6" si="8">IF(CM7="",NA(),CM7)</f>
        <v>14.86</v>
      </c>
      <c r="CN6" s="78">
        <f t="shared" si="8"/>
        <v>13.75</v>
      </c>
      <c r="CO6" s="78">
        <f t="shared" si="8"/>
        <v>13.97</v>
      </c>
      <c r="CP6" s="78">
        <f t="shared" si="8"/>
        <v>23.6</v>
      </c>
      <c r="CQ6" s="78">
        <f t="shared" si="8"/>
        <v>24</v>
      </c>
      <c r="CR6" s="78">
        <f t="shared" si="8"/>
        <v>33.21</v>
      </c>
      <c r="CS6" s="78">
        <f t="shared" si="8"/>
        <v>32.229999999999997</v>
      </c>
      <c r="CT6" s="78">
        <f t="shared" si="8"/>
        <v>32.479999999999997</v>
      </c>
      <c r="CU6" s="78">
        <f t="shared" si="8"/>
        <v>30.19</v>
      </c>
      <c r="CV6" s="78">
        <f t="shared" si="8"/>
        <v>28.77</v>
      </c>
      <c r="CW6" s="70" t="str">
        <f>IF(CW7="","",IF(CW7="-","【-】","【"&amp;SUBSTITUTE(TEXT(CW7,"#,##0.00"),"-","△")&amp;"】"))</f>
        <v>【32.23】</v>
      </c>
      <c r="CX6" s="78">
        <f t="shared" ref="CX6:DG6" si="9">IF(CX7="",NA(),CX7)</f>
        <v>100</v>
      </c>
      <c r="CY6" s="78">
        <f t="shared" si="9"/>
        <v>100</v>
      </c>
      <c r="CZ6" s="78">
        <f t="shared" si="9"/>
        <v>100</v>
      </c>
      <c r="DA6" s="78">
        <f t="shared" si="9"/>
        <v>100</v>
      </c>
      <c r="DB6" s="78">
        <f t="shared" si="9"/>
        <v>100</v>
      </c>
      <c r="DC6" s="78">
        <f t="shared" si="9"/>
        <v>79.98</v>
      </c>
      <c r="DD6" s="78">
        <f t="shared" si="9"/>
        <v>80.8</v>
      </c>
      <c r="DE6" s="78">
        <f t="shared" si="9"/>
        <v>79.2</v>
      </c>
      <c r="DF6" s="78">
        <f t="shared" si="9"/>
        <v>79.09</v>
      </c>
      <c r="DG6" s="78">
        <f t="shared" si="9"/>
        <v>78.900000000000006</v>
      </c>
      <c r="DH6" s="70" t="str">
        <f>IF(DH7="","",IF(DH7="-","【-】","【"&amp;SUBSTITUTE(TEXT(DH7,"#,##0.00"),"-","△")&amp;"】"))</f>
        <v>【80.63】</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2.e-002</v>
      </c>
      <c r="EL6" s="78">
        <f t="shared" si="12"/>
        <v>1.e-002</v>
      </c>
      <c r="EM6" s="78">
        <f t="shared" si="12"/>
        <v>1.6</v>
      </c>
      <c r="EN6" s="78">
        <f t="shared" si="12"/>
        <v>1.e-002</v>
      </c>
      <c r="EO6" s="70" t="str">
        <f>IF(EO7="","",IF(EO7="-","【-】","【"&amp;SUBSTITUTE(TEXT(EO7,"#,##0.00"),"-","△")&amp;"】"))</f>
        <v>【0.01】</v>
      </c>
    </row>
    <row r="7" spans="1:145" s="55" customFormat="1">
      <c r="A7" s="56"/>
      <c r="B7" s="62">
        <v>2021</v>
      </c>
      <c r="C7" s="62">
        <v>222194</v>
      </c>
      <c r="D7" s="62">
        <v>47</v>
      </c>
      <c r="E7" s="62">
        <v>17</v>
      </c>
      <c r="F7" s="62">
        <v>6</v>
      </c>
      <c r="G7" s="62">
        <v>0</v>
      </c>
      <c r="H7" s="62" t="s">
        <v>98</v>
      </c>
      <c r="I7" s="62" t="s">
        <v>99</v>
      </c>
      <c r="J7" s="62" t="s">
        <v>100</v>
      </c>
      <c r="K7" s="62" t="s">
        <v>101</v>
      </c>
      <c r="L7" s="62" t="s">
        <v>102</v>
      </c>
      <c r="M7" s="62" t="s">
        <v>103</v>
      </c>
      <c r="N7" s="71" t="s">
        <v>41</v>
      </c>
      <c r="O7" s="71" t="s">
        <v>104</v>
      </c>
      <c r="P7" s="71">
        <v>0.81</v>
      </c>
      <c r="Q7" s="71">
        <v>93.59</v>
      </c>
      <c r="R7" s="71">
        <v>2090</v>
      </c>
      <c r="S7" s="71">
        <v>20494</v>
      </c>
      <c r="T7" s="71">
        <v>104.38</v>
      </c>
      <c r="U7" s="71">
        <v>196.34</v>
      </c>
      <c r="V7" s="71">
        <v>165</v>
      </c>
      <c r="W7" s="71">
        <v>8.e-002</v>
      </c>
      <c r="X7" s="71">
        <v>2062.5</v>
      </c>
      <c r="Y7" s="71">
        <v>71.36</v>
      </c>
      <c r="Z7" s="71">
        <v>91.28</v>
      </c>
      <c r="AA7" s="71">
        <v>61.35</v>
      </c>
      <c r="AB7" s="71">
        <v>109.53</v>
      </c>
      <c r="AC7" s="71">
        <v>62.05</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1837.13</v>
      </c>
      <c r="BG7" s="71">
        <v>2387.58</v>
      </c>
      <c r="BH7" s="71">
        <v>2425.5500000000002</v>
      </c>
      <c r="BI7" s="71">
        <v>2280.2800000000002</v>
      </c>
      <c r="BJ7" s="71">
        <v>2793.38</v>
      </c>
      <c r="BK7" s="71">
        <v>1060.8599999999999</v>
      </c>
      <c r="BL7" s="71">
        <v>1006.65</v>
      </c>
      <c r="BM7" s="71">
        <v>998.42</v>
      </c>
      <c r="BN7" s="71">
        <v>1095.52</v>
      </c>
      <c r="BO7" s="71">
        <v>1056.55</v>
      </c>
      <c r="BP7" s="71">
        <v>974.72</v>
      </c>
      <c r="BQ7" s="71">
        <v>39.58</v>
      </c>
      <c r="BR7" s="71">
        <v>40.29</v>
      </c>
      <c r="BS7" s="71">
        <v>23.32</v>
      </c>
      <c r="BT7" s="71">
        <v>30.45</v>
      </c>
      <c r="BU7" s="71">
        <v>27.1</v>
      </c>
      <c r="BV7" s="71">
        <v>45.81</v>
      </c>
      <c r="BW7" s="71">
        <v>43.43</v>
      </c>
      <c r="BX7" s="71">
        <v>41.41</v>
      </c>
      <c r="BY7" s="71">
        <v>39.64</v>
      </c>
      <c r="BZ7" s="71">
        <v>40</v>
      </c>
      <c r="CA7" s="71">
        <v>44.22</v>
      </c>
      <c r="CB7" s="71">
        <v>289.39999999999998</v>
      </c>
      <c r="CC7" s="71">
        <v>271.99</v>
      </c>
      <c r="CD7" s="71">
        <v>503.06</v>
      </c>
      <c r="CE7" s="71">
        <v>386.24</v>
      </c>
      <c r="CF7" s="71">
        <v>437.47</v>
      </c>
      <c r="CG7" s="71">
        <v>383.92</v>
      </c>
      <c r="CH7" s="71">
        <v>400.44</v>
      </c>
      <c r="CI7" s="71">
        <v>417.56</v>
      </c>
      <c r="CJ7" s="71">
        <v>449.72</v>
      </c>
      <c r="CK7" s="71">
        <v>437.27</v>
      </c>
      <c r="CL7" s="71">
        <v>392.85</v>
      </c>
      <c r="CM7" s="71">
        <v>14.86</v>
      </c>
      <c r="CN7" s="71">
        <v>13.75</v>
      </c>
      <c r="CO7" s="71">
        <v>13.97</v>
      </c>
      <c r="CP7" s="71">
        <v>23.6</v>
      </c>
      <c r="CQ7" s="71">
        <v>24</v>
      </c>
      <c r="CR7" s="71">
        <v>33.21</v>
      </c>
      <c r="CS7" s="71">
        <v>32.229999999999997</v>
      </c>
      <c r="CT7" s="71">
        <v>32.479999999999997</v>
      </c>
      <c r="CU7" s="71">
        <v>30.19</v>
      </c>
      <c r="CV7" s="71">
        <v>28.77</v>
      </c>
      <c r="CW7" s="71">
        <v>32.229999999999997</v>
      </c>
      <c r="CX7" s="71">
        <v>100</v>
      </c>
      <c r="CY7" s="71">
        <v>100</v>
      </c>
      <c r="CZ7" s="71">
        <v>100</v>
      </c>
      <c r="DA7" s="71">
        <v>100</v>
      </c>
      <c r="DB7" s="71">
        <v>100</v>
      </c>
      <c r="DC7" s="71">
        <v>79.98</v>
      </c>
      <c r="DD7" s="71">
        <v>80.8</v>
      </c>
      <c r="DE7" s="71">
        <v>79.2</v>
      </c>
      <c r="DF7" s="71">
        <v>79.09</v>
      </c>
      <c r="DG7" s="71">
        <v>78.900000000000006</v>
      </c>
      <c r="DH7" s="71">
        <v>80.63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2.e-002</v>
      </c>
      <c r="EL7" s="71">
        <v>1.e-002</v>
      </c>
      <c r="EM7" s="71">
        <v>1.6</v>
      </c>
      <c r="EN7" s="71">
        <v>1.e-002</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105</v>
      </c>
      <c r="C9" s="57" t="s">
        <v>106</v>
      </c>
      <c r="D9" s="57" t="s">
        <v>107</v>
      </c>
      <c r="E9" s="57" t="s">
        <v>108</v>
      </c>
      <c r="F9" s="57" t="s">
        <v>109</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110</v>
      </c>
    </row>
    <row r="12" spans="1:145">
      <c r="B12">
        <v>1</v>
      </c>
      <c r="C12">
        <v>1</v>
      </c>
      <c r="D12">
        <v>1</v>
      </c>
      <c r="E12">
        <v>2</v>
      </c>
      <c r="F12">
        <v>3</v>
      </c>
      <c r="G12" t="s">
        <v>111</v>
      </c>
    </row>
    <row r="13" spans="1:145">
      <c r="B13" t="s">
        <v>112</v>
      </c>
      <c r="C13" t="s">
        <v>112</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2022-12-01T02:02:58Z</dcterms:created>
  <dcterms:modified xsi:type="dcterms:W3CDTF">2023-02-15T07:01:08Z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5.0.1.0</vt:lpwstr>
    </vt:vector>
  </property>
  <property fmtid="{DCFEDD21-7773-49B2-8022-6FC58DB5260B}" pid="3" name="LastSavedVersion">
    <vt:lpwstr>3.1.7.0</vt:lpwstr>
  </property>
  <property fmtid="{DCFEDD21-7773-49B2-8022-6FC58DB5260B}" pid="4" name="LastSavedDate">
    <vt:filetime>2023-02-15T07:01:08Z</vt:filetime>
  </property>
</Properties>
</file>