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pPiqAedJlf/zQp3RIFkv0+EmBh2oLpfISfY/KIAM+Z+zLDBTovwtjWfKajd1eChjr4RQhB4xKVLKG6lqSTTqQ==" workbookSaltValue="v6UKRiXyQqIwjJ39ADV81g==" workbookSpinCount="100000"/>
  <bookViews>
    <workbookView xWindow="0" yWindow="0" windowWidth="23040" windowHeight="918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<sst xmlns="http://schemas.openxmlformats.org/spreadsheetml/2006/main" xmlns:r="http://schemas.openxmlformats.org/officeDocument/2006/relationships" count="115" uniqueCount="115">
  <si>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</si>
  <si>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</si>
  <si>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</si>
  <si>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</si>
  <si>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</si>
  <si>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</si>
  <si>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</si>
  <si>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</si>
  <si>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</si>
  <si>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</si>
  <si>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</si>
  <si>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</si>
  <si>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</si>
  <si>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</si>
  <si>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</si>
  <si>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</si>
  <si>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</si>
  <si>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</si>
  <si>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</si>
  <si>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</si>
  <si>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</si>
  <si>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</si>
  <si>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</si>
  <si>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</si>
  <si>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 xml:space="preserve"> ①経常収支比率は前年度と比較し増加しているものの、一般会計からの繰入れの増額に伴うもので、今後水需要の減少に伴う使用料収入の減少や維持管理費の増大などにより経営状況がさらに厳しくなることが見込まれます。
　③流動比率は、流動資産(現金)の減少により前年度と比較し低下し、類似団体及び全国の平均値を下回っています。今後、企業債の償還元金も増加する見込みのため、水洗化率の向上や団地接続等により使用料収入の確保が必要になります。
　④企業債残高対事業規模比率は、類似団体及び全国の平均値を上回っており、使用料水準を見直し適切な使用料収入を確保することが必要となります。
　⑤経費回収率についても類似団体及び全国の平均値を下回っており、使用料収入だけでは賄えず一般会計からの繰入金で補っている状況となっております。
　⑥汚水処理原価は類似団体及び全国の平均値を下回っているものの、引き続き不明水対策などによりさらに数値の改善を図ります。
　⑦施設利用率については、当該事業が整備途上にあるため数値が低くなっていますが、今後、整備の進捗に従って数値が上昇すると考えています。(注)平成30年度施設利用率：(誤)74.10％→(正)32.76％
　⑧水洗化率については、類似団体平均より高いものの、より一層の啓発を行い水洗化率の向上に努めます。</t>
    <rPh sb="9" eb="12">
      <t>ゼンネンド</t>
    </rPh>
    <rPh sb="13" eb="15">
      <t>ヒカク</t>
    </rPh>
    <rPh sb="16" eb="18">
      <t>ゾウカ</t>
    </rPh>
    <rPh sb="37" eb="39">
      <t>ゾウガク</t>
    </rPh>
    <rPh sb="46" eb="48">
      <t>コンゴ</t>
    </rPh>
    <rPh sb="111" eb="115">
      <t>リュウドウシサン</t>
    </rPh>
    <rPh sb="116" eb="118">
      <t>ゲンキン</t>
    </rPh>
    <rPh sb="120" eb="122">
      <t>ゲンショウ</t>
    </rPh>
    <rPh sb="125" eb="128">
      <t>ゼンネンド</t>
    </rPh>
    <rPh sb="129" eb="131">
      <t>ヒカク</t>
    </rPh>
    <rPh sb="132" eb="134">
      <t>テイカ</t>
    </rPh>
    <rPh sb="388" eb="389">
      <t>ヒ</t>
    </rPh>
    <rPh sb="390" eb="391">
      <t>ツヅ</t>
    </rPh>
    <rPh sb="430" eb="432">
      <t>トウガイ</t>
    </rPh>
    <rPh sb="432" eb="434">
      <t>ジギョウ</t>
    </rPh>
    <rPh sb="435" eb="437">
      <t>セイビ</t>
    </rPh>
    <rPh sb="437" eb="439">
      <t>トジョウ</t>
    </rPh>
    <rPh sb="444" eb="446">
      <t>スウチ</t>
    </rPh>
    <rPh sb="447" eb="448">
      <t>ヒク</t>
    </rPh>
    <rPh sb="457" eb="459">
      <t>コンゴ</t>
    </rPh>
    <rPh sb="460" eb="462">
      <t>セイビ</t>
    </rPh>
    <rPh sb="463" eb="465">
      <t>シンチョク</t>
    </rPh>
    <rPh sb="466" eb="467">
      <t>シタガ</t>
    </rPh>
    <rPh sb="469" eb="471">
      <t>スウチ</t>
    </rPh>
    <rPh sb="472" eb="474">
      <t>ジョウショウ</t>
    </rPh>
    <rPh sb="477" eb="478">
      <t>カンガ</t>
    </rPh>
    <rPh sb="485" eb="486">
      <t>チュウ</t>
    </rPh>
    <rPh sb="487" eb="489">
      <t>ヘイセイ</t>
    </rPh>
    <rPh sb="491" eb="493">
      <t>ネンド</t>
    </rPh>
    <rPh sb="493" eb="498">
      <t>シセツリヨウリツ</t>
    </rPh>
    <rPh sb="500" eb="501">
      <t>ゴ</t>
    </rPh>
    <rPh sb="510" eb="511">
      <t>セイ</t>
    </rPh>
    <phoneticPr fontId="1"/>
  </si>
  <si>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</si>
  <si>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</si>
  <si>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</si>
  <si>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</si>
  <si>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</si>
  <si>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</si>
  <si>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</si>
  <si>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</si>
  <si>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</si>
  <si>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</si>
  <si>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</si>
  <si>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</si>
  <si>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</si>
  <si>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</si>
  <si>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</si>
  <si>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</si>
  <si>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</si>
  <si>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</si>
  <si>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</si>
  <si>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</si>
  <si>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</si>
  <si>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</si>
  <si>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</si>
  <si>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</si>
  <si>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</si>
  <si>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</si>
  <si>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</si>
  <si>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</si>
  <si>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</si>
  <si>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</si>
  <si>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</si>
  <si>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</si>
  <si>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</si>
  <si>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</si>
  <si>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</si>
  <si>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</si>
  <si>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</si>
  <si>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</si>
  <si>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</si>
  <si>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</si>
  <si>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</si>
  <si>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</si>
  <si>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</si>
  <si>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</si>
  <si>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</si>
  <si>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</si>
  <si>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</si>
  <si>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</si>
  <si>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</si>
  <si>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　当市は平成30年度が地方公営企業法の適用初年度となるため、有形固定資産減価償却率については、減価償却費の累積がなく低いものとなっています。
　管渠改善率については、当市の特定環境保全公共下水道の事業着手から50年を経過していないため、管渠の老朽化がほとんど見られず、改善を必要としない状況です。</t>
    <rPh sb="1" eb="3">
      <t>トウシ</t>
    </rPh>
    <rPh sb="4" eb="6">
      <t>ヘイセイ</t>
    </rPh>
    <rPh sb="8" eb="10">
      <t>ネンド</t>
    </rPh>
    <rPh sb="11" eb="13">
      <t>チホウ</t>
    </rPh>
    <rPh sb="13" eb="15">
      <t>コウエイ</t>
    </rPh>
    <rPh sb="15" eb="17">
      <t>キギョウ</t>
    </rPh>
    <rPh sb="17" eb="18">
      <t>ホウ</t>
    </rPh>
    <rPh sb="19" eb="21">
      <t>テキヨウ</t>
    </rPh>
    <rPh sb="21" eb="24">
      <t>ショネンド</t>
    </rPh>
    <rPh sb="30" eb="32">
      <t>ユウケイ</t>
    </rPh>
    <rPh sb="32" eb="34">
      <t>コテイ</t>
    </rPh>
    <rPh sb="34" eb="36">
      <t>シサン</t>
    </rPh>
    <rPh sb="36" eb="38">
      <t>ゲンカ</t>
    </rPh>
    <rPh sb="38" eb="40">
      <t>ショウキャク</t>
    </rPh>
    <rPh sb="40" eb="41">
      <t>リツ</t>
    </rPh>
    <rPh sb="47" eb="49">
      <t>ゲンカ</t>
    </rPh>
    <rPh sb="49" eb="51">
      <t>ショウキャク</t>
    </rPh>
    <rPh sb="51" eb="52">
      <t>ヒ</t>
    </rPh>
    <rPh sb="53" eb="55">
      <t>ルイセキ</t>
    </rPh>
    <rPh sb="58" eb="59">
      <t>ヒク</t>
    </rPh>
    <rPh sb="72" eb="74">
      <t>カンキョ</t>
    </rPh>
    <rPh sb="74" eb="76">
      <t>カイゼン</t>
    </rPh>
    <rPh sb="76" eb="77">
      <t>リツ</t>
    </rPh>
    <rPh sb="106" eb="107">
      <t>ネン</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</si>
  <si>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</si>
  <si>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</si>
  <si>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</si>
  <si>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</si>
  <si>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</si>
  <si>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</si>
  <si>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</si>
  <si>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</si>
  <si>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</si>
  <si>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</si>
  <si>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</si>
  <si>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</si>
  <si>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</si>
  <si>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</si>
  <si>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</si>
  <si>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</si>
  <si>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</si>
  <si>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</si>
  <si>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</si>
  <si>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</si>
  <si>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</si>
  <si>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</si>
  <si>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</si>
  <si>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三島市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</si>
  <si>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</si>
  <si>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</si>
  <si>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</si>
  <si>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</si>
  <si>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</si>
  <si>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</si>
  <si>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</si>
  <si>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</si>
  <si>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</si>
  <si>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</si>
  <si>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</si>
  <si>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</si>
  <si>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</si>
  <si>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</si>
  <si>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</si>
  <si>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下水道事業を持続的に行うために、今後の人口減少や経済状態を見極め、公営企業会計における財務諸表等を活用し、経営の健全化・効率化を行うことで、経営基盤の強化を図っていきます。そのために、より効率的な事業の在り方を模索し、維持管理費の削減に努めるとともに、令和３年度に汚水処理の広域化・共同化の方針が確定したため、それを踏まえて適正な使用料の水準について検討を進めていきます。
※平成30年4月から地方公営企業法を全部適用したため、平成29年度以前のデータはありません。</t>
    <rPh sb="1" eb="4">
      <t>ゲスイドウ</t>
    </rPh>
    <rPh sb="4" eb="6">
      <t>ジギョウ</t>
    </rPh>
    <rPh sb="7" eb="10">
      <t>ジゾクテキ</t>
    </rPh>
    <rPh sb="11" eb="12">
      <t>オコナ</t>
    </rPh>
    <rPh sb="17" eb="19">
      <t>コンゴ</t>
    </rPh>
    <rPh sb="20" eb="22">
      <t>ジンコウ</t>
    </rPh>
    <rPh sb="22" eb="24">
      <t>ゲンショウ</t>
    </rPh>
    <rPh sb="25" eb="27">
      <t>ケイザイ</t>
    </rPh>
    <rPh sb="27" eb="29">
      <t>ジョウタイ</t>
    </rPh>
    <rPh sb="30" eb="32">
      <t>ミキワ</t>
    </rPh>
    <rPh sb="34" eb="36">
      <t>コウエイ</t>
    </rPh>
    <rPh sb="36" eb="38">
      <t>キギョウ</t>
    </rPh>
    <rPh sb="38" eb="40">
      <t>カイケイ</t>
    </rPh>
    <rPh sb="44" eb="46">
      <t>ザイム</t>
    </rPh>
    <rPh sb="46" eb="48">
      <t>ショヒョウ</t>
    </rPh>
    <rPh sb="48" eb="49">
      <t>トウ</t>
    </rPh>
    <rPh sb="50" eb="52">
      <t>カツヨウ</t>
    </rPh>
    <rPh sb="54" eb="56">
      <t>ケイエイ</t>
    </rPh>
    <rPh sb="57" eb="60">
      <t>ケンゼンカ</t>
    </rPh>
    <rPh sb="61" eb="64">
      <t>コウリツカ</t>
    </rPh>
    <rPh sb="65" eb="66">
      <t>オコナ</t>
    </rPh>
    <rPh sb="71" eb="73">
      <t>ケイエイ</t>
    </rPh>
    <rPh sb="73" eb="75">
      <t>キバン</t>
    </rPh>
    <rPh sb="76" eb="78">
      <t>キョウカ</t>
    </rPh>
    <rPh sb="79" eb="80">
      <t>ハカ</t>
    </rPh>
    <rPh sb="127" eb="129">
      <t>レイワ</t>
    </rPh>
    <rPh sb="130" eb="132">
      <t>ネンド</t>
    </rPh>
    <rPh sb="146" eb="148">
      <t>ホウシン</t>
    </rPh>
    <rPh sb="149" eb="151">
      <t>カクテイ</t>
    </rPh>
    <rPh sb="159" eb="160">
      <t>フ</t>
    </rPh>
    <rPh sb="163" eb="165">
      <t>テキセイ</t>
    </rPh>
    <rPh sb="166" eb="169">
      <t>シヨウリョウ</t>
    </rPh>
    <rPh sb="170" eb="172">
      <t>スイジュン</t>
    </rPh>
    <rPh sb="176" eb="178">
      <t>ケントウ</t>
    </rPh>
    <rPh sb="179" eb="180">
      <t>スス</t>
    </rPh>
    <rPh sb="190" eb="192">
      <t>ヘイセイ</t>
    </rPh>
    <rPh sb="194" eb="195">
      <t>ネン</t>
    </rPh>
    <rPh sb="196" eb="197">
      <t>ガツ</t>
    </rPh>
    <rPh sb="199" eb="201">
      <t>チホウ</t>
    </rPh>
    <rPh sb="201" eb="203">
      <t>コウエイ</t>
    </rPh>
    <rPh sb="203" eb="205">
      <t>キギョウ</t>
    </rPh>
    <rPh sb="205" eb="206">
      <t>ホウ</t>
    </rPh>
    <rPh sb="207" eb="209">
      <t>ゼンブ</t>
    </rPh>
    <rPh sb="209" eb="211">
      <t>テキヨウ</t>
    </rPh>
    <rPh sb="216" eb="218">
      <t>ヘイセイ</t>
    </rPh>
    <rPh sb="220" eb="222">
      <t>ネンド</t>
    </rPh>
    <rPh sb="222" eb="224">
      <t>イゼン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</si>
</sst>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0.13</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74.099999999999994</c:v>
                </c:pt>
                <c:pt idx="2">
                  <c:v>31.41</c:v>
                </c:pt>
                <c:pt idx="3">
                  <c:v>35.409999999999997</c:v>
                </c:pt>
                <c:pt idx="4">
                  <c:v>35.99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42.56</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86</c:v>
                </c:pt>
                <c:pt idx="2">
                  <c:v>86.69</c:v>
                </c:pt>
                <c:pt idx="3">
                  <c:v>87.45</c:v>
                </c:pt>
                <c:pt idx="4">
                  <c:v>86.65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83.32</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100.21</c:v>
                </c:pt>
                <c:pt idx="2">
                  <c:v>100.44</c:v>
                </c:pt>
                <c:pt idx="3">
                  <c:v>100.49</c:v>
                </c:pt>
                <c:pt idx="4">
                  <c:v>104.14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101.72</c:v>
                </c:pt>
                <c:pt idx="2">
                  <c:v>102.73</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2.2000000000000002</c:v>
                </c:pt>
                <c:pt idx="2">
                  <c:v>3.68</c:v>
                </c:pt>
                <c:pt idx="3">
                  <c:v>5.76</c:v>
                </c:pt>
                <c:pt idx="4">
                  <c:v>7.57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24.68</c:v>
                </c:pt>
                <c:pt idx="2">
                  <c:v>24.68</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8.6199999999999992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112.88</c:v>
                </c:pt>
                <c:pt idx="2">
                  <c:v>94.97</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45.97</c:v>
                </c:pt>
                <c:pt idx="2">
                  <c:v>76.94</c:v>
                </c:pt>
                <c:pt idx="3">
                  <c:v>68.88</c:v>
                </c:pt>
                <c:pt idx="4">
                  <c:v>22.92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49.18</c:v>
                </c:pt>
                <c:pt idx="2">
                  <c:v>47.72</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1833.59</c:v>
                </c:pt>
                <c:pt idx="2">
                  <c:v>2039.3</c:v>
                </c:pt>
                <c:pt idx="3">
                  <c:v>1790.31</c:v>
                </c:pt>
                <c:pt idx="4">
                  <c:v>1877.18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1194.1500000000001</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65.63</c:v>
                </c:pt>
                <c:pt idx="2">
                  <c:v>63.67</c:v>
                </c:pt>
                <c:pt idx="3">
                  <c:v>63.57</c:v>
                </c:pt>
                <c:pt idx="4">
                  <c:v>63.57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72.260000000000005</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145.01</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230.02</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三島市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108350</v>
      </c>
      <c r="AM8" s="21"/>
      <c r="AN8" s="21"/>
      <c r="AO8" s="21"/>
      <c r="AP8" s="21"/>
      <c r="AQ8" s="21"/>
      <c r="AR8" s="21"/>
      <c r="AS8" s="21"/>
      <c r="AT8" s="7">
        <f>データ!T6</f>
        <v>62.02</v>
      </c>
      <c r="AU8" s="7"/>
      <c r="AV8" s="7"/>
      <c r="AW8" s="7"/>
      <c r="AX8" s="7"/>
      <c r="AY8" s="7"/>
      <c r="AZ8" s="7"/>
      <c r="BA8" s="7"/>
      <c r="BB8" s="7">
        <f>データ!U6</f>
        <v>1747.02</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49.9</v>
      </c>
      <c r="J10" s="7"/>
      <c r="K10" s="7"/>
      <c r="L10" s="7"/>
      <c r="M10" s="7"/>
      <c r="N10" s="7"/>
      <c r="O10" s="7"/>
      <c r="P10" s="7">
        <f>データ!P6</f>
        <v>9.42</v>
      </c>
      <c r="Q10" s="7"/>
      <c r="R10" s="7"/>
      <c r="S10" s="7"/>
      <c r="T10" s="7"/>
      <c r="U10" s="7"/>
      <c r="V10" s="7"/>
      <c r="W10" s="7">
        <f>データ!Q6</f>
        <v>74.8</v>
      </c>
      <c r="X10" s="7"/>
      <c r="Y10" s="7"/>
      <c r="Z10" s="7"/>
      <c r="AA10" s="7"/>
      <c r="AB10" s="7"/>
      <c r="AC10" s="7"/>
      <c r="AD10" s="21">
        <f>データ!R6</f>
        <v>1890</v>
      </c>
      <c r="AE10" s="21"/>
      <c r="AF10" s="21"/>
      <c r="AG10" s="21"/>
      <c r="AH10" s="21"/>
      <c r="AI10" s="21"/>
      <c r="AJ10" s="21"/>
      <c r="AK10" s="2"/>
      <c r="AL10" s="21">
        <f>データ!V6</f>
        <v>10163</v>
      </c>
      <c r="AM10" s="21"/>
      <c r="AN10" s="21"/>
      <c r="AO10" s="21"/>
      <c r="AP10" s="21"/>
      <c r="AQ10" s="21"/>
      <c r="AR10" s="21"/>
      <c r="AS10" s="21"/>
      <c r="AT10" s="7">
        <f>データ!W6</f>
        <v>2.0499999999999998</v>
      </c>
      <c r="AU10" s="7"/>
      <c r="AV10" s="7"/>
      <c r="AW10" s="7"/>
      <c r="AX10" s="7"/>
      <c r="AY10" s="7"/>
      <c r="AZ10" s="7"/>
      <c r="BA10" s="7"/>
      <c r="BB10" s="7">
        <f>データ!X6</f>
        <v>4957.5600000000004</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24</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43</v>
      </c>
      <c r="I84" s="12" t="s">
        <v>9</v>
      </c>
      <c r="J84" s="12" t="s">
        <v>51</v>
      </c>
      <c r="K84" s="12" t="s">
        <v>52</v>
      </c>
      <c r="L84" s="12" t="s">
        <v>35</v>
      </c>
      <c r="M84" s="12" t="s">
        <v>38</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6S47DQ1X93PQ5bnpEaaxP/9m/y2hnNo5yHY3KwbqpmJ6c7DCIdD0je1k18jHh//zJ/QfcJKOaPFmGoa0EZA2Vg==" saltValue="WijuDRZL4O2yU02qGRwX+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34</v>
      </c>
      <c r="C3" s="58" t="s">
        <v>60</v>
      </c>
      <c r="D3" s="58" t="s">
        <v>61</v>
      </c>
      <c r="E3" s="58" t="s">
        <v>4</v>
      </c>
      <c r="F3" s="58" t="s">
        <v>3</v>
      </c>
      <c r="G3" s="58" t="s">
        <v>27</v>
      </c>
      <c r="H3" s="65" t="s">
        <v>62</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75</v>
      </c>
      <c r="M5" s="67" t="s">
        <v>6</v>
      </c>
      <c r="N5" s="67" t="s">
        <v>76</v>
      </c>
      <c r="O5" s="67" t="s">
        <v>77</v>
      </c>
      <c r="P5" s="67" t="s">
        <v>78</v>
      </c>
      <c r="Q5" s="67" t="s">
        <v>79</v>
      </c>
      <c r="R5" s="67" t="s">
        <v>80</v>
      </c>
      <c r="S5" s="67" t="s">
        <v>81</v>
      </c>
      <c r="T5" s="67" t="s">
        <v>82</v>
      </c>
      <c r="U5" s="67" t="s">
        <v>0</v>
      </c>
      <c r="V5" s="67" t="s">
        <v>83</v>
      </c>
      <c r="W5" s="67" t="s">
        <v>84</v>
      </c>
      <c r="X5" s="67" t="s">
        <v>85</v>
      </c>
      <c r="Y5" s="67" t="s">
        <v>86</v>
      </c>
      <c r="Z5" s="67" t="s">
        <v>87</v>
      </c>
      <c r="AA5" s="67" t="s">
        <v>88</v>
      </c>
      <c r="AB5" s="67" t="s">
        <v>89</v>
      </c>
      <c r="AC5" s="67" t="s">
        <v>90</v>
      </c>
      <c r="AD5" s="67" t="s">
        <v>92</v>
      </c>
      <c r="AE5" s="67" t="s">
        <v>93</v>
      </c>
      <c r="AF5" s="67" t="s">
        <v>94</v>
      </c>
      <c r="AG5" s="67" t="s">
        <v>95</v>
      </c>
      <c r="AH5" s="67" t="s">
        <v>96</v>
      </c>
      <c r="AI5" s="67" t="s">
        <v>46</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8" s="55" customFormat="1">
      <c r="A6" s="56" t="s">
        <v>97</v>
      </c>
      <c r="B6" s="61">
        <f t="shared" ref="B6:X6" si="1">B7</f>
        <v>2021</v>
      </c>
      <c r="C6" s="61">
        <f t="shared" si="1"/>
        <v>222062</v>
      </c>
      <c r="D6" s="61">
        <f t="shared" si="1"/>
        <v>46</v>
      </c>
      <c r="E6" s="61">
        <f t="shared" si="1"/>
        <v>17</v>
      </c>
      <c r="F6" s="61">
        <f t="shared" si="1"/>
        <v>4</v>
      </c>
      <c r="G6" s="61">
        <f t="shared" si="1"/>
        <v>0</v>
      </c>
      <c r="H6" s="61" t="str">
        <f t="shared" si="1"/>
        <v>静岡県　三島市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49.9</v>
      </c>
      <c r="P6" s="70">
        <f t="shared" si="1"/>
        <v>9.42</v>
      </c>
      <c r="Q6" s="70">
        <f t="shared" si="1"/>
        <v>74.8</v>
      </c>
      <c r="R6" s="70">
        <f t="shared" si="1"/>
        <v>1890</v>
      </c>
      <c r="S6" s="70">
        <f t="shared" si="1"/>
        <v>108350</v>
      </c>
      <c r="T6" s="70">
        <f t="shared" si="1"/>
        <v>62.02</v>
      </c>
      <c r="U6" s="70">
        <f t="shared" si="1"/>
        <v>1747.02</v>
      </c>
      <c r="V6" s="70">
        <f t="shared" si="1"/>
        <v>10163</v>
      </c>
      <c r="W6" s="70">
        <f t="shared" si="1"/>
        <v>2.0499999999999998</v>
      </c>
      <c r="X6" s="70">
        <f t="shared" si="1"/>
        <v>4957.5600000000004</v>
      </c>
      <c r="Y6" s="78" t="str">
        <f t="shared" ref="Y6:AH6" si="2">IF(Y7="",NA(),Y7)</f>
        <v>-</v>
      </c>
      <c r="Z6" s="78">
        <f t="shared" si="2"/>
        <v>100.21</v>
      </c>
      <c r="AA6" s="78">
        <f t="shared" si="2"/>
        <v>100.44</v>
      </c>
      <c r="AB6" s="78">
        <f t="shared" si="2"/>
        <v>100.49</v>
      </c>
      <c r="AC6" s="78">
        <f t="shared" si="2"/>
        <v>104.14</v>
      </c>
      <c r="AD6" s="78" t="str">
        <f t="shared" si="2"/>
        <v>-</v>
      </c>
      <c r="AE6" s="78">
        <f t="shared" si="2"/>
        <v>101.72</v>
      </c>
      <c r="AF6" s="78">
        <f t="shared" si="2"/>
        <v>102.73</v>
      </c>
      <c r="AG6" s="78">
        <f t="shared" si="2"/>
        <v>105.78</v>
      </c>
      <c r="AH6" s="78">
        <f t="shared" si="2"/>
        <v>106.09</v>
      </c>
      <c r="AI6" s="70" t="str">
        <f>IF(AI7="","",IF(AI7="-","【-】","【"&amp;SUBSTITUTE(TEXT(AI7,"#,##0.00"),"-","△")&amp;"】"))</f>
        <v>【105.35】</v>
      </c>
      <c r="AJ6" s="78" t="str">
        <f t="shared" ref="AJ6:AS6" si="3">IF(AJ7="",NA(),AJ7)</f>
        <v>-</v>
      </c>
      <c r="AK6" s="70">
        <f t="shared" si="3"/>
        <v>0</v>
      </c>
      <c r="AL6" s="70">
        <f t="shared" si="3"/>
        <v>0</v>
      </c>
      <c r="AM6" s="70">
        <f t="shared" si="3"/>
        <v>0</v>
      </c>
      <c r="AN6" s="70">
        <f t="shared" si="3"/>
        <v>0</v>
      </c>
      <c r="AO6" s="78" t="str">
        <f t="shared" si="3"/>
        <v>-</v>
      </c>
      <c r="AP6" s="78">
        <f t="shared" si="3"/>
        <v>112.88</v>
      </c>
      <c r="AQ6" s="78">
        <f t="shared" si="3"/>
        <v>94.97</v>
      </c>
      <c r="AR6" s="78">
        <f t="shared" si="3"/>
        <v>63.96</v>
      </c>
      <c r="AS6" s="78">
        <f t="shared" si="3"/>
        <v>69.42</v>
      </c>
      <c r="AT6" s="70" t="str">
        <f>IF(AT7="","",IF(AT7="-","【-】","【"&amp;SUBSTITUTE(TEXT(AT7,"#,##0.00"),"-","△")&amp;"】"))</f>
        <v>【63.89】</v>
      </c>
      <c r="AU6" s="78" t="str">
        <f t="shared" ref="AU6:BD6" si="4">IF(AU7="",NA(),AU7)</f>
        <v>-</v>
      </c>
      <c r="AV6" s="78">
        <f t="shared" si="4"/>
        <v>45.97</v>
      </c>
      <c r="AW6" s="78">
        <f t="shared" si="4"/>
        <v>76.94</v>
      </c>
      <c r="AX6" s="78">
        <f t="shared" si="4"/>
        <v>68.88</v>
      </c>
      <c r="AY6" s="78">
        <f t="shared" si="4"/>
        <v>22.92</v>
      </c>
      <c r="AZ6" s="78" t="str">
        <f t="shared" si="4"/>
        <v>-</v>
      </c>
      <c r="BA6" s="78">
        <f t="shared" si="4"/>
        <v>49.18</v>
      </c>
      <c r="BB6" s="78">
        <f t="shared" si="4"/>
        <v>47.72</v>
      </c>
      <c r="BC6" s="78">
        <f t="shared" si="4"/>
        <v>44.24</v>
      </c>
      <c r="BD6" s="78">
        <f t="shared" si="4"/>
        <v>43.07</v>
      </c>
      <c r="BE6" s="70" t="str">
        <f>IF(BE7="","",IF(BE7="-","【-】","【"&amp;SUBSTITUTE(TEXT(BE7,"#,##0.00"),"-","△")&amp;"】"))</f>
        <v>【44.07】</v>
      </c>
      <c r="BF6" s="78" t="str">
        <f t="shared" ref="BF6:BO6" si="5">IF(BF7="",NA(),BF7)</f>
        <v>-</v>
      </c>
      <c r="BG6" s="78">
        <f t="shared" si="5"/>
        <v>1833.59</v>
      </c>
      <c r="BH6" s="78">
        <f t="shared" si="5"/>
        <v>2039.3</v>
      </c>
      <c r="BI6" s="78">
        <f t="shared" si="5"/>
        <v>1790.31</v>
      </c>
      <c r="BJ6" s="78">
        <f t="shared" si="5"/>
        <v>1877.18</v>
      </c>
      <c r="BK6" s="78" t="str">
        <f t="shared" si="5"/>
        <v>-</v>
      </c>
      <c r="BL6" s="78">
        <f t="shared" si="5"/>
        <v>1194.1500000000001</v>
      </c>
      <c r="BM6" s="78">
        <f t="shared" si="5"/>
        <v>1206.79</v>
      </c>
      <c r="BN6" s="78">
        <f t="shared" si="5"/>
        <v>1258.43</v>
      </c>
      <c r="BO6" s="78">
        <f t="shared" si="5"/>
        <v>1163.75</v>
      </c>
      <c r="BP6" s="70" t="str">
        <f>IF(BP7="","",IF(BP7="-","【-】","【"&amp;SUBSTITUTE(TEXT(BP7,"#,##0.00"),"-","△")&amp;"】"))</f>
        <v>【1,201.79】</v>
      </c>
      <c r="BQ6" s="78" t="str">
        <f t="shared" ref="BQ6:BZ6" si="6">IF(BQ7="",NA(),BQ7)</f>
        <v>-</v>
      </c>
      <c r="BR6" s="78">
        <f t="shared" si="6"/>
        <v>65.63</v>
      </c>
      <c r="BS6" s="78">
        <f t="shared" si="6"/>
        <v>63.67</v>
      </c>
      <c r="BT6" s="78">
        <f t="shared" si="6"/>
        <v>63.57</v>
      </c>
      <c r="BU6" s="78">
        <f t="shared" si="6"/>
        <v>63.57</v>
      </c>
      <c r="BV6" s="78" t="str">
        <f t="shared" si="6"/>
        <v>-</v>
      </c>
      <c r="BW6" s="78">
        <f t="shared" si="6"/>
        <v>72.260000000000005</v>
      </c>
      <c r="BX6" s="78">
        <f t="shared" si="6"/>
        <v>71.84</v>
      </c>
      <c r="BY6" s="78">
        <f t="shared" si="6"/>
        <v>73.36</v>
      </c>
      <c r="BZ6" s="78">
        <f t="shared" si="6"/>
        <v>72.599999999999994</v>
      </c>
      <c r="CA6" s="70" t="str">
        <f>IF(CA7="","",IF(CA7="-","【-】","【"&amp;SUBSTITUTE(TEXT(CA7,"#,##0.00"),"-","△")&amp;"】"))</f>
        <v>【75.31】</v>
      </c>
      <c r="CB6" s="78" t="str">
        <f t="shared" ref="CB6:CK6" si="7">IF(CB7="",NA(),CB7)</f>
        <v>-</v>
      </c>
      <c r="CC6" s="78">
        <f t="shared" si="7"/>
        <v>145.01</v>
      </c>
      <c r="CD6" s="78">
        <f t="shared" si="7"/>
        <v>150</v>
      </c>
      <c r="CE6" s="78">
        <f t="shared" si="7"/>
        <v>150</v>
      </c>
      <c r="CF6" s="78">
        <f t="shared" si="7"/>
        <v>150</v>
      </c>
      <c r="CG6" s="78" t="str">
        <f t="shared" si="7"/>
        <v>-</v>
      </c>
      <c r="CH6" s="78">
        <f t="shared" si="7"/>
        <v>230.02</v>
      </c>
      <c r="CI6" s="78">
        <f t="shared" si="7"/>
        <v>228.47</v>
      </c>
      <c r="CJ6" s="78">
        <f t="shared" si="7"/>
        <v>224.88</v>
      </c>
      <c r="CK6" s="78">
        <f t="shared" si="7"/>
        <v>228.64</v>
      </c>
      <c r="CL6" s="70" t="str">
        <f>IF(CL7="","",IF(CL7="-","【-】","【"&amp;SUBSTITUTE(TEXT(CL7,"#,##0.00"),"-","△")&amp;"】"))</f>
        <v>【216.39】</v>
      </c>
      <c r="CM6" s="78" t="str">
        <f t="shared" ref="CM6:CV6" si="8">IF(CM7="",NA(),CM7)</f>
        <v>-</v>
      </c>
      <c r="CN6" s="78">
        <f t="shared" si="8"/>
        <v>74.099999999999994</v>
      </c>
      <c r="CO6" s="78">
        <f t="shared" si="8"/>
        <v>31.41</v>
      </c>
      <c r="CP6" s="78">
        <f t="shared" si="8"/>
        <v>35.409999999999997</v>
      </c>
      <c r="CQ6" s="78">
        <f t="shared" si="8"/>
        <v>35.99</v>
      </c>
      <c r="CR6" s="78" t="str">
        <f t="shared" si="8"/>
        <v>-</v>
      </c>
      <c r="CS6" s="78">
        <f t="shared" si="8"/>
        <v>42.56</v>
      </c>
      <c r="CT6" s="78">
        <f t="shared" si="8"/>
        <v>42.47</v>
      </c>
      <c r="CU6" s="78">
        <f t="shared" si="8"/>
        <v>42.4</v>
      </c>
      <c r="CV6" s="78">
        <f t="shared" si="8"/>
        <v>42.28</v>
      </c>
      <c r="CW6" s="70" t="str">
        <f>IF(CW7="","",IF(CW7="-","【-】","【"&amp;SUBSTITUTE(TEXT(CW7,"#,##0.00"),"-","△")&amp;"】"))</f>
        <v>【42.57】</v>
      </c>
      <c r="CX6" s="78" t="str">
        <f t="shared" ref="CX6:DG6" si="9">IF(CX7="",NA(),CX7)</f>
        <v>-</v>
      </c>
      <c r="CY6" s="78">
        <f t="shared" si="9"/>
        <v>86</v>
      </c>
      <c r="CZ6" s="78">
        <f t="shared" si="9"/>
        <v>86.69</v>
      </c>
      <c r="DA6" s="78">
        <f t="shared" si="9"/>
        <v>87.45</v>
      </c>
      <c r="DB6" s="78">
        <f t="shared" si="9"/>
        <v>86.65</v>
      </c>
      <c r="DC6" s="78" t="str">
        <f t="shared" si="9"/>
        <v>-</v>
      </c>
      <c r="DD6" s="78">
        <f t="shared" si="9"/>
        <v>83.32</v>
      </c>
      <c r="DE6" s="78">
        <f t="shared" si="9"/>
        <v>83.75</v>
      </c>
      <c r="DF6" s="78">
        <f t="shared" si="9"/>
        <v>84.19</v>
      </c>
      <c r="DG6" s="78">
        <f t="shared" si="9"/>
        <v>84.34</v>
      </c>
      <c r="DH6" s="70" t="str">
        <f>IF(DH7="","",IF(DH7="-","【-】","【"&amp;SUBSTITUTE(TEXT(DH7,"#,##0.00"),"-","△")&amp;"】"))</f>
        <v>【85.24】</v>
      </c>
      <c r="DI6" s="78" t="str">
        <f t="shared" ref="DI6:DR6" si="10">IF(DI7="",NA(),DI7)</f>
        <v>-</v>
      </c>
      <c r="DJ6" s="78">
        <f t="shared" si="10"/>
        <v>2.2000000000000002</v>
      </c>
      <c r="DK6" s="78">
        <f t="shared" si="10"/>
        <v>3.68</v>
      </c>
      <c r="DL6" s="78">
        <f t="shared" si="10"/>
        <v>5.76</v>
      </c>
      <c r="DM6" s="78">
        <f t="shared" si="10"/>
        <v>7.57</v>
      </c>
      <c r="DN6" s="78" t="str">
        <f t="shared" si="10"/>
        <v>-</v>
      </c>
      <c r="DO6" s="78">
        <f t="shared" si="10"/>
        <v>24.68</v>
      </c>
      <c r="DP6" s="78">
        <f t="shared" si="10"/>
        <v>24.68</v>
      </c>
      <c r="DQ6" s="78">
        <f t="shared" si="10"/>
        <v>21.36</v>
      </c>
      <c r="DR6" s="78">
        <f t="shared" si="10"/>
        <v>22.79</v>
      </c>
      <c r="DS6" s="70" t="str">
        <f>IF(DS7="","",IF(DS7="-","【-】","【"&amp;SUBSTITUTE(TEXT(DS7,"#,##0.00"),"-","△")&amp;"】"))</f>
        <v>【25.87】</v>
      </c>
      <c r="DT6" s="78" t="str">
        <f t="shared" ref="DT6:EC6" si="11">IF(DT7="",NA(),DT7)</f>
        <v>-</v>
      </c>
      <c r="DU6" s="70">
        <f t="shared" si="11"/>
        <v>0</v>
      </c>
      <c r="DV6" s="70">
        <f t="shared" si="11"/>
        <v>0</v>
      </c>
      <c r="DW6" s="70">
        <f t="shared" si="11"/>
        <v>0</v>
      </c>
      <c r="DX6" s="70">
        <f t="shared" si="11"/>
        <v>0</v>
      </c>
      <c r="DY6" s="78" t="str">
        <f t="shared" si="11"/>
        <v>-</v>
      </c>
      <c r="DZ6" s="78">
        <f t="shared" si="11"/>
        <v>1.e-002</v>
      </c>
      <c r="EA6" s="78">
        <f t="shared" si="11"/>
        <v>8.6199999999999992</v>
      </c>
      <c r="EB6" s="78">
        <f t="shared" si="11"/>
        <v>1.e-002</v>
      </c>
      <c r="EC6" s="78">
        <f t="shared" si="11"/>
        <v>1.e-002</v>
      </c>
      <c r="ED6" s="70" t="str">
        <f>IF(ED7="","",IF(ED7="-","【-】","【"&amp;SUBSTITUTE(TEXT(ED7,"#,##0.00"),"-","△")&amp;"】"))</f>
        <v>【0.01】</v>
      </c>
      <c r="EE6" s="78" t="str">
        <f t="shared" ref="EE6:EN6" si="12">IF(EE7="",NA(),EE7)</f>
        <v>-</v>
      </c>
      <c r="EF6" s="70">
        <f t="shared" si="12"/>
        <v>0</v>
      </c>
      <c r="EG6" s="70">
        <f t="shared" si="12"/>
        <v>0</v>
      </c>
      <c r="EH6" s="70">
        <f t="shared" si="12"/>
        <v>0</v>
      </c>
      <c r="EI6" s="70">
        <f t="shared" si="12"/>
        <v>0</v>
      </c>
      <c r="EJ6" s="78" t="str">
        <f t="shared" si="12"/>
        <v>-</v>
      </c>
      <c r="EK6" s="78">
        <f t="shared" si="12"/>
        <v>0.13</v>
      </c>
      <c r="EL6" s="78">
        <f t="shared" si="12"/>
        <v>0.36</v>
      </c>
      <c r="EM6" s="78">
        <f t="shared" si="12"/>
        <v>0.39</v>
      </c>
      <c r="EN6" s="78">
        <f t="shared" si="12"/>
        <v>0.1</v>
      </c>
      <c r="EO6" s="70" t="str">
        <f>IF(EO7="","",IF(EO7="-","【-】","【"&amp;SUBSTITUTE(TEXT(EO7,"#,##0.00"),"-","△")&amp;"】"))</f>
        <v>【0.15】</v>
      </c>
    </row>
    <row r="7" spans="1:148" s="55" customFormat="1">
      <c r="A7" s="56"/>
      <c r="B7" s="62">
        <v>2021</v>
      </c>
      <c r="C7" s="62">
        <v>222062</v>
      </c>
      <c r="D7" s="62">
        <v>46</v>
      </c>
      <c r="E7" s="62">
        <v>17</v>
      </c>
      <c r="F7" s="62">
        <v>4</v>
      </c>
      <c r="G7" s="62">
        <v>0</v>
      </c>
      <c r="H7" s="62" t="s">
        <v>98</v>
      </c>
      <c r="I7" s="62" t="s">
        <v>99</v>
      </c>
      <c r="J7" s="62" t="s">
        <v>100</v>
      </c>
      <c r="K7" s="62" t="s">
        <v>13</v>
      </c>
      <c r="L7" s="62" t="s">
        <v>101</v>
      </c>
      <c r="M7" s="62" t="s">
        <v>102</v>
      </c>
      <c r="N7" s="71" t="s">
        <v>103</v>
      </c>
      <c r="O7" s="71">
        <v>49.9</v>
      </c>
      <c r="P7" s="71">
        <v>9.42</v>
      </c>
      <c r="Q7" s="71">
        <v>74.8</v>
      </c>
      <c r="R7" s="71">
        <v>1890</v>
      </c>
      <c r="S7" s="71">
        <v>108350</v>
      </c>
      <c r="T7" s="71">
        <v>62.02</v>
      </c>
      <c r="U7" s="71">
        <v>1747.02</v>
      </c>
      <c r="V7" s="71">
        <v>10163</v>
      </c>
      <c r="W7" s="71">
        <v>2.0499999999999998</v>
      </c>
      <c r="X7" s="71">
        <v>4957.5600000000004</v>
      </c>
      <c r="Y7" s="71" t="s">
        <v>103</v>
      </c>
      <c r="Z7" s="71">
        <v>100.21</v>
      </c>
      <c r="AA7" s="71">
        <v>100.44</v>
      </c>
      <c r="AB7" s="71">
        <v>100.49</v>
      </c>
      <c r="AC7" s="71">
        <v>104.14</v>
      </c>
      <c r="AD7" s="71" t="s">
        <v>103</v>
      </c>
      <c r="AE7" s="71">
        <v>101.72</v>
      </c>
      <c r="AF7" s="71">
        <v>102.73</v>
      </c>
      <c r="AG7" s="71">
        <v>105.78</v>
      </c>
      <c r="AH7" s="71">
        <v>106.09</v>
      </c>
      <c r="AI7" s="71">
        <v>105.35</v>
      </c>
      <c r="AJ7" s="71" t="s">
        <v>103</v>
      </c>
      <c r="AK7" s="71">
        <v>0</v>
      </c>
      <c r="AL7" s="71">
        <v>0</v>
      </c>
      <c r="AM7" s="71">
        <v>0</v>
      </c>
      <c r="AN7" s="71">
        <v>0</v>
      </c>
      <c r="AO7" s="71" t="s">
        <v>103</v>
      </c>
      <c r="AP7" s="71">
        <v>112.88</v>
      </c>
      <c r="AQ7" s="71">
        <v>94.97</v>
      </c>
      <c r="AR7" s="71">
        <v>63.96</v>
      </c>
      <c r="AS7" s="71">
        <v>69.42</v>
      </c>
      <c r="AT7" s="71">
        <v>63.89</v>
      </c>
      <c r="AU7" s="71" t="s">
        <v>103</v>
      </c>
      <c r="AV7" s="71">
        <v>45.97</v>
      </c>
      <c r="AW7" s="71">
        <v>76.94</v>
      </c>
      <c r="AX7" s="71">
        <v>68.88</v>
      </c>
      <c r="AY7" s="71">
        <v>22.92</v>
      </c>
      <c r="AZ7" s="71" t="s">
        <v>103</v>
      </c>
      <c r="BA7" s="71">
        <v>49.18</v>
      </c>
      <c r="BB7" s="71">
        <v>47.72</v>
      </c>
      <c r="BC7" s="71">
        <v>44.24</v>
      </c>
      <c r="BD7" s="71">
        <v>43.07</v>
      </c>
      <c r="BE7" s="71">
        <v>44.07</v>
      </c>
      <c r="BF7" s="71" t="s">
        <v>103</v>
      </c>
      <c r="BG7" s="71">
        <v>1833.59</v>
      </c>
      <c r="BH7" s="71">
        <v>2039.3</v>
      </c>
      <c r="BI7" s="71">
        <v>1790.31</v>
      </c>
      <c r="BJ7" s="71">
        <v>1877.18</v>
      </c>
      <c r="BK7" s="71" t="s">
        <v>103</v>
      </c>
      <c r="BL7" s="71">
        <v>1194.1500000000001</v>
      </c>
      <c r="BM7" s="71">
        <v>1206.79</v>
      </c>
      <c r="BN7" s="71">
        <v>1258.43</v>
      </c>
      <c r="BO7" s="71">
        <v>1163.75</v>
      </c>
      <c r="BP7" s="71">
        <v>1201.79</v>
      </c>
      <c r="BQ7" s="71" t="s">
        <v>103</v>
      </c>
      <c r="BR7" s="71">
        <v>65.63</v>
      </c>
      <c r="BS7" s="71">
        <v>63.67</v>
      </c>
      <c r="BT7" s="71">
        <v>63.57</v>
      </c>
      <c r="BU7" s="71">
        <v>63.57</v>
      </c>
      <c r="BV7" s="71" t="s">
        <v>103</v>
      </c>
      <c r="BW7" s="71">
        <v>72.260000000000005</v>
      </c>
      <c r="BX7" s="71">
        <v>71.84</v>
      </c>
      <c r="BY7" s="71">
        <v>73.36</v>
      </c>
      <c r="BZ7" s="71">
        <v>72.599999999999994</v>
      </c>
      <c r="CA7" s="71">
        <v>75.31</v>
      </c>
      <c r="CB7" s="71" t="s">
        <v>103</v>
      </c>
      <c r="CC7" s="71">
        <v>145.01</v>
      </c>
      <c r="CD7" s="71">
        <v>150</v>
      </c>
      <c r="CE7" s="71">
        <v>150</v>
      </c>
      <c r="CF7" s="71">
        <v>150</v>
      </c>
      <c r="CG7" s="71" t="s">
        <v>103</v>
      </c>
      <c r="CH7" s="71">
        <v>230.02</v>
      </c>
      <c r="CI7" s="71">
        <v>228.47</v>
      </c>
      <c r="CJ7" s="71">
        <v>224.88</v>
      </c>
      <c r="CK7" s="71">
        <v>228.64</v>
      </c>
      <c r="CL7" s="71">
        <v>216.39</v>
      </c>
      <c r="CM7" s="71" t="s">
        <v>103</v>
      </c>
      <c r="CN7" s="71">
        <v>74.099999999999994</v>
      </c>
      <c r="CO7" s="71">
        <v>31.41</v>
      </c>
      <c r="CP7" s="71">
        <v>35.409999999999997</v>
      </c>
      <c r="CQ7" s="71">
        <v>35.99</v>
      </c>
      <c r="CR7" s="71" t="s">
        <v>103</v>
      </c>
      <c r="CS7" s="71">
        <v>42.56</v>
      </c>
      <c r="CT7" s="71">
        <v>42.47</v>
      </c>
      <c r="CU7" s="71">
        <v>42.4</v>
      </c>
      <c r="CV7" s="71">
        <v>42.28</v>
      </c>
      <c r="CW7" s="71">
        <v>42.57</v>
      </c>
      <c r="CX7" s="71" t="s">
        <v>103</v>
      </c>
      <c r="CY7" s="71">
        <v>86</v>
      </c>
      <c r="CZ7" s="71">
        <v>86.69</v>
      </c>
      <c r="DA7" s="71">
        <v>87.45</v>
      </c>
      <c r="DB7" s="71">
        <v>86.65</v>
      </c>
      <c r="DC7" s="71" t="s">
        <v>103</v>
      </c>
      <c r="DD7" s="71">
        <v>83.32</v>
      </c>
      <c r="DE7" s="71">
        <v>83.75</v>
      </c>
      <c r="DF7" s="71">
        <v>84.19</v>
      </c>
      <c r="DG7" s="71">
        <v>84.34</v>
      </c>
      <c r="DH7" s="71">
        <v>85.24</v>
      </c>
      <c r="DI7" s="71" t="s">
        <v>103</v>
      </c>
      <c r="DJ7" s="71">
        <v>2.2000000000000002</v>
      </c>
      <c r="DK7" s="71">
        <v>3.68</v>
      </c>
      <c r="DL7" s="71">
        <v>5.76</v>
      </c>
      <c r="DM7" s="71">
        <v>7.57</v>
      </c>
      <c r="DN7" s="71" t="s">
        <v>103</v>
      </c>
      <c r="DO7" s="71">
        <v>24.68</v>
      </c>
      <c r="DP7" s="71">
        <v>24.68</v>
      </c>
      <c r="DQ7" s="71">
        <v>21.36</v>
      </c>
      <c r="DR7" s="71">
        <v>22.79</v>
      </c>
      <c r="DS7" s="71">
        <v>25.87</v>
      </c>
      <c r="DT7" s="71" t="s">
        <v>103</v>
      </c>
      <c r="DU7" s="71">
        <v>0</v>
      </c>
      <c r="DV7" s="71">
        <v>0</v>
      </c>
      <c r="DW7" s="71">
        <v>0</v>
      </c>
      <c r="DX7" s="71">
        <v>0</v>
      </c>
      <c r="DY7" s="71" t="s">
        <v>103</v>
      </c>
      <c r="DZ7" s="71">
        <v>1.e-002</v>
      </c>
      <c r="EA7" s="71">
        <v>8.6199999999999992</v>
      </c>
      <c r="EB7" s="71">
        <v>1.e-002</v>
      </c>
      <c r="EC7" s="71">
        <v>1.e-002</v>
      </c>
      <c r="ED7" s="71">
        <v>1.e-002</v>
      </c>
      <c r="EE7" s="71" t="s">
        <v>103</v>
      </c>
      <c r="EF7" s="71">
        <v>0</v>
      </c>
      <c r="EG7" s="71">
        <v>0</v>
      </c>
      <c r="EH7" s="71">
        <v>0</v>
      </c>
      <c r="EI7" s="71">
        <v>0</v>
      </c>
      <c r="EJ7" s="71" t="s">
        <v>103</v>
      </c>
      <c r="EK7" s="71">
        <v>0.13</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2023-02-15T04:03:46Z</cp:lastPrinted>
  <dcterms:created xsi:type="dcterms:W3CDTF">2023-01-12T23:39:27Z</dcterms:created>
  <dcterms:modified xsi:type="dcterms:W3CDTF">2023-02-20T03:46:38Z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2023-02-20T03:46:38Z</vt:filetime>
  </property>
</Properties>
</file>