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11595"/>
  </bookViews>
  <sheets>
    <sheet name="歯の本数" sheetId="2" r:id="rId1"/>
    <sheet name="歯間清掃器具" sheetId="4" r:id="rId2"/>
    <sheet name="低栄養傾向・目標値算出" sheetId="3" r:id="rId3"/>
    <sheet name="肥満の目標値算出" sheetId="5" r:id="rId4"/>
    <sheet name="受動喫煙" sheetId="6" r:id="rId5"/>
    <sheet name="社会参加（高齢者）" sheetId="7" r:id="rId6"/>
    <sheet name="足腰痛の高齢者(参考値）" sheetId="1" r:id="rId7"/>
  </sheets>
  <externalReferences>
    <externalReference r:id="rId8"/>
  </externalReferences>
  <definedNames>
    <definedName name="_Fill" hidden="1">[1]静岡市!$AO$1:$AO$100</definedName>
  </definedNames>
  <calcPr calcId="125725"/>
</workbook>
</file>

<file path=xl/calcChain.xml><?xml version="1.0" encoding="utf-8"?>
<calcChain xmlns="http://schemas.openxmlformats.org/spreadsheetml/2006/main">
  <c r="H45" i="7"/>
  <c r="H44"/>
  <c r="D35"/>
  <c r="E35"/>
  <c r="F35"/>
  <c r="G35"/>
  <c r="H35"/>
  <c r="D36"/>
  <c r="E36"/>
  <c r="F36"/>
  <c r="G36"/>
  <c r="H36"/>
  <c r="D37"/>
  <c r="E37"/>
  <c r="F37"/>
  <c r="G37"/>
  <c r="H37"/>
  <c r="D38"/>
  <c r="E38"/>
  <c r="F38"/>
  <c r="G38"/>
  <c r="H38"/>
  <c r="D39"/>
  <c r="E39"/>
  <c r="F39"/>
  <c r="G39"/>
  <c r="H39"/>
  <c r="H42" s="1"/>
  <c r="D40"/>
  <c r="E40"/>
  <c r="F40"/>
  <c r="G40"/>
  <c r="H40"/>
  <c r="C36"/>
  <c r="C37"/>
  <c r="C38"/>
  <c r="C39"/>
  <c r="C40"/>
  <c r="C35"/>
  <c r="H41"/>
  <c r="F41"/>
  <c r="D41"/>
  <c r="H34"/>
  <c r="G34"/>
  <c r="F34"/>
  <c r="E34"/>
  <c r="D34"/>
  <c r="C34"/>
  <c r="H27"/>
  <c r="G27"/>
  <c r="F27"/>
  <c r="E27"/>
  <c r="D27"/>
  <c r="C27"/>
  <c r="H20"/>
  <c r="G20"/>
  <c r="F20"/>
  <c r="E20"/>
  <c r="D20"/>
  <c r="C20"/>
  <c r="D13"/>
  <c r="E13"/>
  <c r="F13"/>
  <c r="G13"/>
  <c r="H13"/>
  <c r="C13"/>
  <c r="P319" i="6"/>
  <c r="O319"/>
  <c r="N319"/>
  <c r="M319"/>
  <c r="L319"/>
  <c r="K319"/>
  <c r="J319"/>
  <c r="I319"/>
  <c r="H319"/>
  <c r="G319"/>
  <c r="F319"/>
  <c r="E319"/>
  <c r="D319"/>
  <c r="C319"/>
  <c r="P326"/>
  <c r="O326"/>
  <c r="N326"/>
  <c r="M326"/>
  <c r="L326"/>
  <c r="K326"/>
  <c r="J326"/>
  <c r="I326"/>
  <c r="H326"/>
  <c r="G326"/>
  <c r="F326"/>
  <c r="E326"/>
  <c r="D326"/>
  <c r="C326"/>
  <c r="P333"/>
  <c r="O333"/>
  <c r="N333"/>
  <c r="M333"/>
  <c r="L333"/>
  <c r="K333"/>
  <c r="J333"/>
  <c r="I333"/>
  <c r="H333"/>
  <c r="G333"/>
  <c r="F333"/>
  <c r="E333"/>
  <c r="D333"/>
  <c r="C333"/>
  <c r="P346"/>
  <c r="O346"/>
  <c r="N346"/>
  <c r="M346"/>
  <c r="L346"/>
  <c r="K346"/>
  <c r="J346"/>
  <c r="I346"/>
  <c r="W346" s="1"/>
  <c r="H346"/>
  <c r="V346" s="1"/>
  <c r="G346"/>
  <c r="U346" s="1"/>
  <c r="F346"/>
  <c r="T346" s="1"/>
  <c r="E346"/>
  <c r="S346" s="1"/>
  <c r="D346"/>
  <c r="R346" s="1"/>
  <c r="C346"/>
  <c r="Q346" s="1"/>
  <c r="P345"/>
  <c r="O345"/>
  <c r="N345"/>
  <c r="M345"/>
  <c r="L345"/>
  <c r="K345"/>
  <c r="J345"/>
  <c r="I345"/>
  <c r="W345" s="1"/>
  <c r="H345"/>
  <c r="V345" s="1"/>
  <c r="G345"/>
  <c r="U345" s="1"/>
  <c r="F345"/>
  <c r="T345" s="1"/>
  <c r="E345"/>
  <c r="S345" s="1"/>
  <c r="D345"/>
  <c r="R345" s="1"/>
  <c r="C345"/>
  <c r="Q345" s="1"/>
  <c r="P344"/>
  <c r="O344"/>
  <c r="N344"/>
  <c r="M344"/>
  <c r="L344"/>
  <c r="K344"/>
  <c r="J344"/>
  <c r="I344"/>
  <c r="W344" s="1"/>
  <c r="H344"/>
  <c r="V344" s="1"/>
  <c r="G344"/>
  <c r="U344" s="1"/>
  <c r="F344"/>
  <c r="T344" s="1"/>
  <c r="E344"/>
  <c r="S344" s="1"/>
  <c r="D344"/>
  <c r="R344" s="1"/>
  <c r="C344"/>
  <c r="Q344" s="1"/>
  <c r="P343"/>
  <c r="O343"/>
  <c r="N343"/>
  <c r="M343"/>
  <c r="L343"/>
  <c r="K343"/>
  <c r="J343"/>
  <c r="I343"/>
  <c r="W343" s="1"/>
  <c r="H343"/>
  <c r="V343" s="1"/>
  <c r="G343"/>
  <c r="U343" s="1"/>
  <c r="F343"/>
  <c r="T343" s="1"/>
  <c r="E343"/>
  <c r="S343" s="1"/>
  <c r="D343"/>
  <c r="R343" s="1"/>
  <c r="C343"/>
  <c r="Q343" s="1"/>
  <c r="P342"/>
  <c r="O342"/>
  <c r="N342"/>
  <c r="M342"/>
  <c r="L342"/>
  <c r="K342"/>
  <c r="J342"/>
  <c r="I342"/>
  <c r="W342" s="1"/>
  <c r="H342"/>
  <c r="V342" s="1"/>
  <c r="G342"/>
  <c r="U342" s="1"/>
  <c r="F342"/>
  <c r="T342" s="1"/>
  <c r="E342"/>
  <c r="S342" s="1"/>
  <c r="D342"/>
  <c r="R342" s="1"/>
  <c r="C342"/>
  <c r="Q342" s="1"/>
  <c r="P341"/>
  <c r="P347" s="1"/>
  <c r="O341"/>
  <c r="O347" s="1"/>
  <c r="N341"/>
  <c r="N347" s="1"/>
  <c r="M341"/>
  <c r="M347" s="1"/>
  <c r="L341"/>
  <c r="L347" s="1"/>
  <c r="K341"/>
  <c r="K347" s="1"/>
  <c r="J341"/>
  <c r="J347" s="1"/>
  <c r="I341"/>
  <c r="I347" s="1"/>
  <c r="H341"/>
  <c r="H347" s="1"/>
  <c r="G341"/>
  <c r="G347" s="1"/>
  <c r="F341"/>
  <c r="F347" s="1"/>
  <c r="E341"/>
  <c r="E347" s="1"/>
  <c r="D341"/>
  <c r="D347" s="1"/>
  <c r="C341"/>
  <c r="C347" s="1"/>
  <c r="P340"/>
  <c r="O340"/>
  <c r="N340"/>
  <c r="M340"/>
  <c r="L340"/>
  <c r="K340"/>
  <c r="J340"/>
  <c r="I340"/>
  <c r="H340"/>
  <c r="G340"/>
  <c r="F340"/>
  <c r="E340"/>
  <c r="D340"/>
  <c r="C340"/>
  <c r="W339"/>
  <c r="V339"/>
  <c r="U339"/>
  <c r="T339"/>
  <c r="S339"/>
  <c r="R339"/>
  <c r="Q339"/>
  <c r="W338"/>
  <c r="V338"/>
  <c r="U338"/>
  <c r="T338"/>
  <c r="S338"/>
  <c r="R338"/>
  <c r="Q338"/>
  <c r="W337"/>
  <c r="V337"/>
  <c r="U337"/>
  <c r="T337"/>
  <c r="S337"/>
  <c r="R337"/>
  <c r="Q337"/>
  <c r="W336"/>
  <c r="V336"/>
  <c r="U336"/>
  <c r="T336"/>
  <c r="S336"/>
  <c r="R336"/>
  <c r="Q336"/>
  <c r="W335"/>
  <c r="V335"/>
  <c r="U335"/>
  <c r="T335"/>
  <c r="S335"/>
  <c r="R335"/>
  <c r="Q335"/>
  <c r="W334"/>
  <c r="W340" s="1"/>
  <c r="V334"/>
  <c r="V340" s="1"/>
  <c r="U334"/>
  <c r="U340" s="1"/>
  <c r="T334"/>
  <c r="T340" s="1"/>
  <c r="S334"/>
  <c r="S340" s="1"/>
  <c r="R334"/>
  <c r="R340" s="1"/>
  <c r="Q334"/>
  <c r="Q340" s="1"/>
  <c r="W332"/>
  <c r="V332"/>
  <c r="U332"/>
  <c r="T332"/>
  <c r="S332"/>
  <c r="R332"/>
  <c r="Q332"/>
  <c r="W331"/>
  <c r="V331"/>
  <c r="U331"/>
  <c r="T331"/>
  <c r="S331"/>
  <c r="R331"/>
  <c r="Q331"/>
  <c r="W330"/>
  <c r="V330"/>
  <c r="U330"/>
  <c r="T330"/>
  <c r="S330"/>
  <c r="R330"/>
  <c r="Q330"/>
  <c r="W329"/>
  <c r="V329"/>
  <c r="U329"/>
  <c r="T329"/>
  <c r="S329"/>
  <c r="R329"/>
  <c r="Q329"/>
  <c r="W328"/>
  <c r="V328"/>
  <c r="U328"/>
  <c r="T328"/>
  <c r="S328"/>
  <c r="R328"/>
  <c r="Q328"/>
  <c r="W327"/>
  <c r="V327"/>
  <c r="V333" s="1"/>
  <c r="U327"/>
  <c r="U333" s="1"/>
  <c r="T327"/>
  <c r="T333" s="1"/>
  <c r="S327"/>
  <c r="S333" s="1"/>
  <c r="R327"/>
  <c r="R333" s="1"/>
  <c r="Q327"/>
  <c r="Q333" s="1"/>
  <c r="W325"/>
  <c r="V325"/>
  <c r="U325"/>
  <c r="T325"/>
  <c r="S325"/>
  <c r="R325"/>
  <c r="Q325"/>
  <c r="W324"/>
  <c r="V324"/>
  <c r="U324"/>
  <c r="T324"/>
  <c r="S324"/>
  <c r="R324"/>
  <c r="Q324"/>
  <c r="W323"/>
  <c r="V323"/>
  <c r="U323"/>
  <c r="T323"/>
  <c r="S323"/>
  <c r="R323"/>
  <c r="Q323"/>
  <c r="W322"/>
  <c r="V322"/>
  <c r="U322"/>
  <c r="T322"/>
  <c r="S322"/>
  <c r="R322"/>
  <c r="Q322"/>
  <c r="W321"/>
  <c r="V321"/>
  <c r="U321"/>
  <c r="T321"/>
  <c r="S321"/>
  <c r="R321"/>
  <c r="Q321"/>
  <c r="W320"/>
  <c r="W326" s="1"/>
  <c r="V320"/>
  <c r="V326" s="1"/>
  <c r="U320"/>
  <c r="U326" s="1"/>
  <c r="T320"/>
  <c r="T326" s="1"/>
  <c r="S320"/>
  <c r="S326" s="1"/>
  <c r="R320"/>
  <c r="R326" s="1"/>
  <c r="Q320"/>
  <c r="Q326" s="1"/>
  <c r="W318"/>
  <c r="V318"/>
  <c r="U318"/>
  <c r="T318"/>
  <c r="S318"/>
  <c r="R318"/>
  <c r="Q318"/>
  <c r="W317"/>
  <c r="V317"/>
  <c r="U317"/>
  <c r="T317"/>
  <c r="S317"/>
  <c r="R317"/>
  <c r="Q317"/>
  <c r="W316"/>
  <c r="V316"/>
  <c r="U316"/>
  <c r="T316"/>
  <c r="S316"/>
  <c r="R316"/>
  <c r="Q316"/>
  <c r="W315"/>
  <c r="V315"/>
  <c r="U315"/>
  <c r="T315"/>
  <c r="S315"/>
  <c r="R315"/>
  <c r="Q315"/>
  <c r="W314"/>
  <c r="V314"/>
  <c r="U314"/>
  <c r="T314"/>
  <c r="S314"/>
  <c r="R314"/>
  <c r="Q314"/>
  <c r="W313"/>
  <c r="W319" s="1"/>
  <c r="V313"/>
  <c r="V319" s="1"/>
  <c r="U313"/>
  <c r="U319" s="1"/>
  <c r="T313"/>
  <c r="T319" s="1"/>
  <c r="S313"/>
  <c r="S319" s="1"/>
  <c r="R313"/>
  <c r="R319" s="1"/>
  <c r="Q313"/>
  <c r="Q319" s="1"/>
  <c r="P276"/>
  <c r="O276"/>
  <c r="N276"/>
  <c r="M276"/>
  <c r="L276"/>
  <c r="K276"/>
  <c r="J276"/>
  <c r="I276"/>
  <c r="H276"/>
  <c r="G276"/>
  <c r="F276"/>
  <c r="E276"/>
  <c r="D276"/>
  <c r="C276"/>
  <c r="P283"/>
  <c r="O283"/>
  <c r="N283"/>
  <c r="M283"/>
  <c r="L283"/>
  <c r="K283"/>
  <c r="J283"/>
  <c r="I283"/>
  <c r="H283"/>
  <c r="G283"/>
  <c r="F283"/>
  <c r="E283"/>
  <c r="D283"/>
  <c r="C283"/>
  <c r="P290"/>
  <c r="O290"/>
  <c r="N290"/>
  <c r="M290"/>
  <c r="L290"/>
  <c r="K290"/>
  <c r="J290"/>
  <c r="I290"/>
  <c r="H290"/>
  <c r="G290"/>
  <c r="F290"/>
  <c r="E290"/>
  <c r="D290"/>
  <c r="C290"/>
  <c r="P303"/>
  <c r="O303"/>
  <c r="N303"/>
  <c r="M303"/>
  <c r="L303"/>
  <c r="K303"/>
  <c r="J303"/>
  <c r="I303"/>
  <c r="W303" s="1"/>
  <c r="H303"/>
  <c r="G303"/>
  <c r="U303" s="1"/>
  <c r="F303"/>
  <c r="E303"/>
  <c r="S303" s="1"/>
  <c r="D303"/>
  <c r="C303"/>
  <c r="Q303" s="1"/>
  <c r="P302"/>
  <c r="O302"/>
  <c r="N302"/>
  <c r="M302"/>
  <c r="L302"/>
  <c r="K302"/>
  <c r="J302"/>
  <c r="I302"/>
  <c r="W302" s="1"/>
  <c r="H302"/>
  <c r="G302"/>
  <c r="U302" s="1"/>
  <c r="F302"/>
  <c r="E302"/>
  <c r="S302" s="1"/>
  <c r="D302"/>
  <c r="C302"/>
  <c r="Q302" s="1"/>
  <c r="P301"/>
  <c r="O301"/>
  <c r="N301"/>
  <c r="M301"/>
  <c r="L301"/>
  <c r="K301"/>
  <c r="J301"/>
  <c r="I301"/>
  <c r="W301" s="1"/>
  <c r="H301"/>
  <c r="G301"/>
  <c r="U301" s="1"/>
  <c r="F301"/>
  <c r="E301"/>
  <c r="S301" s="1"/>
  <c r="D301"/>
  <c r="C301"/>
  <c r="Q301" s="1"/>
  <c r="P300"/>
  <c r="O300"/>
  <c r="N300"/>
  <c r="M300"/>
  <c r="L300"/>
  <c r="K300"/>
  <c r="J300"/>
  <c r="I300"/>
  <c r="W300" s="1"/>
  <c r="H300"/>
  <c r="G300"/>
  <c r="U300" s="1"/>
  <c r="F300"/>
  <c r="E300"/>
  <c r="S300" s="1"/>
  <c r="D300"/>
  <c r="C300"/>
  <c r="Q300" s="1"/>
  <c r="P299"/>
  <c r="O299"/>
  <c r="N299"/>
  <c r="M299"/>
  <c r="L299"/>
  <c r="K299"/>
  <c r="J299"/>
  <c r="I299"/>
  <c r="W299" s="1"/>
  <c r="H299"/>
  <c r="G299"/>
  <c r="U299" s="1"/>
  <c r="F299"/>
  <c r="E299"/>
  <c r="S299" s="1"/>
  <c r="D299"/>
  <c r="C299"/>
  <c r="Q299" s="1"/>
  <c r="P298"/>
  <c r="P304" s="1"/>
  <c r="O298"/>
  <c r="O304" s="1"/>
  <c r="N298"/>
  <c r="N304" s="1"/>
  <c r="M298"/>
  <c r="M304" s="1"/>
  <c r="L298"/>
  <c r="L304" s="1"/>
  <c r="K298"/>
  <c r="K304" s="1"/>
  <c r="J298"/>
  <c r="J304" s="1"/>
  <c r="I298"/>
  <c r="I304" s="1"/>
  <c r="H298"/>
  <c r="H304" s="1"/>
  <c r="G298"/>
  <c r="G304" s="1"/>
  <c r="F298"/>
  <c r="F304" s="1"/>
  <c r="E298"/>
  <c r="E304" s="1"/>
  <c r="D298"/>
  <c r="D304" s="1"/>
  <c r="C298"/>
  <c r="C304" s="1"/>
  <c r="P297"/>
  <c r="O297"/>
  <c r="N297"/>
  <c r="M297"/>
  <c r="L297"/>
  <c r="K297"/>
  <c r="J297"/>
  <c r="I297"/>
  <c r="H297"/>
  <c r="G297"/>
  <c r="F297"/>
  <c r="E297"/>
  <c r="D297"/>
  <c r="C297"/>
  <c r="W296"/>
  <c r="V296"/>
  <c r="U296"/>
  <c r="T296"/>
  <c r="S296"/>
  <c r="R296"/>
  <c r="Q296"/>
  <c r="W295"/>
  <c r="V295"/>
  <c r="U295"/>
  <c r="T295"/>
  <c r="S295"/>
  <c r="R295"/>
  <c r="Q295"/>
  <c r="W294"/>
  <c r="V294"/>
  <c r="U294"/>
  <c r="T294"/>
  <c r="S294"/>
  <c r="R294"/>
  <c r="Q294"/>
  <c r="W293"/>
  <c r="V293"/>
  <c r="U293"/>
  <c r="T293"/>
  <c r="S293"/>
  <c r="R293"/>
  <c r="Q293"/>
  <c r="W292"/>
  <c r="V292"/>
  <c r="U292"/>
  <c r="T292"/>
  <c r="S292"/>
  <c r="R292"/>
  <c r="Q292"/>
  <c r="W291"/>
  <c r="W297" s="1"/>
  <c r="V291"/>
  <c r="U291"/>
  <c r="U297" s="1"/>
  <c r="T291"/>
  <c r="S291"/>
  <c r="S297" s="1"/>
  <c r="R291"/>
  <c r="Q291"/>
  <c r="Q297" s="1"/>
  <c r="W289"/>
  <c r="V289"/>
  <c r="U289"/>
  <c r="T289"/>
  <c r="S289"/>
  <c r="R289"/>
  <c r="Q289"/>
  <c r="W288"/>
  <c r="V288"/>
  <c r="U288"/>
  <c r="T288"/>
  <c r="S288"/>
  <c r="R288"/>
  <c r="Q288"/>
  <c r="W287"/>
  <c r="V287"/>
  <c r="U287"/>
  <c r="T287"/>
  <c r="S287"/>
  <c r="R287"/>
  <c r="Q287"/>
  <c r="W286"/>
  <c r="V286"/>
  <c r="U286"/>
  <c r="T286"/>
  <c r="S286"/>
  <c r="R286"/>
  <c r="Q286"/>
  <c r="W285"/>
  <c r="V285"/>
  <c r="U285"/>
  <c r="T285"/>
  <c r="S285"/>
  <c r="R285"/>
  <c r="Q285"/>
  <c r="W284"/>
  <c r="V284"/>
  <c r="U284"/>
  <c r="U290" s="1"/>
  <c r="T284"/>
  <c r="S284"/>
  <c r="S290" s="1"/>
  <c r="R284"/>
  <c r="Q284"/>
  <c r="Q290" s="1"/>
  <c r="W282"/>
  <c r="V282"/>
  <c r="U282"/>
  <c r="T282"/>
  <c r="S282"/>
  <c r="R282"/>
  <c r="Q282"/>
  <c r="W281"/>
  <c r="V281"/>
  <c r="U281"/>
  <c r="T281"/>
  <c r="S281"/>
  <c r="R281"/>
  <c r="Q281"/>
  <c r="W280"/>
  <c r="V280"/>
  <c r="U280"/>
  <c r="T280"/>
  <c r="S280"/>
  <c r="R280"/>
  <c r="Q280"/>
  <c r="W279"/>
  <c r="V279"/>
  <c r="U279"/>
  <c r="T279"/>
  <c r="S279"/>
  <c r="R279"/>
  <c r="Q279"/>
  <c r="W278"/>
  <c r="V278"/>
  <c r="U278"/>
  <c r="T278"/>
  <c r="S278"/>
  <c r="R278"/>
  <c r="Q278"/>
  <c r="W277"/>
  <c r="W283" s="1"/>
  <c r="V277"/>
  <c r="U277"/>
  <c r="U283" s="1"/>
  <c r="T277"/>
  <c r="S277"/>
  <c r="S283" s="1"/>
  <c r="R277"/>
  <c r="Q277"/>
  <c r="Q283" s="1"/>
  <c r="W275"/>
  <c r="V275"/>
  <c r="U275"/>
  <c r="T275"/>
  <c r="S275"/>
  <c r="R275"/>
  <c r="Q275"/>
  <c r="W274"/>
  <c r="V274"/>
  <c r="U274"/>
  <c r="T274"/>
  <c r="S274"/>
  <c r="R274"/>
  <c r="Q274"/>
  <c r="W273"/>
  <c r="V273"/>
  <c r="U273"/>
  <c r="T273"/>
  <c r="S273"/>
  <c r="R273"/>
  <c r="Q273"/>
  <c r="W272"/>
  <c r="V272"/>
  <c r="U272"/>
  <c r="T272"/>
  <c r="S272"/>
  <c r="R272"/>
  <c r="Q272"/>
  <c r="W271"/>
  <c r="V271"/>
  <c r="U271"/>
  <c r="T271"/>
  <c r="S271"/>
  <c r="R271"/>
  <c r="Q271"/>
  <c r="W270"/>
  <c r="W276" s="1"/>
  <c r="V270"/>
  <c r="U270"/>
  <c r="U276" s="1"/>
  <c r="T270"/>
  <c r="S270"/>
  <c r="S276" s="1"/>
  <c r="R270"/>
  <c r="Q270"/>
  <c r="Q276" s="1"/>
  <c r="P233"/>
  <c r="O233"/>
  <c r="N233"/>
  <c r="M233"/>
  <c r="L233"/>
  <c r="K233"/>
  <c r="J233"/>
  <c r="I233"/>
  <c r="H233"/>
  <c r="G233"/>
  <c r="F233"/>
  <c r="E233"/>
  <c r="D233"/>
  <c r="C233"/>
  <c r="P240"/>
  <c r="O240"/>
  <c r="N240"/>
  <c r="M240"/>
  <c r="L240"/>
  <c r="K240"/>
  <c r="J240"/>
  <c r="I240"/>
  <c r="H240"/>
  <c r="G240"/>
  <c r="F240"/>
  <c r="E240"/>
  <c r="D240"/>
  <c r="C240"/>
  <c r="P247"/>
  <c r="O247"/>
  <c r="N247"/>
  <c r="M247"/>
  <c r="L247"/>
  <c r="K247"/>
  <c r="J247"/>
  <c r="I247"/>
  <c r="H247"/>
  <c r="G247"/>
  <c r="F247"/>
  <c r="E247"/>
  <c r="D247"/>
  <c r="C247"/>
  <c r="P260"/>
  <c r="O260"/>
  <c r="N260"/>
  <c r="M260"/>
  <c r="L260"/>
  <c r="K260"/>
  <c r="J260"/>
  <c r="I260"/>
  <c r="W260" s="1"/>
  <c r="H260"/>
  <c r="G260"/>
  <c r="U260" s="1"/>
  <c r="F260"/>
  <c r="E260"/>
  <c r="S260" s="1"/>
  <c r="D260"/>
  <c r="C260"/>
  <c r="Q260" s="1"/>
  <c r="P259"/>
  <c r="O259"/>
  <c r="N259"/>
  <c r="M259"/>
  <c r="L259"/>
  <c r="K259"/>
  <c r="J259"/>
  <c r="I259"/>
  <c r="W259" s="1"/>
  <c r="H259"/>
  <c r="G259"/>
  <c r="U259" s="1"/>
  <c r="F259"/>
  <c r="E259"/>
  <c r="S259" s="1"/>
  <c r="D259"/>
  <c r="C259"/>
  <c r="Q259" s="1"/>
  <c r="P258"/>
  <c r="O258"/>
  <c r="N258"/>
  <c r="M258"/>
  <c r="L258"/>
  <c r="K258"/>
  <c r="J258"/>
  <c r="I258"/>
  <c r="W258" s="1"/>
  <c r="H258"/>
  <c r="G258"/>
  <c r="U258" s="1"/>
  <c r="F258"/>
  <c r="E258"/>
  <c r="S258" s="1"/>
  <c r="D258"/>
  <c r="C258"/>
  <c r="Q258" s="1"/>
  <c r="P257"/>
  <c r="O257"/>
  <c r="N257"/>
  <c r="M257"/>
  <c r="L257"/>
  <c r="K257"/>
  <c r="J257"/>
  <c r="I257"/>
  <c r="W257" s="1"/>
  <c r="H257"/>
  <c r="G257"/>
  <c r="U257" s="1"/>
  <c r="F257"/>
  <c r="E257"/>
  <c r="S257" s="1"/>
  <c r="D257"/>
  <c r="C257"/>
  <c r="Q257" s="1"/>
  <c r="P256"/>
  <c r="O256"/>
  <c r="N256"/>
  <c r="M256"/>
  <c r="L256"/>
  <c r="K256"/>
  <c r="J256"/>
  <c r="I256"/>
  <c r="W256" s="1"/>
  <c r="H256"/>
  <c r="G256"/>
  <c r="U256" s="1"/>
  <c r="F256"/>
  <c r="E256"/>
  <c r="S256" s="1"/>
  <c r="D256"/>
  <c r="C256"/>
  <c r="Q256" s="1"/>
  <c r="P255"/>
  <c r="P261" s="1"/>
  <c r="O255"/>
  <c r="O261" s="1"/>
  <c r="N255"/>
  <c r="N261" s="1"/>
  <c r="M255"/>
  <c r="M261" s="1"/>
  <c r="L255"/>
  <c r="L261" s="1"/>
  <c r="K255"/>
  <c r="K261" s="1"/>
  <c r="J255"/>
  <c r="J261" s="1"/>
  <c r="I255"/>
  <c r="I261" s="1"/>
  <c r="H255"/>
  <c r="H261" s="1"/>
  <c r="G255"/>
  <c r="G261" s="1"/>
  <c r="F255"/>
  <c r="F261" s="1"/>
  <c r="E255"/>
  <c r="E261" s="1"/>
  <c r="D255"/>
  <c r="D261" s="1"/>
  <c r="C255"/>
  <c r="C261" s="1"/>
  <c r="P254"/>
  <c r="O254"/>
  <c r="N254"/>
  <c r="M254"/>
  <c r="L254"/>
  <c r="K254"/>
  <c r="J254"/>
  <c r="I254"/>
  <c r="H254"/>
  <c r="G254"/>
  <c r="F254"/>
  <c r="E254"/>
  <c r="D254"/>
  <c r="C254"/>
  <c r="W253"/>
  <c r="V253"/>
  <c r="U253"/>
  <c r="T253"/>
  <c r="S253"/>
  <c r="R253"/>
  <c r="Q253"/>
  <c r="W252"/>
  <c r="V252"/>
  <c r="U252"/>
  <c r="T252"/>
  <c r="S252"/>
  <c r="R252"/>
  <c r="Q252"/>
  <c r="W251"/>
  <c r="V251"/>
  <c r="U251"/>
  <c r="T251"/>
  <c r="S251"/>
  <c r="R251"/>
  <c r="Q251"/>
  <c r="W250"/>
  <c r="V250"/>
  <c r="U250"/>
  <c r="T250"/>
  <c r="S250"/>
  <c r="R250"/>
  <c r="Q250"/>
  <c r="W249"/>
  <c r="V249"/>
  <c r="U249"/>
  <c r="T249"/>
  <c r="S249"/>
  <c r="R249"/>
  <c r="Q249"/>
  <c r="W248"/>
  <c r="W254" s="1"/>
  <c r="V248"/>
  <c r="U248"/>
  <c r="U254" s="1"/>
  <c r="T248"/>
  <c r="S248"/>
  <c r="S254" s="1"/>
  <c r="R248"/>
  <c r="Q248"/>
  <c r="Q254" s="1"/>
  <c r="W246"/>
  <c r="V246"/>
  <c r="U246"/>
  <c r="T246"/>
  <c r="S246"/>
  <c r="R246"/>
  <c r="Q246"/>
  <c r="W245"/>
  <c r="V245"/>
  <c r="U245"/>
  <c r="T245"/>
  <c r="S245"/>
  <c r="R245"/>
  <c r="Q245"/>
  <c r="W244"/>
  <c r="V244"/>
  <c r="U244"/>
  <c r="T244"/>
  <c r="S244"/>
  <c r="R244"/>
  <c r="Q244"/>
  <c r="W243"/>
  <c r="V243"/>
  <c r="U243"/>
  <c r="T243"/>
  <c r="S243"/>
  <c r="R243"/>
  <c r="Q243"/>
  <c r="W242"/>
  <c r="V242"/>
  <c r="U242"/>
  <c r="T242"/>
  <c r="S242"/>
  <c r="R242"/>
  <c r="Q242"/>
  <c r="W241"/>
  <c r="V241"/>
  <c r="U241"/>
  <c r="T241"/>
  <c r="S241"/>
  <c r="R241"/>
  <c r="Q241"/>
  <c r="W239"/>
  <c r="V239"/>
  <c r="U239"/>
  <c r="T239"/>
  <c r="S239"/>
  <c r="R239"/>
  <c r="Q239"/>
  <c r="W238"/>
  <c r="V238"/>
  <c r="U238"/>
  <c r="T238"/>
  <c r="S238"/>
  <c r="R238"/>
  <c r="Q238"/>
  <c r="W237"/>
  <c r="V237"/>
  <c r="U237"/>
  <c r="T237"/>
  <c r="S237"/>
  <c r="R237"/>
  <c r="Q237"/>
  <c r="W236"/>
  <c r="V236"/>
  <c r="U236"/>
  <c r="T236"/>
  <c r="S236"/>
  <c r="R236"/>
  <c r="Q236"/>
  <c r="W235"/>
  <c r="V235"/>
  <c r="U235"/>
  <c r="T235"/>
  <c r="S235"/>
  <c r="R235"/>
  <c r="Q235"/>
  <c r="W234"/>
  <c r="W240" s="1"/>
  <c r="V234"/>
  <c r="U234"/>
  <c r="U240" s="1"/>
  <c r="T234"/>
  <c r="S234"/>
  <c r="S240" s="1"/>
  <c r="R234"/>
  <c r="Q234"/>
  <c r="Q240" s="1"/>
  <c r="W232"/>
  <c r="V232"/>
  <c r="U232"/>
  <c r="T232"/>
  <c r="S232"/>
  <c r="R232"/>
  <c r="Q232"/>
  <c r="W231"/>
  <c r="V231"/>
  <c r="U231"/>
  <c r="T231"/>
  <c r="S231"/>
  <c r="R231"/>
  <c r="Q231"/>
  <c r="W230"/>
  <c r="V230"/>
  <c r="U230"/>
  <c r="T230"/>
  <c r="S230"/>
  <c r="R230"/>
  <c r="Q230"/>
  <c r="W229"/>
  <c r="V229"/>
  <c r="U229"/>
  <c r="T229"/>
  <c r="S229"/>
  <c r="R229"/>
  <c r="Q229"/>
  <c r="W228"/>
  <c r="V228"/>
  <c r="U228"/>
  <c r="T228"/>
  <c r="S228"/>
  <c r="R228"/>
  <c r="Q228"/>
  <c r="W227"/>
  <c r="V227"/>
  <c r="U227"/>
  <c r="T227"/>
  <c r="S227"/>
  <c r="R227"/>
  <c r="Q227"/>
  <c r="P189"/>
  <c r="O189"/>
  <c r="N189"/>
  <c r="M189"/>
  <c r="L189"/>
  <c r="K189"/>
  <c r="J189"/>
  <c r="I189"/>
  <c r="H189"/>
  <c r="G189"/>
  <c r="F189"/>
  <c r="E189"/>
  <c r="D189"/>
  <c r="C189"/>
  <c r="P196"/>
  <c r="O196"/>
  <c r="N196"/>
  <c r="M196"/>
  <c r="L196"/>
  <c r="K196"/>
  <c r="J196"/>
  <c r="I196"/>
  <c r="H196"/>
  <c r="G196"/>
  <c r="F196"/>
  <c r="E196"/>
  <c r="D196"/>
  <c r="C196"/>
  <c r="P203"/>
  <c r="O203"/>
  <c r="N203"/>
  <c r="M203"/>
  <c r="L203"/>
  <c r="K203"/>
  <c r="J203"/>
  <c r="I203"/>
  <c r="H203"/>
  <c r="G203"/>
  <c r="F203"/>
  <c r="E203"/>
  <c r="D203"/>
  <c r="C203"/>
  <c r="P216"/>
  <c r="O216"/>
  <c r="N216"/>
  <c r="M216"/>
  <c r="L216"/>
  <c r="K216"/>
  <c r="J216"/>
  <c r="I216"/>
  <c r="W216" s="1"/>
  <c r="H216"/>
  <c r="V216" s="1"/>
  <c r="G216"/>
  <c r="U216" s="1"/>
  <c r="F216"/>
  <c r="T216" s="1"/>
  <c r="E216"/>
  <c r="S216" s="1"/>
  <c r="D216"/>
  <c r="R216" s="1"/>
  <c r="C216"/>
  <c r="Q216" s="1"/>
  <c r="P215"/>
  <c r="O215"/>
  <c r="N215"/>
  <c r="M215"/>
  <c r="L215"/>
  <c r="K215"/>
  <c r="J215"/>
  <c r="I215"/>
  <c r="W215" s="1"/>
  <c r="H215"/>
  <c r="V215" s="1"/>
  <c r="G215"/>
  <c r="U215" s="1"/>
  <c r="F215"/>
  <c r="T215" s="1"/>
  <c r="E215"/>
  <c r="S215" s="1"/>
  <c r="D215"/>
  <c r="R215" s="1"/>
  <c r="C215"/>
  <c r="Q215" s="1"/>
  <c r="P214"/>
  <c r="O214"/>
  <c r="N214"/>
  <c r="M214"/>
  <c r="L214"/>
  <c r="K214"/>
  <c r="J214"/>
  <c r="I214"/>
  <c r="W214" s="1"/>
  <c r="H214"/>
  <c r="V214" s="1"/>
  <c r="G214"/>
  <c r="U214" s="1"/>
  <c r="F214"/>
  <c r="T214" s="1"/>
  <c r="E214"/>
  <c r="S214" s="1"/>
  <c r="D214"/>
  <c r="R214" s="1"/>
  <c r="C214"/>
  <c r="Q214" s="1"/>
  <c r="P213"/>
  <c r="O213"/>
  <c r="N213"/>
  <c r="M213"/>
  <c r="L213"/>
  <c r="K213"/>
  <c r="J213"/>
  <c r="I213"/>
  <c r="W213" s="1"/>
  <c r="H213"/>
  <c r="V213" s="1"/>
  <c r="G213"/>
  <c r="U213" s="1"/>
  <c r="F213"/>
  <c r="T213" s="1"/>
  <c r="E213"/>
  <c r="S213" s="1"/>
  <c r="D213"/>
  <c r="R213" s="1"/>
  <c r="C213"/>
  <c r="Q213" s="1"/>
  <c r="P212"/>
  <c r="O212"/>
  <c r="N212"/>
  <c r="M212"/>
  <c r="L212"/>
  <c r="K212"/>
  <c r="J212"/>
  <c r="I212"/>
  <c r="W212" s="1"/>
  <c r="H212"/>
  <c r="V212" s="1"/>
  <c r="G212"/>
  <c r="U212" s="1"/>
  <c r="F212"/>
  <c r="T212" s="1"/>
  <c r="E212"/>
  <c r="S212" s="1"/>
  <c r="D212"/>
  <c r="R212" s="1"/>
  <c r="C212"/>
  <c r="Q212" s="1"/>
  <c r="P211"/>
  <c r="P217" s="1"/>
  <c r="O211"/>
  <c r="O217" s="1"/>
  <c r="N211"/>
  <c r="N217" s="1"/>
  <c r="M211"/>
  <c r="M217" s="1"/>
  <c r="L211"/>
  <c r="L217" s="1"/>
  <c r="K211"/>
  <c r="K217" s="1"/>
  <c r="J211"/>
  <c r="J217" s="1"/>
  <c r="I211"/>
  <c r="I217" s="1"/>
  <c r="H211"/>
  <c r="H217" s="1"/>
  <c r="G211"/>
  <c r="G217" s="1"/>
  <c r="F211"/>
  <c r="F217" s="1"/>
  <c r="E211"/>
  <c r="E217" s="1"/>
  <c r="D211"/>
  <c r="D217" s="1"/>
  <c r="C211"/>
  <c r="C217" s="1"/>
  <c r="P210"/>
  <c r="O210"/>
  <c r="N210"/>
  <c r="M210"/>
  <c r="L210"/>
  <c r="K210"/>
  <c r="J210"/>
  <c r="I210"/>
  <c r="H210"/>
  <c r="G210"/>
  <c r="F210"/>
  <c r="E210"/>
  <c r="D210"/>
  <c r="C210"/>
  <c r="W209"/>
  <c r="V209"/>
  <c r="U209"/>
  <c r="T209"/>
  <c r="S209"/>
  <c r="R209"/>
  <c r="Q209"/>
  <c r="W208"/>
  <c r="V208"/>
  <c r="U208"/>
  <c r="T208"/>
  <c r="S208"/>
  <c r="R208"/>
  <c r="Q208"/>
  <c r="W207"/>
  <c r="V207"/>
  <c r="U207"/>
  <c r="T207"/>
  <c r="S207"/>
  <c r="R207"/>
  <c r="Q207"/>
  <c r="W206"/>
  <c r="V206"/>
  <c r="U206"/>
  <c r="T206"/>
  <c r="S206"/>
  <c r="R206"/>
  <c r="Q206"/>
  <c r="W205"/>
  <c r="V205"/>
  <c r="U205"/>
  <c r="T205"/>
  <c r="S205"/>
  <c r="R205"/>
  <c r="Q205"/>
  <c r="W204"/>
  <c r="W210" s="1"/>
  <c r="V204"/>
  <c r="U204"/>
  <c r="U210" s="1"/>
  <c r="T204"/>
  <c r="S204"/>
  <c r="S210" s="1"/>
  <c r="R204"/>
  <c r="Q204"/>
  <c r="Q210" s="1"/>
  <c r="W202"/>
  <c r="V202"/>
  <c r="U202"/>
  <c r="T202"/>
  <c r="S202"/>
  <c r="R202"/>
  <c r="Q202"/>
  <c r="W201"/>
  <c r="V201"/>
  <c r="U201"/>
  <c r="T201"/>
  <c r="S201"/>
  <c r="R201"/>
  <c r="Q201"/>
  <c r="W200"/>
  <c r="V200"/>
  <c r="U200"/>
  <c r="T200"/>
  <c r="S200"/>
  <c r="R200"/>
  <c r="Q200"/>
  <c r="W199"/>
  <c r="V199"/>
  <c r="U199"/>
  <c r="T199"/>
  <c r="S199"/>
  <c r="R199"/>
  <c r="Q199"/>
  <c r="W198"/>
  <c r="V198"/>
  <c r="U198"/>
  <c r="T198"/>
  <c r="S198"/>
  <c r="R198"/>
  <c r="Q198"/>
  <c r="W197"/>
  <c r="V197"/>
  <c r="V203" s="1"/>
  <c r="U197"/>
  <c r="T197"/>
  <c r="T203" s="1"/>
  <c r="S197"/>
  <c r="R197"/>
  <c r="R203" s="1"/>
  <c r="Q197"/>
  <c r="W195"/>
  <c r="V195"/>
  <c r="U195"/>
  <c r="T195"/>
  <c r="S195"/>
  <c r="R195"/>
  <c r="Q195"/>
  <c r="W194"/>
  <c r="V194"/>
  <c r="U194"/>
  <c r="T194"/>
  <c r="S194"/>
  <c r="R194"/>
  <c r="Q194"/>
  <c r="W193"/>
  <c r="V193"/>
  <c r="U193"/>
  <c r="T193"/>
  <c r="S193"/>
  <c r="R193"/>
  <c r="Q193"/>
  <c r="W192"/>
  <c r="V192"/>
  <c r="U192"/>
  <c r="T192"/>
  <c r="S192"/>
  <c r="R192"/>
  <c r="Q192"/>
  <c r="W191"/>
  <c r="V191"/>
  <c r="U191"/>
  <c r="T191"/>
  <c r="S191"/>
  <c r="R191"/>
  <c r="Q191"/>
  <c r="W190"/>
  <c r="W196" s="1"/>
  <c r="V190"/>
  <c r="U190"/>
  <c r="U196" s="1"/>
  <c r="T190"/>
  <c r="S190"/>
  <c r="S196" s="1"/>
  <c r="R190"/>
  <c r="Q190"/>
  <c r="Q196" s="1"/>
  <c r="W188"/>
  <c r="V188"/>
  <c r="U188"/>
  <c r="T188"/>
  <c r="S188"/>
  <c r="R188"/>
  <c r="Q188"/>
  <c r="W187"/>
  <c r="V187"/>
  <c r="U187"/>
  <c r="T187"/>
  <c r="S187"/>
  <c r="R187"/>
  <c r="Q187"/>
  <c r="W186"/>
  <c r="V186"/>
  <c r="U186"/>
  <c r="T186"/>
  <c r="S186"/>
  <c r="R186"/>
  <c r="Q186"/>
  <c r="W185"/>
  <c r="V185"/>
  <c r="U185"/>
  <c r="T185"/>
  <c r="S185"/>
  <c r="R185"/>
  <c r="Q185"/>
  <c r="W184"/>
  <c r="V184"/>
  <c r="U184"/>
  <c r="T184"/>
  <c r="S184"/>
  <c r="R184"/>
  <c r="Q184"/>
  <c r="W183"/>
  <c r="V183"/>
  <c r="V189" s="1"/>
  <c r="U183"/>
  <c r="T183"/>
  <c r="T189" s="1"/>
  <c r="S183"/>
  <c r="R183"/>
  <c r="R189" s="1"/>
  <c r="Q183"/>
  <c r="P145"/>
  <c r="O145"/>
  <c r="N145"/>
  <c r="M145"/>
  <c r="L145"/>
  <c r="K145"/>
  <c r="J145"/>
  <c r="I145"/>
  <c r="H145"/>
  <c r="G145"/>
  <c r="F145"/>
  <c r="E145"/>
  <c r="D145"/>
  <c r="C145"/>
  <c r="P152"/>
  <c r="O152"/>
  <c r="N152"/>
  <c r="M152"/>
  <c r="L152"/>
  <c r="K152"/>
  <c r="J152"/>
  <c r="I152"/>
  <c r="H152"/>
  <c r="G152"/>
  <c r="F152"/>
  <c r="E152"/>
  <c r="D152"/>
  <c r="C152"/>
  <c r="P159"/>
  <c r="O159"/>
  <c r="N159"/>
  <c r="M159"/>
  <c r="L159"/>
  <c r="K159"/>
  <c r="J159"/>
  <c r="I159"/>
  <c r="H159"/>
  <c r="G159"/>
  <c r="F159"/>
  <c r="E159"/>
  <c r="D159"/>
  <c r="C159"/>
  <c r="P172"/>
  <c r="O172"/>
  <c r="N172"/>
  <c r="M172"/>
  <c r="L172"/>
  <c r="K172"/>
  <c r="J172"/>
  <c r="I172"/>
  <c r="W172" s="1"/>
  <c r="H172"/>
  <c r="V172" s="1"/>
  <c r="G172"/>
  <c r="U172" s="1"/>
  <c r="F172"/>
  <c r="T172" s="1"/>
  <c r="E172"/>
  <c r="S172" s="1"/>
  <c r="D172"/>
  <c r="R172" s="1"/>
  <c r="C172"/>
  <c r="Q172" s="1"/>
  <c r="P171"/>
  <c r="O171"/>
  <c r="N171"/>
  <c r="M171"/>
  <c r="L171"/>
  <c r="K171"/>
  <c r="J171"/>
  <c r="I171"/>
  <c r="W171" s="1"/>
  <c r="H171"/>
  <c r="V171" s="1"/>
  <c r="G171"/>
  <c r="U171" s="1"/>
  <c r="F171"/>
  <c r="T171" s="1"/>
  <c r="E171"/>
  <c r="S171" s="1"/>
  <c r="D171"/>
  <c r="R171" s="1"/>
  <c r="C171"/>
  <c r="Q171" s="1"/>
  <c r="P170"/>
  <c r="O170"/>
  <c r="N170"/>
  <c r="M170"/>
  <c r="L170"/>
  <c r="K170"/>
  <c r="J170"/>
  <c r="I170"/>
  <c r="W170" s="1"/>
  <c r="H170"/>
  <c r="V170" s="1"/>
  <c r="G170"/>
  <c r="U170" s="1"/>
  <c r="F170"/>
  <c r="T170" s="1"/>
  <c r="E170"/>
  <c r="S170" s="1"/>
  <c r="D170"/>
  <c r="R170" s="1"/>
  <c r="C170"/>
  <c r="Q170" s="1"/>
  <c r="P169"/>
  <c r="O169"/>
  <c r="N169"/>
  <c r="M169"/>
  <c r="L169"/>
  <c r="K169"/>
  <c r="J169"/>
  <c r="I169"/>
  <c r="W169" s="1"/>
  <c r="H169"/>
  <c r="V169" s="1"/>
  <c r="G169"/>
  <c r="U169" s="1"/>
  <c r="F169"/>
  <c r="T169" s="1"/>
  <c r="E169"/>
  <c r="S169" s="1"/>
  <c r="D169"/>
  <c r="R169" s="1"/>
  <c r="C169"/>
  <c r="Q169" s="1"/>
  <c r="P168"/>
  <c r="O168"/>
  <c r="N168"/>
  <c r="M168"/>
  <c r="L168"/>
  <c r="K168"/>
  <c r="J168"/>
  <c r="I168"/>
  <c r="W168" s="1"/>
  <c r="H168"/>
  <c r="V168" s="1"/>
  <c r="G168"/>
  <c r="U168" s="1"/>
  <c r="F168"/>
  <c r="T168" s="1"/>
  <c r="E168"/>
  <c r="S168" s="1"/>
  <c r="D168"/>
  <c r="R168" s="1"/>
  <c r="C168"/>
  <c r="Q168" s="1"/>
  <c r="P167"/>
  <c r="P173" s="1"/>
  <c r="O167"/>
  <c r="O173" s="1"/>
  <c r="N167"/>
  <c r="N173" s="1"/>
  <c r="M167"/>
  <c r="M173" s="1"/>
  <c r="L167"/>
  <c r="L173" s="1"/>
  <c r="K167"/>
  <c r="K173" s="1"/>
  <c r="J167"/>
  <c r="J173" s="1"/>
  <c r="I167"/>
  <c r="I173" s="1"/>
  <c r="H167"/>
  <c r="H173" s="1"/>
  <c r="G167"/>
  <c r="G173" s="1"/>
  <c r="F167"/>
  <c r="F173" s="1"/>
  <c r="E167"/>
  <c r="E173" s="1"/>
  <c r="D167"/>
  <c r="D173" s="1"/>
  <c r="C167"/>
  <c r="C173" s="1"/>
  <c r="P166"/>
  <c r="O166"/>
  <c r="N166"/>
  <c r="M166"/>
  <c r="L166"/>
  <c r="K166"/>
  <c r="J166"/>
  <c r="I166"/>
  <c r="H166"/>
  <c r="G166"/>
  <c r="F166"/>
  <c r="E166"/>
  <c r="D166"/>
  <c r="C166"/>
  <c r="W165"/>
  <c r="V165"/>
  <c r="U165"/>
  <c r="T165"/>
  <c r="S165"/>
  <c r="R165"/>
  <c r="Q165"/>
  <c r="W164"/>
  <c r="V164"/>
  <c r="U164"/>
  <c r="T164"/>
  <c r="S164"/>
  <c r="R164"/>
  <c r="Q164"/>
  <c r="W163"/>
  <c r="V163"/>
  <c r="U163"/>
  <c r="T163"/>
  <c r="S163"/>
  <c r="R163"/>
  <c r="Q163"/>
  <c r="W162"/>
  <c r="V162"/>
  <c r="U162"/>
  <c r="T162"/>
  <c r="S162"/>
  <c r="R162"/>
  <c r="Q162"/>
  <c r="W161"/>
  <c r="V161"/>
  <c r="U161"/>
  <c r="T161"/>
  <c r="S161"/>
  <c r="R161"/>
  <c r="Q161"/>
  <c r="W160"/>
  <c r="W166" s="1"/>
  <c r="V160"/>
  <c r="V166" s="1"/>
  <c r="U160"/>
  <c r="U166" s="1"/>
  <c r="T160"/>
  <c r="T166" s="1"/>
  <c r="S160"/>
  <c r="S166" s="1"/>
  <c r="R160"/>
  <c r="R166" s="1"/>
  <c r="Q160"/>
  <c r="Q166" s="1"/>
  <c r="W158"/>
  <c r="V158"/>
  <c r="U158"/>
  <c r="T158"/>
  <c r="S158"/>
  <c r="R158"/>
  <c r="Q158"/>
  <c r="W157"/>
  <c r="V157"/>
  <c r="U157"/>
  <c r="T157"/>
  <c r="S157"/>
  <c r="R157"/>
  <c r="Q157"/>
  <c r="W156"/>
  <c r="V156"/>
  <c r="U156"/>
  <c r="T156"/>
  <c r="S156"/>
  <c r="R156"/>
  <c r="Q156"/>
  <c r="W155"/>
  <c r="V155"/>
  <c r="U155"/>
  <c r="T155"/>
  <c r="S155"/>
  <c r="R155"/>
  <c r="Q155"/>
  <c r="W154"/>
  <c r="V154"/>
  <c r="U154"/>
  <c r="T154"/>
  <c r="S154"/>
  <c r="R154"/>
  <c r="Q154"/>
  <c r="W153"/>
  <c r="W159" s="1"/>
  <c r="V153"/>
  <c r="V159" s="1"/>
  <c r="U153"/>
  <c r="U159" s="1"/>
  <c r="T153"/>
  <c r="T159" s="1"/>
  <c r="S153"/>
  <c r="S159" s="1"/>
  <c r="R153"/>
  <c r="R159" s="1"/>
  <c r="Q153"/>
  <c r="Q159" s="1"/>
  <c r="W151"/>
  <c r="V151"/>
  <c r="U151"/>
  <c r="T151"/>
  <c r="S151"/>
  <c r="R151"/>
  <c r="Q151"/>
  <c r="W150"/>
  <c r="V150"/>
  <c r="U150"/>
  <c r="T150"/>
  <c r="S150"/>
  <c r="R150"/>
  <c r="Q150"/>
  <c r="W149"/>
  <c r="V149"/>
  <c r="U149"/>
  <c r="T149"/>
  <c r="S149"/>
  <c r="R149"/>
  <c r="Q149"/>
  <c r="W148"/>
  <c r="V148"/>
  <c r="U148"/>
  <c r="T148"/>
  <c r="S148"/>
  <c r="R148"/>
  <c r="Q148"/>
  <c r="W147"/>
  <c r="V147"/>
  <c r="U147"/>
  <c r="T147"/>
  <c r="S147"/>
  <c r="R147"/>
  <c r="Q147"/>
  <c r="W146"/>
  <c r="W152" s="1"/>
  <c r="V146"/>
  <c r="V152" s="1"/>
  <c r="U146"/>
  <c r="U152" s="1"/>
  <c r="T146"/>
  <c r="T152" s="1"/>
  <c r="S146"/>
  <c r="S152" s="1"/>
  <c r="R146"/>
  <c r="R152" s="1"/>
  <c r="Q146"/>
  <c r="Q152" s="1"/>
  <c r="W144"/>
  <c r="V144"/>
  <c r="U144"/>
  <c r="T144"/>
  <c r="S144"/>
  <c r="R144"/>
  <c r="Q144"/>
  <c r="W143"/>
  <c r="V143"/>
  <c r="U143"/>
  <c r="T143"/>
  <c r="S143"/>
  <c r="R143"/>
  <c r="Q143"/>
  <c r="W142"/>
  <c r="V142"/>
  <c r="U142"/>
  <c r="T142"/>
  <c r="S142"/>
  <c r="R142"/>
  <c r="Q142"/>
  <c r="W141"/>
  <c r="V141"/>
  <c r="U141"/>
  <c r="T141"/>
  <c r="S141"/>
  <c r="R141"/>
  <c r="Q141"/>
  <c r="W140"/>
  <c r="V140"/>
  <c r="U140"/>
  <c r="T140"/>
  <c r="S140"/>
  <c r="R140"/>
  <c r="Q140"/>
  <c r="W139"/>
  <c r="W145" s="1"/>
  <c r="V139"/>
  <c r="V145" s="1"/>
  <c r="U139"/>
  <c r="U145" s="1"/>
  <c r="T139"/>
  <c r="T145" s="1"/>
  <c r="S139"/>
  <c r="S145" s="1"/>
  <c r="R139"/>
  <c r="R145" s="1"/>
  <c r="Q139"/>
  <c r="Q145" s="1"/>
  <c r="P101"/>
  <c r="O101"/>
  <c r="N101"/>
  <c r="M101"/>
  <c r="L101"/>
  <c r="K101"/>
  <c r="J101"/>
  <c r="I101"/>
  <c r="H101"/>
  <c r="G101"/>
  <c r="F101"/>
  <c r="E101"/>
  <c r="D101"/>
  <c r="C101"/>
  <c r="P108"/>
  <c r="O108"/>
  <c r="N108"/>
  <c r="M108"/>
  <c r="L108"/>
  <c r="K108"/>
  <c r="J108"/>
  <c r="I108"/>
  <c r="H108"/>
  <c r="G108"/>
  <c r="F108"/>
  <c r="E108"/>
  <c r="D108"/>
  <c r="C108"/>
  <c r="P115"/>
  <c r="O115"/>
  <c r="N115"/>
  <c r="M115"/>
  <c r="L115"/>
  <c r="K115"/>
  <c r="J115"/>
  <c r="I115"/>
  <c r="H115"/>
  <c r="G115"/>
  <c r="F115"/>
  <c r="E115"/>
  <c r="D115"/>
  <c r="C115"/>
  <c r="P128"/>
  <c r="O128"/>
  <c r="N128"/>
  <c r="M128"/>
  <c r="L128"/>
  <c r="K128"/>
  <c r="J128"/>
  <c r="I128"/>
  <c r="W128" s="1"/>
  <c r="H128"/>
  <c r="V128" s="1"/>
  <c r="G128"/>
  <c r="U128" s="1"/>
  <c r="F128"/>
  <c r="T128" s="1"/>
  <c r="E128"/>
  <c r="S128" s="1"/>
  <c r="D128"/>
  <c r="R128" s="1"/>
  <c r="C128"/>
  <c r="Q128" s="1"/>
  <c r="P127"/>
  <c r="O127"/>
  <c r="N127"/>
  <c r="M127"/>
  <c r="L127"/>
  <c r="K127"/>
  <c r="J127"/>
  <c r="I127"/>
  <c r="W127" s="1"/>
  <c r="H127"/>
  <c r="V127" s="1"/>
  <c r="G127"/>
  <c r="U127" s="1"/>
  <c r="F127"/>
  <c r="T127" s="1"/>
  <c r="E127"/>
  <c r="S127" s="1"/>
  <c r="D127"/>
  <c r="R127" s="1"/>
  <c r="C127"/>
  <c r="Q127" s="1"/>
  <c r="P126"/>
  <c r="O126"/>
  <c r="N126"/>
  <c r="M126"/>
  <c r="L126"/>
  <c r="K126"/>
  <c r="J126"/>
  <c r="I126"/>
  <c r="W126" s="1"/>
  <c r="H126"/>
  <c r="V126" s="1"/>
  <c r="G126"/>
  <c r="U126" s="1"/>
  <c r="F126"/>
  <c r="T126" s="1"/>
  <c r="E126"/>
  <c r="S126" s="1"/>
  <c r="D126"/>
  <c r="R126" s="1"/>
  <c r="C126"/>
  <c r="Q126" s="1"/>
  <c r="P125"/>
  <c r="O125"/>
  <c r="N125"/>
  <c r="M125"/>
  <c r="L125"/>
  <c r="K125"/>
  <c r="J125"/>
  <c r="I125"/>
  <c r="W125" s="1"/>
  <c r="H125"/>
  <c r="V125" s="1"/>
  <c r="G125"/>
  <c r="U125" s="1"/>
  <c r="F125"/>
  <c r="T125" s="1"/>
  <c r="E125"/>
  <c r="S125" s="1"/>
  <c r="D125"/>
  <c r="R125" s="1"/>
  <c r="C125"/>
  <c r="Q125" s="1"/>
  <c r="P124"/>
  <c r="O124"/>
  <c r="N124"/>
  <c r="M124"/>
  <c r="L124"/>
  <c r="K124"/>
  <c r="J124"/>
  <c r="I124"/>
  <c r="W124" s="1"/>
  <c r="H124"/>
  <c r="V124" s="1"/>
  <c r="G124"/>
  <c r="U124" s="1"/>
  <c r="F124"/>
  <c r="T124" s="1"/>
  <c r="E124"/>
  <c r="S124" s="1"/>
  <c r="D124"/>
  <c r="R124" s="1"/>
  <c r="C124"/>
  <c r="Q124" s="1"/>
  <c r="P123"/>
  <c r="P129" s="1"/>
  <c r="O123"/>
  <c r="O129" s="1"/>
  <c r="N123"/>
  <c r="N129" s="1"/>
  <c r="M123"/>
  <c r="M129" s="1"/>
  <c r="L123"/>
  <c r="L129" s="1"/>
  <c r="K123"/>
  <c r="K129" s="1"/>
  <c r="J123"/>
  <c r="J129" s="1"/>
  <c r="I123"/>
  <c r="I129" s="1"/>
  <c r="H123"/>
  <c r="H129" s="1"/>
  <c r="G123"/>
  <c r="G129" s="1"/>
  <c r="F123"/>
  <c r="F129" s="1"/>
  <c r="E123"/>
  <c r="E129" s="1"/>
  <c r="D123"/>
  <c r="D129" s="1"/>
  <c r="C123"/>
  <c r="C129" s="1"/>
  <c r="P122"/>
  <c r="O122"/>
  <c r="N122"/>
  <c r="M122"/>
  <c r="L122"/>
  <c r="K122"/>
  <c r="J122"/>
  <c r="I122"/>
  <c r="H122"/>
  <c r="G122"/>
  <c r="F122"/>
  <c r="E122"/>
  <c r="D122"/>
  <c r="C122"/>
  <c r="W121"/>
  <c r="V121"/>
  <c r="U121"/>
  <c r="T121"/>
  <c r="S121"/>
  <c r="R121"/>
  <c r="Q121"/>
  <c r="W120"/>
  <c r="V120"/>
  <c r="U120"/>
  <c r="T120"/>
  <c r="S120"/>
  <c r="R120"/>
  <c r="Q120"/>
  <c r="W119"/>
  <c r="V119"/>
  <c r="U119"/>
  <c r="T119"/>
  <c r="S119"/>
  <c r="R119"/>
  <c r="Q119"/>
  <c r="W118"/>
  <c r="V118"/>
  <c r="U118"/>
  <c r="T118"/>
  <c r="S118"/>
  <c r="R118"/>
  <c r="Q118"/>
  <c r="W117"/>
  <c r="V117"/>
  <c r="U117"/>
  <c r="T117"/>
  <c r="S117"/>
  <c r="R117"/>
  <c r="Q117"/>
  <c r="W116"/>
  <c r="V116"/>
  <c r="U116"/>
  <c r="U122" s="1"/>
  <c r="T116"/>
  <c r="S116"/>
  <c r="S122" s="1"/>
  <c r="R116"/>
  <c r="Q116"/>
  <c r="Q122" s="1"/>
  <c r="W114"/>
  <c r="V114"/>
  <c r="U114"/>
  <c r="T114"/>
  <c r="S114"/>
  <c r="R114"/>
  <c r="Q114"/>
  <c r="W113"/>
  <c r="V113"/>
  <c r="U113"/>
  <c r="T113"/>
  <c r="S113"/>
  <c r="R113"/>
  <c r="Q113"/>
  <c r="W112"/>
  <c r="V112"/>
  <c r="U112"/>
  <c r="T112"/>
  <c r="S112"/>
  <c r="R112"/>
  <c r="Q112"/>
  <c r="W111"/>
  <c r="V111"/>
  <c r="U111"/>
  <c r="T111"/>
  <c r="S111"/>
  <c r="R111"/>
  <c r="Q111"/>
  <c r="W110"/>
  <c r="V110"/>
  <c r="U110"/>
  <c r="T110"/>
  <c r="S110"/>
  <c r="R110"/>
  <c r="Q110"/>
  <c r="W109"/>
  <c r="V109"/>
  <c r="V115" s="1"/>
  <c r="U109"/>
  <c r="T109"/>
  <c r="T115" s="1"/>
  <c r="S109"/>
  <c r="R109"/>
  <c r="R115" s="1"/>
  <c r="Q109"/>
  <c r="W107"/>
  <c r="V107"/>
  <c r="U107"/>
  <c r="T107"/>
  <c r="S107"/>
  <c r="R107"/>
  <c r="Q107"/>
  <c r="W106"/>
  <c r="V106"/>
  <c r="U106"/>
  <c r="T106"/>
  <c r="S106"/>
  <c r="R106"/>
  <c r="Q106"/>
  <c r="W105"/>
  <c r="V105"/>
  <c r="U105"/>
  <c r="T105"/>
  <c r="S105"/>
  <c r="R105"/>
  <c r="Q105"/>
  <c r="W104"/>
  <c r="V104"/>
  <c r="U104"/>
  <c r="T104"/>
  <c r="S104"/>
  <c r="R104"/>
  <c r="Q104"/>
  <c r="W103"/>
  <c r="V103"/>
  <c r="U103"/>
  <c r="T103"/>
  <c r="S103"/>
  <c r="R103"/>
  <c r="Q103"/>
  <c r="W102"/>
  <c r="W108" s="1"/>
  <c r="V102"/>
  <c r="U102"/>
  <c r="U108" s="1"/>
  <c r="T102"/>
  <c r="S102"/>
  <c r="S108" s="1"/>
  <c r="R102"/>
  <c r="Q102"/>
  <c r="Q108" s="1"/>
  <c r="W100"/>
  <c r="V100"/>
  <c r="U100"/>
  <c r="T100"/>
  <c r="S100"/>
  <c r="R100"/>
  <c r="Q100"/>
  <c r="W99"/>
  <c r="V99"/>
  <c r="U99"/>
  <c r="T99"/>
  <c r="S99"/>
  <c r="R99"/>
  <c r="Q99"/>
  <c r="W98"/>
  <c r="V98"/>
  <c r="U98"/>
  <c r="T98"/>
  <c r="S98"/>
  <c r="R98"/>
  <c r="Q98"/>
  <c r="W97"/>
  <c r="V97"/>
  <c r="U97"/>
  <c r="T97"/>
  <c r="S97"/>
  <c r="R97"/>
  <c r="Q97"/>
  <c r="W96"/>
  <c r="V96"/>
  <c r="U96"/>
  <c r="T96"/>
  <c r="S96"/>
  <c r="R96"/>
  <c r="Q96"/>
  <c r="W95"/>
  <c r="V95"/>
  <c r="V101" s="1"/>
  <c r="U95"/>
  <c r="T95"/>
  <c r="T101" s="1"/>
  <c r="S95"/>
  <c r="R95"/>
  <c r="R101" s="1"/>
  <c r="Q95"/>
  <c r="C41" i="7" l="1"/>
  <c r="F42"/>
  <c r="D42"/>
  <c r="G41"/>
  <c r="E41"/>
  <c r="C42"/>
  <c r="G42"/>
  <c r="E42"/>
  <c r="W333" i="6"/>
  <c r="Q341"/>
  <c r="Q347" s="1"/>
  <c r="S341"/>
  <c r="S347" s="1"/>
  <c r="U341"/>
  <c r="U347" s="1"/>
  <c r="W341"/>
  <c r="W347" s="1"/>
  <c r="R341"/>
  <c r="R347" s="1"/>
  <c r="T341"/>
  <c r="T347" s="1"/>
  <c r="T348" s="1"/>
  <c r="V341"/>
  <c r="V347" s="1"/>
  <c r="V348" s="1"/>
  <c r="R276"/>
  <c r="T276"/>
  <c r="V276"/>
  <c r="R283"/>
  <c r="T283"/>
  <c r="V283"/>
  <c r="R290"/>
  <c r="T290"/>
  <c r="V290"/>
  <c r="R297"/>
  <c r="T297"/>
  <c r="R299"/>
  <c r="T299"/>
  <c r="V299"/>
  <c r="R300"/>
  <c r="T300"/>
  <c r="V300"/>
  <c r="R301"/>
  <c r="T301"/>
  <c r="V301"/>
  <c r="R302"/>
  <c r="T302"/>
  <c r="V302"/>
  <c r="R303"/>
  <c r="T303"/>
  <c r="V303"/>
  <c r="W290"/>
  <c r="V297"/>
  <c r="Q298"/>
  <c r="Q304" s="1"/>
  <c r="S298"/>
  <c r="S304" s="1"/>
  <c r="U298"/>
  <c r="U304" s="1"/>
  <c r="W298"/>
  <c r="W304" s="1"/>
  <c r="R298"/>
  <c r="R304" s="1"/>
  <c r="R305" s="1"/>
  <c r="T298"/>
  <c r="T304" s="1"/>
  <c r="T305" s="1"/>
  <c r="V298"/>
  <c r="V304" s="1"/>
  <c r="V305" s="1"/>
  <c r="R233"/>
  <c r="T233"/>
  <c r="V233"/>
  <c r="R247"/>
  <c r="T247"/>
  <c r="V247"/>
  <c r="R256"/>
  <c r="T256"/>
  <c r="V256"/>
  <c r="R257"/>
  <c r="T257"/>
  <c r="V257"/>
  <c r="R258"/>
  <c r="T258"/>
  <c r="V258"/>
  <c r="R259"/>
  <c r="T259"/>
  <c r="V259"/>
  <c r="R260"/>
  <c r="T260"/>
  <c r="V260"/>
  <c r="Q233"/>
  <c r="S233"/>
  <c r="U233"/>
  <c r="W233"/>
  <c r="R240"/>
  <c r="T240"/>
  <c r="V240"/>
  <c r="Q247"/>
  <c r="S247"/>
  <c r="U247"/>
  <c r="W247"/>
  <c r="R254"/>
  <c r="T254"/>
  <c r="V254"/>
  <c r="Q255"/>
  <c r="Q261" s="1"/>
  <c r="S255"/>
  <c r="S261" s="1"/>
  <c r="U255"/>
  <c r="U261" s="1"/>
  <c r="W255"/>
  <c r="W261" s="1"/>
  <c r="R255"/>
  <c r="R261" s="1"/>
  <c r="T255"/>
  <c r="T261" s="1"/>
  <c r="T262" s="1"/>
  <c r="V255"/>
  <c r="V261" s="1"/>
  <c r="V262" s="1"/>
  <c r="Q189"/>
  <c r="S189"/>
  <c r="U189"/>
  <c r="W189"/>
  <c r="R196"/>
  <c r="T196"/>
  <c r="V196"/>
  <c r="Q203"/>
  <c r="S203"/>
  <c r="U203"/>
  <c r="W203"/>
  <c r="R210"/>
  <c r="T210"/>
  <c r="V210"/>
  <c r="Q211"/>
  <c r="Q217" s="1"/>
  <c r="S211"/>
  <c r="S217" s="1"/>
  <c r="U211"/>
  <c r="U217" s="1"/>
  <c r="W211"/>
  <c r="W217" s="1"/>
  <c r="R211"/>
  <c r="R217" s="1"/>
  <c r="T211"/>
  <c r="T217" s="1"/>
  <c r="T218" s="1"/>
  <c r="V211"/>
  <c r="V217" s="1"/>
  <c r="Q167"/>
  <c r="Q173" s="1"/>
  <c r="S167"/>
  <c r="S173" s="1"/>
  <c r="U167"/>
  <c r="U173" s="1"/>
  <c r="U174" s="1"/>
  <c r="W167"/>
  <c r="W173" s="1"/>
  <c r="R167"/>
  <c r="R173" s="1"/>
  <c r="R174" s="1"/>
  <c r="T167"/>
  <c r="T173" s="1"/>
  <c r="T174" s="1"/>
  <c r="V167"/>
  <c r="V173" s="1"/>
  <c r="V174" s="1"/>
  <c r="W122"/>
  <c r="Q101"/>
  <c r="S101"/>
  <c r="U101"/>
  <c r="W101"/>
  <c r="R108"/>
  <c r="T108"/>
  <c r="V108"/>
  <c r="Q115"/>
  <c r="S115"/>
  <c r="U115"/>
  <c r="W115"/>
  <c r="R122"/>
  <c r="T122"/>
  <c r="V122"/>
  <c r="Q123"/>
  <c r="Q129" s="1"/>
  <c r="S123"/>
  <c r="S129" s="1"/>
  <c r="U123"/>
  <c r="U129" s="1"/>
  <c r="W123"/>
  <c r="W129" s="1"/>
  <c r="R123"/>
  <c r="R129" s="1"/>
  <c r="T123"/>
  <c r="T129" s="1"/>
  <c r="T130" s="1"/>
  <c r="V123"/>
  <c r="V129" s="1"/>
  <c r="V130" s="1"/>
  <c r="Q88"/>
  <c r="P57"/>
  <c r="O57"/>
  <c r="N57"/>
  <c r="M57"/>
  <c r="L57"/>
  <c r="K57"/>
  <c r="J57"/>
  <c r="I57"/>
  <c r="H57"/>
  <c r="G57"/>
  <c r="F57"/>
  <c r="E57"/>
  <c r="D57"/>
  <c r="C57"/>
  <c r="P64"/>
  <c r="O64"/>
  <c r="N64"/>
  <c r="M64"/>
  <c r="L64"/>
  <c r="K64"/>
  <c r="J64"/>
  <c r="I64"/>
  <c r="H64"/>
  <c r="G64"/>
  <c r="F64"/>
  <c r="E64"/>
  <c r="D64"/>
  <c r="C64"/>
  <c r="P71"/>
  <c r="O71"/>
  <c r="N71"/>
  <c r="M71"/>
  <c r="L71"/>
  <c r="K71"/>
  <c r="J71"/>
  <c r="I71"/>
  <c r="H71"/>
  <c r="G71"/>
  <c r="F71"/>
  <c r="E71"/>
  <c r="D71"/>
  <c r="C71"/>
  <c r="P84"/>
  <c r="O84"/>
  <c r="N84"/>
  <c r="M84"/>
  <c r="L84"/>
  <c r="K84"/>
  <c r="J84"/>
  <c r="I84"/>
  <c r="W84" s="1"/>
  <c r="H84"/>
  <c r="V84" s="1"/>
  <c r="G84"/>
  <c r="U84" s="1"/>
  <c r="F84"/>
  <c r="T84" s="1"/>
  <c r="E84"/>
  <c r="S84" s="1"/>
  <c r="D84"/>
  <c r="R84" s="1"/>
  <c r="C84"/>
  <c r="Q84" s="1"/>
  <c r="P83"/>
  <c r="O83"/>
  <c r="N83"/>
  <c r="M83"/>
  <c r="L83"/>
  <c r="K83"/>
  <c r="J83"/>
  <c r="I83"/>
  <c r="W83" s="1"/>
  <c r="H83"/>
  <c r="V83" s="1"/>
  <c r="G83"/>
  <c r="U83" s="1"/>
  <c r="F83"/>
  <c r="T83" s="1"/>
  <c r="E83"/>
  <c r="S83" s="1"/>
  <c r="D83"/>
  <c r="R83" s="1"/>
  <c r="C83"/>
  <c r="Q83" s="1"/>
  <c r="P82"/>
  <c r="O82"/>
  <c r="N82"/>
  <c r="M82"/>
  <c r="L82"/>
  <c r="K82"/>
  <c r="J82"/>
  <c r="I82"/>
  <c r="W82" s="1"/>
  <c r="H82"/>
  <c r="V82" s="1"/>
  <c r="G82"/>
  <c r="U82" s="1"/>
  <c r="F82"/>
  <c r="T82" s="1"/>
  <c r="E82"/>
  <c r="S82" s="1"/>
  <c r="D82"/>
  <c r="R82" s="1"/>
  <c r="C82"/>
  <c r="Q82" s="1"/>
  <c r="P81"/>
  <c r="O81"/>
  <c r="N81"/>
  <c r="M81"/>
  <c r="L81"/>
  <c r="K81"/>
  <c r="J81"/>
  <c r="I81"/>
  <c r="W81" s="1"/>
  <c r="H81"/>
  <c r="V81" s="1"/>
  <c r="G81"/>
  <c r="U81" s="1"/>
  <c r="F81"/>
  <c r="T81" s="1"/>
  <c r="E81"/>
  <c r="S81" s="1"/>
  <c r="D81"/>
  <c r="R81" s="1"/>
  <c r="C81"/>
  <c r="Q81" s="1"/>
  <c r="P80"/>
  <c r="O80"/>
  <c r="N80"/>
  <c r="M80"/>
  <c r="L80"/>
  <c r="K80"/>
  <c r="J80"/>
  <c r="I80"/>
  <c r="W80" s="1"/>
  <c r="H80"/>
  <c r="V80" s="1"/>
  <c r="G80"/>
  <c r="U80" s="1"/>
  <c r="F80"/>
  <c r="T80" s="1"/>
  <c r="E80"/>
  <c r="S80" s="1"/>
  <c r="D80"/>
  <c r="R80" s="1"/>
  <c r="C80"/>
  <c r="Q80" s="1"/>
  <c r="P79"/>
  <c r="P85" s="1"/>
  <c r="O79"/>
  <c r="O85" s="1"/>
  <c r="N79"/>
  <c r="N85" s="1"/>
  <c r="M79"/>
  <c r="M85" s="1"/>
  <c r="L79"/>
  <c r="L85" s="1"/>
  <c r="K79"/>
  <c r="K85" s="1"/>
  <c r="J79"/>
  <c r="J85" s="1"/>
  <c r="I79"/>
  <c r="I85" s="1"/>
  <c r="H79"/>
  <c r="H85" s="1"/>
  <c r="G79"/>
  <c r="G85" s="1"/>
  <c r="F79"/>
  <c r="F85" s="1"/>
  <c r="E79"/>
  <c r="E85" s="1"/>
  <c r="D79"/>
  <c r="D85" s="1"/>
  <c r="C79"/>
  <c r="C85" s="1"/>
  <c r="P78"/>
  <c r="O78"/>
  <c r="N78"/>
  <c r="M78"/>
  <c r="L78"/>
  <c r="K78"/>
  <c r="J78"/>
  <c r="I78"/>
  <c r="H78"/>
  <c r="G78"/>
  <c r="F78"/>
  <c r="E78"/>
  <c r="D78"/>
  <c r="C78"/>
  <c r="W77"/>
  <c r="V77"/>
  <c r="U77"/>
  <c r="T77"/>
  <c r="S77"/>
  <c r="R77"/>
  <c r="Q77"/>
  <c r="W76"/>
  <c r="V76"/>
  <c r="U76"/>
  <c r="T76"/>
  <c r="S76"/>
  <c r="R76"/>
  <c r="Q76"/>
  <c r="W75"/>
  <c r="V75"/>
  <c r="U75"/>
  <c r="T75"/>
  <c r="S75"/>
  <c r="R75"/>
  <c r="Q75"/>
  <c r="W74"/>
  <c r="V74"/>
  <c r="U74"/>
  <c r="T74"/>
  <c r="S74"/>
  <c r="R74"/>
  <c r="Q74"/>
  <c r="W73"/>
  <c r="V73"/>
  <c r="U73"/>
  <c r="T73"/>
  <c r="S73"/>
  <c r="R73"/>
  <c r="Q73"/>
  <c r="W72"/>
  <c r="W78" s="1"/>
  <c r="V72"/>
  <c r="V78" s="1"/>
  <c r="U72"/>
  <c r="U78" s="1"/>
  <c r="T72"/>
  <c r="T78" s="1"/>
  <c r="S72"/>
  <c r="S78" s="1"/>
  <c r="R72"/>
  <c r="R78" s="1"/>
  <c r="Q72"/>
  <c r="Q78" s="1"/>
  <c r="W70"/>
  <c r="V70"/>
  <c r="U70"/>
  <c r="T70"/>
  <c r="S70"/>
  <c r="R70"/>
  <c r="Q70"/>
  <c r="W69"/>
  <c r="V69"/>
  <c r="U69"/>
  <c r="T69"/>
  <c r="S69"/>
  <c r="R69"/>
  <c r="Q69"/>
  <c r="W68"/>
  <c r="V68"/>
  <c r="U68"/>
  <c r="T68"/>
  <c r="S68"/>
  <c r="R68"/>
  <c r="Q68"/>
  <c r="W67"/>
  <c r="V67"/>
  <c r="U67"/>
  <c r="T67"/>
  <c r="S67"/>
  <c r="R67"/>
  <c r="Q67"/>
  <c r="W66"/>
  <c r="V66"/>
  <c r="U66"/>
  <c r="T66"/>
  <c r="S66"/>
  <c r="R66"/>
  <c r="Q66"/>
  <c r="W65"/>
  <c r="W71" s="1"/>
  <c r="V65"/>
  <c r="V71" s="1"/>
  <c r="U65"/>
  <c r="U71" s="1"/>
  <c r="T65"/>
  <c r="T71" s="1"/>
  <c r="S65"/>
  <c r="S71" s="1"/>
  <c r="R65"/>
  <c r="R71" s="1"/>
  <c r="Q65"/>
  <c r="Q71" s="1"/>
  <c r="W63"/>
  <c r="V63"/>
  <c r="U63"/>
  <c r="T63"/>
  <c r="S63"/>
  <c r="R63"/>
  <c r="Q63"/>
  <c r="W62"/>
  <c r="V62"/>
  <c r="U62"/>
  <c r="T62"/>
  <c r="S62"/>
  <c r="R62"/>
  <c r="Q62"/>
  <c r="W61"/>
  <c r="V61"/>
  <c r="U61"/>
  <c r="T61"/>
  <c r="S61"/>
  <c r="R61"/>
  <c r="Q61"/>
  <c r="W60"/>
  <c r="V60"/>
  <c r="U60"/>
  <c r="T60"/>
  <c r="S60"/>
  <c r="R60"/>
  <c r="Q60"/>
  <c r="W59"/>
  <c r="V59"/>
  <c r="U59"/>
  <c r="T59"/>
  <c r="S59"/>
  <c r="R59"/>
  <c r="Q59"/>
  <c r="W58"/>
  <c r="W64" s="1"/>
  <c r="V58"/>
  <c r="V64" s="1"/>
  <c r="U58"/>
  <c r="U64" s="1"/>
  <c r="T58"/>
  <c r="T64" s="1"/>
  <c r="S58"/>
  <c r="S64" s="1"/>
  <c r="R58"/>
  <c r="R64" s="1"/>
  <c r="Q58"/>
  <c r="Q64" s="1"/>
  <c r="W56"/>
  <c r="V56"/>
  <c r="U56"/>
  <c r="T56"/>
  <c r="S56"/>
  <c r="R56"/>
  <c r="Q56"/>
  <c r="W55"/>
  <c r="V55"/>
  <c r="U55"/>
  <c r="T55"/>
  <c r="S55"/>
  <c r="R55"/>
  <c r="Q55"/>
  <c r="W54"/>
  <c r="V54"/>
  <c r="U54"/>
  <c r="T54"/>
  <c r="S54"/>
  <c r="R54"/>
  <c r="Q54"/>
  <c r="W53"/>
  <c r="V53"/>
  <c r="U53"/>
  <c r="T53"/>
  <c r="S53"/>
  <c r="R53"/>
  <c r="Q53"/>
  <c r="W52"/>
  <c r="V52"/>
  <c r="U52"/>
  <c r="T52"/>
  <c r="S52"/>
  <c r="R52"/>
  <c r="Q52"/>
  <c r="W51"/>
  <c r="W57" s="1"/>
  <c r="V51"/>
  <c r="V57" s="1"/>
  <c r="U51"/>
  <c r="U57" s="1"/>
  <c r="T51"/>
  <c r="T57" s="1"/>
  <c r="S51"/>
  <c r="S57" s="1"/>
  <c r="R51"/>
  <c r="R57" s="1"/>
  <c r="Q51"/>
  <c r="Q57" s="1"/>
  <c r="Q44"/>
  <c r="W42"/>
  <c r="R42"/>
  <c r="S42"/>
  <c r="T42"/>
  <c r="U42"/>
  <c r="V42"/>
  <c r="Q42"/>
  <c r="W40"/>
  <c r="V40"/>
  <c r="U40"/>
  <c r="T40"/>
  <c r="S40"/>
  <c r="R40"/>
  <c r="Q40"/>
  <c r="W39"/>
  <c r="V39"/>
  <c r="U39"/>
  <c r="T39"/>
  <c r="S39"/>
  <c r="R39"/>
  <c r="Q39"/>
  <c r="W38"/>
  <c r="V38"/>
  <c r="U38"/>
  <c r="T38"/>
  <c r="S38"/>
  <c r="R38"/>
  <c r="Q38"/>
  <c r="W37"/>
  <c r="V37"/>
  <c r="U37"/>
  <c r="T37"/>
  <c r="S37"/>
  <c r="R37"/>
  <c r="Q37"/>
  <c r="W36"/>
  <c r="V36"/>
  <c r="U36"/>
  <c r="T36"/>
  <c r="S36"/>
  <c r="R36"/>
  <c r="Q36"/>
  <c r="W35"/>
  <c r="V35"/>
  <c r="U35"/>
  <c r="T35"/>
  <c r="S35"/>
  <c r="R35"/>
  <c r="Q35"/>
  <c r="W33"/>
  <c r="V33"/>
  <c r="U33"/>
  <c r="T33"/>
  <c r="S33"/>
  <c r="R33"/>
  <c r="Q33"/>
  <c r="W32"/>
  <c r="V32"/>
  <c r="U32"/>
  <c r="T32"/>
  <c r="S32"/>
  <c r="R32"/>
  <c r="Q32"/>
  <c r="W31"/>
  <c r="V31"/>
  <c r="U31"/>
  <c r="T31"/>
  <c r="S31"/>
  <c r="R31"/>
  <c r="Q31"/>
  <c r="W30"/>
  <c r="V30"/>
  <c r="U30"/>
  <c r="T30"/>
  <c r="S30"/>
  <c r="R30"/>
  <c r="Q30"/>
  <c r="W29"/>
  <c r="V29"/>
  <c r="U29"/>
  <c r="T29"/>
  <c r="S29"/>
  <c r="R29"/>
  <c r="Q29"/>
  <c r="W28"/>
  <c r="V28"/>
  <c r="U28"/>
  <c r="T28"/>
  <c r="S28"/>
  <c r="R28"/>
  <c r="Q28"/>
  <c r="W26"/>
  <c r="V26"/>
  <c r="U26"/>
  <c r="T26"/>
  <c r="S26"/>
  <c r="R26"/>
  <c r="Q26"/>
  <c r="W25"/>
  <c r="V25"/>
  <c r="U25"/>
  <c r="T25"/>
  <c r="S25"/>
  <c r="R25"/>
  <c r="Q25"/>
  <c r="W24"/>
  <c r="V24"/>
  <c r="U24"/>
  <c r="T24"/>
  <c r="S24"/>
  <c r="R24"/>
  <c r="Q24"/>
  <c r="W23"/>
  <c r="V23"/>
  <c r="U23"/>
  <c r="T23"/>
  <c r="S23"/>
  <c r="R23"/>
  <c r="Q23"/>
  <c r="W22"/>
  <c r="V22"/>
  <c r="V27" s="1"/>
  <c r="U22"/>
  <c r="T22"/>
  <c r="T27" s="1"/>
  <c r="S22"/>
  <c r="R22"/>
  <c r="R27" s="1"/>
  <c r="Q22"/>
  <c r="W21"/>
  <c r="V21"/>
  <c r="U21"/>
  <c r="T21"/>
  <c r="S21"/>
  <c r="R21"/>
  <c r="Q21"/>
  <c r="W19"/>
  <c r="V19"/>
  <c r="U19"/>
  <c r="T19"/>
  <c r="S19"/>
  <c r="R19"/>
  <c r="Q19"/>
  <c r="W18"/>
  <c r="V18"/>
  <c r="U18"/>
  <c r="T18"/>
  <c r="S18"/>
  <c r="R18"/>
  <c r="Q18"/>
  <c r="W17"/>
  <c r="V17"/>
  <c r="U17"/>
  <c r="T17"/>
  <c r="S17"/>
  <c r="R17"/>
  <c r="Q17"/>
  <c r="W16"/>
  <c r="V16"/>
  <c r="U16"/>
  <c r="T16"/>
  <c r="S16"/>
  <c r="R16"/>
  <c r="Q16"/>
  <c r="W15"/>
  <c r="V15"/>
  <c r="U15"/>
  <c r="T15"/>
  <c r="S15"/>
  <c r="R15"/>
  <c r="Q15"/>
  <c r="W14"/>
  <c r="V14"/>
  <c r="V20" s="1"/>
  <c r="U14"/>
  <c r="T14"/>
  <c r="T20" s="1"/>
  <c r="S14"/>
  <c r="R14"/>
  <c r="R20" s="1"/>
  <c r="Q14"/>
  <c r="W12"/>
  <c r="W11"/>
  <c r="W10"/>
  <c r="W9"/>
  <c r="W8"/>
  <c r="W13" s="1"/>
  <c r="W7"/>
  <c r="V12"/>
  <c r="U12"/>
  <c r="T12"/>
  <c r="S12"/>
  <c r="R12"/>
  <c r="Q12"/>
  <c r="V11"/>
  <c r="U11"/>
  <c r="T11"/>
  <c r="S11"/>
  <c r="R11"/>
  <c r="Q11"/>
  <c r="V10"/>
  <c r="U10"/>
  <c r="T10"/>
  <c r="S10"/>
  <c r="R10"/>
  <c r="Q10"/>
  <c r="V9"/>
  <c r="U9"/>
  <c r="T9"/>
  <c r="S9"/>
  <c r="R9"/>
  <c r="Q9"/>
  <c r="V8"/>
  <c r="U8"/>
  <c r="T8"/>
  <c r="S8"/>
  <c r="R8"/>
  <c r="Q8"/>
  <c r="V7"/>
  <c r="U7"/>
  <c r="T7"/>
  <c r="S7"/>
  <c r="R7"/>
  <c r="Q7"/>
  <c r="W34"/>
  <c r="V34"/>
  <c r="U34"/>
  <c r="T34"/>
  <c r="S34"/>
  <c r="R34"/>
  <c r="Q34"/>
  <c r="W27"/>
  <c r="U27"/>
  <c r="S27"/>
  <c r="Q27"/>
  <c r="W20"/>
  <c r="U20"/>
  <c r="S20"/>
  <c r="Q20"/>
  <c r="V13"/>
  <c r="U13"/>
  <c r="T13"/>
  <c r="S13"/>
  <c r="R13"/>
  <c r="Q13"/>
  <c r="D35"/>
  <c r="E35"/>
  <c r="F35"/>
  <c r="G35"/>
  <c r="H35"/>
  <c r="I35"/>
  <c r="J35"/>
  <c r="K35"/>
  <c r="L35"/>
  <c r="M35"/>
  <c r="N35"/>
  <c r="O35"/>
  <c r="P35"/>
  <c r="D36"/>
  <c r="D41" s="1"/>
  <c r="E36"/>
  <c r="F36"/>
  <c r="F41" s="1"/>
  <c r="G36"/>
  <c r="H36"/>
  <c r="H41" s="1"/>
  <c r="I36"/>
  <c r="J36"/>
  <c r="J41" s="1"/>
  <c r="K36"/>
  <c r="L36"/>
  <c r="L41" s="1"/>
  <c r="M36"/>
  <c r="N36"/>
  <c r="N41" s="1"/>
  <c r="O36"/>
  <c r="P36"/>
  <c r="P41" s="1"/>
  <c r="D37"/>
  <c r="E37"/>
  <c r="F37"/>
  <c r="G37"/>
  <c r="H37"/>
  <c r="I37"/>
  <c r="J37"/>
  <c r="K37"/>
  <c r="L37"/>
  <c r="M37"/>
  <c r="N37"/>
  <c r="O37"/>
  <c r="P37"/>
  <c r="D38"/>
  <c r="E38"/>
  <c r="F38"/>
  <c r="G38"/>
  <c r="H38"/>
  <c r="I38"/>
  <c r="J38"/>
  <c r="K38"/>
  <c r="L38"/>
  <c r="M38"/>
  <c r="N38"/>
  <c r="O38"/>
  <c r="P38"/>
  <c r="D39"/>
  <c r="E39"/>
  <c r="F39"/>
  <c r="G39"/>
  <c r="H39"/>
  <c r="I39"/>
  <c r="J39"/>
  <c r="K39"/>
  <c r="L39"/>
  <c r="M39"/>
  <c r="N39"/>
  <c r="O39"/>
  <c r="P39"/>
  <c r="D40"/>
  <c r="E40"/>
  <c r="F40"/>
  <c r="G40"/>
  <c r="H40"/>
  <c r="I40"/>
  <c r="J40"/>
  <c r="K40"/>
  <c r="L40"/>
  <c r="M40"/>
  <c r="N40"/>
  <c r="O40"/>
  <c r="P40"/>
  <c r="C36"/>
  <c r="C37"/>
  <c r="C38"/>
  <c r="C39"/>
  <c r="C40"/>
  <c r="C35"/>
  <c r="O41"/>
  <c r="M41"/>
  <c r="K41"/>
  <c r="I41"/>
  <c r="G41"/>
  <c r="E41"/>
  <c r="C41"/>
  <c r="P34"/>
  <c r="O34"/>
  <c r="N34"/>
  <c r="M34"/>
  <c r="L34"/>
  <c r="K34"/>
  <c r="J34"/>
  <c r="I34"/>
  <c r="H34"/>
  <c r="G34"/>
  <c r="F34"/>
  <c r="E34"/>
  <c r="D34"/>
  <c r="C34"/>
  <c r="P27"/>
  <c r="O27"/>
  <c r="N27"/>
  <c r="M27"/>
  <c r="L27"/>
  <c r="K27"/>
  <c r="J27"/>
  <c r="I27"/>
  <c r="H27"/>
  <c r="G27"/>
  <c r="F27"/>
  <c r="E27"/>
  <c r="D27"/>
  <c r="C27"/>
  <c r="P20"/>
  <c r="O20"/>
  <c r="N20"/>
  <c r="M20"/>
  <c r="L20"/>
  <c r="K20"/>
  <c r="J20"/>
  <c r="I20"/>
  <c r="H20"/>
  <c r="G20"/>
  <c r="F20"/>
  <c r="E20"/>
  <c r="D20"/>
  <c r="C20"/>
  <c r="D13"/>
  <c r="E13"/>
  <c r="F13"/>
  <c r="G13"/>
  <c r="H13"/>
  <c r="I13"/>
  <c r="J13"/>
  <c r="K13"/>
  <c r="L13"/>
  <c r="M13"/>
  <c r="N13"/>
  <c r="O13"/>
  <c r="P13"/>
  <c r="C13"/>
  <c r="P53" i="1"/>
  <c r="O53"/>
  <c r="N53"/>
  <c r="P52"/>
  <c r="O52"/>
  <c r="N52"/>
  <c r="P51"/>
  <c r="O51"/>
  <c r="N51"/>
  <c r="P50"/>
  <c r="O50"/>
  <c r="N50"/>
  <c r="P49"/>
  <c r="O49"/>
  <c r="N49"/>
  <c r="P48"/>
  <c r="O48"/>
  <c r="N48"/>
  <c r="P47"/>
  <c r="O47"/>
  <c r="N47"/>
  <c r="P46"/>
  <c r="O46"/>
  <c r="N46"/>
  <c r="P45"/>
  <c r="O45"/>
  <c r="N45"/>
  <c r="P44"/>
  <c r="O44"/>
  <c r="N44"/>
  <c r="P43"/>
  <c r="O43"/>
  <c r="N43"/>
  <c r="P42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1"/>
  <c r="O31"/>
  <c r="N31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  <c r="P9"/>
  <c r="O9"/>
  <c r="N9"/>
  <c r="P8"/>
  <c r="O8"/>
  <c r="N8"/>
  <c r="J16"/>
  <c r="I16"/>
  <c r="H16"/>
  <c r="G16"/>
  <c r="F16"/>
  <c r="E16"/>
  <c r="D16"/>
  <c r="C16"/>
  <c r="J25"/>
  <c r="I25"/>
  <c r="H25"/>
  <c r="G25"/>
  <c r="F25"/>
  <c r="E25"/>
  <c r="D25"/>
  <c r="C25"/>
  <c r="J34"/>
  <c r="I34"/>
  <c r="H34"/>
  <c r="G34"/>
  <c r="F34"/>
  <c r="E34"/>
  <c r="D34"/>
  <c r="C34"/>
  <c r="F39" i="5"/>
  <c r="G39" s="1"/>
  <c r="E39"/>
  <c r="D39"/>
  <c r="C39"/>
  <c r="N35"/>
  <c r="O35" s="1"/>
  <c r="L35"/>
  <c r="M35" s="1"/>
  <c r="K35"/>
  <c r="K24"/>
  <c r="H24"/>
  <c r="E24"/>
  <c r="B24"/>
  <c r="K23"/>
  <c r="H23"/>
  <c r="E23"/>
  <c r="B23"/>
  <c r="K22"/>
  <c r="H22"/>
  <c r="E22"/>
  <c r="B22"/>
  <c r="K21"/>
  <c r="H21"/>
  <c r="E21"/>
  <c r="B21"/>
  <c r="K20"/>
  <c r="H20"/>
  <c r="E20"/>
  <c r="B20"/>
  <c r="K19"/>
  <c r="H19"/>
  <c r="E19"/>
  <c r="B19"/>
  <c r="K18"/>
  <c r="H18"/>
  <c r="E18"/>
  <c r="B18"/>
  <c r="K17"/>
  <c r="H17"/>
  <c r="E17"/>
  <c r="B17"/>
  <c r="K16"/>
  <c r="H16"/>
  <c r="E16"/>
  <c r="B16"/>
  <c r="K15"/>
  <c r="H15"/>
  <c r="E15"/>
  <c r="B15"/>
  <c r="E8"/>
  <c r="G8" s="1"/>
  <c r="E7"/>
  <c r="G7" s="1"/>
  <c r="M6"/>
  <c r="E6"/>
  <c r="G6" s="1"/>
  <c r="M5"/>
  <c r="E5"/>
  <c r="G5" s="1"/>
  <c r="M4"/>
  <c r="E4"/>
  <c r="G4" s="1"/>
  <c r="R348" i="6" l="1"/>
  <c r="Q348"/>
  <c r="Q350"/>
  <c r="U348"/>
  <c r="S348"/>
  <c r="Q305"/>
  <c r="Q307"/>
  <c r="U305"/>
  <c r="S305"/>
  <c r="Q262"/>
  <c r="Q264"/>
  <c r="R262"/>
  <c r="U262"/>
  <c r="S262"/>
  <c r="Q218"/>
  <c r="Q220"/>
  <c r="V218"/>
  <c r="R218"/>
  <c r="U218"/>
  <c r="S218"/>
  <c r="Q174"/>
  <c r="Q176"/>
  <c r="S174"/>
  <c r="R130"/>
  <c r="Q130"/>
  <c r="Q132"/>
  <c r="U130"/>
  <c r="S130"/>
  <c r="R79"/>
  <c r="R85" s="1"/>
  <c r="T79"/>
  <c r="T85" s="1"/>
  <c r="V79"/>
  <c r="V85" s="1"/>
  <c r="Q79"/>
  <c r="Q85" s="1"/>
  <c r="S79"/>
  <c r="S85" s="1"/>
  <c r="U79"/>
  <c r="U85" s="1"/>
  <c r="W79"/>
  <c r="W85" s="1"/>
  <c r="R41"/>
  <c r="T41"/>
  <c r="V41"/>
  <c r="Q41"/>
  <c r="S41"/>
  <c r="U41"/>
  <c r="W41"/>
  <c r="O4" i="5"/>
  <c r="O5"/>
  <c r="O6"/>
  <c r="M7"/>
  <c r="N5" s="1"/>
  <c r="E9"/>
  <c r="F4" s="1"/>
  <c r="W348" i="6" l="1"/>
  <c r="W305"/>
  <c r="W262"/>
  <c r="W218"/>
  <c r="W174"/>
  <c r="W130"/>
  <c r="U86"/>
  <c r="Q86"/>
  <c r="S86"/>
  <c r="V86"/>
  <c r="R86"/>
  <c r="T86"/>
  <c r="N6" i="5"/>
  <c r="N4"/>
  <c r="F8"/>
  <c r="F7"/>
  <c r="F6"/>
  <c r="F5"/>
  <c r="G9" s="1"/>
  <c r="W86" i="6" l="1"/>
  <c r="F9" i="5"/>
  <c r="N7"/>
  <c r="O7"/>
  <c r="N50" i="4" l="1"/>
  <c r="L50"/>
  <c r="N49"/>
  <c r="L49"/>
  <c r="N48"/>
  <c r="L48"/>
  <c r="N47"/>
  <c r="L47"/>
  <c r="N46"/>
  <c r="L46"/>
  <c r="N45"/>
  <c r="L45"/>
  <c r="N44"/>
  <c r="L44"/>
  <c r="N43"/>
  <c r="N51" s="1"/>
  <c r="L43"/>
  <c r="L51" s="1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N42" s="1"/>
  <c r="M34"/>
  <c r="M42" s="1"/>
  <c r="L34"/>
  <c r="L42" s="1"/>
  <c r="K34"/>
  <c r="K42" s="1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N33" s="1"/>
  <c r="M25"/>
  <c r="M33" s="1"/>
  <c r="L25"/>
  <c r="L33" s="1"/>
  <c r="K25"/>
  <c r="K33" s="1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N24" s="1"/>
  <c r="M16"/>
  <c r="M24" s="1"/>
  <c r="L16"/>
  <c r="L24" s="1"/>
  <c r="K16"/>
  <c r="K24" s="1"/>
  <c r="N14"/>
  <c r="M14"/>
  <c r="L14"/>
  <c r="K14"/>
  <c r="O14" s="1"/>
  <c r="N13"/>
  <c r="M13"/>
  <c r="L13"/>
  <c r="K13"/>
  <c r="O13" s="1"/>
  <c r="N12"/>
  <c r="M12"/>
  <c r="L12"/>
  <c r="K12"/>
  <c r="O12" s="1"/>
  <c r="N11"/>
  <c r="M11"/>
  <c r="L11"/>
  <c r="K11"/>
  <c r="O11" s="1"/>
  <c r="N10"/>
  <c r="M10"/>
  <c r="L10"/>
  <c r="K10"/>
  <c r="O10" s="1"/>
  <c r="N9"/>
  <c r="M9"/>
  <c r="L9"/>
  <c r="K9"/>
  <c r="O9" s="1"/>
  <c r="N8"/>
  <c r="M8"/>
  <c r="L8"/>
  <c r="K8"/>
  <c r="O8" s="1"/>
  <c r="N7"/>
  <c r="N15" s="1"/>
  <c r="M7"/>
  <c r="M15" s="1"/>
  <c r="L7"/>
  <c r="L15" s="1"/>
  <c r="K7"/>
  <c r="O7" s="1"/>
  <c r="O15" s="1"/>
  <c r="J15"/>
  <c r="I15"/>
  <c r="H15"/>
  <c r="G15"/>
  <c r="F15"/>
  <c r="E15"/>
  <c r="D15"/>
  <c r="C15"/>
  <c r="J24"/>
  <c r="I24"/>
  <c r="H24"/>
  <c r="G24"/>
  <c r="F24"/>
  <c r="E24"/>
  <c r="D24"/>
  <c r="C24"/>
  <c r="J33"/>
  <c r="I33"/>
  <c r="H33"/>
  <c r="G33"/>
  <c r="F33"/>
  <c r="E33"/>
  <c r="D33"/>
  <c r="C33"/>
  <c r="J42"/>
  <c r="I42"/>
  <c r="H42"/>
  <c r="G42"/>
  <c r="F42"/>
  <c r="E42"/>
  <c r="D42"/>
  <c r="C42"/>
  <c r="J50"/>
  <c r="I50"/>
  <c r="H50"/>
  <c r="G50"/>
  <c r="J49"/>
  <c r="I49"/>
  <c r="H49"/>
  <c r="G49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J43"/>
  <c r="I43"/>
  <c r="H43"/>
  <c r="G43"/>
  <c r="H55" s="1"/>
  <c r="J51"/>
  <c r="I51"/>
  <c r="H51"/>
  <c r="G51"/>
  <c r="F50"/>
  <c r="E50"/>
  <c r="M50" s="1"/>
  <c r="D50"/>
  <c r="C50"/>
  <c r="K50" s="1"/>
  <c r="O50" s="1"/>
  <c r="F49"/>
  <c r="E49"/>
  <c r="M49" s="1"/>
  <c r="D49"/>
  <c r="C49"/>
  <c r="K49" s="1"/>
  <c r="O49" s="1"/>
  <c r="F48"/>
  <c r="E48"/>
  <c r="M48" s="1"/>
  <c r="D48"/>
  <c r="C48"/>
  <c r="K48" s="1"/>
  <c r="O48" s="1"/>
  <c r="F47"/>
  <c r="E47"/>
  <c r="M47" s="1"/>
  <c r="D47"/>
  <c r="C47"/>
  <c r="K47" s="1"/>
  <c r="O47" s="1"/>
  <c r="F46"/>
  <c r="E46"/>
  <c r="M46" s="1"/>
  <c r="D46"/>
  <c r="C46"/>
  <c r="K46" s="1"/>
  <c r="O46" s="1"/>
  <c r="F45"/>
  <c r="E45"/>
  <c r="M45" s="1"/>
  <c r="D45"/>
  <c r="C45"/>
  <c r="K45" s="1"/>
  <c r="O45" s="1"/>
  <c r="F44"/>
  <c r="E44"/>
  <c r="M44" s="1"/>
  <c r="D44"/>
  <c r="C44"/>
  <c r="K44" s="1"/>
  <c r="O44" s="1"/>
  <c r="F43"/>
  <c r="F51" s="1"/>
  <c r="E43"/>
  <c r="M43" s="1"/>
  <c r="M51" s="1"/>
  <c r="D43"/>
  <c r="D51" s="1"/>
  <c r="C43"/>
  <c r="K43" s="1"/>
  <c r="F74" i="3"/>
  <c r="E74"/>
  <c r="D74"/>
  <c r="N65"/>
  <c r="M65"/>
  <c r="K65"/>
  <c r="J65"/>
  <c r="H65"/>
  <c r="G65"/>
  <c r="E65"/>
  <c r="D65"/>
  <c r="L64"/>
  <c r="I64"/>
  <c r="F64"/>
  <c r="C64"/>
  <c r="L63"/>
  <c r="I63"/>
  <c r="F63"/>
  <c r="C63"/>
  <c r="L62"/>
  <c r="I62"/>
  <c r="F62"/>
  <c r="C62"/>
  <c r="L61"/>
  <c r="I61"/>
  <c r="F61"/>
  <c r="C61"/>
  <c r="L60"/>
  <c r="L65" s="1"/>
  <c r="I60"/>
  <c r="I65" s="1"/>
  <c r="F60"/>
  <c r="F65" s="1"/>
  <c r="C60"/>
  <c r="C65" s="1"/>
  <c r="K51" i="4" l="1"/>
  <c r="C51"/>
  <c r="E51"/>
  <c r="K15"/>
  <c r="H54"/>
  <c r="O17"/>
  <c r="O18"/>
  <c r="O19"/>
  <c r="O20"/>
  <c r="O21"/>
  <c r="O22"/>
  <c r="O23"/>
  <c r="O26"/>
  <c r="O27"/>
  <c r="O28"/>
  <c r="O29"/>
  <c r="O30"/>
  <c r="O31"/>
  <c r="O32"/>
  <c r="O35"/>
  <c r="O36"/>
  <c r="O37"/>
  <c r="O38"/>
  <c r="O39"/>
  <c r="O40"/>
  <c r="O41"/>
  <c r="O43"/>
  <c r="O51" s="1"/>
  <c r="O34"/>
  <c r="O25"/>
  <c r="O33" s="1"/>
  <c r="O16"/>
  <c r="M41" i="3"/>
  <c r="L41"/>
  <c r="K41"/>
  <c r="M40"/>
  <c r="L40"/>
  <c r="K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M7"/>
  <c r="L7"/>
  <c r="K7"/>
  <c r="J43"/>
  <c r="I43"/>
  <c r="H43"/>
  <c r="G43"/>
  <c r="L43" s="1"/>
  <c r="F43"/>
  <c r="E43"/>
  <c r="D43"/>
  <c r="J50"/>
  <c r="I50"/>
  <c r="H50"/>
  <c r="G50"/>
  <c r="F50"/>
  <c r="E50"/>
  <c r="D50"/>
  <c r="C50"/>
  <c r="M50" s="1"/>
  <c r="J49"/>
  <c r="I49"/>
  <c r="H49"/>
  <c r="G49"/>
  <c r="L49" s="1"/>
  <c r="F49"/>
  <c r="E49"/>
  <c r="D49"/>
  <c r="C49"/>
  <c r="M49" s="1"/>
  <c r="J48"/>
  <c r="J52" s="1"/>
  <c r="I48"/>
  <c r="I52" s="1"/>
  <c r="H48"/>
  <c r="H52" s="1"/>
  <c r="G48"/>
  <c r="L48" s="1"/>
  <c r="F48"/>
  <c r="F52" s="1"/>
  <c r="E48"/>
  <c r="E52" s="1"/>
  <c r="D48"/>
  <c r="C48"/>
  <c r="C52" s="1"/>
  <c r="J47"/>
  <c r="I47"/>
  <c r="H47"/>
  <c r="G47"/>
  <c r="L47" s="1"/>
  <c r="F47"/>
  <c r="E47"/>
  <c r="D47"/>
  <c r="C47"/>
  <c r="M47" s="1"/>
  <c r="J46"/>
  <c r="I46"/>
  <c r="H46"/>
  <c r="G46"/>
  <c r="L46" s="1"/>
  <c r="F46"/>
  <c r="E46"/>
  <c r="D46"/>
  <c r="C46"/>
  <c r="M46" s="1"/>
  <c r="J45"/>
  <c r="I45"/>
  <c r="H45"/>
  <c r="G45"/>
  <c r="L45" s="1"/>
  <c r="F45"/>
  <c r="E45"/>
  <c r="D45"/>
  <c r="C45"/>
  <c r="M45" s="1"/>
  <c r="J44"/>
  <c r="I44"/>
  <c r="H44"/>
  <c r="G44"/>
  <c r="L44" s="1"/>
  <c r="F44"/>
  <c r="E44"/>
  <c r="D44"/>
  <c r="C44"/>
  <c r="M44" s="1"/>
  <c r="C43"/>
  <c r="M43" s="1"/>
  <c r="I51"/>
  <c r="E51"/>
  <c r="J42"/>
  <c r="I42"/>
  <c r="H42"/>
  <c r="G42"/>
  <c r="F42"/>
  <c r="E42"/>
  <c r="D42"/>
  <c r="C42"/>
  <c r="J33"/>
  <c r="I33"/>
  <c r="H33"/>
  <c r="G33"/>
  <c r="F33"/>
  <c r="E33"/>
  <c r="D33"/>
  <c r="C33"/>
  <c r="J24"/>
  <c r="I24"/>
  <c r="H24"/>
  <c r="G24"/>
  <c r="F24"/>
  <c r="E24"/>
  <c r="D24"/>
  <c r="C24"/>
  <c r="J15"/>
  <c r="I15"/>
  <c r="H15"/>
  <c r="G15"/>
  <c r="F15"/>
  <c r="E15"/>
  <c r="D15"/>
  <c r="C15"/>
  <c r="S43" i="2"/>
  <c r="R43"/>
  <c r="Q43"/>
  <c r="P43"/>
  <c r="O43"/>
  <c r="S42"/>
  <c r="R42"/>
  <c r="Q42"/>
  <c r="P42"/>
  <c r="O42"/>
  <c r="T42" s="1"/>
  <c r="S41"/>
  <c r="R41"/>
  <c r="Q41"/>
  <c r="P41"/>
  <c r="O41"/>
  <c r="S40"/>
  <c r="R40"/>
  <c r="Q40"/>
  <c r="P40"/>
  <c r="O40"/>
  <c r="T40" s="1"/>
  <c r="S39"/>
  <c r="R39"/>
  <c r="Q39"/>
  <c r="P39"/>
  <c r="O39"/>
  <c r="S38"/>
  <c r="R38"/>
  <c r="Q38"/>
  <c r="P38"/>
  <c r="O38"/>
  <c r="T38" s="1"/>
  <c r="S37"/>
  <c r="R37"/>
  <c r="Q37"/>
  <c r="P37"/>
  <c r="O37"/>
  <c r="S36"/>
  <c r="S44" s="1"/>
  <c r="R36"/>
  <c r="Q36"/>
  <c r="P36"/>
  <c r="O36"/>
  <c r="T36" s="1"/>
  <c r="S34"/>
  <c r="R34"/>
  <c r="Q34"/>
  <c r="P34"/>
  <c r="O34"/>
  <c r="S33"/>
  <c r="R33"/>
  <c r="Q33"/>
  <c r="P33"/>
  <c r="O33"/>
  <c r="T33" s="1"/>
  <c r="S32"/>
  <c r="R32"/>
  <c r="Q32"/>
  <c r="P32"/>
  <c r="O32"/>
  <c r="S31"/>
  <c r="R31"/>
  <c r="Q31"/>
  <c r="P31"/>
  <c r="O31"/>
  <c r="T31" s="1"/>
  <c r="S30"/>
  <c r="R30"/>
  <c r="Q30"/>
  <c r="P30"/>
  <c r="O30"/>
  <c r="S29"/>
  <c r="R29"/>
  <c r="Q29"/>
  <c r="P29"/>
  <c r="O29"/>
  <c r="T29" s="1"/>
  <c r="S28"/>
  <c r="R28"/>
  <c r="Q28"/>
  <c r="P28"/>
  <c r="O28"/>
  <c r="S27"/>
  <c r="S35" s="1"/>
  <c r="R27"/>
  <c r="Q27"/>
  <c r="Q35" s="1"/>
  <c r="P27"/>
  <c r="O27"/>
  <c r="O35" s="1"/>
  <c r="S25"/>
  <c r="R25"/>
  <c r="Q25"/>
  <c r="P25"/>
  <c r="T25" s="1"/>
  <c r="O25"/>
  <c r="S24"/>
  <c r="R24"/>
  <c r="Q24"/>
  <c r="P24"/>
  <c r="O24"/>
  <c r="S23"/>
  <c r="R23"/>
  <c r="Q23"/>
  <c r="P23"/>
  <c r="O23"/>
  <c r="S22"/>
  <c r="R22"/>
  <c r="Q22"/>
  <c r="P22"/>
  <c r="O22"/>
  <c r="S21"/>
  <c r="R21"/>
  <c r="Q21"/>
  <c r="P21"/>
  <c r="T21" s="1"/>
  <c r="O21"/>
  <c r="S20"/>
  <c r="R20"/>
  <c r="Q20"/>
  <c r="P20"/>
  <c r="O20"/>
  <c r="S19"/>
  <c r="R19"/>
  <c r="Q19"/>
  <c r="P19"/>
  <c r="O19"/>
  <c r="S18"/>
  <c r="S26" s="1"/>
  <c r="R18"/>
  <c r="Q18"/>
  <c r="Q26" s="1"/>
  <c r="P18"/>
  <c r="O18"/>
  <c r="O26" s="1"/>
  <c r="S16"/>
  <c r="R16"/>
  <c r="Q16"/>
  <c r="P16"/>
  <c r="O16"/>
  <c r="S15"/>
  <c r="R15"/>
  <c r="Q15"/>
  <c r="P15"/>
  <c r="O15"/>
  <c r="T15" s="1"/>
  <c r="S14"/>
  <c r="R14"/>
  <c r="Q14"/>
  <c r="P14"/>
  <c r="O14"/>
  <c r="S13"/>
  <c r="R13"/>
  <c r="Q13"/>
  <c r="P13"/>
  <c r="O13"/>
  <c r="T13" s="1"/>
  <c r="S12"/>
  <c r="R12"/>
  <c r="Q12"/>
  <c r="P12"/>
  <c r="O12"/>
  <c r="S11"/>
  <c r="R11"/>
  <c r="Q11"/>
  <c r="P11"/>
  <c r="O11"/>
  <c r="T11" s="1"/>
  <c r="S10"/>
  <c r="R10"/>
  <c r="R17" s="1"/>
  <c r="Q10"/>
  <c r="P10"/>
  <c r="P17" s="1"/>
  <c r="O10"/>
  <c r="S9"/>
  <c r="R9"/>
  <c r="Q9"/>
  <c r="P9"/>
  <c r="O9"/>
  <c r="T9" s="1"/>
  <c r="D45"/>
  <c r="E45"/>
  <c r="F45"/>
  <c r="G45"/>
  <c r="H45"/>
  <c r="I45"/>
  <c r="J45"/>
  <c r="K45"/>
  <c r="L45"/>
  <c r="M45"/>
  <c r="N45"/>
  <c r="D46"/>
  <c r="E46"/>
  <c r="F46"/>
  <c r="G46"/>
  <c r="H46"/>
  <c r="I46"/>
  <c r="J46"/>
  <c r="K46"/>
  <c r="L46"/>
  <c r="M46"/>
  <c r="N46"/>
  <c r="D47"/>
  <c r="E47"/>
  <c r="F47"/>
  <c r="G47"/>
  <c r="H47"/>
  <c r="I47"/>
  <c r="J47"/>
  <c r="K47"/>
  <c r="L47"/>
  <c r="M47"/>
  <c r="N47"/>
  <c r="D48"/>
  <c r="E48"/>
  <c r="F48"/>
  <c r="G48"/>
  <c r="H48"/>
  <c r="I48"/>
  <c r="J48"/>
  <c r="K48"/>
  <c r="L48"/>
  <c r="M48"/>
  <c r="N48"/>
  <c r="D49"/>
  <c r="E49"/>
  <c r="F49"/>
  <c r="G49"/>
  <c r="H49"/>
  <c r="I49"/>
  <c r="J49"/>
  <c r="K49"/>
  <c r="L49"/>
  <c r="M49"/>
  <c r="N49"/>
  <c r="D50"/>
  <c r="E50"/>
  <c r="F50"/>
  <c r="G50"/>
  <c r="H50"/>
  <c r="I50"/>
  <c r="J50"/>
  <c r="K50"/>
  <c r="L50"/>
  <c r="M50"/>
  <c r="N50"/>
  <c r="D51"/>
  <c r="E51"/>
  <c r="F51"/>
  <c r="G51"/>
  <c r="H51"/>
  <c r="I51"/>
  <c r="J51"/>
  <c r="K51"/>
  <c r="L51"/>
  <c r="M51"/>
  <c r="N51"/>
  <c r="D52"/>
  <c r="E52"/>
  <c r="F52"/>
  <c r="G52"/>
  <c r="H52"/>
  <c r="I52"/>
  <c r="J52"/>
  <c r="K52"/>
  <c r="L52"/>
  <c r="M52"/>
  <c r="N52"/>
  <c r="E53"/>
  <c r="G53"/>
  <c r="I53"/>
  <c r="K53"/>
  <c r="M53"/>
  <c r="C45"/>
  <c r="C46"/>
  <c r="O46" s="1"/>
  <c r="C48"/>
  <c r="O48" s="1"/>
  <c r="C49"/>
  <c r="O49" s="1"/>
  <c r="C50"/>
  <c r="O50" s="1"/>
  <c r="C51"/>
  <c r="O51" s="1"/>
  <c r="C52"/>
  <c r="O52" s="1"/>
  <c r="C47"/>
  <c r="O47" s="1"/>
  <c r="N44"/>
  <c r="M44"/>
  <c r="L44"/>
  <c r="K44"/>
  <c r="J44"/>
  <c r="I44"/>
  <c r="H44"/>
  <c r="G44"/>
  <c r="F44"/>
  <c r="E44"/>
  <c r="D44"/>
  <c r="C44"/>
  <c r="N35"/>
  <c r="M35"/>
  <c r="L35"/>
  <c r="K35"/>
  <c r="J35"/>
  <c r="I35"/>
  <c r="H35"/>
  <c r="G35"/>
  <c r="F35"/>
  <c r="E35"/>
  <c r="D35"/>
  <c r="C35"/>
  <c r="N26"/>
  <c r="M26"/>
  <c r="L26"/>
  <c r="K26"/>
  <c r="J26"/>
  <c r="I26"/>
  <c r="H26"/>
  <c r="G26"/>
  <c r="F26"/>
  <c r="E26"/>
  <c r="D26"/>
  <c r="C26"/>
  <c r="N17"/>
  <c r="M17"/>
  <c r="L17"/>
  <c r="K17"/>
  <c r="J17"/>
  <c r="I17"/>
  <c r="H17"/>
  <c r="G17"/>
  <c r="F17"/>
  <c r="E17"/>
  <c r="D17"/>
  <c r="C17"/>
  <c r="H53" i="4" l="1"/>
  <c r="O24"/>
  <c r="O42"/>
  <c r="L50" i="3"/>
  <c r="M15"/>
  <c r="L15"/>
  <c r="M24"/>
  <c r="L24"/>
  <c r="M33"/>
  <c r="L33"/>
  <c r="M42"/>
  <c r="L42"/>
  <c r="C51"/>
  <c r="G51"/>
  <c r="K52"/>
  <c r="K24"/>
  <c r="K42"/>
  <c r="K44"/>
  <c r="K46"/>
  <c r="K48"/>
  <c r="M48"/>
  <c r="K50"/>
  <c r="G52"/>
  <c r="L52" s="1"/>
  <c r="K15"/>
  <c r="K33"/>
  <c r="K43"/>
  <c r="K45"/>
  <c r="K47"/>
  <c r="K49"/>
  <c r="D52"/>
  <c r="D51"/>
  <c r="F51"/>
  <c r="K51" s="1"/>
  <c r="H51"/>
  <c r="J51"/>
  <c r="L51" s="1"/>
  <c r="S52" i="2"/>
  <c r="Q52"/>
  <c r="R51"/>
  <c r="P51"/>
  <c r="G58" s="1"/>
  <c r="S50"/>
  <c r="Q50"/>
  <c r="R49"/>
  <c r="P49"/>
  <c r="G57" s="1"/>
  <c r="S48"/>
  <c r="Q48"/>
  <c r="R47"/>
  <c r="P47"/>
  <c r="G56" s="1"/>
  <c r="I56" s="1"/>
  <c r="S46"/>
  <c r="Q46"/>
  <c r="R45"/>
  <c r="P45"/>
  <c r="E56"/>
  <c r="R52"/>
  <c r="P52"/>
  <c r="S51"/>
  <c r="Q51"/>
  <c r="R50"/>
  <c r="P50"/>
  <c r="S49"/>
  <c r="Q49"/>
  <c r="R48"/>
  <c r="P48"/>
  <c r="S47"/>
  <c r="Q47"/>
  <c r="N53"/>
  <c r="L53"/>
  <c r="J53"/>
  <c r="H53"/>
  <c r="F53"/>
  <c r="D53"/>
  <c r="O45"/>
  <c r="S45"/>
  <c r="Q45"/>
  <c r="T10"/>
  <c r="T12"/>
  <c r="T14"/>
  <c r="T16"/>
  <c r="T51"/>
  <c r="E58"/>
  <c r="T49"/>
  <c r="T47"/>
  <c r="T52"/>
  <c r="T50"/>
  <c r="E57"/>
  <c r="T48"/>
  <c r="O53"/>
  <c r="S53"/>
  <c r="Q53"/>
  <c r="C53"/>
  <c r="P46"/>
  <c r="R46"/>
  <c r="R53" s="1"/>
  <c r="T22"/>
  <c r="P35"/>
  <c r="R35"/>
  <c r="T28"/>
  <c r="T30"/>
  <c r="T32"/>
  <c r="T34"/>
  <c r="P44"/>
  <c r="R44"/>
  <c r="T37"/>
  <c r="T39"/>
  <c r="T41"/>
  <c r="T43"/>
  <c r="T45"/>
  <c r="O44"/>
  <c r="Q44"/>
  <c r="T27"/>
  <c r="T35" s="1"/>
  <c r="T18"/>
  <c r="T19"/>
  <c r="T20"/>
  <c r="T23"/>
  <c r="T24"/>
  <c r="P26"/>
  <c r="R26"/>
  <c r="T17"/>
  <c r="O17"/>
  <c r="Q17"/>
  <c r="S17"/>
  <c r="M42" i="1"/>
  <c r="M41"/>
  <c r="M40"/>
  <c r="M39"/>
  <c r="M38"/>
  <c r="M37"/>
  <c r="M36"/>
  <c r="M35"/>
  <c r="M33"/>
  <c r="M32"/>
  <c r="M31"/>
  <c r="M30"/>
  <c r="M29"/>
  <c r="M28"/>
  <c r="M27"/>
  <c r="M26"/>
  <c r="M24"/>
  <c r="M23"/>
  <c r="M22"/>
  <c r="M21"/>
  <c r="M20"/>
  <c r="M19"/>
  <c r="M18"/>
  <c r="M17"/>
  <c r="M15"/>
  <c r="M14"/>
  <c r="M13"/>
  <c r="M12"/>
  <c r="M11"/>
  <c r="M10"/>
  <c r="M9"/>
  <c r="M8"/>
  <c r="J51"/>
  <c r="I51"/>
  <c r="H51"/>
  <c r="G51"/>
  <c r="J50"/>
  <c r="I50"/>
  <c r="H50"/>
  <c r="G50"/>
  <c r="J49"/>
  <c r="J53" s="1"/>
  <c r="I49"/>
  <c r="I53" s="1"/>
  <c r="H49"/>
  <c r="H53" s="1"/>
  <c r="G49"/>
  <c r="G53" s="1"/>
  <c r="L53" s="1"/>
  <c r="J48"/>
  <c r="I48"/>
  <c r="H48"/>
  <c r="G48"/>
  <c r="J47"/>
  <c r="I47"/>
  <c r="H47"/>
  <c r="G47"/>
  <c r="J46"/>
  <c r="I46"/>
  <c r="H46"/>
  <c r="G46"/>
  <c r="J45"/>
  <c r="I45"/>
  <c r="H45"/>
  <c r="G45"/>
  <c r="J44"/>
  <c r="I44"/>
  <c r="H44"/>
  <c r="G44"/>
  <c r="F51"/>
  <c r="E51"/>
  <c r="D51"/>
  <c r="C51"/>
  <c r="M51" s="1"/>
  <c r="F50"/>
  <c r="E50"/>
  <c r="D50"/>
  <c r="C50"/>
  <c r="M50" s="1"/>
  <c r="F49"/>
  <c r="F53" s="1"/>
  <c r="E49"/>
  <c r="E53" s="1"/>
  <c r="D49"/>
  <c r="D53" s="1"/>
  <c r="C49"/>
  <c r="M49" s="1"/>
  <c r="F48"/>
  <c r="E48"/>
  <c r="D48"/>
  <c r="C48"/>
  <c r="M48" s="1"/>
  <c r="F47"/>
  <c r="E47"/>
  <c r="D47"/>
  <c r="C47"/>
  <c r="M47" s="1"/>
  <c r="F46"/>
  <c r="E46"/>
  <c r="D46"/>
  <c r="C46"/>
  <c r="M46" s="1"/>
  <c r="F45"/>
  <c r="E45"/>
  <c r="D45"/>
  <c r="C45"/>
  <c r="M45" s="1"/>
  <c r="F44"/>
  <c r="E44"/>
  <c r="D44"/>
  <c r="C44"/>
  <c r="M44" s="1"/>
  <c r="J52"/>
  <c r="I52"/>
  <c r="H52"/>
  <c r="G52"/>
  <c r="L52" s="1"/>
  <c r="F52"/>
  <c r="E52"/>
  <c r="D52"/>
  <c r="C52"/>
  <c r="M52" s="1"/>
  <c r="L51"/>
  <c r="K51"/>
  <c r="L50"/>
  <c r="K50"/>
  <c r="L49"/>
  <c r="K49"/>
  <c r="L48"/>
  <c r="K48"/>
  <c r="L47"/>
  <c r="K47"/>
  <c r="L46"/>
  <c r="K46"/>
  <c r="L45"/>
  <c r="K45"/>
  <c r="L44"/>
  <c r="K44"/>
  <c r="J43"/>
  <c r="I43"/>
  <c r="H43"/>
  <c r="G43"/>
  <c r="F43"/>
  <c r="E43"/>
  <c r="D43"/>
  <c r="C43"/>
  <c r="M43" s="1"/>
  <c r="M34"/>
  <c r="M25"/>
  <c r="M16"/>
  <c r="K9"/>
  <c r="L9"/>
  <c r="K10"/>
  <c r="L10"/>
  <c r="K11"/>
  <c r="L11"/>
  <c r="K12"/>
  <c r="L12"/>
  <c r="K13"/>
  <c r="L13"/>
  <c r="K14"/>
  <c r="L14"/>
  <c r="K15"/>
  <c r="L15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L43"/>
  <c r="L8"/>
  <c r="K8"/>
  <c r="M51" i="3" l="1"/>
  <c r="D75"/>
  <c r="E75"/>
  <c r="F75"/>
  <c r="M52"/>
  <c r="T44" i="2"/>
  <c r="I58"/>
  <c r="T46"/>
  <c r="I57"/>
  <c r="T53"/>
  <c r="P53"/>
  <c r="T26"/>
  <c r="K43" i="1"/>
  <c r="C53"/>
  <c r="K52"/>
  <c r="K16"/>
  <c r="M53" l="1"/>
  <c r="K53"/>
</calcChain>
</file>

<file path=xl/sharedStrings.xml><?xml version="1.0" encoding="utf-8"?>
<sst xmlns="http://schemas.openxmlformats.org/spreadsheetml/2006/main" count="1069" uniqueCount="164">
  <si>
    <t>あり</t>
    <phoneticPr fontId="3"/>
  </si>
  <si>
    <t>なし</t>
    <phoneticPr fontId="3"/>
  </si>
  <si>
    <t>無回答</t>
    <rPh sb="0" eb="3">
      <t>ムカイトウ</t>
    </rPh>
    <phoneticPr fontId="3"/>
  </si>
  <si>
    <t>計</t>
    <rPh sb="0" eb="1">
      <t>ケイ</t>
    </rPh>
    <phoneticPr fontId="3"/>
  </si>
  <si>
    <t>男性</t>
    <rPh sb="0" eb="2">
      <t>ダンセイ</t>
    </rPh>
    <phoneticPr fontId="3"/>
  </si>
  <si>
    <r>
      <rPr>
        <sz val="9"/>
        <color indexed="8"/>
        <rFont val="MS Gothic"/>
        <family val="3"/>
        <charset val="128"/>
      </rPr>
      <t>伊豆</t>
    </r>
  </si>
  <si>
    <t>20～24歳</t>
    <rPh sb="5" eb="6">
      <t>サイ</t>
    </rPh>
    <phoneticPr fontId="4"/>
  </si>
  <si>
    <t>25～34歳</t>
    <rPh sb="5" eb="6">
      <t>サイ</t>
    </rPh>
    <phoneticPr fontId="4"/>
  </si>
  <si>
    <t>35～44歳</t>
    <rPh sb="5" eb="6">
      <t>サイ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</si>
  <si>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</si>
  <si>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</si>
  <si>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65～74歳</t>
    <rPh sb="5" eb="6">
      <t>サイ</t>
    </rPh>
    <phoneticPr fontId="5"/>
  </si>
  <si>
    <t>75～84歳</t>
    <rPh sb="5" eb="6">
      <t>サイ</t>
    </rPh>
    <phoneticPr fontId="4"/>
  </si>
  <si>
    <t>85歳以上</t>
    <rPh sb="2" eb="5">
      <t>サイイジョウ</t>
    </rPh>
    <phoneticPr fontId="4"/>
  </si>
  <si>
    <t>計</t>
    <rPh sb="0" eb="1">
      <t>ケイ</t>
    </rPh>
    <phoneticPr fontId="4"/>
  </si>
  <si>
    <r>
      <rPr>
        <sz val="9"/>
        <color indexed="8"/>
        <rFont val="MS Gothic"/>
        <family val="3"/>
        <charset val="128"/>
      </rPr>
      <t>東部</t>
    </r>
  </si>
  <si>
    <r>
      <rPr>
        <sz val="9"/>
        <color indexed="8"/>
        <rFont val="MS Gothic"/>
        <family val="3"/>
        <charset val="128"/>
      </rPr>
      <t>中部</t>
    </r>
  </si>
  <si>
    <r>
      <rPr>
        <sz val="9"/>
        <color indexed="8"/>
        <rFont val="MS Gothic"/>
        <family val="3"/>
        <charset val="128"/>
      </rPr>
      <t>西部</t>
    </r>
  </si>
  <si>
    <t>女性</t>
    <rPh sb="0" eb="2">
      <t>ジョセイ</t>
    </rPh>
    <phoneticPr fontId="3"/>
  </si>
  <si>
    <t>無回答除く</t>
    <rPh sb="0" eb="3">
      <t>ムカイトウ</t>
    </rPh>
    <rPh sb="3" eb="4">
      <t>ノゾ</t>
    </rPh>
    <phoneticPr fontId="3"/>
  </si>
  <si>
    <t>％</t>
    <phoneticPr fontId="3"/>
  </si>
  <si>
    <t>歯の本数</t>
    <rPh sb="0" eb="1">
      <t>ハ</t>
    </rPh>
    <rPh sb="2" eb="4">
      <t>ホンスウ</t>
    </rPh>
    <phoneticPr fontId="3"/>
  </si>
  <si>
    <t>20本未満</t>
    <rPh sb="2" eb="3">
      <t>ホン</t>
    </rPh>
    <rPh sb="3" eb="5">
      <t>ミマン</t>
    </rPh>
    <phoneticPr fontId="3"/>
  </si>
  <si>
    <t>20～24本未満</t>
    <rPh sb="5" eb="6">
      <t>ホン</t>
    </rPh>
    <rPh sb="6" eb="8">
      <t>ミマン</t>
    </rPh>
    <phoneticPr fontId="3"/>
  </si>
  <si>
    <t>24～28本未満</t>
    <rPh sb="5" eb="6">
      <t>ホン</t>
    </rPh>
    <rPh sb="6" eb="8">
      <t>ミマン</t>
    </rPh>
    <phoneticPr fontId="3"/>
  </si>
  <si>
    <t>28本以上</t>
    <rPh sb="2" eb="5">
      <t>ホンイジョウ</t>
    </rPh>
    <phoneticPr fontId="3"/>
  </si>
  <si>
    <t>（人）</t>
    <rPh sb="1" eb="2">
      <t>ニン</t>
    </rPh>
    <phoneticPr fontId="3"/>
  </si>
  <si>
    <t>無回答なし計</t>
    <rPh sb="0" eb="3">
      <t>ムカイトウ</t>
    </rPh>
    <rPh sb="5" eb="6">
      <t>ケイ</t>
    </rPh>
    <phoneticPr fontId="3"/>
  </si>
  <si>
    <t>35～44歳で28本以上</t>
    <rPh sb="5" eb="6">
      <t>サイ</t>
    </rPh>
    <rPh sb="9" eb="12">
      <t>ホンイジョウ</t>
    </rPh>
    <phoneticPr fontId="3"/>
  </si>
  <si>
    <t>55～64歳で24本以上</t>
    <rPh sb="5" eb="6">
      <t>サイ</t>
    </rPh>
    <rPh sb="9" eb="12">
      <t>ホンイジョウ</t>
    </rPh>
    <phoneticPr fontId="3"/>
  </si>
  <si>
    <t>75～84歳で20本以上</t>
    <rPh sb="5" eb="6">
      <t>サイ</t>
    </rPh>
    <rPh sb="9" eb="12">
      <t>ホンイジョウ</t>
    </rPh>
    <phoneticPr fontId="3"/>
  </si>
  <si>
    <t>BMI20以下</t>
    <rPh sb="5" eb="7">
      <t>イカ</t>
    </rPh>
    <phoneticPr fontId="3"/>
  </si>
  <si>
    <t>それ以上</t>
    <rPh sb="2" eb="4">
      <t>イジョウ</t>
    </rPh>
    <phoneticPr fontId="3"/>
  </si>
  <si>
    <t>割合</t>
    <rPh sb="0" eb="2">
      <t>ワリアイ</t>
    </rPh>
    <phoneticPr fontId="3"/>
  </si>
  <si>
    <t>出現率</t>
    <rPh sb="0" eb="2">
      <t>シュツゲン</t>
    </rPh>
    <rPh sb="2" eb="3">
      <t>リツ</t>
    </rPh>
    <phoneticPr fontId="3"/>
  </si>
  <si>
    <t>人口</t>
    <rPh sb="0" eb="2">
      <t>ジンコウ</t>
    </rPh>
    <phoneticPr fontId="3"/>
  </si>
  <si>
    <t>H25（県民）</t>
    <rPh sb="4" eb="6">
      <t>ケンミン</t>
    </rPh>
    <phoneticPr fontId="3"/>
  </si>
  <si>
    <t>H32</t>
    <phoneticPr fontId="3"/>
  </si>
  <si>
    <t>H37</t>
    <phoneticPr fontId="3"/>
  </si>
  <si>
    <t>歯間清掃用器具の使用</t>
    <rPh sb="0" eb="1">
      <t>シ</t>
    </rPh>
    <rPh sb="1" eb="2">
      <t>カン</t>
    </rPh>
    <rPh sb="2" eb="5">
      <t>セイソウヨウ</t>
    </rPh>
    <rPh sb="5" eb="7">
      <t>キグ</t>
    </rPh>
    <rPh sb="8" eb="10">
      <t>シヨウ</t>
    </rPh>
    <phoneticPr fontId="3"/>
  </si>
  <si>
    <t>何らかを使用</t>
  </si>
  <si>
    <t>使用なし</t>
  </si>
  <si>
    <t>無回答</t>
  </si>
  <si>
    <t>うち男性</t>
    <rPh sb="2" eb="4">
      <t>ダンセイ</t>
    </rPh>
    <phoneticPr fontId="3"/>
  </si>
  <si>
    <t>うち女性</t>
    <rPh sb="2" eb="4">
      <t>ジョセイ</t>
    </rPh>
    <phoneticPr fontId="3"/>
  </si>
  <si>
    <t>設問：「6ヶ月以上前から今まで持続する腰の痛み、手足の関節の痛みはありましたか」ア腰の痛み、イ手足の関節の痛み</t>
    <rPh sb="0" eb="2">
      <t>セツモン</t>
    </rPh>
    <rPh sb="6" eb="7">
      <t>ゲツ</t>
    </rPh>
    <rPh sb="7" eb="9">
      <t>イジョウ</t>
    </rPh>
    <rPh sb="9" eb="10">
      <t>マエ</t>
    </rPh>
    <rPh sb="12" eb="13">
      <t>イマ</t>
    </rPh>
    <rPh sb="15" eb="17">
      <t>ジゾク</t>
    </rPh>
    <rPh sb="19" eb="20">
      <t>コシ</t>
    </rPh>
    <rPh sb="21" eb="22">
      <t>イタ</t>
    </rPh>
    <rPh sb="24" eb="26">
      <t>テアシ</t>
    </rPh>
    <rPh sb="27" eb="29">
      <t>カンセツ</t>
    </rPh>
    <rPh sb="30" eb="31">
      <t>イタ</t>
    </rPh>
    <rPh sb="41" eb="42">
      <t>コシ</t>
    </rPh>
    <rPh sb="43" eb="44">
      <t>イタ</t>
    </rPh>
    <rPh sb="47" eb="49">
      <t>テアシ</t>
    </rPh>
    <rPh sb="50" eb="52">
      <t>カンセツ</t>
    </rPh>
    <rPh sb="53" eb="54">
      <t>イタ</t>
    </rPh>
    <phoneticPr fontId="3"/>
  </si>
  <si>
    <t>回答：１なかった、２かすかな痛み、３軽い痛み、４中くらいの痛み、５強い痛み、６非常に激しい痛み</t>
    <rPh sb="0" eb="2">
      <t>カイトウ</t>
    </rPh>
    <rPh sb="14" eb="15">
      <t>イタ</t>
    </rPh>
    <rPh sb="18" eb="19">
      <t>カル</t>
    </rPh>
    <rPh sb="20" eb="21">
      <t>イタ</t>
    </rPh>
    <rPh sb="24" eb="25">
      <t>チュウ</t>
    </rPh>
    <rPh sb="29" eb="30">
      <t>イタ</t>
    </rPh>
    <rPh sb="33" eb="34">
      <t>ツヨ</t>
    </rPh>
    <rPh sb="35" eb="36">
      <t>イタ</t>
    </rPh>
    <rPh sb="39" eb="41">
      <t>ヒジョウ</t>
    </rPh>
    <rPh sb="42" eb="43">
      <t>ハゲ</t>
    </rPh>
    <rPh sb="45" eb="46">
      <t>イタ</t>
    </rPh>
    <phoneticPr fontId="3"/>
  </si>
  <si>
    <t>ありの者の割合</t>
    <rPh sb="3" eb="4">
      <t>モノ</t>
    </rPh>
    <rPh sb="5" eb="7">
      <t>ワリアイ</t>
    </rPh>
    <phoneticPr fontId="3"/>
  </si>
  <si>
    <t>（％）</t>
    <phoneticPr fontId="3"/>
  </si>
  <si>
    <t>65歳以上（再掲）</t>
    <rPh sb="2" eb="3">
      <t>サイ</t>
    </rPh>
    <rPh sb="3" eb="5">
      <t>イジョウ</t>
    </rPh>
    <rPh sb="6" eb="8">
      <t>サイケイ</t>
    </rPh>
    <phoneticPr fontId="3"/>
  </si>
  <si>
    <t>（３）③高齢者の健康・・・「足腰に痛みのある高齢者（65歳以上）の割合の減少」（健康日本２１（第二次））</t>
    <rPh sb="4" eb="7">
      <t>コウレイシャ</t>
    </rPh>
    <rPh sb="8" eb="10">
      <t>ケンコウ</t>
    </rPh>
    <rPh sb="14" eb="16">
      <t>アシコシ</t>
    </rPh>
    <rPh sb="17" eb="18">
      <t>イタ</t>
    </rPh>
    <rPh sb="22" eb="25">
      <t>コウレイシャ</t>
    </rPh>
    <rPh sb="28" eb="31">
      <t>サイイジョウ</t>
    </rPh>
    <rPh sb="33" eb="35">
      <t>ワリアイ</t>
    </rPh>
    <rPh sb="36" eb="38">
      <t>ゲンショウ</t>
    </rPh>
    <rPh sb="40" eb="42">
      <t>ケンコウ</t>
    </rPh>
    <rPh sb="42" eb="44">
      <t>ニホン</t>
    </rPh>
    <rPh sb="47" eb="48">
      <t>ダイ</t>
    </rPh>
    <rPh sb="48" eb="50">
      <t>ニジ</t>
    </rPh>
    <phoneticPr fontId="3"/>
  </si>
  <si>
    <t>・「80歳（75～84歳）で20歯以上の自分の歯を有する者の割合の増加」</t>
  </si>
  <si>
    <t>・「60歳（55～64歳）で24歯以上の自分の歯を有する者の割合の増加」</t>
    <phoneticPr fontId="3"/>
  </si>
  <si>
    <t>・「40歳（35～44歳）で喪失歯のない者（28本以上の自分の歯を有する者）の割合の増加」</t>
    <rPh sb="14" eb="16">
      <t>ソウシツ</t>
    </rPh>
    <rPh sb="16" eb="17">
      <t>ハ</t>
    </rPh>
    <rPh sb="24" eb="25">
      <t>ホン</t>
    </rPh>
    <rPh sb="25" eb="27">
      <t>イジョウ</t>
    </rPh>
    <rPh sb="28" eb="30">
      <t>ジブン</t>
    </rPh>
    <rPh sb="31" eb="32">
      <t>ハ</t>
    </rPh>
    <rPh sb="33" eb="34">
      <t>ユウ</t>
    </rPh>
    <rPh sb="36" eb="37">
      <t>モノ</t>
    </rPh>
    <phoneticPr fontId="3"/>
  </si>
  <si>
    <t>人</t>
    <rPh sb="0" eb="1">
      <t>ニン</t>
    </rPh>
    <phoneticPr fontId="3"/>
  </si>
  <si>
    <r>
      <t>BMIを身長、体重より算出：　BMI=　体重(kg）／身長（m）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Ph sb="4" eb="6">
      <t>シンチョウ</t>
    </rPh>
    <rPh sb="7" eb="9">
      <t>タイジュウ</t>
    </rPh>
    <rPh sb="11" eb="13">
      <t>サンシュツ</t>
    </rPh>
    <rPh sb="20" eb="22">
      <t>タイジュウ</t>
    </rPh>
    <rPh sb="27" eb="29">
      <t>シンチョウ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</si>
  <si>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</si>
  <si>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</si>
  <si>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どちらかがある者（2～6と回答した者）</t>
    <rPh sb="7" eb="8">
      <t>モノ</t>
    </rPh>
    <rPh sb="13" eb="15">
      <t>カイトウ</t>
    </rPh>
    <rPh sb="17" eb="18">
      <t>モノ</t>
    </rPh>
    <phoneticPr fontId="3"/>
  </si>
  <si>
    <t>(人）</t>
    <rPh sb="1" eb="2">
      <t>ニン</t>
    </rPh>
    <phoneticPr fontId="3"/>
  </si>
  <si>
    <t>BMI20未満の者</t>
    <rPh sb="5" eb="7">
      <t>ミマン</t>
    </rPh>
    <rPh sb="8" eb="9">
      <t>モノ</t>
    </rPh>
    <phoneticPr fontId="3"/>
  </si>
  <si>
    <t>（％）</t>
    <phoneticPr fontId="3"/>
  </si>
  <si>
    <t>（３）③高齢者の健康・・・「低栄養傾向（BMI20以下）の高齢者（65歳以上）の割合の増加の抑制」（健康日本２１（第二次））</t>
    <rPh sb="4" eb="7">
      <t>コウレイシャ</t>
    </rPh>
    <rPh sb="8" eb="10">
      <t>ケンコウ</t>
    </rPh>
    <rPh sb="14" eb="17">
      <t>テイエイヨウ</t>
    </rPh>
    <rPh sb="17" eb="19">
      <t>ケイコウ</t>
    </rPh>
    <rPh sb="25" eb="27">
      <t>イカ</t>
    </rPh>
    <rPh sb="29" eb="32">
      <t>コウレイシャ</t>
    </rPh>
    <rPh sb="35" eb="38">
      <t>サイイジョウ</t>
    </rPh>
    <rPh sb="40" eb="42">
      <t>ワリアイ</t>
    </rPh>
    <rPh sb="43" eb="45">
      <t>ゾウカ</t>
    </rPh>
    <rPh sb="46" eb="48">
      <t>ヨクセイ</t>
    </rPh>
    <rPh sb="50" eb="52">
      <t>ケンコウ</t>
    </rPh>
    <rPh sb="52" eb="54">
      <t>ニホン</t>
    </rPh>
    <rPh sb="57" eb="58">
      <t>ダイ</t>
    </rPh>
    <rPh sb="58" eb="60">
      <t>ニジ</t>
    </rPh>
    <phoneticPr fontId="3"/>
  </si>
  <si>
    <t>65歳以上(再掲）</t>
    <rPh sb="2" eb="5">
      <t>サイイジョウ</t>
    </rPh>
    <rPh sb="6" eb="8">
      <t>サイケイ</t>
    </rPh>
    <phoneticPr fontId="3"/>
  </si>
  <si>
    <t>割合(無回答除く）</t>
    <rPh sb="0" eb="2">
      <t>ワリアイ</t>
    </rPh>
    <rPh sb="3" eb="6">
      <t>ムカイトウ</t>
    </rPh>
    <rPh sb="6" eb="7">
      <t>ノゾ</t>
    </rPh>
    <phoneticPr fontId="3"/>
  </si>
  <si>
    <t>静岡県の将来推計人口</t>
    <rPh sb="0" eb="3">
      <t>シズオカケン</t>
    </rPh>
    <rPh sb="4" eb="6">
      <t>ショウライ</t>
    </rPh>
    <rPh sb="6" eb="8">
      <t>スイケイ</t>
    </rPh>
    <rPh sb="8" eb="10">
      <t>ジンコウ</t>
    </rPh>
    <phoneticPr fontId="3"/>
  </si>
  <si>
    <t>(1)平成22(2010)年</t>
  </si>
  <si>
    <t>(2)平成27(2015)年</t>
  </si>
  <si>
    <t>(3)平成32(2020)年</t>
  </si>
  <si>
    <t>(4)平成37(2025)年</t>
  </si>
  <si>
    <t>年齢階級</t>
  </si>
  <si>
    <t>人　口</t>
    <phoneticPr fontId="3"/>
  </si>
  <si>
    <t>総　数</t>
  </si>
  <si>
    <t>男</t>
  </si>
  <si>
    <t>女</t>
  </si>
  <si>
    <t>65～69歳</t>
  </si>
  <si>
    <t>70～74歳</t>
  </si>
  <si>
    <t>75～79歳</t>
  </si>
  <si>
    <t>80～84歳</t>
  </si>
  <si>
    <t>85歳以上</t>
    <rPh sb="2" eb="5">
      <t>サイイジョウ</t>
    </rPh>
    <phoneticPr fontId="3"/>
  </si>
  <si>
    <t>BMI20以下出現率</t>
    <rPh sb="5" eb="7">
      <t>イカ</t>
    </rPh>
    <rPh sb="7" eb="9">
      <t>シュツゲン</t>
    </rPh>
    <rPh sb="9" eb="10">
      <t>リツ</t>
    </rPh>
    <phoneticPr fontId="3"/>
  </si>
  <si>
    <t>調査人数</t>
    <rPh sb="0" eb="2">
      <t>チョウサ</t>
    </rPh>
    <rPh sb="2" eb="4">
      <t>ニンズウ</t>
    </rPh>
    <phoneticPr fontId="3"/>
  </si>
  <si>
    <t>○低栄養傾向の者の目標値算出のための推計</t>
    <rPh sb="1" eb="4">
      <t>テイエイヨウ</t>
    </rPh>
    <rPh sb="4" eb="6">
      <t>ケイコウ</t>
    </rPh>
    <rPh sb="7" eb="8">
      <t>モノ</t>
    </rPh>
    <rPh sb="9" eb="12">
      <t>モクヒョウチ</t>
    </rPh>
    <rPh sb="12" eb="14">
      <t>サンシュツ</t>
    </rPh>
    <rPh sb="18" eb="20">
      <t>スイケイ</t>
    </rPh>
    <phoneticPr fontId="3"/>
  </si>
  <si>
    <t>（５）⑥歯・口腔の健康（健康日本２１(第二次））</t>
    <rPh sb="4" eb="5">
      <t>ハ</t>
    </rPh>
    <rPh sb="6" eb="8">
      <t>コウクウ</t>
    </rPh>
    <rPh sb="9" eb="11">
      <t>ケンコウ</t>
    </rPh>
    <rPh sb="12" eb="14">
      <t>ケンコウ</t>
    </rPh>
    <rPh sb="14" eb="16">
      <t>ニホン</t>
    </rPh>
    <rPh sb="19" eb="20">
      <t>ダイ</t>
    </rPh>
    <rPh sb="20" eb="22">
      <t>ニジ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</si>
  <si>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</si>
  <si>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</si>
  <si>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計</t>
    <rPh sb="0" eb="1">
      <t>ケイ</t>
    </rPh>
    <phoneticPr fontId="3"/>
  </si>
  <si>
    <t>無回答なし計</t>
    <rPh sb="0" eb="3">
      <t>ムカイトウ</t>
    </rPh>
    <rPh sb="5" eb="6">
      <t>ケイ</t>
    </rPh>
    <phoneticPr fontId="3"/>
  </si>
  <si>
    <t>歯間清掃器具を使用する人の割合（20～64歳）（ふじのくに健康増進計画）</t>
    <rPh sb="0" eb="1">
      <t>シ</t>
    </rPh>
    <rPh sb="1" eb="2">
      <t>カン</t>
    </rPh>
    <rPh sb="2" eb="4">
      <t>セイソウ</t>
    </rPh>
    <rPh sb="4" eb="6">
      <t>キグ</t>
    </rPh>
    <rPh sb="7" eb="9">
      <t>シヨウ</t>
    </rPh>
    <rPh sb="11" eb="12">
      <t>ヒト</t>
    </rPh>
    <rPh sb="13" eb="15">
      <t>ワリアイ</t>
    </rPh>
    <rPh sb="21" eb="22">
      <t>サイ</t>
    </rPh>
    <rPh sb="29" eb="31">
      <t>ケンコウ</t>
    </rPh>
    <rPh sb="31" eb="33">
      <t>ゾウシン</t>
    </rPh>
    <rPh sb="33" eb="35">
      <t>ケイカク</t>
    </rPh>
    <phoneticPr fontId="3"/>
  </si>
  <si>
    <t>歯間清掃器具を使用する人の割合（20～64歳）</t>
    <rPh sb="21" eb="22">
      <t>サイ</t>
    </rPh>
    <phoneticPr fontId="3"/>
  </si>
  <si>
    <t>％</t>
    <phoneticPr fontId="3"/>
  </si>
  <si>
    <t>H25健康に関する意識調査</t>
    <rPh sb="3" eb="5">
      <t>ケンコウ</t>
    </rPh>
    <rPh sb="6" eb="7">
      <t>カン</t>
    </rPh>
    <rPh sb="9" eb="11">
      <t>イシキ</t>
    </rPh>
    <rPh sb="11" eb="13">
      <t>チョウサ</t>
    </rPh>
    <phoneticPr fontId="3"/>
  </si>
  <si>
    <t>男性BMIによる肥満判定</t>
    <rPh sb="0" eb="2">
      <t>ダンセイ</t>
    </rPh>
    <rPh sb="8" eb="10">
      <t>ヒマン</t>
    </rPh>
    <rPh sb="10" eb="12">
      <t>ハンテイ</t>
    </rPh>
    <phoneticPr fontId="3"/>
  </si>
  <si>
    <t>女性BMIによる肥満判定</t>
    <rPh sb="0" eb="2">
      <t>ジョセイ</t>
    </rPh>
    <rPh sb="8" eb="10">
      <t>ヒマン</t>
    </rPh>
    <rPh sb="10" eb="12">
      <t>ハンテイ</t>
    </rPh>
    <phoneticPr fontId="3"/>
  </si>
  <si>
    <t>やせ</t>
    <phoneticPr fontId="3"/>
  </si>
  <si>
    <t>ふつう</t>
    <phoneticPr fontId="3"/>
  </si>
  <si>
    <t>肥満</t>
    <rPh sb="0" eb="2">
      <t>ヒマン</t>
    </rPh>
    <phoneticPr fontId="3"/>
  </si>
  <si>
    <t>年齢の割合</t>
    <rPh sb="0" eb="2">
      <t>ネンレイ</t>
    </rPh>
    <rPh sb="3" eb="5">
      <t>ワリアイ</t>
    </rPh>
    <phoneticPr fontId="3"/>
  </si>
  <si>
    <t>肥満の割合</t>
    <rPh sb="0" eb="2">
      <t>ヒマン</t>
    </rPh>
    <rPh sb="3" eb="5">
      <t>ワリアイ</t>
    </rPh>
    <phoneticPr fontId="3"/>
  </si>
  <si>
    <t>20歳代</t>
    <rPh sb="2" eb="4">
      <t>サイダイ</t>
    </rPh>
    <phoneticPr fontId="3"/>
  </si>
  <si>
    <t>40歳代</t>
    <rPh sb="2" eb="4">
      <t>サイダイ</t>
    </rPh>
    <phoneticPr fontId="3"/>
  </si>
  <si>
    <t>30歳代</t>
    <rPh sb="2" eb="4">
      <t>サイダイ</t>
    </rPh>
    <phoneticPr fontId="3"/>
  </si>
  <si>
    <t>50歳代</t>
    <rPh sb="2" eb="4">
      <t>サイダイ</t>
    </rPh>
    <phoneticPr fontId="3"/>
  </si>
  <si>
    <t>60歳代</t>
    <rPh sb="2" eb="4">
      <t>サイダイ</t>
    </rPh>
    <phoneticPr fontId="3"/>
  </si>
  <si>
    <t xml:space="preserve">   20～24</t>
  </si>
  <si>
    <t xml:space="preserve">   25～29</t>
  </si>
  <si>
    <t xml:space="preserve">   30～34</t>
  </si>
  <si>
    <t xml:space="preserve">   35～39</t>
  </si>
  <si>
    <t xml:space="preserve">   40～44</t>
  </si>
  <si>
    <t xml:space="preserve">   45～49</t>
  </si>
  <si>
    <t xml:space="preserve">   50～54</t>
  </si>
  <si>
    <t xml:space="preserve">   55～59</t>
  </si>
  <si>
    <t xml:space="preserve">   60～64</t>
  </si>
  <si>
    <t xml:space="preserve">   65～69</t>
  </si>
  <si>
    <t>5年後と想定</t>
    <rPh sb="1" eb="3">
      <t>ネンゴ</t>
    </rPh>
    <rPh sb="4" eb="6">
      <t>ソウテイ</t>
    </rPh>
    <phoneticPr fontId="3"/>
  </si>
  <si>
    <t>10年後と想定</t>
    <rPh sb="2" eb="4">
      <t>ネンゴ</t>
    </rPh>
    <rPh sb="5" eb="7">
      <t>ソウテイ</t>
    </rPh>
    <phoneticPr fontId="3"/>
  </si>
  <si>
    <t>H25</t>
    <phoneticPr fontId="3"/>
  </si>
  <si>
    <t>肥満者割合</t>
    <rPh sb="0" eb="2">
      <t>ヒマン</t>
    </rPh>
    <rPh sb="2" eb="3">
      <t>シャ</t>
    </rPh>
    <rPh sb="3" eb="5">
      <t>ワリアイ</t>
    </rPh>
    <phoneticPr fontId="3"/>
  </si>
  <si>
    <t>20～24</t>
    <phoneticPr fontId="3"/>
  </si>
  <si>
    <t>40～44</t>
    <phoneticPr fontId="3"/>
  </si>
  <si>
    <t>25～29</t>
    <phoneticPr fontId="3"/>
  </si>
  <si>
    <t>45～49</t>
    <phoneticPr fontId="3"/>
  </si>
  <si>
    <t>30～34</t>
    <phoneticPr fontId="3"/>
  </si>
  <si>
    <t>50～54</t>
    <phoneticPr fontId="3"/>
  </si>
  <si>
    <t>35～39</t>
    <phoneticPr fontId="3"/>
  </si>
  <si>
    <t>55～59</t>
    <phoneticPr fontId="3"/>
  </si>
  <si>
    <t>60～64</t>
    <phoneticPr fontId="3"/>
  </si>
  <si>
    <t>65～69</t>
    <phoneticPr fontId="3"/>
  </si>
  <si>
    <t>ありの者の割合（無回答除く）</t>
    <rPh sb="3" eb="4">
      <t>モノ</t>
    </rPh>
    <rPh sb="5" eb="7">
      <t>ワリアイ</t>
    </rPh>
    <rPh sb="8" eb="11">
      <t>ムカイトウ</t>
    </rPh>
    <rPh sb="11" eb="12">
      <t>ノゾ</t>
    </rPh>
    <phoneticPr fontId="3"/>
  </si>
  <si>
    <t>女性711.2人（千人当たり）</t>
    <rPh sb="0" eb="2">
      <t>ジョセイ</t>
    </rPh>
    <rPh sb="7" eb="8">
      <t>ニン</t>
    </rPh>
    <rPh sb="9" eb="11">
      <t>センニン</t>
    </rPh>
    <rPh sb="11" eb="12">
      <t>ア</t>
    </rPh>
    <phoneticPr fontId="3"/>
  </si>
  <si>
    <t>※「足腰に痛みのある高齢者（65歳以上）の割合」　　男性683.8人（千人当たり）</t>
    <rPh sb="26" eb="28">
      <t>ダンセイ</t>
    </rPh>
    <rPh sb="33" eb="34">
      <t>ニン</t>
    </rPh>
    <rPh sb="35" eb="37">
      <t>センニン</t>
    </rPh>
    <rPh sb="37" eb="38">
      <t>ア</t>
    </rPh>
    <phoneticPr fontId="3"/>
  </si>
  <si>
    <t>ほぼ毎日</t>
    <rPh sb="2" eb="4">
      <t>マイニチ</t>
    </rPh>
    <phoneticPr fontId="3"/>
  </si>
  <si>
    <t>週に数回程度</t>
    <rPh sb="0" eb="1">
      <t>シュウ</t>
    </rPh>
    <rPh sb="2" eb="4">
      <t>スウカイ</t>
    </rPh>
    <rPh sb="4" eb="6">
      <t>テイド</t>
    </rPh>
    <phoneticPr fontId="3"/>
  </si>
  <si>
    <t>週に1回程度</t>
    <rPh sb="0" eb="1">
      <t>シュウ</t>
    </rPh>
    <rPh sb="3" eb="4">
      <t>カイ</t>
    </rPh>
    <rPh sb="4" eb="6">
      <t>テイド</t>
    </rPh>
    <phoneticPr fontId="3"/>
  </si>
  <si>
    <t>月に1回程度</t>
    <rPh sb="0" eb="1">
      <t>ツキ</t>
    </rPh>
    <rPh sb="3" eb="4">
      <t>カイ</t>
    </rPh>
    <rPh sb="4" eb="6">
      <t>テイド</t>
    </rPh>
    <phoneticPr fontId="3"/>
  </si>
  <si>
    <t>全くなかった</t>
    <rPh sb="0" eb="1">
      <t>マッタ</t>
    </rPh>
    <phoneticPr fontId="3"/>
  </si>
  <si>
    <t>行かなかった</t>
    <rPh sb="0" eb="1">
      <t>イ</t>
    </rPh>
    <phoneticPr fontId="3"/>
  </si>
  <si>
    <t>合計</t>
  </si>
  <si>
    <t>20歳代</t>
    <rPh sb="2" eb="4">
      <t>サイダイ</t>
    </rPh>
    <phoneticPr fontId="4"/>
  </si>
  <si>
    <t>30歳代</t>
    <rPh sb="2" eb="4">
      <t>サイダイ</t>
    </rPh>
    <phoneticPr fontId="4"/>
  </si>
  <si>
    <t>40歳代</t>
    <rPh sb="2" eb="4">
      <t>サイダイ</t>
    </rPh>
    <phoneticPr fontId="4"/>
  </si>
  <si>
    <t>50歳代</t>
    <rPh sb="2" eb="4">
      <t>サイダイ</t>
    </rPh>
    <phoneticPr fontId="4"/>
  </si>
  <si>
    <t>60歳代</t>
    <rPh sb="2" eb="4">
      <t>サイダイ</t>
    </rPh>
    <phoneticPr fontId="4"/>
  </si>
  <si>
    <t>70歳以上</t>
    <rPh sb="2" eb="5">
      <t>サイイジョウ</t>
    </rPh>
    <phoneticPr fontId="5"/>
  </si>
  <si>
    <t>１　家庭</t>
    <rPh sb="2" eb="4">
      <t>カテイ</t>
    </rPh>
    <phoneticPr fontId="3"/>
  </si>
  <si>
    <t>割合（％）</t>
    <rPh sb="0" eb="2">
      <t>ワリアイ</t>
    </rPh>
    <phoneticPr fontId="3"/>
  </si>
  <si>
    <t>家庭は「ほぼ毎日」</t>
    <rPh sb="0" eb="2">
      <t>カテイ</t>
    </rPh>
    <rPh sb="6" eb="8">
      <t>マイニチ</t>
    </rPh>
    <phoneticPr fontId="3"/>
  </si>
  <si>
    <t>％</t>
    <phoneticPr fontId="3"/>
  </si>
  <si>
    <t>※「行かなかった」除く</t>
    <rPh sb="2" eb="3">
      <t>イ</t>
    </rPh>
    <rPh sb="9" eb="10">
      <t>ノゾ</t>
    </rPh>
    <phoneticPr fontId="3"/>
  </si>
  <si>
    <t>２　職場</t>
    <rPh sb="2" eb="4">
      <t>ショクバ</t>
    </rPh>
    <phoneticPr fontId="3"/>
  </si>
  <si>
    <t>3　飲食店</t>
    <rPh sb="2" eb="4">
      <t>インショク</t>
    </rPh>
    <rPh sb="4" eb="5">
      <t>テン</t>
    </rPh>
    <phoneticPr fontId="3"/>
  </si>
  <si>
    <t>受動喫煙を受けている者の割合（非喫煙者における状況）</t>
    <rPh sb="0" eb="2">
      <t>ジュドウ</t>
    </rPh>
    <rPh sb="2" eb="4">
      <t>キツエン</t>
    </rPh>
    <rPh sb="5" eb="6">
      <t>ウ</t>
    </rPh>
    <rPh sb="10" eb="11">
      <t>モノ</t>
    </rPh>
    <rPh sb="12" eb="14">
      <t>ワリアイ</t>
    </rPh>
    <rPh sb="15" eb="16">
      <t>ヒ</t>
    </rPh>
    <rPh sb="16" eb="18">
      <t>キツエン</t>
    </rPh>
    <rPh sb="18" eb="19">
      <t>シャ</t>
    </rPh>
    <rPh sb="23" eb="25">
      <t>ジョウキョウ</t>
    </rPh>
    <phoneticPr fontId="3"/>
  </si>
  <si>
    <t>４　遊技場</t>
    <rPh sb="2" eb="5">
      <t>ユウギジョウ</t>
    </rPh>
    <phoneticPr fontId="3"/>
  </si>
  <si>
    <t>５　行政機関</t>
    <rPh sb="2" eb="4">
      <t>ギョウセイ</t>
    </rPh>
    <rPh sb="4" eb="6">
      <t>キカン</t>
    </rPh>
    <phoneticPr fontId="3"/>
  </si>
  <si>
    <t>６　医療機関</t>
    <rPh sb="2" eb="4">
      <t>イリョウ</t>
    </rPh>
    <rPh sb="4" eb="6">
      <t>キカン</t>
    </rPh>
    <phoneticPr fontId="3"/>
  </si>
  <si>
    <t>７　理美容店、エステ</t>
    <rPh sb="2" eb="3">
      <t>リ</t>
    </rPh>
    <rPh sb="3" eb="5">
      <t>ビヨウ</t>
    </rPh>
    <rPh sb="5" eb="6">
      <t>テン</t>
    </rPh>
    <phoneticPr fontId="3"/>
  </si>
  <si>
    <t>８　宿泊施設</t>
    <rPh sb="2" eb="4">
      <t>シュクハク</t>
    </rPh>
    <rPh sb="4" eb="6">
      <t>シセツ</t>
    </rPh>
    <phoneticPr fontId="3"/>
  </si>
  <si>
    <t>就業又は何らかの地域活動をしている高齢者（60歳以上）の割合</t>
    <rPh sb="0" eb="2">
      <t>シュウギョウ</t>
    </rPh>
    <rPh sb="2" eb="3">
      <t>マタ</t>
    </rPh>
    <rPh sb="4" eb="5">
      <t>ナン</t>
    </rPh>
    <rPh sb="8" eb="10">
      <t>チイキ</t>
    </rPh>
    <rPh sb="10" eb="12">
      <t>カツドウ</t>
    </rPh>
    <rPh sb="17" eb="20">
      <t>コウレイシャ</t>
    </rPh>
    <rPh sb="23" eb="26">
      <t>サイイジョウ</t>
    </rPh>
    <rPh sb="28" eb="30">
      <t>ワリアイ</t>
    </rPh>
    <phoneticPr fontId="3"/>
  </si>
  <si>
    <t>ある</t>
  </si>
  <si>
    <t>ない</t>
  </si>
  <si>
    <t>（再掲）</t>
    <rPh sb="1" eb="3">
      <t>サイケイ</t>
    </rPh>
    <phoneticPr fontId="3"/>
  </si>
  <si>
    <t>60歳以上</t>
    <rPh sb="2" eb="5">
      <t>サイイジョウ</t>
    </rPh>
    <phoneticPr fontId="3"/>
  </si>
  <si>
    <t>就業又は何らかの地域活動をしている高齢者（60歳以上）</t>
    <rPh sb="0" eb="2">
      <t>シュウギョウ</t>
    </rPh>
    <rPh sb="2" eb="3">
      <t>マタ</t>
    </rPh>
    <rPh sb="4" eb="5">
      <t>ナン</t>
    </rPh>
    <rPh sb="8" eb="10">
      <t>チイキ</t>
    </rPh>
    <rPh sb="10" eb="12">
      <t>カツドウ</t>
    </rPh>
    <rPh sb="17" eb="20">
      <t>コウレイシャ</t>
    </rPh>
    <rPh sb="23" eb="26">
      <t>サイイジョウ</t>
    </rPh>
    <phoneticPr fontId="3"/>
  </si>
  <si>
    <t>％</t>
    <phoneticPr fontId="3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</si>
</sst>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#,##0_ "/>
    <numFmt numFmtId="178" formatCode="0_);[Red]\(0\)"/>
    <numFmt numFmtId="179" formatCode="0.0_);[Red]\(0.0\)"/>
    <numFmt numFmtId="180" formatCode="0.00_ "/>
    <numFmt numFmtId="181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9"/>
      <color indexed="8"/>
      <name val="MS 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7" fillId="0" borderId="0"/>
    <xf numFmtId="0" fontId="1" fillId="0" borderId="0"/>
  </cellStyleXfs>
  <cellXfs count="308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/>
    </xf>
    <xf numFmtId="176" fontId="0" fillId="2" borderId="0" xfId="0" applyNumberFormat="1" applyFill="1" applyBorder="1" applyAlignment="1">
      <alignment vertical="center" shrinkToFit="1"/>
    </xf>
    <xf numFmtId="176" fontId="0" fillId="2" borderId="22" xfId="0" applyNumberFormat="1" applyFill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7" fontId="0" fillId="0" borderId="26" xfId="0" applyNumberForma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176" fontId="0" fillId="2" borderId="24" xfId="0" applyNumberFormat="1" applyFill="1" applyBorder="1" applyAlignment="1">
      <alignment vertical="center" shrinkToFit="1"/>
    </xf>
    <xf numFmtId="178" fontId="0" fillId="0" borderId="8" xfId="0" applyNumberFormat="1" applyBorder="1" applyAlignment="1">
      <alignment vertical="center" shrinkToFit="1"/>
    </xf>
    <xf numFmtId="178" fontId="0" fillId="0" borderId="9" xfId="0" applyNumberFormat="1" applyBorder="1" applyAlignment="1">
      <alignment vertical="center" shrinkToFit="1"/>
    </xf>
    <xf numFmtId="178" fontId="0" fillId="0" borderId="10" xfId="0" applyNumberFormat="1" applyBorder="1" applyAlignment="1">
      <alignment vertical="center" shrinkToFit="1"/>
    </xf>
    <xf numFmtId="178" fontId="0" fillId="2" borderId="9" xfId="0" applyNumberFormat="1" applyFill="1" applyBorder="1" applyAlignment="1">
      <alignment vertical="center" shrinkToFit="1"/>
    </xf>
    <xf numFmtId="178" fontId="0" fillId="0" borderId="2" xfId="0" applyNumberFormat="1" applyBorder="1" applyAlignment="1">
      <alignment vertical="center" shrinkToFit="1"/>
    </xf>
    <xf numFmtId="178" fontId="0" fillId="0" borderId="3" xfId="0" applyNumberFormat="1" applyBorder="1" applyAlignment="1">
      <alignment vertical="center" shrinkToFit="1"/>
    </xf>
    <xf numFmtId="178" fontId="0" fillId="0" borderId="4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6" fontId="0" fillId="0" borderId="32" xfId="0" applyNumberFormat="1" applyBorder="1" applyAlignment="1">
      <alignment vertical="center" shrinkToFit="1"/>
    </xf>
    <xf numFmtId="176" fontId="0" fillId="0" borderId="35" xfId="0" applyNumberFormat="1" applyBorder="1" applyAlignment="1">
      <alignment vertical="center" shrinkToFit="1"/>
    </xf>
    <xf numFmtId="0" fontId="2" fillId="0" borderId="38" xfId="1" applyFont="1" applyBorder="1" applyAlignment="1">
      <alignment horizontal="center" vertical="top" shrinkToFit="1"/>
    </xf>
    <xf numFmtId="0" fontId="2" fillId="0" borderId="39" xfId="1" applyFont="1" applyBorder="1" applyAlignment="1">
      <alignment horizontal="center" vertical="top" shrinkToFit="1"/>
    </xf>
    <xf numFmtId="0" fontId="2" fillId="0" borderId="40" xfId="1" applyFont="1" applyFill="1" applyBorder="1" applyAlignment="1">
      <alignment horizontal="center" vertical="top" shrinkToFit="1"/>
    </xf>
    <xf numFmtId="0" fontId="2" fillId="0" borderId="13" xfId="1" applyFont="1" applyFill="1" applyBorder="1" applyAlignment="1">
      <alignment horizontal="center" vertical="top" shrinkToFit="1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12" xfId="0" applyNumberFormat="1" applyBorder="1" applyAlignment="1">
      <alignment vertical="center" shrinkToFit="1"/>
    </xf>
    <xf numFmtId="178" fontId="0" fillId="0" borderId="0" xfId="0" applyNumberFormat="1" applyBorder="1" applyAlignment="1">
      <alignment vertical="center" shrinkToFit="1"/>
    </xf>
    <xf numFmtId="0" fontId="0" fillId="0" borderId="39" xfId="0" applyBorder="1" applyAlignment="1">
      <alignment horizontal="center" vertical="center" shrinkToFit="1"/>
    </xf>
    <xf numFmtId="178" fontId="0" fillId="0" borderId="32" xfId="0" applyNumberFormat="1" applyBorder="1" applyAlignment="1">
      <alignment vertical="center" shrinkToFit="1"/>
    </xf>
    <xf numFmtId="178" fontId="0" fillId="0" borderId="34" xfId="0" applyNumberFormat="1" applyBorder="1" applyAlignment="1">
      <alignment vertical="center" shrinkToFit="1"/>
    </xf>
    <xf numFmtId="178" fontId="0" fillId="0" borderId="35" xfId="0" applyNumberFormat="1" applyBorder="1" applyAlignment="1">
      <alignment vertical="center" shrinkToFit="1"/>
    </xf>
    <xf numFmtId="178" fontId="0" fillId="0" borderId="33" xfId="0" applyNumberFormat="1" applyBorder="1" applyAlignment="1">
      <alignment vertical="center" shrinkToFit="1"/>
    </xf>
    <xf numFmtId="176" fontId="0" fillId="0" borderId="34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37" xfId="0" applyNumberFormat="1" applyBorder="1" applyAlignment="1">
      <alignment vertical="center" shrinkToFit="1"/>
    </xf>
    <xf numFmtId="176" fontId="0" fillId="0" borderId="41" xfId="0" applyNumberFormat="1" applyBorder="1" applyAlignment="1">
      <alignment vertical="center" shrinkToFit="1"/>
    </xf>
    <xf numFmtId="178" fontId="0" fillId="0" borderId="43" xfId="0" applyNumberFormat="1" applyBorder="1" applyAlignment="1">
      <alignment vertical="center" shrinkToFit="1"/>
    </xf>
    <xf numFmtId="178" fontId="0" fillId="0" borderId="44" xfId="0" applyNumberFormat="1" applyBorder="1" applyAlignment="1">
      <alignment vertical="center" shrinkToFit="1"/>
    </xf>
    <xf numFmtId="178" fontId="0" fillId="0" borderId="45" xfId="0" applyNumberFormat="1" applyBorder="1" applyAlignment="1">
      <alignment vertical="center" shrinkToFit="1"/>
    </xf>
    <xf numFmtId="178" fontId="0" fillId="0" borderId="46" xfId="0" applyNumberFormat="1" applyBorder="1" applyAlignment="1">
      <alignment vertical="center" shrinkToFit="1"/>
    </xf>
    <xf numFmtId="0" fontId="0" fillId="3" borderId="14" xfId="0" applyFill="1" applyBorder="1" applyAlignment="1">
      <alignment horizontal="center" vertical="center" shrinkToFit="1"/>
    </xf>
    <xf numFmtId="178" fontId="0" fillId="3" borderId="15" xfId="0" applyNumberFormat="1" applyFill="1" applyBorder="1" applyAlignment="1">
      <alignment vertical="center" shrinkToFit="1"/>
    </xf>
    <xf numFmtId="178" fontId="0" fillId="3" borderId="16" xfId="0" applyNumberFormat="1" applyFill="1" applyBorder="1" applyAlignment="1">
      <alignment vertical="center" shrinkToFit="1"/>
    </xf>
    <xf numFmtId="178" fontId="0" fillId="3" borderId="17" xfId="0" applyNumberFormat="1" applyFill="1" applyBorder="1" applyAlignment="1">
      <alignment vertical="center" shrinkToFit="1"/>
    </xf>
    <xf numFmtId="178" fontId="0" fillId="3" borderId="14" xfId="0" applyNumberFormat="1" applyFill="1" applyBorder="1" applyAlignment="1">
      <alignment vertical="center" shrinkToFit="1"/>
    </xf>
    <xf numFmtId="176" fontId="0" fillId="3" borderId="15" xfId="0" applyNumberFormat="1" applyFill="1" applyBorder="1" applyAlignment="1">
      <alignment vertical="center" shrinkToFit="1"/>
    </xf>
    <xf numFmtId="176" fontId="0" fillId="3" borderId="16" xfId="0" applyNumberFormat="1" applyFill="1" applyBorder="1" applyAlignment="1">
      <alignment vertical="center" shrinkToFit="1"/>
    </xf>
    <xf numFmtId="176" fontId="0" fillId="3" borderId="17" xfId="0" applyNumberFormat="1" applyFill="1" applyBorder="1" applyAlignment="1">
      <alignment vertical="center" shrinkToFit="1"/>
    </xf>
    <xf numFmtId="0" fontId="0" fillId="3" borderId="13" xfId="0" applyFill="1" applyBorder="1" applyAlignment="1">
      <alignment horizontal="center" vertical="center" shrinkToFit="1"/>
    </xf>
    <xf numFmtId="178" fontId="0" fillId="3" borderId="38" xfId="0" applyNumberFormat="1" applyFill="1" applyBorder="1" applyAlignment="1">
      <alignment vertical="center" shrinkToFit="1"/>
    </xf>
    <xf numFmtId="178" fontId="0" fillId="3" borderId="39" xfId="0" applyNumberFormat="1" applyFill="1" applyBorder="1" applyAlignment="1">
      <alignment vertical="center" shrinkToFit="1"/>
    </xf>
    <xf numFmtId="178" fontId="0" fillId="3" borderId="40" xfId="0" applyNumberFormat="1" applyFill="1" applyBorder="1" applyAlignment="1">
      <alignment vertical="center" shrinkToFit="1"/>
    </xf>
    <xf numFmtId="178" fontId="0" fillId="3" borderId="13" xfId="0" applyNumberFormat="1" applyFill="1" applyBorder="1" applyAlignment="1">
      <alignment vertical="center" shrinkToFit="1"/>
    </xf>
    <xf numFmtId="176" fontId="0" fillId="3" borderId="38" xfId="0" applyNumberFormat="1" applyFill="1" applyBorder="1" applyAlignment="1">
      <alignment vertical="center" shrinkToFit="1"/>
    </xf>
    <xf numFmtId="176" fontId="0" fillId="3" borderId="39" xfId="0" applyNumberFormat="1" applyFill="1" applyBorder="1" applyAlignment="1">
      <alignment vertical="center" shrinkToFit="1"/>
    </xf>
    <xf numFmtId="176" fontId="0" fillId="3" borderId="40" xfId="0" applyNumberForma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178" fontId="0" fillId="0" borderId="0" xfId="0" applyNumberFormat="1" applyFill="1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right" vertical="center" shrinkToFit="1"/>
    </xf>
    <xf numFmtId="178" fontId="0" fillId="0" borderId="31" xfId="0" applyNumberFormat="1" applyBorder="1" applyAlignment="1">
      <alignment vertical="center" shrinkToFit="1"/>
    </xf>
    <xf numFmtId="0" fontId="0" fillId="4" borderId="14" xfId="0" applyFill="1" applyBorder="1" applyAlignment="1">
      <alignment horizontal="center" vertical="center" shrinkToFit="1"/>
    </xf>
    <xf numFmtId="178" fontId="0" fillId="4" borderId="15" xfId="0" applyNumberFormat="1" applyFill="1" applyBorder="1" applyAlignment="1">
      <alignment vertical="center" shrinkToFit="1"/>
    </xf>
    <xf numFmtId="178" fontId="0" fillId="4" borderId="16" xfId="0" applyNumberFormat="1" applyFill="1" applyBorder="1" applyAlignment="1">
      <alignment vertical="center" shrinkToFit="1"/>
    </xf>
    <xf numFmtId="178" fontId="0" fillId="4" borderId="17" xfId="0" applyNumberFormat="1" applyFill="1" applyBorder="1" applyAlignment="1">
      <alignment vertical="center" shrinkToFit="1"/>
    </xf>
    <xf numFmtId="0" fontId="0" fillId="4" borderId="13" xfId="0" applyFill="1" applyBorder="1" applyAlignment="1">
      <alignment horizontal="center" vertical="center" shrinkToFit="1"/>
    </xf>
    <xf numFmtId="178" fontId="0" fillId="4" borderId="38" xfId="0" applyNumberFormat="1" applyFill="1" applyBorder="1" applyAlignment="1">
      <alignment vertical="center" shrinkToFit="1"/>
    </xf>
    <xf numFmtId="178" fontId="0" fillId="4" borderId="39" xfId="0" applyNumberFormat="1" applyFill="1" applyBorder="1" applyAlignment="1">
      <alignment vertical="center" shrinkToFit="1"/>
    </xf>
    <xf numFmtId="178" fontId="0" fillId="4" borderId="40" xfId="0" applyNumberFormat="1" applyFill="1" applyBorder="1" applyAlignment="1">
      <alignment vertical="center" shrinkToFit="1"/>
    </xf>
    <xf numFmtId="178" fontId="0" fillId="0" borderId="48" xfId="0" applyNumberFormat="1" applyBorder="1" applyAlignment="1">
      <alignment vertical="center" shrinkToFit="1"/>
    </xf>
    <xf numFmtId="178" fontId="0" fillId="4" borderId="49" xfId="0" applyNumberFormat="1" applyFill="1" applyBorder="1" applyAlignment="1">
      <alignment vertical="center" shrinkToFit="1"/>
    </xf>
    <xf numFmtId="0" fontId="0" fillId="4" borderId="17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50" xfId="1" applyFont="1" applyBorder="1" applyAlignment="1">
      <alignment horizontal="center" vertical="top" shrinkToFit="1"/>
    </xf>
    <xf numFmtId="178" fontId="0" fillId="0" borderId="25" xfId="0" applyNumberFormat="1" applyBorder="1" applyAlignment="1">
      <alignment vertical="center" shrinkToFit="1"/>
    </xf>
    <xf numFmtId="0" fontId="0" fillId="0" borderId="0" xfId="0" applyBorder="1" applyAlignment="1">
      <alignment horizontal="center" vertical="center" wrapText="1" shrinkToFit="1"/>
    </xf>
    <xf numFmtId="0" fontId="2" fillId="0" borderId="38" xfId="1" applyFont="1" applyBorder="1" applyAlignment="1">
      <alignment horizontal="center" vertical="center" wrapText="1" shrinkToFit="1"/>
    </xf>
    <xf numFmtId="0" fontId="2" fillId="0" borderId="39" xfId="1" applyFont="1" applyBorder="1" applyAlignment="1">
      <alignment horizontal="center" vertical="center" wrapText="1" shrinkToFit="1"/>
    </xf>
    <xf numFmtId="0" fontId="2" fillId="0" borderId="40" xfId="1" applyFont="1" applyFill="1" applyBorder="1" applyAlignment="1">
      <alignment horizontal="center" vertical="center" wrapText="1" shrinkToFit="1"/>
    </xf>
    <xf numFmtId="179" fontId="0" fillId="0" borderId="48" xfId="0" applyNumberFormat="1" applyBorder="1" applyAlignment="1">
      <alignment vertical="center" shrinkToFit="1"/>
    </xf>
    <xf numFmtId="179" fontId="0" fillId="0" borderId="3" xfId="0" applyNumberFormat="1" applyBorder="1" applyAlignment="1">
      <alignment vertical="center" shrinkToFit="1"/>
    </xf>
    <xf numFmtId="179" fontId="0" fillId="0" borderId="4" xfId="0" applyNumberFormat="1" applyBorder="1" applyAlignment="1">
      <alignment vertical="center" shrinkToFit="1"/>
    </xf>
    <xf numFmtId="179" fontId="0" fillId="0" borderId="31" xfId="0" applyNumberFormat="1" applyBorder="1" applyAlignment="1">
      <alignment vertical="center" shrinkToFit="1"/>
    </xf>
    <xf numFmtId="179" fontId="0" fillId="0" borderId="9" xfId="0" applyNumberFormat="1" applyBorder="1" applyAlignment="1">
      <alignment vertical="center" shrinkToFit="1"/>
    </xf>
    <xf numFmtId="179" fontId="0" fillId="0" borderId="10" xfId="0" applyNumberFormat="1" applyBorder="1" applyAlignment="1">
      <alignment vertical="center" shrinkToFit="1"/>
    </xf>
    <xf numFmtId="179" fontId="0" fillId="4" borderId="49" xfId="0" applyNumberFormat="1" applyFill="1" applyBorder="1" applyAlignment="1">
      <alignment vertical="center" shrinkToFit="1"/>
    </xf>
    <xf numFmtId="179" fontId="0" fillId="4" borderId="16" xfId="0" applyNumberFormat="1" applyFill="1" applyBorder="1" applyAlignment="1">
      <alignment vertical="center" shrinkToFit="1"/>
    </xf>
    <xf numFmtId="179" fontId="0" fillId="4" borderId="17" xfId="0" applyNumberForma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shrinkToFit="1"/>
    </xf>
    <xf numFmtId="178" fontId="0" fillId="4" borderId="50" xfId="0" applyNumberFormat="1" applyFill="1" applyBorder="1" applyAlignment="1">
      <alignment vertical="center" shrinkToFit="1"/>
    </xf>
    <xf numFmtId="179" fontId="0" fillId="4" borderId="50" xfId="0" applyNumberFormat="1" applyFill="1" applyBorder="1" applyAlignment="1">
      <alignment vertical="center" shrinkToFit="1"/>
    </xf>
    <xf numFmtId="179" fontId="0" fillId="4" borderId="39" xfId="0" applyNumberFormat="1" applyFill="1" applyBorder="1" applyAlignment="1">
      <alignment vertical="center" shrinkToFit="1"/>
    </xf>
    <xf numFmtId="179" fontId="0" fillId="4" borderId="40" xfId="0" applyNumberFormat="1" applyFill="1" applyBorder="1" applyAlignment="1">
      <alignment vertical="center" shrinkToFit="1"/>
    </xf>
    <xf numFmtId="179" fontId="0" fillId="0" borderId="44" xfId="0" applyNumberFormat="1" applyBorder="1" applyAlignment="1">
      <alignment vertical="center" shrinkToFit="1"/>
    </xf>
    <xf numFmtId="178" fontId="0" fillId="0" borderId="54" xfId="0" applyNumberFormat="1" applyBorder="1" applyAlignment="1">
      <alignment vertical="center" shrinkToFit="1"/>
    </xf>
    <xf numFmtId="179" fontId="0" fillId="0" borderId="43" xfId="0" applyNumberFormat="1" applyBorder="1" applyAlignment="1">
      <alignment vertical="center" shrinkToFit="1"/>
    </xf>
    <xf numFmtId="179" fontId="0" fillId="2" borderId="45" xfId="0" applyNumberFormat="1" applyFill="1" applyBorder="1" applyAlignment="1">
      <alignment vertical="center" shrinkToFit="1"/>
    </xf>
    <xf numFmtId="0" fontId="0" fillId="0" borderId="0" xfId="0" applyFont="1" applyAlignment="1"/>
    <xf numFmtId="180" fontId="0" fillId="0" borderId="0" xfId="0" applyNumberFormat="1" applyFont="1" applyAlignment="1"/>
    <xf numFmtId="0" fontId="0" fillId="0" borderId="3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9" xfId="0" applyBorder="1" applyAlignment="1">
      <alignment vertical="center" shrinkToFit="1"/>
    </xf>
    <xf numFmtId="176" fontId="0" fillId="0" borderId="55" xfId="0" applyNumberForma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 shrinkToFit="1"/>
    </xf>
    <xf numFmtId="177" fontId="0" fillId="0" borderId="19" xfId="0" applyNumberFormat="1" applyBorder="1" applyAlignment="1">
      <alignment vertical="center" shrinkToFit="1"/>
    </xf>
    <xf numFmtId="177" fontId="0" fillId="0" borderId="27" xfId="0" applyNumberFormat="1" applyBorder="1" applyAlignment="1">
      <alignment vertical="center" shrinkToFit="1"/>
    </xf>
    <xf numFmtId="177" fontId="0" fillId="0" borderId="26" xfId="0" applyNumberFormat="1" applyFill="1" applyBorder="1" applyAlignment="1">
      <alignment vertical="center" shrinkToFit="1"/>
    </xf>
    <xf numFmtId="177" fontId="0" fillId="0" borderId="33" xfId="0" applyNumberFormat="1" applyFill="1" applyBorder="1" applyAlignment="1">
      <alignment vertical="center" shrinkToFit="1"/>
    </xf>
    <xf numFmtId="177" fontId="0" fillId="0" borderId="25" xfId="0" applyNumberFormat="1" applyFill="1" applyBorder="1" applyAlignment="1">
      <alignment vertical="center" shrinkToFit="1"/>
    </xf>
    <xf numFmtId="177" fontId="0" fillId="0" borderId="33" xfId="0" applyNumberFormat="1" applyBorder="1" applyAlignment="1">
      <alignment vertical="center" shrinkToFit="1"/>
    </xf>
    <xf numFmtId="177" fontId="0" fillId="0" borderId="25" xfId="0" applyNumberFormat="1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177" fontId="0" fillId="0" borderId="55" xfId="0" applyNumberFormat="1" applyFill="1" applyBorder="1" applyAlignment="1">
      <alignment vertical="center" shrinkToFit="1"/>
    </xf>
    <xf numFmtId="177" fontId="0" fillId="0" borderId="20" xfId="0" applyNumberFormat="1" applyBorder="1" applyAlignment="1">
      <alignment vertical="center" shrinkToFit="1"/>
    </xf>
    <xf numFmtId="176" fontId="0" fillId="2" borderId="23" xfId="0" applyNumberFormat="1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2" borderId="8" xfId="0" applyNumberFormat="1" applyFill="1" applyBorder="1" applyAlignment="1">
      <alignment vertical="center" shrinkToFit="1"/>
    </xf>
    <xf numFmtId="0" fontId="0" fillId="0" borderId="38" xfId="0" applyBorder="1" applyAlignment="1">
      <alignment horizontal="center" vertical="center" shrinkToFit="1"/>
    </xf>
    <xf numFmtId="0" fontId="2" fillId="0" borderId="38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 shrinkToFit="1"/>
    </xf>
    <xf numFmtId="0" fontId="2" fillId="0" borderId="40" xfId="1" applyFont="1" applyFill="1" applyBorder="1" applyAlignment="1">
      <alignment horizontal="center" vertical="center" shrinkToFit="1"/>
    </xf>
    <xf numFmtId="0" fontId="2" fillId="0" borderId="50" xfId="1" applyFont="1" applyBorder="1" applyAlignment="1">
      <alignment horizontal="center" vertical="center" shrinkToFit="1"/>
    </xf>
    <xf numFmtId="178" fontId="0" fillId="4" borderId="14" xfId="0" applyNumberFormat="1" applyFill="1" applyBorder="1" applyAlignment="1">
      <alignment vertical="center" shrinkToFit="1"/>
    </xf>
    <xf numFmtId="0" fontId="2" fillId="0" borderId="13" xfId="1" applyFont="1" applyFill="1" applyBorder="1" applyAlignment="1">
      <alignment horizontal="center" vertical="center" shrinkToFit="1"/>
    </xf>
    <xf numFmtId="178" fontId="0" fillId="0" borderId="5" xfId="0" applyNumberFormat="1" applyBorder="1" applyAlignment="1">
      <alignment vertical="center" shrinkToFit="1"/>
    </xf>
    <xf numFmtId="178" fontId="0" fillId="0" borderId="11" xfId="0" applyNumberFormat="1" applyBorder="1" applyAlignment="1">
      <alignment vertical="center" shrinkToFit="1"/>
    </xf>
    <xf numFmtId="178" fontId="0" fillId="4" borderId="18" xfId="0" applyNumberFormat="1" applyFill="1" applyBorder="1" applyAlignment="1">
      <alignment vertical="center" shrinkToFit="1"/>
    </xf>
    <xf numFmtId="178" fontId="0" fillId="2" borderId="2" xfId="0" applyNumberFormat="1" applyFill="1" applyBorder="1" applyAlignment="1">
      <alignment vertical="center" shrinkToFit="1"/>
    </xf>
    <xf numFmtId="176" fontId="0" fillId="0" borderId="0" xfId="0" applyNumberFormat="1">
      <alignment vertical="center"/>
    </xf>
    <xf numFmtId="0" fontId="0" fillId="0" borderId="26" xfId="0" applyBorder="1">
      <alignment vertical="center"/>
    </xf>
    <xf numFmtId="176" fontId="0" fillId="0" borderId="26" xfId="0" applyNumberFormat="1" applyBorder="1" applyAlignment="1">
      <alignment vertical="center" shrinkToFit="1"/>
    </xf>
    <xf numFmtId="176" fontId="0" fillId="0" borderId="26" xfId="0" applyNumberFormat="1" applyBorder="1">
      <alignment vertical="center"/>
    </xf>
    <xf numFmtId="0" fontId="0" fillId="0" borderId="39" xfId="0" applyFont="1" applyBorder="1" applyAlignment="1"/>
    <xf numFmtId="181" fontId="0" fillId="0" borderId="47" xfId="0" applyNumberFormat="1" applyFont="1" applyBorder="1" applyAlignment="1"/>
    <xf numFmtId="181" fontId="0" fillId="0" borderId="47" xfId="0" applyNumberFormat="1" applyBorder="1">
      <alignment vertical="center"/>
    </xf>
    <xf numFmtId="181" fontId="0" fillId="0" borderId="13" xfId="0" applyNumberFormat="1" applyFont="1" applyBorder="1" applyAlignment="1"/>
    <xf numFmtId="181" fontId="0" fillId="0" borderId="50" xfId="0" applyNumberFormat="1" applyBorder="1">
      <alignment vertical="center"/>
    </xf>
    <xf numFmtId="0" fontId="0" fillId="0" borderId="20" xfId="0" applyFont="1" applyBorder="1" applyAlignment="1"/>
    <xf numFmtId="181" fontId="0" fillId="0" borderId="0" xfId="0" applyNumberFormat="1" applyFont="1" applyBorder="1" applyAlignment="1"/>
    <xf numFmtId="181" fontId="0" fillId="0" borderId="0" xfId="0" applyNumberFormat="1" applyBorder="1">
      <alignment vertical="center"/>
    </xf>
    <xf numFmtId="181" fontId="0" fillId="0" borderId="19" xfId="0" applyNumberFormat="1" applyFont="1" applyBorder="1" applyAlignment="1"/>
    <xf numFmtId="181" fontId="0" fillId="0" borderId="27" xfId="0" applyNumberFormat="1" applyBorder="1">
      <alignment vertical="center"/>
    </xf>
    <xf numFmtId="0" fontId="0" fillId="0" borderId="34" xfId="0" applyFont="1" applyBorder="1" applyAlignment="1"/>
    <xf numFmtId="181" fontId="0" fillId="0" borderId="26" xfId="0" applyNumberFormat="1" applyFont="1" applyBorder="1" applyAlignment="1"/>
    <xf numFmtId="181" fontId="0" fillId="0" borderId="26" xfId="0" applyNumberFormat="1" applyBorder="1">
      <alignment vertical="center"/>
    </xf>
    <xf numFmtId="181" fontId="0" fillId="0" borderId="33" xfId="0" applyNumberFormat="1" applyFont="1" applyBorder="1" applyAlignment="1"/>
    <xf numFmtId="181" fontId="0" fillId="0" borderId="25" xfId="0" applyNumberFormat="1" applyBorder="1">
      <alignment vertical="center"/>
    </xf>
    <xf numFmtId="0" fontId="0" fillId="0" borderId="26" xfId="0" applyFont="1" applyFill="1" applyBorder="1" applyAlignment="1"/>
    <xf numFmtId="0" fontId="0" fillId="0" borderId="26" xfId="0" applyBorder="1" applyAlignment="1">
      <alignment vertical="center" shrinkToFit="1"/>
    </xf>
    <xf numFmtId="177" fontId="0" fillId="0" borderId="0" xfId="0" applyNumberFormat="1">
      <alignment vertical="center"/>
    </xf>
    <xf numFmtId="0" fontId="0" fillId="0" borderId="26" xfId="0" applyFill="1" applyBorder="1" applyAlignment="1"/>
    <xf numFmtId="0" fontId="0" fillId="0" borderId="0" xfId="0" applyFill="1" applyBorder="1" applyAlignment="1"/>
    <xf numFmtId="176" fontId="0" fillId="5" borderId="0" xfId="0" applyNumberFormat="1" applyFill="1">
      <alignment vertical="center"/>
    </xf>
    <xf numFmtId="176" fontId="9" fillId="0" borderId="0" xfId="0" applyNumberFormat="1" applyFont="1">
      <alignment vertical="center"/>
    </xf>
    <xf numFmtId="176" fontId="0" fillId="4" borderId="0" xfId="0" applyNumberFormat="1" applyFill="1">
      <alignment vertical="center"/>
    </xf>
    <xf numFmtId="176" fontId="0" fillId="0" borderId="0" xfId="0" applyNumberFormat="1" applyFill="1">
      <alignment vertical="center"/>
    </xf>
    <xf numFmtId="176" fontId="0" fillId="6" borderId="0" xfId="0" applyNumberFormat="1" applyFill="1">
      <alignment vertical="center"/>
    </xf>
    <xf numFmtId="176" fontId="0" fillId="7" borderId="0" xfId="0" applyNumberFormat="1" applyFill="1">
      <alignment vertical="center"/>
    </xf>
    <xf numFmtId="176" fontId="0" fillId="0" borderId="0" xfId="0" applyNumberFormat="1" applyBorder="1">
      <alignment vertical="center"/>
    </xf>
    <xf numFmtId="176" fontId="0" fillId="6" borderId="0" xfId="0" applyNumberFormat="1" applyFill="1" applyBorder="1">
      <alignment vertical="center"/>
    </xf>
    <xf numFmtId="176" fontId="10" fillId="7" borderId="0" xfId="0" applyNumberFormat="1" applyFont="1" applyFill="1" applyBorder="1">
      <alignment vertical="center"/>
    </xf>
    <xf numFmtId="176" fontId="9" fillId="7" borderId="0" xfId="0" applyNumberFormat="1" applyFont="1" applyFill="1" applyBorder="1">
      <alignment vertical="center"/>
    </xf>
    <xf numFmtId="176" fontId="0" fillId="6" borderId="26" xfId="0" applyNumberFormat="1" applyFill="1" applyBorder="1">
      <alignment vertical="center"/>
    </xf>
    <xf numFmtId="176" fontId="10" fillId="6" borderId="0" xfId="0" applyNumberFormat="1" applyFont="1" applyFill="1" applyBorder="1">
      <alignment vertical="center"/>
    </xf>
    <xf numFmtId="0" fontId="0" fillId="0" borderId="0" xfId="0" applyFont="1" applyFill="1" applyBorder="1" applyAlignment="1"/>
    <xf numFmtId="176" fontId="10" fillId="0" borderId="0" xfId="0" applyNumberFormat="1" applyFont="1" applyFill="1">
      <alignment vertical="center"/>
    </xf>
    <xf numFmtId="176" fontId="0" fillId="2" borderId="24" xfId="0" applyNumberFormat="1" applyFill="1" applyBorder="1">
      <alignment vertical="center"/>
    </xf>
    <xf numFmtId="176" fontId="9" fillId="0" borderId="0" xfId="0" applyNumberFormat="1" applyFont="1" applyBorder="1">
      <alignment vertical="center"/>
    </xf>
    <xf numFmtId="176" fontId="0" fillId="0" borderId="42" xfId="0" applyNumberFormat="1" applyFill="1" applyBorder="1" applyAlignment="1">
      <alignment vertical="center" shrinkToFit="1"/>
    </xf>
    <xf numFmtId="176" fontId="0" fillId="2" borderId="37" xfId="0" applyNumberFormat="1" applyFill="1" applyBorder="1" applyAlignment="1">
      <alignment vertical="center" shrinkToFit="1"/>
    </xf>
    <xf numFmtId="176" fontId="0" fillId="2" borderId="41" xfId="0" applyNumberForma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Fill="1" applyBorder="1" applyAlignment="1">
      <alignment vertical="center" shrinkToFit="1"/>
    </xf>
    <xf numFmtId="176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8" borderId="15" xfId="0" applyNumberFormat="1" applyFill="1" applyBorder="1" applyAlignment="1">
      <alignment vertical="center" shrinkToFit="1"/>
    </xf>
    <xf numFmtId="176" fontId="0" fillId="8" borderId="16" xfId="0" applyNumberFormat="1" applyFill="1" applyBorder="1" applyAlignment="1">
      <alignment vertical="center" shrinkToFit="1"/>
    </xf>
    <xf numFmtId="176" fontId="0" fillId="8" borderId="17" xfId="0" applyNumberFormat="1" applyFill="1" applyBorder="1" applyAlignment="1">
      <alignment vertical="center" shrinkToFit="1"/>
    </xf>
    <xf numFmtId="176" fontId="0" fillId="0" borderId="31" xfId="0" applyNumberFormat="1" applyBorder="1" applyAlignment="1">
      <alignment vertical="center" shrinkToFit="1"/>
    </xf>
    <xf numFmtId="176" fontId="0" fillId="0" borderId="31" xfId="0" applyNumberFormat="1" applyBorder="1">
      <alignment vertical="center"/>
    </xf>
    <xf numFmtId="176" fontId="0" fillId="8" borderId="49" xfId="0" applyNumberFormat="1" applyFill="1" applyBorder="1" applyAlignment="1">
      <alignment vertical="center" shrinkToFit="1"/>
    </xf>
    <xf numFmtId="0" fontId="2" fillId="0" borderId="38" xfId="4" applyFont="1" applyBorder="1" applyAlignment="1">
      <alignment horizontal="center" vertical="center" wrapText="1"/>
    </xf>
    <xf numFmtId="0" fontId="2" fillId="0" borderId="39" xfId="4" applyFont="1" applyBorder="1" applyAlignment="1">
      <alignment horizontal="center" vertical="center" wrapText="1"/>
    </xf>
    <xf numFmtId="0" fontId="2" fillId="0" borderId="40" xfId="4" applyFont="1" applyBorder="1" applyAlignment="1">
      <alignment horizontal="center" vertical="center" wrapText="1"/>
    </xf>
    <xf numFmtId="0" fontId="2" fillId="0" borderId="50" xfId="4" applyFont="1" applyBorder="1" applyAlignment="1">
      <alignment horizontal="center" vertical="center" wrapText="1"/>
    </xf>
    <xf numFmtId="176" fontId="0" fillId="0" borderId="35" xfId="0" applyNumberFormat="1" applyFill="1" applyBorder="1" applyAlignment="1">
      <alignment vertical="center" shrinkToFit="1"/>
    </xf>
    <xf numFmtId="176" fontId="0" fillId="0" borderId="25" xfId="0" applyNumberFormat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8" borderId="38" xfId="0" applyNumberFormat="1" applyFill="1" applyBorder="1" applyAlignment="1">
      <alignment vertical="center" shrinkToFit="1"/>
    </xf>
    <xf numFmtId="176" fontId="0" fillId="8" borderId="39" xfId="0" applyNumberFormat="1" applyFill="1" applyBorder="1" applyAlignment="1">
      <alignment vertical="center" shrinkToFit="1"/>
    </xf>
    <xf numFmtId="176" fontId="0" fillId="8" borderId="40" xfId="0" applyNumberFormat="1" applyFill="1" applyBorder="1" applyAlignment="1">
      <alignment vertical="center" shrinkToFit="1"/>
    </xf>
    <xf numFmtId="176" fontId="0" fillId="8" borderId="50" xfId="0" applyNumberFormat="1" applyFill="1" applyBorder="1" applyAlignment="1">
      <alignment vertical="center" shrinkToFit="1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6" xfId="0" applyNumberFormat="1" applyFill="1" applyBorder="1" applyAlignment="1">
      <alignment vertical="center" shrinkToFit="1"/>
    </xf>
    <xf numFmtId="176" fontId="0" fillId="0" borderId="23" xfId="0" applyNumberFormat="1" applyBorder="1">
      <alignment vertical="center"/>
    </xf>
    <xf numFmtId="176" fontId="0" fillId="2" borderId="43" xfId="0" applyNumberFormat="1" applyFill="1" applyBorder="1" applyAlignment="1">
      <alignment vertical="center" shrinkToFit="1"/>
    </xf>
    <xf numFmtId="176" fontId="0" fillId="2" borderId="46" xfId="0" applyNumberFormat="1" applyFill="1" applyBorder="1" applyAlignment="1">
      <alignment vertical="center" shrinkToFit="1"/>
    </xf>
    <xf numFmtId="0" fontId="0" fillId="8" borderId="14" xfId="0" applyFill="1" applyBorder="1" applyAlignment="1">
      <alignment horizontal="center" vertical="center" shrinkToFit="1"/>
    </xf>
    <xf numFmtId="0" fontId="0" fillId="8" borderId="13" xfId="0" applyFill="1" applyBorder="1" applyAlignment="1">
      <alignment horizontal="center" vertical="center" shrinkToFit="1"/>
    </xf>
    <xf numFmtId="176" fontId="0" fillId="8" borderId="15" xfId="0" applyNumberFormat="1" applyFill="1" applyBorder="1">
      <alignment vertical="center"/>
    </xf>
    <xf numFmtId="176" fontId="0" fillId="8" borderId="16" xfId="0" applyNumberFormat="1" applyFill="1" applyBorder="1">
      <alignment vertical="center"/>
    </xf>
    <xf numFmtId="176" fontId="0" fillId="8" borderId="17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8" borderId="14" xfId="0" applyNumberFormat="1" applyFill="1" applyBorder="1">
      <alignment vertical="center"/>
    </xf>
    <xf numFmtId="176" fontId="0" fillId="8" borderId="38" xfId="0" applyNumberFormat="1" applyFill="1" applyBorder="1">
      <alignment vertical="center"/>
    </xf>
    <xf numFmtId="176" fontId="0" fillId="8" borderId="39" xfId="0" applyNumberFormat="1" applyFill="1" applyBorder="1">
      <alignment vertical="center"/>
    </xf>
    <xf numFmtId="176" fontId="0" fillId="8" borderId="13" xfId="0" applyNumberFormat="1" applyFill="1" applyBorder="1">
      <alignment vertical="center"/>
    </xf>
    <xf numFmtId="176" fontId="0" fillId="8" borderId="40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58" xfId="0" applyFill="1" applyBorder="1" applyAlignment="1">
      <alignment horizontal="center" vertical="center" shrinkToFit="1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2" borderId="58" xfId="0" applyNumberFormat="1" applyFill="1" applyBorder="1">
      <alignment vertical="center"/>
    </xf>
    <xf numFmtId="0" fontId="0" fillId="0" borderId="23" xfId="0" applyBorder="1">
      <alignment vertical="center"/>
    </xf>
    <xf numFmtId="0" fontId="0" fillId="0" borderId="0" xfId="0" applyFont="1" applyFill="1" applyBorder="1" applyAlignment="1">
      <alignment shrinkToFit="1"/>
    </xf>
    <xf numFmtId="177" fontId="0" fillId="0" borderId="0" xfId="0" applyNumberFormat="1" applyAlignment="1">
      <alignment vertical="center" shrinkToFit="1"/>
    </xf>
    <xf numFmtId="176" fontId="10" fillId="0" borderId="0" xfId="0" applyNumberFormat="1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/>
    </xf>
    <xf numFmtId="0" fontId="2" fillId="0" borderId="28" xfId="1" applyFont="1" applyBorder="1" applyAlignment="1">
      <alignment horizontal="center" vertical="center" textRotation="255" shrinkToFit="1"/>
    </xf>
    <xf numFmtId="0" fontId="2" fillId="0" borderId="36" xfId="1" applyFont="1" applyBorder="1" applyAlignment="1">
      <alignment horizontal="center" vertical="center" textRotation="255" shrinkToFit="1"/>
    </xf>
    <xf numFmtId="0" fontId="2" fillId="0" borderId="37" xfId="1" applyFont="1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2" xfId="1" applyFont="1" applyBorder="1" applyAlignment="1">
      <alignment horizontal="center" vertical="center" textRotation="255" shrinkToFit="1"/>
    </xf>
    <xf numFmtId="0" fontId="2" fillId="0" borderId="8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textRotation="255" shrinkToFit="1"/>
    </xf>
    <xf numFmtId="0" fontId="2" fillId="0" borderId="38" xfId="1" applyFont="1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5">
    <cellStyle name="標準" xfId="0" builtinId="0"/>
    <cellStyle name="標準 2" xfId="2"/>
    <cellStyle name="標準 3" xfId="3"/>
    <cellStyle name="標準_Sheet1" xfId="1"/>
    <cellStyle name="標準_非喫煙者の受動喫煙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ukei12\&#35519;-&#20154;&#21475;&#23601;&#26989;\&#29983;&#27963;&#32113;&#35336;&#23460;&#65288;&#20154;&#21475;&#25945;&#32946;&#20418;&#65289;\&#24180;&#40802;&#21029;&#20154;&#21475;\&#9326;&#65374;&#9327;&#24180;&#40802;&#21029;&#20154;&#21475;\16&#35069;&#26412;&#29256;\&#24180;&#40802;&#21029;&#24066;\&#38745;&#23713;&#2406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静岡市"/>
    </sheetNames>
    <sheetDataSet>
      <sheetData sheetId="0">
        <row r="5">
          <cell r="AO5">
            <v>473649</v>
          </cell>
        </row>
        <row r="6">
          <cell r="AO6">
            <v>22177</v>
          </cell>
        </row>
        <row r="7">
          <cell r="AO7">
            <v>22084</v>
          </cell>
        </row>
        <row r="8">
          <cell r="AO8">
            <v>24468</v>
          </cell>
        </row>
        <row r="9">
          <cell r="AO9">
            <v>28278</v>
          </cell>
        </row>
        <row r="10">
          <cell r="AO10">
            <v>31440</v>
          </cell>
        </row>
        <row r="11">
          <cell r="AO11">
            <v>36342</v>
          </cell>
        </row>
        <row r="12">
          <cell r="AO12">
            <v>33276</v>
          </cell>
        </row>
        <row r="13">
          <cell r="AO13">
            <v>30366</v>
          </cell>
        </row>
        <row r="14">
          <cell r="AO14">
            <v>29747</v>
          </cell>
        </row>
        <row r="15">
          <cell r="AO15">
            <v>35401</v>
          </cell>
        </row>
        <row r="16">
          <cell r="AO16">
            <v>36987</v>
          </cell>
        </row>
        <row r="17">
          <cell r="AO17">
            <v>35348</v>
          </cell>
        </row>
        <row r="18">
          <cell r="AO18">
            <v>14384</v>
          </cell>
        </row>
        <row r="19">
          <cell r="AO19">
            <v>26013</v>
          </cell>
        </row>
        <row r="20">
          <cell r="AO20">
            <v>21400</v>
          </cell>
        </row>
        <row r="21">
          <cell r="AO21">
            <v>14165</v>
          </cell>
        </row>
        <row r="22">
          <cell r="AO22">
            <v>9257</v>
          </cell>
        </row>
        <row r="23">
          <cell r="AO23">
            <v>5397</v>
          </cell>
        </row>
        <row r="24">
          <cell r="AO24">
            <v>1940</v>
          </cell>
        </row>
        <row r="25">
          <cell r="AO25">
            <v>398</v>
          </cell>
        </row>
        <row r="26">
          <cell r="AO26">
            <v>41</v>
          </cell>
        </row>
        <row r="27">
          <cell r="AO27">
            <v>42</v>
          </cell>
        </row>
        <row r="28">
          <cell r="AO28">
            <v>231840</v>
          </cell>
        </row>
        <row r="29">
          <cell r="AO29">
            <v>11446</v>
          </cell>
        </row>
        <row r="30">
          <cell r="AO30">
            <v>11491</v>
          </cell>
        </row>
        <row r="31">
          <cell r="AO31">
            <v>12518</v>
          </cell>
        </row>
        <row r="32">
          <cell r="AO32">
            <v>14482</v>
          </cell>
        </row>
        <row r="33">
          <cell r="AO33">
            <v>15662</v>
          </cell>
        </row>
        <row r="34">
          <cell r="AO34">
            <v>18028</v>
          </cell>
        </row>
        <row r="35">
          <cell r="AO35">
            <v>16635</v>
          </cell>
        </row>
        <row r="36">
          <cell r="AO36">
            <v>15411</v>
          </cell>
        </row>
        <row r="37">
          <cell r="AO37">
            <v>14933</v>
          </cell>
        </row>
        <row r="38">
          <cell r="AO38">
            <v>17833</v>
          </cell>
        </row>
        <row r="39">
          <cell r="AO39">
            <v>18369</v>
          </cell>
        </row>
        <row r="40">
          <cell r="AO40">
            <v>17467</v>
          </cell>
        </row>
        <row r="41">
          <cell r="AO41">
            <v>14384</v>
          </cell>
        </row>
        <row r="42">
          <cell r="AO42">
            <v>12407</v>
          </cell>
        </row>
        <row r="43">
          <cell r="AO43">
            <v>9807</v>
          </cell>
        </row>
        <row r="44">
          <cell r="AO44">
            <v>5283</v>
          </cell>
        </row>
        <row r="45">
          <cell r="AO45">
            <v>3301</v>
          </cell>
        </row>
        <row r="46">
          <cell r="AO46">
            <v>1760</v>
          </cell>
        </row>
        <row r="47">
          <cell r="AO47">
            <v>502</v>
          </cell>
        </row>
        <row r="48">
          <cell r="AO48">
            <v>92</v>
          </cell>
        </row>
        <row r="49">
          <cell r="AO49">
            <v>2</v>
          </cell>
        </row>
        <row r="50">
          <cell r="AO50">
            <v>27</v>
          </cell>
        </row>
        <row r="51">
          <cell r="AO51">
            <v>241809</v>
          </cell>
        </row>
        <row r="52">
          <cell r="AO52">
            <v>10731</v>
          </cell>
        </row>
        <row r="53">
          <cell r="AO53">
            <v>10593</v>
          </cell>
        </row>
        <row r="54">
          <cell r="AO54">
            <v>11950</v>
          </cell>
        </row>
        <row r="55">
          <cell r="AO55">
            <v>13796</v>
          </cell>
        </row>
        <row r="56">
          <cell r="AO56">
            <v>15778</v>
          </cell>
        </row>
        <row r="57">
          <cell r="AO57">
            <v>18314</v>
          </cell>
        </row>
        <row r="58">
          <cell r="AO58">
            <v>16641</v>
          </cell>
        </row>
        <row r="59">
          <cell r="AO59">
            <v>14955</v>
          </cell>
        </row>
        <row r="60">
          <cell r="AO60">
            <v>14814</v>
          </cell>
        </row>
        <row r="61">
          <cell r="AO61">
            <v>17568</v>
          </cell>
        </row>
        <row r="62">
          <cell r="AO62">
            <v>18618</v>
          </cell>
        </row>
        <row r="63">
          <cell r="AO63">
            <v>17881</v>
          </cell>
        </row>
        <row r="64">
          <cell r="AO64">
            <v>14698</v>
          </cell>
        </row>
        <row r="65">
          <cell r="AO65">
            <v>13606</v>
          </cell>
        </row>
        <row r="66">
          <cell r="AO66">
            <v>11593</v>
          </cell>
        </row>
        <row r="67">
          <cell r="AO67">
            <v>8882</v>
          </cell>
        </row>
        <row r="68">
          <cell r="AO68">
            <v>5956</v>
          </cell>
        </row>
        <row r="69">
          <cell r="AO69">
            <v>3637</v>
          </cell>
        </row>
        <row r="70">
          <cell r="AO70">
            <v>1438</v>
          </cell>
        </row>
        <row r="71">
          <cell r="AO71">
            <v>306</v>
          </cell>
        </row>
        <row r="72">
          <cell r="AO72">
            <v>39</v>
          </cell>
        </row>
        <row r="73">
          <cell r="AO73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"/>
  <sheetViews>
    <sheetView tabSelected="1" zoomScaleNormal="100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M33" sqref="M33"/>
    </sheetView>
  </sheetViews>
  <sheetFormatPr defaultRowHeight="13.5"/>
  <cols>
    <col min="1" max="1" width="4.25" style="2" customWidth="1"/>
    <col min="2" max="2" width="10.25" style="2" customWidth="1"/>
    <col min="3" max="20" width="5.5" style="2" customWidth="1"/>
    <col min="21" max="16384" width="9" style="2"/>
  </cols>
  <sheetData>
    <row r="1" spans="1:20">
      <c r="A1" s="4" t="s">
        <v>83</v>
      </c>
    </row>
    <row r="2" spans="1:20">
      <c r="A2" s="4"/>
      <c r="B2" s="4" t="s">
        <v>51</v>
      </c>
    </row>
    <row r="3" spans="1:20">
      <c r="A3" s="4"/>
      <c r="B3" s="4" t="s">
        <v>52</v>
      </c>
    </row>
    <row r="4" spans="1:20">
      <c r="A4" s="4"/>
      <c r="B4" s="4" t="s">
        <v>53</v>
      </c>
    </row>
    <row r="5" spans="1:20" s="72" customFormat="1">
      <c r="J5" s="73"/>
    </row>
    <row r="6" spans="1:20" ht="14.25" thickBot="1">
      <c r="A6" s="4" t="s">
        <v>21</v>
      </c>
      <c r="T6" s="75" t="s">
        <v>26</v>
      </c>
    </row>
    <row r="7" spans="1:20">
      <c r="A7" s="276"/>
      <c r="B7" s="277"/>
      <c r="C7" s="257" t="s">
        <v>4</v>
      </c>
      <c r="D7" s="258"/>
      <c r="E7" s="258"/>
      <c r="F7" s="258"/>
      <c r="G7" s="258"/>
      <c r="H7" s="259"/>
      <c r="I7" s="257" t="s">
        <v>18</v>
      </c>
      <c r="J7" s="258"/>
      <c r="K7" s="258"/>
      <c r="L7" s="258"/>
      <c r="M7" s="258"/>
      <c r="N7" s="259"/>
      <c r="O7" s="257" t="s">
        <v>3</v>
      </c>
      <c r="P7" s="258"/>
      <c r="Q7" s="258"/>
      <c r="R7" s="258"/>
      <c r="S7" s="258"/>
      <c r="T7" s="259"/>
    </row>
    <row r="8" spans="1:20" s="92" customFormat="1" ht="23.25" thickBot="1">
      <c r="A8" s="278"/>
      <c r="B8" s="271"/>
      <c r="C8" s="93" t="s">
        <v>22</v>
      </c>
      <c r="D8" s="94" t="s">
        <v>23</v>
      </c>
      <c r="E8" s="94" t="s">
        <v>24</v>
      </c>
      <c r="F8" s="94" t="s">
        <v>25</v>
      </c>
      <c r="G8" s="94" t="s">
        <v>2</v>
      </c>
      <c r="H8" s="95" t="s">
        <v>3</v>
      </c>
      <c r="I8" s="93" t="s">
        <v>22</v>
      </c>
      <c r="J8" s="94" t="s">
        <v>23</v>
      </c>
      <c r="K8" s="94" t="s">
        <v>24</v>
      </c>
      <c r="L8" s="94" t="s">
        <v>25</v>
      </c>
      <c r="M8" s="94" t="s">
        <v>2</v>
      </c>
      <c r="N8" s="95" t="s">
        <v>3</v>
      </c>
      <c r="O8" s="93" t="s">
        <v>22</v>
      </c>
      <c r="P8" s="94" t="s">
        <v>23</v>
      </c>
      <c r="Q8" s="94" t="s">
        <v>24</v>
      </c>
      <c r="R8" s="94" t="s">
        <v>25</v>
      </c>
      <c r="S8" s="94" t="s">
        <v>2</v>
      </c>
      <c r="T8" s="95" t="s">
        <v>3</v>
      </c>
    </row>
    <row r="9" spans="1:20">
      <c r="A9" s="261" t="s">
        <v>5</v>
      </c>
      <c r="B9" s="23" t="s">
        <v>6</v>
      </c>
      <c r="C9" s="19">
        <v>0</v>
      </c>
      <c r="D9" s="20">
        <v>0</v>
      </c>
      <c r="E9" s="20">
        <v>0</v>
      </c>
      <c r="F9" s="20">
        <v>1.5156166291653275</v>
      </c>
      <c r="G9" s="20">
        <v>0</v>
      </c>
      <c r="H9" s="21">
        <v>1.5156166291653275</v>
      </c>
      <c r="I9" s="19">
        <v>0</v>
      </c>
      <c r="J9" s="20">
        <v>0</v>
      </c>
      <c r="K9" s="20">
        <v>0.70014114236382308</v>
      </c>
      <c r="L9" s="20">
        <v>1.8670430463035281</v>
      </c>
      <c r="M9" s="20">
        <v>0.11669019039397051</v>
      </c>
      <c r="N9" s="21">
        <v>2.6838743790613218</v>
      </c>
      <c r="O9" s="19">
        <f>C9+I9</f>
        <v>0</v>
      </c>
      <c r="P9" s="20">
        <f t="shared" ref="P9:P16" si="0">D9+J9</f>
        <v>0</v>
      </c>
      <c r="Q9" s="20">
        <f t="shared" ref="Q9:Q16" si="1">E9+K9</f>
        <v>0.70014114236382308</v>
      </c>
      <c r="R9" s="20">
        <f t="shared" ref="R9:R16" si="2">F9+L9</f>
        <v>3.3826596754688554</v>
      </c>
      <c r="S9" s="20">
        <f t="shared" ref="S9:S16" si="3">G9+M9</f>
        <v>0.11669019039397051</v>
      </c>
      <c r="T9" s="21">
        <f>SUM(O9:S9)</f>
        <v>4.1994910082266488</v>
      </c>
    </row>
    <row r="10" spans="1:20">
      <c r="A10" s="262"/>
      <c r="B10" s="24" t="s">
        <v>7</v>
      </c>
      <c r="C10" s="15">
        <v>0.11231576229950506</v>
      </c>
      <c r="D10" s="16">
        <v>0.22463152459901012</v>
      </c>
      <c r="E10" s="16">
        <v>0.89852609839604047</v>
      </c>
      <c r="F10" s="16">
        <v>2.4709467705891113</v>
      </c>
      <c r="G10" s="16">
        <v>0.44926304919802024</v>
      </c>
      <c r="H10" s="17">
        <v>4.1556832050816874</v>
      </c>
      <c r="I10" s="15">
        <v>0</v>
      </c>
      <c r="J10" s="16">
        <v>0.12985577443977933</v>
      </c>
      <c r="K10" s="16">
        <v>1.6881250677171313</v>
      </c>
      <c r="L10" s="16">
        <v>4.8046636542718355</v>
      </c>
      <c r="M10" s="16">
        <v>0.38956732331933797</v>
      </c>
      <c r="N10" s="17">
        <v>7.0122118197480843</v>
      </c>
      <c r="O10" s="15">
        <f t="shared" ref="O10:O16" si="4">C10+I10</f>
        <v>0.11231576229950506</v>
      </c>
      <c r="P10" s="16">
        <f t="shared" si="0"/>
        <v>0.35448729903878945</v>
      </c>
      <c r="Q10" s="16">
        <f t="shared" si="1"/>
        <v>2.5866511661131719</v>
      </c>
      <c r="R10" s="16">
        <f t="shared" si="2"/>
        <v>7.2756104248609468</v>
      </c>
      <c r="S10" s="16">
        <f t="shared" si="3"/>
        <v>0.83883037251735826</v>
      </c>
      <c r="T10" s="17">
        <f t="shared" ref="T10:T16" si="5">SUM(O10:S10)</f>
        <v>11.167895024829772</v>
      </c>
    </row>
    <row r="11" spans="1:20">
      <c r="A11" s="262"/>
      <c r="B11" s="24" t="s">
        <v>8</v>
      </c>
      <c r="C11" s="15">
        <v>0.9126004545602836</v>
      </c>
      <c r="D11" s="16">
        <v>0.68445034092021273</v>
      </c>
      <c r="E11" s="16">
        <v>1.8252009091205672</v>
      </c>
      <c r="F11" s="16">
        <v>2.5096512500407799</v>
      </c>
      <c r="G11" s="16">
        <v>0.4563002272801418</v>
      </c>
      <c r="H11" s="17">
        <v>6.3882031819219858</v>
      </c>
      <c r="I11" s="15">
        <v>0.1970774097128109</v>
      </c>
      <c r="J11" s="16">
        <v>0.39415481942562181</v>
      </c>
      <c r="K11" s="16">
        <v>4.1386256039690288</v>
      </c>
      <c r="L11" s="16">
        <v>5.912322291384327</v>
      </c>
      <c r="M11" s="16">
        <v>0.1970774097128109</v>
      </c>
      <c r="N11" s="17">
        <v>10.839257534204599</v>
      </c>
      <c r="O11" s="15">
        <f t="shared" si="4"/>
        <v>1.1096778642730944</v>
      </c>
      <c r="P11" s="16">
        <f t="shared" si="0"/>
        <v>1.0786051603458344</v>
      </c>
      <c r="Q11" s="16">
        <f t="shared" si="1"/>
        <v>5.9638265130895958</v>
      </c>
      <c r="R11" s="16">
        <f t="shared" si="2"/>
        <v>8.4219735414251069</v>
      </c>
      <c r="S11" s="16">
        <f t="shared" si="3"/>
        <v>0.6533776369929527</v>
      </c>
      <c r="T11" s="17">
        <f t="shared" si="5"/>
        <v>17.227460716126583</v>
      </c>
    </row>
    <row r="12" spans="1:20">
      <c r="A12" s="262"/>
      <c r="B12" s="24" t="s">
        <v>9</v>
      </c>
      <c r="C12" s="15">
        <v>0.69592488199137437</v>
      </c>
      <c r="D12" s="16">
        <v>1.7398122049784359</v>
      </c>
      <c r="E12" s="16">
        <v>2.7836995279654975</v>
      </c>
      <c r="F12" s="16">
        <v>2.7836995279654975</v>
      </c>
      <c r="G12" s="16">
        <v>0.69592488199137437</v>
      </c>
      <c r="H12" s="17">
        <v>8.6990610248921794</v>
      </c>
      <c r="I12" s="15">
        <v>0.77063642642931451</v>
      </c>
      <c r="J12" s="16">
        <v>1.3486137462513004</v>
      </c>
      <c r="K12" s="16">
        <v>5.3944549850052015</v>
      </c>
      <c r="L12" s="16">
        <v>3.660523025539244</v>
      </c>
      <c r="M12" s="16">
        <v>0.96329553303664317</v>
      </c>
      <c r="N12" s="17">
        <v>12.137523716261704</v>
      </c>
      <c r="O12" s="15">
        <f t="shared" si="4"/>
        <v>1.466561308420689</v>
      </c>
      <c r="P12" s="16">
        <f t="shared" si="0"/>
        <v>3.0884259512297363</v>
      </c>
      <c r="Q12" s="16">
        <f t="shared" si="1"/>
        <v>8.1781545129706998</v>
      </c>
      <c r="R12" s="16">
        <f t="shared" si="2"/>
        <v>6.4442225535047415</v>
      </c>
      <c r="S12" s="16">
        <f t="shared" si="3"/>
        <v>1.6592204150280176</v>
      </c>
      <c r="T12" s="17">
        <f t="shared" si="5"/>
        <v>20.836584741153882</v>
      </c>
    </row>
    <row r="13" spans="1:20">
      <c r="A13" s="262"/>
      <c r="B13" s="24" t="s">
        <v>10</v>
      </c>
      <c r="C13" s="15">
        <v>4.3109216722514789</v>
      </c>
      <c r="D13" s="16">
        <v>3.1134434299594012</v>
      </c>
      <c r="E13" s="16">
        <v>3.592434726876232</v>
      </c>
      <c r="F13" s="16">
        <v>2.3949564845841547</v>
      </c>
      <c r="G13" s="16">
        <v>1.1974782422920773</v>
      </c>
      <c r="H13" s="17">
        <v>14.609234555963344</v>
      </c>
      <c r="I13" s="15">
        <v>5.5887871741495987</v>
      </c>
      <c r="J13" s="16">
        <v>3.9587242483559657</v>
      </c>
      <c r="K13" s="16">
        <v>4.1915903806121992</v>
      </c>
      <c r="L13" s="16">
        <v>4.1915903806121992</v>
      </c>
      <c r="M13" s="16">
        <v>1.3971967935373997</v>
      </c>
      <c r="N13" s="17">
        <v>19.327888977267364</v>
      </c>
      <c r="O13" s="15">
        <f t="shared" si="4"/>
        <v>9.8997088464010776</v>
      </c>
      <c r="P13" s="16">
        <f t="shared" si="0"/>
        <v>7.0721676783153669</v>
      </c>
      <c r="Q13" s="16">
        <f t="shared" si="1"/>
        <v>7.7840251074884312</v>
      </c>
      <c r="R13" s="16">
        <f t="shared" si="2"/>
        <v>6.5865468651963539</v>
      </c>
      <c r="S13" s="16">
        <f t="shared" si="3"/>
        <v>2.5946750358294768</v>
      </c>
      <c r="T13" s="17">
        <f t="shared" si="5"/>
        <v>33.937123533230704</v>
      </c>
    </row>
    <row r="14" spans="1:20">
      <c r="A14" s="262"/>
      <c r="B14" s="24" t="s">
        <v>11</v>
      </c>
      <c r="C14" s="15">
        <v>11.860850775196438</v>
      </c>
      <c r="D14" s="16">
        <v>3.3888145071989824</v>
      </c>
      <c r="E14" s="16">
        <v>4.7443403100785755</v>
      </c>
      <c r="F14" s="16">
        <v>1.6944072535994912</v>
      </c>
      <c r="G14" s="16">
        <v>0.33888145071989823</v>
      </c>
      <c r="H14" s="17">
        <v>22.027294296793386</v>
      </c>
      <c r="I14" s="15">
        <v>9.5272576857762328</v>
      </c>
      <c r="J14" s="16">
        <v>3.6427749975026771</v>
      </c>
      <c r="K14" s="16">
        <v>4.2032019201953963</v>
      </c>
      <c r="L14" s="16">
        <v>4.7636288428881164</v>
      </c>
      <c r="M14" s="16">
        <v>2.2417076907708782</v>
      </c>
      <c r="N14" s="17">
        <v>24.378571137133299</v>
      </c>
      <c r="O14" s="15">
        <f t="shared" si="4"/>
        <v>21.388108460972671</v>
      </c>
      <c r="P14" s="16">
        <f t="shared" si="0"/>
        <v>7.0315895047016594</v>
      </c>
      <c r="Q14" s="16">
        <f t="shared" si="1"/>
        <v>8.9475422302739709</v>
      </c>
      <c r="R14" s="16">
        <f t="shared" si="2"/>
        <v>6.4580360964876071</v>
      </c>
      <c r="S14" s="16">
        <f t="shared" si="3"/>
        <v>2.5805891414907762</v>
      </c>
      <c r="T14" s="17">
        <f t="shared" si="5"/>
        <v>46.405865433926678</v>
      </c>
    </row>
    <row r="15" spans="1:20">
      <c r="A15" s="262"/>
      <c r="B15" s="24" t="s">
        <v>12</v>
      </c>
      <c r="C15" s="15">
        <v>6.6223623957010602</v>
      </c>
      <c r="D15" s="16">
        <v>0.90304941759559909</v>
      </c>
      <c r="E15" s="16">
        <v>3.0101647253186634</v>
      </c>
      <c r="F15" s="16">
        <v>0.60203294506373273</v>
      </c>
      <c r="G15" s="16">
        <v>1.2040658901274655</v>
      </c>
      <c r="H15" s="17">
        <v>12.341675373806522</v>
      </c>
      <c r="I15" s="15">
        <v>7.8372285086072822</v>
      </c>
      <c r="J15" s="16">
        <v>0</v>
      </c>
      <c r="K15" s="16">
        <v>0.78372285086072824</v>
      </c>
      <c r="L15" s="16">
        <v>1.1755842762910924</v>
      </c>
      <c r="M15" s="16">
        <v>3.9186142543036411</v>
      </c>
      <c r="N15" s="17">
        <v>13.715149890062744</v>
      </c>
      <c r="O15" s="15">
        <f t="shared" si="4"/>
        <v>14.459590904308342</v>
      </c>
      <c r="P15" s="16">
        <f t="shared" si="0"/>
        <v>0.90304941759559909</v>
      </c>
      <c r="Q15" s="16">
        <f t="shared" si="1"/>
        <v>3.7938875761793915</v>
      </c>
      <c r="R15" s="16">
        <f t="shared" si="2"/>
        <v>1.7776172213548251</v>
      </c>
      <c r="S15" s="16">
        <f t="shared" si="3"/>
        <v>5.1226801444311061</v>
      </c>
      <c r="T15" s="17">
        <f t="shared" si="5"/>
        <v>26.056825263869264</v>
      </c>
    </row>
    <row r="16" spans="1:20">
      <c r="A16" s="262"/>
      <c r="B16" s="24" t="s">
        <v>13</v>
      </c>
      <c r="C16" s="15">
        <v>1.5507543351860864</v>
      </c>
      <c r="D16" s="16">
        <v>0</v>
      </c>
      <c r="E16" s="16">
        <v>0</v>
      </c>
      <c r="F16" s="16">
        <v>0</v>
      </c>
      <c r="G16" s="16">
        <v>0</v>
      </c>
      <c r="H16" s="17">
        <v>1.5507543351860864</v>
      </c>
      <c r="I16" s="15">
        <v>1.7411106328024109</v>
      </c>
      <c r="J16" s="16">
        <v>0</v>
      </c>
      <c r="K16" s="16">
        <v>0</v>
      </c>
      <c r="L16" s="16">
        <v>0</v>
      </c>
      <c r="M16" s="16">
        <v>0</v>
      </c>
      <c r="N16" s="17">
        <v>1.7411106328024109</v>
      </c>
      <c r="O16" s="15">
        <f t="shared" si="4"/>
        <v>3.2918649679884973</v>
      </c>
      <c r="P16" s="16">
        <f t="shared" si="0"/>
        <v>0</v>
      </c>
      <c r="Q16" s="16">
        <f t="shared" si="1"/>
        <v>0</v>
      </c>
      <c r="R16" s="16">
        <f t="shared" si="2"/>
        <v>0</v>
      </c>
      <c r="S16" s="16">
        <f t="shared" si="3"/>
        <v>0</v>
      </c>
      <c r="T16" s="17">
        <f t="shared" si="5"/>
        <v>3.2918649679884973</v>
      </c>
    </row>
    <row r="17" spans="1:20" ht="14.25" thickBot="1">
      <c r="A17" s="263"/>
      <c r="B17" s="77" t="s">
        <v>14</v>
      </c>
      <c r="C17" s="78">
        <f>SUM(C9:C16)</f>
        <v>26.065730277186226</v>
      </c>
      <c r="D17" s="79">
        <f t="shared" ref="D17:N17" si="6">SUM(D9:D16)</f>
        <v>10.054201425251639</v>
      </c>
      <c r="E17" s="79">
        <f t="shared" si="6"/>
        <v>16.854366297755575</v>
      </c>
      <c r="F17" s="79">
        <f t="shared" si="6"/>
        <v>13.971310861008096</v>
      </c>
      <c r="G17" s="79">
        <f t="shared" si="6"/>
        <v>4.3419137416089768</v>
      </c>
      <c r="H17" s="80">
        <f t="shared" si="6"/>
        <v>71.287522602810512</v>
      </c>
      <c r="I17" s="78">
        <f t="shared" si="6"/>
        <v>25.662097837477649</v>
      </c>
      <c r="J17" s="79">
        <f t="shared" si="6"/>
        <v>9.4741235859753452</v>
      </c>
      <c r="K17" s="79">
        <f t="shared" si="6"/>
        <v>21.099861950723508</v>
      </c>
      <c r="L17" s="79">
        <f t="shared" si="6"/>
        <v>26.375355517290348</v>
      </c>
      <c r="M17" s="79">
        <f t="shared" si="6"/>
        <v>9.2241491950746823</v>
      </c>
      <c r="N17" s="80">
        <f t="shared" si="6"/>
        <v>91.835588086541534</v>
      </c>
      <c r="O17" s="78">
        <f t="shared" ref="O17" si="7">SUM(O9:O16)</f>
        <v>51.727828114663872</v>
      </c>
      <c r="P17" s="79">
        <f t="shared" ref="P17" si="8">SUM(P9:P16)</f>
        <v>19.528325011226986</v>
      </c>
      <c r="Q17" s="79">
        <f t="shared" ref="Q17" si="9">SUM(Q9:Q16)</f>
        <v>37.95422824847909</v>
      </c>
      <c r="R17" s="79">
        <f t="shared" ref="R17" si="10">SUM(R9:R16)</f>
        <v>40.34666637829843</v>
      </c>
      <c r="S17" s="79">
        <f t="shared" ref="S17" si="11">SUM(S9:S16)</f>
        <v>13.566062936683659</v>
      </c>
      <c r="T17" s="80">
        <f t="shared" ref="T17" si="12">SUM(T9:T16)</f>
        <v>163.12311068935202</v>
      </c>
    </row>
    <row r="18" spans="1:20">
      <c r="A18" s="272" t="s">
        <v>15</v>
      </c>
      <c r="B18" s="37" t="s">
        <v>6</v>
      </c>
      <c r="C18" s="44">
        <v>0</v>
      </c>
      <c r="D18" s="45">
        <v>0</v>
      </c>
      <c r="E18" s="45">
        <v>2.0504878522447232</v>
      </c>
      <c r="F18" s="45">
        <v>14.353414965713062</v>
      </c>
      <c r="G18" s="45">
        <v>0</v>
      </c>
      <c r="H18" s="46">
        <v>16.403902817957785</v>
      </c>
      <c r="I18" s="44">
        <v>0</v>
      </c>
      <c r="J18" s="45">
        <v>0</v>
      </c>
      <c r="K18" s="45">
        <v>3.0256089721290715</v>
      </c>
      <c r="L18" s="45">
        <v>21.179262804903502</v>
      </c>
      <c r="M18" s="45">
        <v>1.0085363240430238</v>
      </c>
      <c r="N18" s="46">
        <v>25.213408101075597</v>
      </c>
      <c r="O18" s="19">
        <f>C18+I18</f>
        <v>0</v>
      </c>
      <c r="P18" s="20">
        <f t="shared" ref="P18:P25" si="13">D18+J18</f>
        <v>0</v>
      </c>
      <c r="Q18" s="20">
        <f t="shared" ref="Q18:Q25" si="14">E18+K18</f>
        <v>5.0760968243737947</v>
      </c>
      <c r="R18" s="20">
        <f t="shared" ref="R18:R25" si="15">F18+L18</f>
        <v>35.532677770616566</v>
      </c>
      <c r="S18" s="20">
        <f t="shared" ref="S18:S25" si="16">G18+M18</f>
        <v>1.0085363240430238</v>
      </c>
      <c r="T18" s="21">
        <f>SUM(O18:S18)</f>
        <v>41.617310919033379</v>
      </c>
    </row>
    <row r="19" spans="1:20">
      <c r="A19" s="272"/>
      <c r="B19" s="24" t="s">
        <v>7</v>
      </c>
      <c r="C19" s="15">
        <v>0</v>
      </c>
      <c r="D19" s="16">
        <v>0</v>
      </c>
      <c r="E19" s="16">
        <v>2.9774229530841994</v>
      </c>
      <c r="F19" s="16">
        <v>35.729075437010394</v>
      </c>
      <c r="G19" s="16">
        <v>2.9774229530841994</v>
      </c>
      <c r="H19" s="17">
        <v>41.683921343178795</v>
      </c>
      <c r="I19" s="15">
        <v>0</v>
      </c>
      <c r="J19" s="16">
        <v>1.1270854971738649</v>
      </c>
      <c r="K19" s="16">
        <v>2.2541709943477297</v>
      </c>
      <c r="L19" s="16">
        <v>54.100103864345513</v>
      </c>
      <c r="M19" s="16">
        <v>5.6354274858693243</v>
      </c>
      <c r="N19" s="17">
        <v>63.116787841736432</v>
      </c>
      <c r="O19" s="15">
        <f t="shared" ref="O19:O25" si="17">C19+I19</f>
        <v>0</v>
      </c>
      <c r="P19" s="16">
        <f t="shared" si="13"/>
        <v>1.1270854971738649</v>
      </c>
      <c r="Q19" s="16">
        <f t="shared" si="14"/>
        <v>5.2315939474319286</v>
      </c>
      <c r="R19" s="16">
        <f t="shared" si="15"/>
        <v>89.829179301355907</v>
      </c>
      <c r="S19" s="16">
        <f t="shared" si="16"/>
        <v>8.6128504389535241</v>
      </c>
      <c r="T19" s="17">
        <f t="shared" ref="T19:T25" si="18">SUM(O19:S19)</f>
        <v>104.80070918491523</v>
      </c>
    </row>
    <row r="20" spans="1:20">
      <c r="A20" s="272"/>
      <c r="B20" s="24" t="s">
        <v>8</v>
      </c>
      <c r="C20" s="15">
        <v>1.9433635541931682</v>
      </c>
      <c r="D20" s="16">
        <v>4.8584088854829206</v>
      </c>
      <c r="E20" s="16">
        <v>15.546908433545346</v>
      </c>
      <c r="F20" s="16">
        <v>26.235407981607771</v>
      </c>
      <c r="G20" s="16">
        <v>0.9716817770965841</v>
      </c>
      <c r="H20" s="17">
        <v>49.555770631925789</v>
      </c>
      <c r="I20" s="15">
        <v>0.96818550920038615</v>
      </c>
      <c r="J20" s="16">
        <v>1.9363710184007723</v>
      </c>
      <c r="K20" s="16">
        <v>19.363710184007722</v>
      </c>
      <c r="L20" s="16">
        <v>51.313831987620468</v>
      </c>
      <c r="M20" s="16">
        <v>4.8409275460019305</v>
      </c>
      <c r="N20" s="17">
        <v>78.423026245231284</v>
      </c>
      <c r="O20" s="15">
        <f t="shared" si="17"/>
        <v>2.9115490633935543</v>
      </c>
      <c r="P20" s="16">
        <f t="shared" si="13"/>
        <v>6.7947799038836934</v>
      </c>
      <c r="Q20" s="16">
        <f t="shared" si="14"/>
        <v>34.910618617553069</v>
      </c>
      <c r="R20" s="16">
        <f t="shared" si="15"/>
        <v>77.549239969228239</v>
      </c>
      <c r="S20" s="16">
        <f t="shared" si="16"/>
        <v>5.8126093230985143</v>
      </c>
      <c r="T20" s="17">
        <f t="shared" si="18"/>
        <v>127.97879687715707</v>
      </c>
    </row>
    <row r="21" spans="1:20">
      <c r="A21" s="272"/>
      <c r="B21" s="24" t="s">
        <v>9</v>
      </c>
      <c r="C21" s="15">
        <v>2.5449045521725844</v>
      </c>
      <c r="D21" s="16">
        <v>2.5449045521725844</v>
      </c>
      <c r="E21" s="16">
        <v>25.449045521725843</v>
      </c>
      <c r="F21" s="16">
        <v>26.721497797812138</v>
      </c>
      <c r="G21" s="16">
        <v>1.2724522760862922</v>
      </c>
      <c r="H21" s="17">
        <v>58.532804699969439</v>
      </c>
      <c r="I21" s="15">
        <v>1.4525113736050759</v>
      </c>
      <c r="J21" s="16">
        <v>10.167579615235532</v>
      </c>
      <c r="K21" s="16">
        <v>31.955250219311669</v>
      </c>
      <c r="L21" s="16">
        <v>30.502738845706592</v>
      </c>
      <c r="M21" s="16">
        <v>4.3575341208152274</v>
      </c>
      <c r="N21" s="17">
        <v>78.4356141746741</v>
      </c>
      <c r="O21" s="15">
        <f t="shared" si="17"/>
        <v>3.99741592577766</v>
      </c>
      <c r="P21" s="16">
        <f t="shared" si="13"/>
        <v>12.712484167408116</v>
      </c>
      <c r="Q21" s="16">
        <f t="shared" si="14"/>
        <v>57.404295741037515</v>
      </c>
      <c r="R21" s="16">
        <f t="shared" si="15"/>
        <v>57.224236643518729</v>
      </c>
      <c r="S21" s="16">
        <f t="shared" si="16"/>
        <v>5.6299863969015194</v>
      </c>
      <c r="T21" s="17">
        <f t="shared" si="18"/>
        <v>136.96841887464356</v>
      </c>
    </row>
    <row r="22" spans="1:20">
      <c r="A22" s="272"/>
      <c r="B22" s="24" t="s">
        <v>10</v>
      </c>
      <c r="C22" s="15">
        <v>18.267384486655743</v>
      </c>
      <c r="D22" s="16">
        <v>8.6529715989421945</v>
      </c>
      <c r="E22" s="16">
        <v>29.804679951912004</v>
      </c>
      <c r="F22" s="16">
        <v>20.190267064198455</v>
      </c>
      <c r="G22" s="16">
        <v>0.96144128877135493</v>
      </c>
      <c r="H22" s="17">
        <v>77.876744390479743</v>
      </c>
      <c r="I22" s="15">
        <v>9.6096859532047549</v>
      </c>
      <c r="J22" s="16">
        <v>20.287114790098926</v>
      </c>
      <c r="K22" s="16">
        <v>37.3710009291296</v>
      </c>
      <c r="L22" s="16">
        <v>20.287114790098926</v>
      </c>
      <c r="M22" s="16">
        <v>6.406457302136503</v>
      </c>
      <c r="N22" s="17">
        <v>93.961373764668707</v>
      </c>
      <c r="O22" s="15">
        <f t="shared" si="17"/>
        <v>27.877070439860496</v>
      </c>
      <c r="P22" s="16">
        <f t="shared" si="13"/>
        <v>28.94008638904112</v>
      </c>
      <c r="Q22" s="16">
        <f t="shared" si="14"/>
        <v>67.1756808810416</v>
      </c>
      <c r="R22" s="16">
        <f t="shared" si="15"/>
        <v>40.477381854297377</v>
      </c>
      <c r="S22" s="16">
        <f t="shared" si="16"/>
        <v>7.367898590907858</v>
      </c>
      <c r="T22" s="17">
        <f t="shared" si="18"/>
        <v>171.83811815514846</v>
      </c>
    </row>
    <row r="23" spans="1:20">
      <c r="A23" s="272"/>
      <c r="B23" s="24" t="s">
        <v>11</v>
      </c>
      <c r="C23" s="15">
        <v>38.848275702683665</v>
      </c>
      <c r="D23" s="16">
        <v>17.84920775528709</v>
      </c>
      <c r="E23" s="16">
        <v>17.84920775528709</v>
      </c>
      <c r="F23" s="16">
        <v>10.499533973698288</v>
      </c>
      <c r="G23" s="16">
        <v>5.2497669868491439</v>
      </c>
      <c r="H23" s="17">
        <v>90.295992173805274</v>
      </c>
      <c r="I23" s="15">
        <v>30.531423718533024</v>
      </c>
      <c r="J23" s="16">
        <v>12.403390885654041</v>
      </c>
      <c r="K23" s="16">
        <v>24.806781771308081</v>
      </c>
      <c r="L23" s="16">
        <v>17.173925841674826</v>
      </c>
      <c r="M23" s="16">
        <v>7.6328559296332559</v>
      </c>
      <c r="N23" s="17">
        <v>92.54837814680323</v>
      </c>
      <c r="O23" s="15">
        <f t="shared" si="17"/>
        <v>69.379699421216685</v>
      </c>
      <c r="P23" s="16">
        <f t="shared" si="13"/>
        <v>30.25259864094113</v>
      </c>
      <c r="Q23" s="16">
        <f t="shared" si="14"/>
        <v>42.655989526595171</v>
      </c>
      <c r="R23" s="16">
        <f t="shared" si="15"/>
        <v>27.673459815373114</v>
      </c>
      <c r="S23" s="16">
        <f t="shared" si="16"/>
        <v>12.882622916482401</v>
      </c>
      <c r="T23" s="17">
        <f t="shared" si="18"/>
        <v>182.8443703206085</v>
      </c>
    </row>
    <row r="24" spans="1:20">
      <c r="A24" s="272"/>
      <c r="B24" s="24" t="s">
        <v>12</v>
      </c>
      <c r="C24" s="15">
        <v>21.961293650266903</v>
      </c>
      <c r="D24" s="16">
        <v>8.5405030862149083</v>
      </c>
      <c r="E24" s="16">
        <v>7.3204312167556349</v>
      </c>
      <c r="F24" s="16">
        <v>3.6602156083778175</v>
      </c>
      <c r="G24" s="16">
        <v>4.8802874778370899</v>
      </c>
      <c r="H24" s="17">
        <v>46.362731039452356</v>
      </c>
      <c r="I24" s="15">
        <v>22.626205344764831</v>
      </c>
      <c r="J24" s="16">
        <v>6.1707832758449541</v>
      </c>
      <c r="K24" s="16">
        <v>11.313102672382415</v>
      </c>
      <c r="L24" s="16">
        <v>4.1138555172299691</v>
      </c>
      <c r="M24" s="16">
        <v>4.1138555172299691</v>
      </c>
      <c r="N24" s="17">
        <v>48.337802327452145</v>
      </c>
      <c r="O24" s="15">
        <f t="shared" si="17"/>
        <v>44.587498995031737</v>
      </c>
      <c r="P24" s="16">
        <f t="shared" si="13"/>
        <v>14.711286362059862</v>
      </c>
      <c r="Q24" s="16">
        <f t="shared" si="14"/>
        <v>18.63353388913805</v>
      </c>
      <c r="R24" s="16">
        <f t="shared" si="15"/>
        <v>7.7740711256077866</v>
      </c>
      <c r="S24" s="16">
        <f t="shared" si="16"/>
        <v>8.9941429950670582</v>
      </c>
      <c r="T24" s="17">
        <f t="shared" si="18"/>
        <v>94.700533366904494</v>
      </c>
    </row>
    <row r="25" spans="1:20">
      <c r="A25" s="272"/>
      <c r="B25" s="24" t="s">
        <v>13</v>
      </c>
      <c r="C25" s="15">
        <v>2.9141671576035448</v>
      </c>
      <c r="D25" s="16">
        <v>0</v>
      </c>
      <c r="E25" s="16">
        <v>0.72854178940088621</v>
      </c>
      <c r="F25" s="16">
        <v>0</v>
      </c>
      <c r="G25" s="16">
        <v>1.4570835788017724</v>
      </c>
      <c r="H25" s="17">
        <v>5.0997925258062038</v>
      </c>
      <c r="I25" s="15">
        <v>4.0427034007748599</v>
      </c>
      <c r="J25" s="16">
        <v>0</v>
      </c>
      <c r="K25" s="16">
        <v>1.010675850193715</v>
      </c>
      <c r="L25" s="16">
        <v>0</v>
      </c>
      <c r="M25" s="16">
        <v>1.010675850193715</v>
      </c>
      <c r="N25" s="17">
        <v>6.0640551011622907</v>
      </c>
      <c r="O25" s="15">
        <f t="shared" si="17"/>
        <v>6.9568705583784052</v>
      </c>
      <c r="P25" s="16">
        <f t="shared" si="13"/>
        <v>0</v>
      </c>
      <c r="Q25" s="16">
        <f t="shared" si="14"/>
        <v>1.7392176395946013</v>
      </c>
      <c r="R25" s="16">
        <f t="shared" si="15"/>
        <v>0</v>
      </c>
      <c r="S25" s="16">
        <f t="shared" si="16"/>
        <v>2.4677594289954872</v>
      </c>
      <c r="T25" s="17">
        <f t="shared" si="18"/>
        <v>11.163847626968494</v>
      </c>
    </row>
    <row r="26" spans="1:20" ht="14.25" thickBot="1">
      <c r="A26" s="272"/>
      <c r="B26" s="81" t="s">
        <v>14</v>
      </c>
      <c r="C26" s="78">
        <f>SUM(C18:C25)</f>
        <v>86.479389103575613</v>
      </c>
      <c r="D26" s="79">
        <f t="shared" ref="D26" si="19">SUM(D18:D25)</f>
        <v>42.445995878099694</v>
      </c>
      <c r="E26" s="79">
        <f t="shared" ref="E26" si="20">SUM(E18:E25)</f>
        <v>101.72672547395572</v>
      </c>
      <c r="F26" s="79">
        <f t="shared" ref="F26" si="21">SUM(F18:F25)</f>
        <v>137.38941282841793</v>
      </c>
      <c r="G26" s="79">
        <f t="shared" ref="G26" si="22">SUM(G18:G25)</f>
        <v>17.770136338526434</v>
      </c>
      <c r="H26" s="80">
        <f t="shared" ref="H26" si="23">SUM(H18:H25)</f>
        <v>385.81165962257541</v>
      </c>
      <c r="I26" s="78">
        <f t="shared" ref="I26" si="24">SUM(I18:I25)</f>
        <v>69.23071530008292</v>
      </c>
      <c r="J26" s="79">
        <f t="shared" ref="J26" si="25">SUM(J18:J25)</f>
        <v>52.092325082408088</v>
      </c>
      <c r="K26" s="79">
        <f t="shared" ref="K26" si="26">SUM(K18:K25)</f>
        <v>131.10030159280998</v>
      </c>
      <c r="L26" s="79">
        <f t="shared" ref="L26" si="27">SUM(L18:L25)</f>
        <v>198.67083365157981</v>
      </c>
      <c r="M26" s="79">
        <f t="shared" ref="M26" si="28">SUM(M18:M25)</f>
        <v>35.006270075922949</v>
      </c>
      <c r="N26" s="80">
        <f t="shared" ref="N26" si="29">SUM(N18:N25)</f>
        <v>486.10044570280377</v>
      </c>
      <c r="O26" s="78">
        <f t="shared" ref="O26" si="30">SUM(O18:O25)</f>
        <v>155.71010440365853</v>
      </c>
      <c r="P26" s="79">
        <f t="shared" ref="P26" si="31">SUM(P18:P25)</f>
        <v>94.538320960507789</v>
      </c>
      <c r="Q26" s="79">
        <f t="shared" ref="Q26" si="32">SUM(Q18:Q25)</f>
        <v>232.82702706676574</v>
      </c>
      <c r="R26" s="79">
        <f t="shared" ref="R26" si="33">SUM(R18:R25)</f>
        <v>336.06024647999777</v>
      </c>
      <c r="S26" s="79">
        <f t="shared" ref="S26" si="34">SUM(S18:S25)</f>
        <v>52.776406414449383</v>
      </c>
      <c r="T26" s="80">
        <f t="shared" ref="T26" si="35">SUM(T18:T25)</f>
        <v>871.91210532537923</v>
      </c>
    </row>
    <row r="27" spans="1:20">
      <c r="A27" s="261" t="s">
        <v>16</v>
      </c>
      <c r="B27" s="23" t="s">
        <v>6</v>
      </c>
      <c r="C27" s="19">
        <v>0</v>
      </c>
      <c r="D27" s="20">
        <v>0</v>
      </c>
      <c r="E27" s="20">
        <v>2.349778675131255</v>
      </c>
      <c r="F27" s="20">
        <v>16.448450725918786</v>
      </c>
      <c r="G27" s="20">
        <v>0</v>
      </c>
      <c r="H27" s="21">
        <v>18.79822940105004</v>
      </c>
      <c r="I27" s="19">
        <v>0</v>
      </c>
      <c r="J27" s="20">
        <v>0</v>
      </c>
      <c r="K27" s="20">
        <v>3.560669941234039</v>
      </c>
      <c r="L27" s="20">
        <v>27.298469549460968</v>
      </c>
      <c r="M27" s="20">
        <v>1.1868899804113464</v>
      </c>
      <c r="N27" s="21">
        <v>32.046029471106351</v>
      </c>
      <c r="O27" s="19">
        <f>C27+I27</f>
        <v>0</v>
      </c>
      <c r="P27" s="20">
        <f t="shared" ref="P27:P34" si="36">D27+J27</f>
        <v>0</v>
      </c>
      <c r="Q27" s="20">
        <f t="shared" ref="Q27:Q34" si="37">E27+K27</f>
        <v>5.9104486163652936</v>
      </c>
      <c r="R27" s="20">
        <f t="shared" ref="R27:R34" si="38">F27+L27</f>
        <v>43.74692027537975</v>
      </c>
      <c r="S27" s="20">
        <f t="shared" ref="S27:S34" si="39">G27+M27</f>
        <v>1.1868899804113464</v>
      </c>
      <c r="T27" s="21">
        <f>SUM(O27:S27)</f>
        <v>50.844258872156388</v>
      </c>
    </row>
    <row r="28" spans="1:20">
      <c r="A28" s="262"/>
      <c r="B28" s="24" t="s">
        <v>7</v>
      </c>
      <c r="C28" s="15">
        <v>0</v>
      </c>
      <c r="D28" s="16">
        <v>1.1218862470906408</v>
      </c>
      <c r="E28" s="16">
        <v>5.6094312354532043</v>
      </c>
      <c r="F28" s="16">
        <v>35.900359906900505</v>
      </c>
      <c r="G28" s="16">
        <v>1.1218862470906408</v>
      </c>
      <c r="H28" s="17">
        <v>43.753563636534992</v>
      </c>
      <c r="I28" s="15">
        <v>0</v>
      </c>
      <c r="J28" s="16">
        <v>2.9366530603995966</v>
      </c>
      <c r="K28" s="16">
        <v>8.8099591811987903</v>
      </c>
      <c r="L28" s="16">
        <v>54.328081617392534</v>
      </c>
      <c r="M28" s="16">
        <v>5.8733061207991932</v>
      </c>
      <c r="N28" s="17">
        <v>71.947999979790126</v>
      </c>
      <c r="O28" s="15">
        <f t="shared" ref="O28:O34" si="40">C28+I28</f>
        <v>0</v>
      </c>
      <c r="P28" s="16">
        <f t="shared" si="36"/>
        <v>4.0585393074902374</v>
      </c>
      <c r="Q28" s="16">
        <f t="shared" si="37"/>
        <v>14.419390416651995</v>
      </c>
      <c r="R28" s="16">
        <f t="shared" si="38"/>
        <v>90.228441524293032</v>
      </c>
      <c r="S28" s="16">
        <f t="shared" si="39"/>
        <v>6.9951923678898336</v>
      </c>
      <c r="T28" s="17">
        <f t="shared" ref="T28:T34" si="41">SUM(O28:S28)</f>
        <v>115.70156361632509</v>
      </c>
    </row>
    <row r="29" spans="1:20">
      <c r="A29" s="262"/>
      <c r="B29" s="24" t="s">
        <v>8</v>
      </c>
      <c r="C29" s="15">
        <v>2.0808856313276856</v>
      </c>
      <c r="D29" s="16">
        <v>1.0404428156638428</v>
      </c>
      <c r="E29" s="16">
        <v>9.363985340974585</v>
      </c>
      <c r="F29" s="16">
        <v>37.45594136389834</v>
      </c>
      <c r="G29" s="16">
        <v>2.0808856313276856</v>
      </c>
      <c r="H29" s="17">
        <v>52.022140783192143</v>
      </c>
      <c r="I29" s="15">
        <v>1.2562112857829093</v>
      </c>
      <c r="J29" s="16">
        <v>2.5124225715658186</v>
      </c>
      <c r="K29" s="16">
        <v>16.330746715177821</v>
      </c>
      <c r="L29" s="16">
        <v>59.041930431796736</v>
      </c>
      <c r="M29" s="16">
        <v>6.2810564289145461</v>
      </c>
      <c r="N29" s="17">
        <v>85.422367433237838</v>
      </c>
      <c r="O29" s="15">
        <f t="shared" si="40"/>
        <v>3.3370969171105949</v>
      </c>
      <c r="P29" s="16">
        <f t="shared" si="36"/>
        <v>3.5528653872296614</v>
      </c>
      <c r="Q29" s="16">
        <f t="shared" si="37"/>
        <v>25.694732056152404</v>
      </c>
      <c r="R29" s="16">
        <f t="shared" si="38"/>
        <v>96.497871795695076</v>
      </c>
      <c r="S29" s="16">
        <f t="shared" si="39"/>
        <v>8.3619420602422316</v>
      </c>
      <c r="T29" s="17">
        <f t="shared" si="41"/>
        <v>137.44450821642997</v>
      </c>
    </row>
    <row r="30" spans="1:20">
      <c r="A30" s="262"/>
      <c r="B30" s="24" t="s">
        <v>9</v>
      </c>
      <c r="C30" s="15">
        <v>3.7237015055962956</v>
      </c>
      <c r="D30" s="16">
        <v>9.9298706815901223</v>
      </c>
      <c r="E30" s="16">
        <v>19.859741363180245</v>
      </c>
      <c r="F30" s="16">
        <v>27.307144374372836</v>
      </c>
      <c r="G30" s="16">
        <v>2.4824676703975306</v>
      </c>
      <c r="H30" s="17">
        <v>63.302925595137033</v>
      </c>
      <c r="I30" s="15">
        <v>3.3314400351415148</v>
      </c>
      <c r="J30" s="16">
        <v>8.883840093710706</v>
      </c>
      <c r="K30" s="16">
        <v>37.756320398270503</v>
      </c>
      <c r="L30" s="16">
        <v>34.424880363128985</v>
      </c>
      <c r="M30" s="16">
        <v>3.3314400351415148</v>
      </c>
      <c r="N30" s="17">
        <v>87.727920925393221</v>
      </c>
      <c r="O30" s="15">
        <f t="shared" si="40"/>
        <v>7.0551415407378109</v>
      </c>
      <c r="P30" s="16">
        <f t="shared" si="36"/>
        <v>18.813710775300827</v>
      </c>
      <c r="Q30" s="16">
        <f t="shared" si="37"/>
        <v>57.616061761450752</v>
      </c>
      <c r="R30" s="16">
        <f t="shared" si="38"/>
        <v>61.732024737501817</v>
      </c>
      <c r="S30" s="16">
        <f t="shared" si="39"/>
        <v>5.8139077055390453</v>
      </c>
      <c r="T30" s="17">
        <f t="shared" si="41"/>
        <v>151.03084652053025</v>
      </c>
    </row>
    <row r="31" spans="1:20">
      <c r="A31" s="262"/>
      <c r="B31" s="24" t="s">
        <v>10</v>
      </c>
      <c r="C31" s="15">
        <v>16.430598669318506</v>
      </c>
      <c r="D31" s="16">
        <v>15.061382113541965</v>
      </c>
      <c r="E31" s="16">
        <v>21.907464892424677</v>
      </c>
      <c r="F31" s="16">
        <v>26.015114559754306</v>
      </c>
      <c r="G31" s="16">
        <v>8.2152993346592531</v>
      </c>
      <c r="H31" s="17">
        <v>87.629859569698709</v>
      </c>
      <c r="I31" s="15">
        <v>19.389624394482652</v>
      </c>
      <c r="J31" s="16">
        <v>9.6948121972413261</v>
      </c>
      <c r="K31" s="16">
        <v>41.202951838275638</v>
      </c>
      <c r="L31" s="16">
        <v>25.448882017758482</v>
      </c>
      <c r="M31" s="16">
        <v>12.118515246551658</v>
      </c>
      <c r="N31" s="17">
        <v>107.85478569430975</v>
      </c>
      <c r="O31" s="15">
        <f t="shared" si="40"/>
        <v>35.820223063801159</v>
      </c>
      <c r="P31" s="16">
        <f t="shared" si="36"/>
        <v>24.756194310783293</v>
      </c>
      <c r="Q31" s="16">
        <f t="shared" si="37"/>
        <v>63.110416730700315</v>
      </c>
      <c r="R31" s="16">
        <f t="shared" si="38"/>
        <v>51.463996577512788</v>
      </c>
      <c r="S31" s="16">
        <f t="shared" si="39"/>
        <v>20.333814581210909</v>
      </c>
      <c r="T31" s="17">
        <f t="shared" si="41"/>
        <v>195.48464526400846</v>
      </c>
    </row>
    <row r="32" spans="1:20">
      <c r="A32" s="262"/>
      <c r="B32" s="24" t="s">
        <v>11</v>
      </c>
      <c r="C32" s="15">
        <v>41.129652693331622</v>
      </c>
      <c r="D32" s="16">
        <v>12.227734584503995</v>
      </c>
      <c r="E32" s="16">
        <v>25.567081403962899</v>
      </c>
      <c r="F32" s="16">
        <v>16.674183524323631</v>
      </c>
      <c r="G32" s="16">
        <v>7.7812856446843606</v>
      </c>
      <c r="H32" s="17">
        <v>103.37993785080651</v>
      </c>
      <c r="I32" s="15">
        <v>33.461099277480962</v>
      </c>
      <c r="J32" s="16">
        <v>17.45796484042485</v>
      </c>
      <c r="K32" s="16">
        <v>30.551438470743484</v>
      </c>
      <c r="L32" s="16">
        <v>11.638643226949899</v>
      </c>
      <c r="M32" s="16">
        <v>13.093473630318636</v>
      </c>
      <c r="N32" s="17">
        <v>106.20261944591783</v>
      </c>
      <c r="O32" s="15">
        <f t="shared" si="40"/>
        <v>74.59075197081259</v>
      </c>
      <c r="P32" s="16">
        <f t="shared" si="36"/>
        <v>29.685699424928846</v>
      </c>
      <c r="Q32" s="16">
        <f t="shared" si="37"/>
        <v>56.118519874706379</v>
      </c>
      <c r="R32" s="16">
        <f t="shared" si="38"/>
        <v>28.31282675127353</v>
      </c>
      <c r="S32" s="16">
        <f t="shared" si="39"/>
        <v>20.874759275002997</v>
      </c>
      <c r="T32" s="17">
        <f t="shared" si="41"/>
        <v>209.5825572967243</v>
      </c>
    </row>
    <row r="33" spans="1:20">
      <c r="A33" s="262"/>
      <c r="B33" s="24" t="s">
        <v>12</v>
      </c>
      <c r="C33" s="15">
        <v>28.035278976760949</v>
      </c>
      <c r="D33" s="16">
        <v>4.6725464961268246</v>
      </c>
      <c r="E33" s="16">
        <v>14.017639488380475</v>
      </c>
      <c r="F33" s="16">
        <v>2.3362732480634123</v>
      </c>
      <c r="G33" s="16">
        <v>9.3450929922536492</v>
      </c>
      <c r="H33" s="17">
        <v>58.406831201585312</v>
      </c>
      <c r="I33" s="15">
        <v>34.245623543852744</v>
      </c>
      <c r="J33" s="16">
        <v>7.9028362024275562</v>
      </c>
      <c r="K33" s="16">
        <v>5.2685574682850378</v>
      </c>
      <c r="L33" s="16">
        <v>7.9028362024275562</v>
      </c>
      <c r="M33" s="16">
        <v>3.9514181012137781</v>
      </c>
      <c r="N33" s="17">
        <v>59.271271518206675</v>
      </c>
      <c r="O33" s="15">
        <f t="shared" si="40"/>
        <v>62.280902520613694</v>
      </c>
      <c r="P33" s="16">
        <f t="shared" si="36"/>
        <v>12.575382698554382</v>
      </c>
      <c r="Q33" s="16">
        <f t="shared" si="37"/>
        <v>19.286196956665513</v>
      </c>
      <c r="R33" s="16">
        <f t="shared" si="38"/>
        <v>10.239109450490968</v>
      </c>
      <c r="S33" s="16">
        <f t="shared" si="39"/>
        <v>13.296511093467426</v>
      </c>
      <c r="T33" s="17">
        <f t="shared" si="41"/>
        <v>117.67810271979198</v>
      </c>
    </row>
    <row r="34" spans="1:20">
      <c r="A34" s="262"/>
      <c r="B34" s="24" t="s">
        <v>13</v>
      </c>
      <c r="C34" s="15">
        <v>5.5730514074946846</v>
      </c>
      <c r="D34" s="16">
        <v>0</v>
      </c>
      <c r="E34" s="16">
        <v>0</v>
      </c>
      <c r="F34" s="16">
        <v>0</v>
      </c>
      <c r="G34" s="16">
        <v>1.1146102814989369</v>
      </c>
      <c r="H34" s="17">
        <v>6.6876616889936216</v>
      </c>
      <c r="I34" s="15">
        <v>2.8376785504637421</v>
      </c>
      <c r="J34" s="16">
        <v>0.70941963761593552</v>
      </c>
      <c r="K34" s="16">
        <v>0.70941963761593552</v>
      </c>
      <c r="L34" s="16">
        <v>0.70941963761593552</v>
      </c>
      <c r="M34" s="16">
        <v>2.8376785504637421</v>
      </c>
      <c r="N34" s="17">
        <v>7.8036160137752901</v>
      </c>
      <c r="O34" s="15">
        <f t="shared" si="40"/>
        <v>8.4107299579584271</v>
      </c>
      <c r="P34" s="16">
        <f t="shared" si="36"/>
        <v>0.70941963761593552</v>
      </c>
      <c r="Q34" s="16">
        <f t="shared" si="37"/>
        <v>0.70941963761593552</v>
      </c>
      <c r="R34" s="16">
        <f t="shared" si="38"/>
        <v>0.70941963761593552</v>
      </c>
      <c r="S34" s="16">
        <f t="shared" si="39"/>
        <v>3.952288831962679</v>
      </c>
      <c r="T34" s="17">
        <f t="shared" si="41"/>
        <v>14.491277702768913</v>
      </c>
    </row>
    <row r="35" spans="1:20" ht="14.25" thickBot="1">
      <c r="A35" s="263"/>
      <c r="B35" s="77" t="s">
        <v>14</v>
      </c>
      <c r="C35" s="78">
        <f>SUM(C27:C34)</f>
        <v>96.973168883829743</v>
      </c>
      <c r="D35" s="79">
        <f t="shared" ref="D35" si="42">SUM(D27:D34)</f>
        <v>44.053862938517398</v>
      </c>
      <c r="E35" s="79">
        <f t="shared" ref="E35" si="43">SUM(E27:E34)</f>
        <v>98.67512239950733</v>
      </c>
      <c r="F35" s="79">
        <f t="shared" ref="F35" si="44">SUM(F27:F34)</f>
        <v>162.13746770323183</v>
      </c>
      <c r="G35" s="79">
        <f t="shared" ref="G35" si="45">SUM(G27:G34)</f>
        <v>32.141527801912062</v>
      </c>
      <c r="H35" s="80">
        <f t="shared" ref="H35" si="46">SUM(H27:H34)</f>
        <v>433.98114972699835</v>
      </c>
      <c r="I35" s="78">
        <f t="shared" ref="I35" si="47">SUM(I27:I34)</f>
        <v>94.521677087204509</v>
      </c>
      <c r="J35" s="79">
        <f t="shared" ref="J35" si="48">SUM(J27:J34)</f>
        <v>50.097948603385795</v>
      </c>
      <c r="K35" s="79">
        <f t="shared" ref="K35" si="49">SUM(K27:K34)</f>
        <v>144.19006365080122</v>
      </c>
      <c r="L35" s="79">
        <f t="shared" ref="L35" si="50">SUM(L27:L34)</f>
        <v>220.79314304653107</v>
      </c>
      <c r="M35" s="79">
        <f t="shared" ref="M35" si="51">SUM(M27:M34)</f>
        <v>48.673778093814413</v>
      </c>
      <c r="N35" s="80">
        <f t="shared" ref="N35" si="52">SUM(N27:N34)</f>
        <v>558.27661048173707</v>
      </c>
      <c r="O35" s="78">
        <f t="shared" ref="O35" si="53">SUM(O27:O34)</f>
        <v>191.49484597103429</v>
      </c>
      <c r="P35" s="79">
        <f t="shared" ref="P35" si="54">SUM(P27:P34)</f>
        <v>94.151811541903172</v>
      </c>
      <c r="Q35" s="79">
        <f t="shared" ref="Q35" si="55">SUM(Q27:Q34)</f>
        <v>242.86518605030858</v>
      </c>
      <c r="R35" s="79">
        <f t="shared" ref="R35" si="56">SUM(R27:R34)</f>
        <v>382.93061074976288</v>
      </c>
      <c r="S35" s="79">
        <f t="shared" ref="S35" si="57">SUM(S27:S34)</f>
        <v>80.815305895726468</v>
      </c>
      <c r="T35" s="80">
        <f t="shared" ref="T35" si="58">SUM(T27:T34)</f>
        <v>992.25776020873536</v>
      </c>
    </row>
    <row r="36" spans="1:20">
      <c r="A36" s="261" t="s">
        <v>17</v>
      </c>
      <c r="B36" s="23" t="s">
        <v>6</v>
      </c>
      <c r="C36" s="19">
        <v>0</v>
      </c>
      <c r="D36" s="20">
        <v>0</v>
      </c>
      <c r="E36" s="20">
        <v>3.7137085253044759</v>
      </c>
      <c r="F36" s="20">
        <v>17.330639784754219</v>
      </c>
      <c r="G36" s="20">
        <v>1.2379028417681586</v>
      </c>
      <c r="H36" s="21">
        <v>22.282251151826852</v>
      </c>
      <c r="I36" s="19">
        <v>0</v>
      </c>
      <c r="J36" s="20">
        <v>0</v>
      </c>
      <c r="K36" s="20">
        <v>5.5094480081261228</v>
      </c>
      <c r="L36" s="20">
        <v>27.547240040630612</v>
      </c>
      <c r="M36" s="20">
        <v>0</v>
      </c>
      <c r="N36" s="21">
        <v>33.056688048756733</v>
      </c>
      <c r="O36" s="19">
        <f>C36+I36</f>
        <v>0</v>
      </c>
      <c r="P36" s="20">
        <f t="shared" ref="P36:P43" si="59">D36+J36</f>
        <v>0</v>
      </c>
      <c r="Q36" s="20">
        <f t="shared" ref="Q36:Q43" si="60">E36+K36</f>
        <v>9.2231565334305987</v>
      </c>
      <c r="R36" s="20">
        <f t="shared" ref="R36:R43" si="61">F36+L36</f>
        <v>44.877879825384831</v>
      </c>
      <c r="S36" s="20">
        <f t="shared" ref="S36:S43" si="62">G36+M36</f>
        <v>1.2379028417681586</v>
      </c>
      <c r="T36" s="21">
        <f>SUM(O36:S36)</f>
        <v>55.338939200583589</v>
      </c>
    </row>
    <row r="37" spans="1:20">
      <c r="A37" s="262"/>
      <c r="B37" s="24" t="s">
        <v>7</v>
      </c>
      <c r="C37" s="15">
        <v>0</v>
      </c>
      <c r="D37" s="16">
        <v>0</v>
      </c>
      <c r="E37" s="16">
        <v>8.2084195281784513</v>
      </c>
      <c r="F37" s="16">
        <v>45.146307404981485</v>
      </c>
      <c r="G37" s="16">
        <v>2.0521048820446128</v>
      </c>
      <c r="H37" s="17">
        <v>55.406831815204548</v>
      </c>
      <c r="I37" s="15">
        <v>0</v>
      </c>
      <c r="J37" s="16">
        <v>0</v>
      </c>
      <c r="K37" s="16">
        <v>19.981882437347146</v>
      </c>
      <c r="L37" s="16">
        <v>62.443382616709833</v>
      </c>
      <c r="M37" s="16">
        <v>2.4977353046683932</v>
      </c>
      <c r="N37" s="17">
        <v>84.923000358725375</v>
      </c>
      <c r="O37" s="15">
        <f t="shared" ref="O37:O43" si="63">C37+I37</f>
        <v>0</v>
      </c>
      <c r="P37" s="16">
        <f t="shared" si="59"/>
        <v>0</v>
      </c>
      <c r="Q37" s="16">
        <f t="shared" si="60"/>
        <v>28.190301965525599</v>
      </c>
      <c r="R37" s="16">
        <f t="shared" si="61"/>
        <v>107.58969002169133</v>
      </c>
      <c r="S37" s="16">
        <f t="shared" si="62"/>
        <v>4.5498401867130056</v>
      </c>
      <c r="T37" s="17">
        <f t="shared" ref="T37:T43" si="64">SUM(O37:S37)</f>
        <v>140.32983217392993</v>
      </c>
    </row>
    <row r="38" spans="1:20">
      <c r="A38" s="262"/>
      <c r="B38" s="24" t="s">
        <v>8</v>
      </c>
      <c r="C38" s="15">
        <v>1.5393303949476942</v>
      </c>
      <c r="D38" s="16">
        <v>4.617991184843083</v>
      </c>
      <c r="E38" s="16">
        <v>16.932634344424635</v>
      </c>
      <c r="F38" s="16">
        <v>33.86526868884927</v>
      </c>
      <c r="G38" s="16">
        <v>3.0786607898953884</v>
      </c>
      <c r="H38" s="17">
        <v>60.033885402960067</v>
      </c>
      <c r="I38" s="15">
        <v>1.4441719513231257</v>
      </c>
      <c r="J38" s="16">
        <v>1.4441719513231257</v>
      </c>
      <c r="K38" s="16">
        <v>25.995095123816263</v>
      </c>
      <c r="L38" s="16">
        <v>57.76687805292503</v>
      </c>
      <c r="M38" s="16">
        <v>8.6650317079387538</v>
      </c>
      <c r="N38" s="17">
        <v>95.3153487873263</v>
      </c>
      <c r="O38" s="15">
        <f t="shared" si="63"/>
        <v>2.9835023462708197</v>
      </c>
      <c r="P38" s="16">
        <f t="shared" si="59"/>
        <v>6.0621631361662089</v>
      </c>
      <c r="Q38" s="16">
        <f t="shared" si="60"/>
        <v>42.927729468240898</v>
      </c>
      <c r="R38" s="16">
        <f t="shared" si="61"/>
        <v>91.632146741774307</v>
      </c>
      <c r="S38" s="16">
        <f t="shared" si="62"/>
        <v>11.743692497834143</v>
      </c>
      <c r="T38" s="17">
        <f t="shared" si="64"/>
        <v>155.34923419028635</v>
      </c>
    </row>
    <row r="39" spans="1:20">
      <c r="A39" s="262"/>
      <c r="B39" s="24" t="s">
        <v>9</v>
      </c>
      <c r="C39" s="15">
        <v>2.5987348610909584</v>
      </c>
      <c r="D39" s="16">
        <v>11.694306874909312</v>
      </c>
      <c r="E39" s="16">
        <v>19.490511458182187</v>
      </c>
      <c r="F39" s="16">
        <v>29.885450902546022</v>
      </c>
      <c r="G39" s="16">
        <v>7.7962045832728748</v>
      </c>
      <c r="H39" s="17">
        <v>71.465208680001354</v>
      </c>
      <c r="I39" s="15">
        <v>1.2298563790087138</v>
      </c>
      <c r="J39" s="16">
        <v>8.6089946530609964</v>
      </c>
      <c r="K39" s="16">
        <v>36.895691370261417</v>
      </c>
      <c r="L39" s="16">
        <v>41.815116886296266</v>
      </c>
      <c r="M39" s="16">
        <v>6.1492818950435693</v>
      </c>
      <c r="N39" s="17">
        <v>94.698941183670968</v>
      </c>
      <c r="O39" s="15">
        <f t="shared" si="63"/>
        <v>3.828591240099672</v>
      </c>
      <c r="P39" s="16">
        <f t="shared" si="59"/>
        <v>20.303301527970309</v>
      </c>
      <c r="Q39" s="16">
        <f t="shared" si="60"/>
        <v>56.386202828443601</v>
      </c>
      <c r="R39" s="16">
        <f t="shared" si="61"/>
        <v>71.700567788842292</v>
      </c>
      <c r="S39" s="16">
        <f t="shared" si="62"/>
        <v>13.945486478316443</v>
      </c>
      <c r="T39" s="17">
        <f t="shared" si="64"/>
        <v>166.16414986367229</v>
      </c>
    </row>
    <row r="40" spans="1:20">
      <c r="A40" s="262"/>
      <c r="B40" s="24" t="s">
        <v>10</v>
      </c>
      <c r="C40" s="15">
        <v>21.673240873174404</v>
      </c>
      <c r="D40" s="16">
        <v>14.900353100307402</v>
      </c>
      <c r="E40" s="16">
        <v>31.155283755188204</v>
      </c>
      <c r="F40" s="16">
        <v>28.446128646041405</v>
      </c>
      <c r="G40" s="16">
        <v>2.7091551091468005</v>
      </c>
      <c r="H40" s="17">
        <v>98.884161483858222</v>
      </c>
      <c r="I40" s="15">
        <v>22.569341213718342</v>
      </c>
      <c r="J40" s="16">
        <v>18.055472970974673</v>
      </c>
      <c r="K40" s="16">
        <v>34.606323194368123</v>
      </c>
      <c r="L40" s="16">
        <v>36.110945941949346</v>
      </c>
      <c r="M40" s="16">
        <v>4.5138682427436683</v>
      </c>
      <c r="N40" s="17">
        <v>115.85595156375415</v>
      </c>
      <c r="O40" s="15">
        <f t="shared" si="63"/>
        <v>44.242582086892746</v>
      </c>
      <c r="P40" s="16">
        <f t="shared" si="59"/>
        <v>32.955826071282075</v>
      </c>
      <c r="Q40" s="16">
        <f t="shared" si="60"/>
        <v>65.761606949556324</v>
      </c>
      <c r="R40" s="16">
        <f t="shared" si="61"/>
        <v>64.557074587990755</v>
      </c>
      <c r="S40" s="16">
        <f t="shared" si="62"/>
        <v>7.2230233518904683</v>
      </c>
      <c r="T40" s="17">
        <f t="shared" si="64"/>
        <v>214.74011304761237</v>
      </c>
    </row>
    <row r="41" spans="1:20">
      <c r="A41" s="262"/>
      <c r="B41" s="24" t="s">
        <v>11</v>
      </c>
      <c r="C41" s="15">
        <v>49.229661356226153</v>
      </c>
      <c r="D41" s="16">
        <v>12.307415339056538</v>
      </c>
      <c r="E41" s="16">
        <v>23.24734008488457</v>
      </c>
      <c r="F41" s="16">
        <v>8.2049435593710243</v>
      </c>
      <c r="G41" s="16">
        <v>12.307415339056538</v>
      </c>
      <c r="H41" s="17">
        <v>105.29677567859481</v>
      </c>
      <c r="I41" s="15">
        <v>22.257949557888356</v>
      </c>
      <c r="J41" s="16">
        <v>25.225676165606803</v>
      </c>
      <c r="K41" s="16">
        <v>20.774086254029132</v>
      </c>
      <c r="L41" s="16">
        <v>28.19340277332525</v>
      </c>
      <c r="M41" s="16">
        <v>7.4193165192961184</v>
      </c>
      <c r="N41" s="17">
        <v>103.87043127014566</v>
      </c>
      <c r="O41" s="15">
        <f t="shared" si="63"/>
        <v>71.487610914114512</v>
      </c>
      <c r="P41" s="16">
        <f t="shared" si="59"/>
        <v>37.533091504663339</v>
      </c>
      <c r="Q41" s="16">
        <f t="shared" si="60"/>
        <v>44.021426338913699</v>
      </c>
      <c r="R41" s="16">
        <f t="shared" si="61"/>
        <v>36.398346332696278</v>
      </c>
      <c r="S41" s="16">
        <f t="shared" si="62"/>
        <v>19.726731858352657</v>
      </c>
      <c r="T41" s="17">
        <f t="shared" si="64"/>
        <v>209.1672069487405</v>
      </c>
    </row>
    <row r="42" spans="1:20">
      <c r="A42" s="262"/>
      <c r="B42" s="24" t="s">
        <v>12</v>
      </c>
      <c r="C42" s="15">
        <v>27.337811683131189</v>
      </c>
      <c r="D42" s="16">
        <v>7.4557668226721425</v>
      </c>
      <c r="E42" s="16">
        <v>11.183650234008214</v>
      </c>
      <c r="F42" s="16">
        <v>6.2131390188934521</v>
      </c>
      <c r="G42" s="16">
        <v>8.6983946264508329</v>
      </c>
      <c r="H42" s="17">
        <v>60.888762385155829</v>
      </c>
      <c r="I42" s="15">
        <v>26.476702369866956</v>
      </c>
      <c r="J42" s="16">
        <v>6.619175592466739</v>
      </c>
      <c r="K42" s="16">
        <v>8.8255674566223181</v>
      </c>
      <c r="L42" s="16">
        <v>4.4127837283111591</v>
      </c>
      <c r="M42" s="16">
        <v>14.341547117011267</v>
      </c>
      <c r="N42" s="17">
        <v>60.67577626427844</v>
      </c>
      <c r="O42" s="15">
        <f t="shared" si="63"/>
        <v>53.814514052998149</v>
      </c>
      <c r="P42" s="16">
        <f t="shared" si="59"/>
        <v>14.074942415138882</v>
      </c>
      <c r="Q42" s="16">
        <f t="shared" si="60"/>
        <v>20.009217690630532</v>
      </c>
      <c r="R42" s="16">
        <f t="shared" si="61"/>
        <v>10.625922747204612</v>
      </c>
      <c r="S42" s="16">
        <f t="shared" si="62"/>
        <v>23.039941743462101</v>
      </c>
      <c r="T42" s="17">
        <f t="shared" si="64"/>
        <v>121.56453864943427</v>
      </c>
    </row>
    <row r="43" spans="1:20">
      <c r="A43" s="262"/>
      <c r="B43" s="24" t="s">
        <v>13</v>
      </c>
      <c r="C43" s="15">
        <v>5.4727081785814917</v>
      </c>
      <c r="D43" s="16">
        <v>0</v>
      </c>
      <c r="E43" s="16">
        <v>0</v>
      </c>
      <c r="F43" s="16">
        <v>0</v>
      </c>
      <c r="G43" s="16">
        <v>2.1890832714325965</v>
      </c>
      <c r="H43" s="17">
        <v>7.6617914500140882</v>
      </c>
      <c r="I43" s="15">
        <v>5.5941455015066728</v>
      </c>
      <c r="J43" s="16">
        <v>0</v>
      </c>
      <c r="K43" s="16">
        <v>0</v>
      </c>
      <c r="L43" s="16">
        <v>1.3985363753766682</v>
      </c>
      <c r="M43" s="16">
        <v>1.3985363753766682</v>
      </c>
      <c r="N43" s="17">
        <v>8.3912182522600087</v>
      </c>
      <c r="O43" s="15">
        <f t="shared" si="63"/>
        <v>11.066853680088165</v>
      </c>
      <c r="P43" s="16">
        <f t="shared" si="59"/>
        <v>0</v>
      </c>
      <c r="Q43" s="16">
        <f t="shared" si="60"/>
        <v>0</v>
      </c>
      <c r="R43" s="16">
        <f t="shared" si="61"/>
        <v>1.3985363753766682</v>
      </c>
      <c r="S43" s="16">
        <f t="shared" si="62"/>
        <v>3.5876196468092649</v>
      </c>
      <c r="T43" s="17">
        <f t="shared" si="64"/>
        <v>16.0530097022741</v>
      </c>
    </row>
    <row r="44" spans="1:20" ht="14.25" thickBot="1">
      <c r="A44" s="262"/>
      <c r="B44" s="81" t="s">
        <v>14</v>
      </c>
      <c r="C44" s="82">
        <f>SUM(C36:C43)</f>
        <v>107.8514873471519</v>
      </c>
      <c r="D44" s="83">
        <f t="shared" ref="D44" si="65">SUM(D36:D43)</f>
        <v>50.975833321788471</v>
      </c>
      <c r="E44" s="83">
        <f t="shared" ref="E44" si="66">SUM(E36:E43)</f>
        <v>113.93154793017074</v>
      </c>
      <c r="F44" s="83">
        <f t="shared" ref="F44" si="67">SUM(F36:F43)</f>
        <v>169.09187800543688</v>
      </c>
      <c r="G44" s="83">
        <f t="shared" ref="G44" si="68">SUM(G36:G43)</f>
        <v>40.068921443067801</v>
      </c>
      <c r="H44" s="84">
        <f t="shared" ref="H44" si="69">SUM(H36:H43)</f>
        <v>481.9196680476158</v>
      </c>
      <c r="I44" s="82">
        <f t="shared" ref="I44" si="70">SUM(I36:I43)</f>
        <v>79.572166973312164</v>
      </c>
      <c r="J44" s="83">
        <f t="shared" ref="J44" si="71">SUM(J36:J43)</f>
        <v>59.953491333432332</v>
      </c>
      <c r="K44" s="83">
        <f t="shared" ref="K44" si="72">SUM(K36:K43)</f>
        <v>152.58809384457049</v>
      </c>
      <c r="L44" s="83">
        <f t="shared" ref="L44" si="73">SUM(L36:L43)</f>
        <v>259.6882864155242</v>
      </c>
      <c r="M44" s="83">
        <f t="shared" ref="M44" si="74">SUM(M36:M43)</f>
        <v>44.985317162078431</v>
      </c>
      <c r="N44" s="84">
        <f t="shared" ref="N44" si="75">SUM(N36:N43)</f>
        <v>596.78735572891765</v>
      </c>
      <c r="O44" s="78">
        <f t="shared" ref="O44" si="76">SUM(O36:O43)</f>
        <v>187.4236543204641</v>
      </c>
      <c r="P44" s="79">
        <f t="shared" ref="P44" si="77">SUM(P36:P43)</f>
        <v>110.92932465522081</v>
      </c>
      <c r="Q44" s="79">
        <f t="shared" ref="Q44" si="78">SUM(Q36:Q43)</f>
        <v>266.51964177474127</v>
      </c>
      <c r="R44" s="79">
        <f t="shared" ref="R44" si="79">SUM(R36:R43)</f>
        <v>428.78016442096111</v>
      </c>
      <c r="S44" s="79">
        <f t="shared" ref="S44" si="80">SUM(S36:S43)</f>
        <v>85.054238605146239</v>
      </c>
      <c r="T44" s="80">
        <f t="shared" ref="T44" si="81">SUM(T36:T43)</f>
        <v>1078.7070237765333</v>
      </c>
    </row>
    <row r="45" spans="1:20" ht="13.5" customHeight="1">
      <c r="A45" s="273" t="s">
        <v>3</v>
      </c>
      <c r="B45" s="74" t="s">
        <v>6</v>
      </c>
      <c r="C45" s="19">
        <f t="shared" ref="C45:N46" si="82">C9+C18+C27+C36</f>
        <v>0</v>
      </c>
      <c r="D45" s="20">
        <f t="shared" si="82"/>
        <v>0</v>
      </c>
      <c r="E45" s="20">
        <f t="shared" si="82"/>
        <v>8.1139750526804537</v>
      </c>
      <c r="F45" s="20">
        <f t="shared" si="82"/>
        <v>49.648122105551394</v>
      </c>
      <c r="G45" s="20">
        <f t="shared" si="82"/>
        <v>1.2379028417681586</v>
      </c>
      <c r="H45" s="21">
        <f t="shared" si="82"/>
        <v>59.000000000000014</v>
      </c>
      <c r="I45" s="85">
        <f t="shared" si="82"/>
        <v>0</v>
      </c>
      <c r="J45" s="20">
        <f t="shared" si="82"/>
        <v>0</v>
      </c>
      <c r="K45" s="20">
        <f t="shared" si="82"/>
        <v>12.795868063853057</v>
      </c>
      <c r="L45" s="20">
        <f t="shared" si="82"/>
        <v>77.892015441298611</v>
      </c>
      <c r="M45" s="20">
        <f t="shared" si="82"/>
        <v>2.3121164948483406</v>
      </c>
      <c r="N45" s="21">
        <f t="shared" si="82"/>
        <v>93</v>
      </c>
      <c r="O45" s="19">
        <f>C45+I45</f>
        <v>0</v>
      </c>
      <c r="P45" s="20">
        <f t="shared" ref="P45:P52" si="83">D45+J45</f>
        <v>0</v>
      </c>
      <c r="Q45" s="20">
        <f t="shared" ref="Q45:Q52" si="84">E45+K45</f>
        <v>20.909843116533509</v>
      </c>
      <c r="R45" s="20">
        <f t="shared" ref="R45:R52" si="85">F45+L45</f>
        <v>127.54013754685</v>
      </c>
      <c r="S45" s="20">
        <f t="shared" ref="S45:S52" si="86">G45+M45</f>
        <v>3.5500193366164989</v>
      </c>
      <c r="T45" s="21">
        <f>SUM(O45:S45)</f>
        <v>152</v>
      </c>
    </row>
    <row r="46" spans="1:20">
      <c r="A46" s="274"/>
      <c r="B46" s="26" t="s">
        <v>7</v>
      </c>
      <c r="C46" s="15">
        <f t="shared" si="82"/>
        <v>0.11231576229950506</v>
      </c>
      <c r="D46" s="16">
        <f t="shared" si="82"/>
        <v>1.3465177716896508</v>
      </c>
      <c r="E46" s="16">
        <f t="shared" si="82"/>
        <v>17.693799815111895</v>
      </c>
      <c r="F46" s="16">
        <f t="shared" si="82"/>
        <v>119.24668951948149</v>
      </c>
      <c r="G46" s="16">
        <f t="shared" si="82"/>
        <v>6.6006771314174735</v>
      </c>
      <c r="H46" s="17">
        <f t="shared" si="82"/>
        <v>145.00000000000003</v>
      </c>
      <c r="I46" s="76">
        <f t="shared" si="82"/>
        <v>0</v>
      </c>
      <c r="J46" s="16">
        <f t="shared" si="82"/>
        <v>4.1935943320132409</v>
      </c>
      <c r="K46" s="16">
        <f t="shared" si="82"/>
        <v>32.7341376806108</v>
      </c>
      <c r="L46" s="16">
        <f t="shared" si="82"/>
        <v>175.67623175271973</v>
      </c>
      <c r="M46" s="16">
        <f t="shared" si="82"/>
        <v>14.396036234656247</v>
      </c>
      <c r="N46" s="17">
        <f t="shared" si="82"/>
        <v>227.00000000000003</v>
      </c>
      <c r="O46" s="15">
        <f t="shared" ref="O46:O52" si="87">C46+I46</f>
        <v>0.11231576229950506</v>
      </c>
      <c r="P46" s="16">
        <f t="shared" si="83"/>
        <v>5.5401121037028922</v>
      </c>
      <c r="Q46" s="16">
        <f t="shared" si="84"/>
        <v>50.427937495722695</v>
      </c>
      <c r="R46" s="16">
        <f t="shared" si="85"/>
        <v>294.92292127220122</v>
      </c>
      <c r="S46" s="16">
        <f t="shared" si="86"/>
        <v>20.99671336607372</v>
      </c>
      <c r="T46" s="17">
        <f t="shared" ref="T46:T52" si="88">SUM(O46:S46)</f>
        <v>372.00000000000006</v>
      </c>
    </row>
    <row r="47" spans="1:20">
      <c r="A47" s="274"/>
      <c r="B47" s="26" t="s">
        <v>8</v>
      </c>
      <c r="C47" s="15">
        <f>C11+C20+C29+C38</f>
        <v>6.4761800350288308</v>
      </c>
      <c r="D47" s="16">
        <f t="shared" ref="D47:N47" si="89">D11+D20+D29+D38</f>
        <v>11.20129322691006</v>
      </c>
      <c r="E47" s="16">
        <f t="shared" si="89"/>
        <v>43.66872902806513</v>
      </c>
      <c r="F47" s="16">
        <f t="shared" si="89"/>
        <v>100.06626928439616</v>
      </c>
      <c r="G47" s="16">
        <f t="shared" si="89"/>
        <v>6.5875284255997997</v>
      </c>
      <c r="H47" s="17">
        <f t="shared" si="89"/>
        <v>168</v>
      </c>
      <c r="I47" s="76">
        <f t="shared" si="89"/>
        <v>3.8656461560192321</v>
      </c>
      <c r="J47" s="16">
        <f t="shared" si="89"/>
        <v>6.2871203607153383</v>
      </c>
      <c r="K47" s="16">
        <f t="shared" si="89"/>
        <v>65.828177626970842</v>
      </c>
      <c r="L47" s="16">
        <f t="shared" si="89"/>
        <v>174.03496276372655</v>
      </c>
      <c r="M47" s="16">
        <f t="shared" si="89"/>
        <v>19.984093092568038</v>
      </c>
      <c r="N47" s="17">
        <f t="shared" si="89"/>
        <v>270</v>
      </c>
      <c r="O47" s="15">
        <f t="shared" si="87"/>
        <v>10.341826191048064</v>
      </c>
      <c r="P47" s="16">
        <f t="shared" si="83"/>
        <v>17.488413587625399</v>
      </c>
      <c r="Q47" s="16">
        <f t="shared" si="84"/>
        <v>109.49690665503597</v>
      </c>
      <c r="R47" s="18">
        <f t="shared" si="85"/>
        <v>274.10123204812271</v>
      </c>
      <c r="S47" s="16">
        <f t="shared" si="86"/>
        <v>26.571621518167838</v>
      </c>
      <c r="T47" s="17">
        <f t="shared" si="88"/>
        <v>438</v>
      </c>
    </row>
    <row r="48" spans="1:20">
      <c r="A48" s="274"/>
      <c r="B48" s="26" t="s">
        <v>9</v>
      </c>
      <c r="C48" s="15">
        <f t="shared" ref="C48:N52" si="90">C12+C21+C30+C39</f>
        <v>9.5632658008512124</v>
      </c>
      <c r="D48" s="16">
        <f t="shared" si="90"/>
        <v>25.908894313650457</v>
      </c>
      <c r="E48" s="16">
        <f t="shared" si="90"/>
        <v>67.582997871053763</v>
      </c>
      <c r="F48" s="16">
        <f t="shared" si="90"/>
        <v>86.697792602696495</v>
      </c>
      <c r="G48" s="16">
        <f t="shared" si="90"/>
        <v>12.247049411748073</v>
      </c>
      <c r="H48" s="17">
        <f t="shared" si="90"/>
        <v>202</v>
      </c>
      <c r="I48" s="76">
        <f t="shared" si="90"/>
        <v>6.7844442141846191</v>
      </c>
      <c r="J48" s="16">
        <f t="shared" si="90"/>
        <v>29.009028108258534</v>
      </c>
      <c r="K48" s="16">
        <f t="shared" si="90"/>
        <v>112.0017169728488</v>
      </c>
      <c r="L48" s="16">
        <f t="shared" si="90"/>
        <v>110.40325912067109</v>
      </c>
      <c r="M48" s="16">
        <f t="shared" si="90"/>
        <v>14.801551584036954</v>
      </c>
      <c r="N48" s="17">
        <f t="shared" si="90"/>
        <v>273</v>
      </c>
      <c r="O48" s="15">
        <f t="shared" si="87"/>
        <v>16.34771001503583</v>
      </c>
      <c r="P48" s="16">
        <f t="shared" si="83"/>
        <v>54.91792242190899</v>
      </c>
      <c r="Q48" s="16">
        <f t="shared" si="84"/>
        <v>179.58471484390256</v>
      </c>
      <c r="R48" s="16">
        <f t="shared" si="85"/>
        <v>197.10105172336759</v>
      </c>
      <c r="S48" s="16">
        <f t="shared" si="86"/>
        <v>27.048600995785026</v>
      </c>
      <c r="T48" s="17">
        <f t="shared" si="88"/>
        <v>475</v>
      </c>
    </row>
    <row r="49" spans="1:20">
      <c r="A49" s="274"/>
      <c r="B49" s="26" t="s">
        <v>10</v>
      </c>
      <c r="C49" s="15">
        <f t="shared" si="90"/>
        <v>60.682145701400131</v>
      </c>
      <c r="D49" s="16">
        <f t="shared" si="90"/>
        <v>41.728150242750964</v>
      </c>
      <c r="E49" s="16">
        <f t="shared" si="90"/>
        <v>86.45986332640112</v>
      </c>
      <c r="F49" s="16">
        <f t="shared" si="90"/>
        <v>77.046466754578319</v>
      </c>
      <c r="G49" s="16">
        <f t="shared" si="90"/>
        <v>13.083373974869486</v>
      </c>
      <c r="H49" s="17">
        <f t="shared" si="90"/>
        <v>279</v>
      </c>
      <c r="I49" s="76">
        <f t="shared" si="90"/>
        <v>57.157438735555345</v>
      </c>
      <c r="J49" s="16">
        <f t="shared" si="90"/>
        <v>51.996124206670899</v>
      </c>
      <c r="K49" s="16">
        <f t="shared" si="90"/>
        <v>117.37186634238554</v>
      </c>
      <c r="L49" s="16">
        <f t="shared" si="90"/>
        <v>86.038533130418955</v>
      </c>
      <c r="M49" s="16">
        <f t="shared" si="90"/>
        <v>24.436037584969228</v>
      </c>
      <c r="N49" s="17">
        <f t="shared" si="90"/>
        <v>337</v>
      </c>
      <c r="O49" s="15">
        <f t="shared" si="87"/>
        <v>117.83958443695548</v>
      </c>
      <c r="P49" s="16">
        <f t="shared" si="83"/>
        <v>93.72427444942187</v>
      </c>
      <c r="Q49" s="18">
        <f t="shared" si="84"/>
        <v>203.83172966878666</v>
      </c>
      <c r="R49" s="18">
        <f t="shared" si="85"/>
        <v>163.08499988499727</v>
      </c>
      <c r="S49" s="16">
        <f t="shared" si="86"/>
        <v>37.519411559838716</v>
      </c>
      <c r="T49" s="17">
        <f t="shared" si="88"/>
        <v>616</v>
      </c>
    </row>
    <row r="50" spans="1:20">
      <c r="A50" s="274"/>
      <c r="B50" s="26" t="s">
        <v>11</v>
      </c>
      <c r="C50" s="15">
        <f t="shared" si="90"/>
        <v>141.06844052743787</v>
      </c>
      <c r="D50" s="16">
        <f t="shared" si="90"/>
        <v>45.773172186046608</v>
      </c>
      <c r="E50" s="16">
        <f t="shared" si="90"/>
        <v>71.407969554213139</v>
      </c>
      <c r="F50" s="16">
        <f t="shared" si="90"/>
        <v>37.073068310992433</v>
      </c>
      <c r="G50" s="16">
        <f t="shared" si="90"/>
        <v>25.677349421309941</v>
      </c>
      <c r="H50" s="17">
        <f t="shared" si="90"/>
        <v>321</v>
      </c>
      <c r="I50" s="76">
        <f t="shared" si="90"/>
        <v>95.777730239678576</v>
      </c>
      <c r="J50" s="16">
        <f t="shared" si="90"/>
        <v>58.729806889188367</v>
      </c>
      <c r="K50" s="16">
        <f t="shared" si="90"/>
        <v>80.335508416276099</v>
      </c>
      <c r="L50" s="16">
        <f t="shared" si="90"/>
        <v>61.769600684838096</v>
      </c>
      <c r="M50" s="16">
        <f t="shared" si="90"/>
        <v>30.387353770018887</v>
      </c>
      <c r="N50" s="17">
        <f t="shared" si="90"/>
        <v>327</v>
      </c>
      <c r="O50" s="15">
        <f t="shared" si="87"/>
        <v>236.84617076711646</v>
      </c>
      <c r="P50" s="16">
        <f t="shared" si="83"/>
        <v>104.50297907523498</v>
      </c>
      <c r="Q50" s="16">
        <f t="shared" si="84"/>
        <v>151.74347797048924</v>
      </c>
      <c r="R50" s="16">
        <f t="shared" si="85"/>
        <v>98.842668995830536</v>
      </c>
      <c r="S50" s="16">
        <f t="shared" si="86"/>
        <v>56.064703191328832</v>
      </c>
      <c r="T50" s="17">
        <f t="shared" si="88"/>
        <v>648</v>
      </c>
    </row>
    <row r="51" spans="1:20">
      <c r="A51" s="274"/>
      <c r="B51" s="26" t="s">
        <v>12</v>
      </c>
      <c r="C51" s="15">
        <f t="shared" si="90"/>
        <v>83.956746705860098</v>
      </c>
      <c r="D51" s="16">
        <f t="shared" si="90"/>
        <v>21.571865822609475</v>
      </c>
      <c r="E51" s="16">
        <f t="shared" si="90"/>
        <v>35.531885664462983</v>
      </c>
      <c r="F51" s="16">
        <f t="shared" si="90"/>
        <v>12.811660820398414</v>
      </c>
      <c r="G51" s="16">
        <f t="shared" si="90"/>
        <v>24.127840986669035</v>
      </c>
      <c r="H51" s="17">
        <f t="shared" si="90"/>
        <v>178</v>
      </c>
      <c r="I51" s="76">
        <f t="shared" si="90"/>
        <v>91.18575976709181</v>
      </c>
      <c r="J51" s="16">
        <f t="shared" si="90"/>
        <v>20.692795070739251</v>
      </c>
      <c r="K51" s="16">
        <f t="shared" si="90"/>
        <v>26.190950448150502</v>
      </c>
      <c r="L51" s="16">
        <f t="shared" si="90"/>
        <v>17.605059724259778</v>
      </c>
      <c r="M51" s="16">
        <f t="shared" si="90"/>
        <v>26.325434989758655</v>
      </c>
      <c r="N51" s="17">
        <f t="shared" si="90"/>
        <v>182</v>
      </c>
      <c r="O51" s="15">
        <f t="shared" si="87"/>
        <v>175.14250647295191</v>
      </c>
      <c r="P51" s="18">
        <f t="shared" si="83"/>
        <v>42.264660893348726</v>
      </c>
      <c r="Q51" s="18">
        <f t="shared" si="84"/>
        <v>61.722836112613486</v>
      </c>
      <c r="R51" s="18">
        <f t="shared" si="85"/>
        <v>30.41672054465819</v>
      </c>
      <c r="S51" s="16">
        <f t="shared" si="86"/>
        <v>50.45327597642769</v>
      </c>
      <c r="T51" s="17">
        <f t="shared" si="88"/>
        <v>359.99999999999994</v>
      </c>
    </row>
    <row r="52" spans="1:20">
      <c r="A52" s="274"/>
      <c r="B52" s="26" t="s">
        <v>13</v>
      </c>
      <c r="C52" s="15">
        <f t="shared" si="90"/>
        <v>15.510681078865808</v>
      </c>
      <c r="D52" s="16">
        <f t="shared" si="90"/>
        <v>0</v>
      </c>
      <c r="E52" s="16">
        <f t="shared" si="90"/>
        <v>0.72854178940088621</v>
      </c>
      <c r="F52" s="16">
        <f t="shared" si="90"/>
        <v>0</v>
      </c>
      <c r="G52" s="16">
        <f t="shared" si="90"/>
        <v>4.7607771317333061</v>
      </c>
      <c r="H52" s="17">
        <f t="shared" si="90"/>
        <v>21</v>
      </c>
      <c r="I52" s="76">
        <f t="shared" si="90"/>
        <v>14.215638085547685</v>
      </c>
      <c r="J52" s="16">
        <f t="shared" si="90"/>
        <v>0.70941963761593552</v>
      </c>
      <c r="K52" s="16">
        <f t="shared" si="90"/>
        <v>1.7200954878096506</v>
      </c>
      <c r="L52" s="16">
        <f t="shared" si="90"/>
        <v>2.1079560129926036</v>
      </c>
      <c r="M52" s="16">
        <f t="shared" si="90"/>
        <v>5.2468907760341255</v>
      </c>
      <c r="N52" s="17">
        <f t="shared" si="90"/>
        <v>24</v>
      </c>
      <c r="O52" s="15">
        <f t="shared" si="87"/>
        <v>29.726319164413493</v>
      </c>
      <c r="P52" s="16">
        <f t="shared" si="83"/>
        <v>0.70941963761593552</v>
      </c>
      <c r="Q52" s="16">
        <f t="shared" si="84"/>
        <v>2.4486372772105369</v>
      </c>
      <c r="R52" s="16">
        <f t="shared" si="85"/>
        <v>2.1079560129926036</v>
      </c>
      <c r="S52" s="16">
        <f t="shared" si="86"/>
        <v>10.007667907767431</v>
      </c>
      <c r="T52" s="17">
        <f t="shared" si="88"/>
        <v>45</v>
      </c>
    </row>
    <row r="53" spans="1:20" ht="14.25" thickBot="1">
      <c r="A53" s="275"/>
      <c r="B53" s="87" t="s">
        <v>14</v>
      </c>
      <c r="C53" s="78">
        <f>SUM(C45:C52)</f>
        <v>317.36977561174342</v>
      </c>
      <c r="D53" s="79">
        <f t="shared" ref="D53:N53" si="91">SUM(D45:D52)</f>
        <v>147.5298935636572</v>
      </c>
      <c r="E53" s="79">
        <f t="shared" si="91"/>
        <v>331.18776210138941</v>
      </c>
      <c r="F53" s="79">
        <f t="shared" si="91"/>
        <v>482.59006939809467</v>
      </c>
      <c r="G53" s="79">
        <f t="shared" si="91"/>
        <v>94.322499325115274</v>
      </c>
      <c r="H53" s="80">
        <f t="shared" si="91"/>
        <v>1373</v>
      </c>
      <c r="I53" s="86">
        <f t="shared" si="91"/>
        <v>268.9866571980773</v>
      </c>
      <c r="J53" s="79">
        <f t="shared" si="91"/>
        <v>171.61788860520156</v>
      </c>
      <c r="K53" s="79">
        <f t="shared" si="91"/>
        <v>448.97832103890528</v>
      </c>
      <c r="L53" s="79">
        <f t="shared" si="91"/>
        <v>705.52761863092553</v>
      </c>
      <c r="M53" s="79">
        <f t="shared" si="91"/>
        <v>137.88951452689048</v>
      </c>
      <c r="N53" s="80">
        <f t="shared" si="91"/>
        <v>1733</v>
      </c>
      <c r="O53" s="78">
        <f t="shared" ref="O53" si="92">SUM(O45:O52)</f>
        <v>586.35643280982072</v>
      </c>
      <c r="P53" s="79">
        <f t="shared" ref="P53" si="93">SUM(P45:P52)</f>
        <v>319.14778216885878</v>
      </c>
      <c r="Q53" s="79">
        <f t="shared" ref="Q53" si="94">SUM(Q45:Q52)</f>
        <v>780.16608314029463</v>
      </c>
      <c r="R53" s="79">
        <f t="shared" ref="R53" si="95">SUM(R45:R52)</f>
        <v>1188.11768802902</v>
      </c>
      <c r="S53" s="79">
        <f t="shared" ref="S53" si="96">SUM(S45:S52)</f>
        <v>232.21201385200573</v>
      </c>
      <c r="T53" s="80">
        <f t="shared" ref="T53" si="97">SUM(T45:T52)</f>
        <v>3106</v>
      </c>
    </row>
    <row r="54" spans="1:20" s="72" customFormat="1">
      <c r="A54" s="105"/>
      <c r="B54" s="106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</row>
    <row r="55" spans="1:20">
      <c r="C55" s="42"/>
      <c r="G55" s="271" t="s">
        <v>27</v>
      </c>
      <c r="H55" s="271"/>
      <c r="I55" s="22" t="s">
        <v>33</v>
      </c>
    </row>
    <row r="56" spans="1:20">
      <c r="C56" s="42"/>
      <c r="D56" s="6" t="s">
        <v>28</v>
      </c>
      <c r="E56" s="42">
        <f>F47+L47</f>
        <v>274.10123204812271</v>
      </c>
      <c r="F56" s="2" t="s">
        <v>54</v>
      </c>
      <c r="G56" s="42">
        <f>SUM(O47:R47)</f>
        <v>411.42837848183217</v>
      </c>
      <c r="H56" s="2" t="s">
        <v>54</v>
      </c>
      <c r="I56" s="7">
        <f>E56/G56*100</f>
        <v>66.621858477423061</v>
      </c>
      <c r="J56" s="2" t="s">
        <v>20</v>
      </c>
    </row>
    <row r="57" spans="1:20">
      <c r="C57" s="42"/>
      <c r="D57" s="6" t="s">
        <v>29</v>
      </c>
      <c r="E57" s="42">
        <f>Q49+R49</f>
        <v>366.91672955378397</v>
      </c>
      <c r="F57" s="2" t="s">
        <v>54</v>
      </c>
      <c r="G57" s="42">
        <f>SUM(O49:R49)</f>
        <v>578.48058844016123</v>
      </c>
      <c r="H57" s="2" t="s">
        <v>54</v>
      </c>
      <c r="I57" s="7">
        <f t="shared" ref="I57:I58" si="98">E57/G57*100</f>
        <v>63.427664970254796</v>
      </c>
      <c r="J57" s="2" t="s">
        <v>20</v>
      </c>
    </row>
    <row r="58" spans="1:20">
      <c r="C58" s="42"/>
      <c r="D58" s="6" t="s">
        <v>30</v>
      </c>
      <c r="E58" s="42">
        <f>P51+Q51+R51</f>
        <v>134.40421755062039</v>
      </c>
      <c r="F58" s="2" t="s">
        <v>54</v>
      </c>
      <c r="G58" s="42">
        <f>SUM(O51:R51)</f>
        <v>309.54672402357227</v>
      </c>
      <c r="H58" s="2" t="s">
        <v>54</v>
      </c>
      <c r="I58" s="7">
        <f t="shared" si="98"/>
        <v>43.419686631988192</v>
      </c>
      <c r="J58" s="2" t="s">
        <v>20</v>
      </c>
    </row>
    <row r="59" spans="1:20">
      <c r="C59" s="42"/>
    </row>
  </sheetData>
  <mergeCells count="10">
    <mergeCell ref="G55:H55"/>
    <mergeCell ref="O7:T7"/>
    <mergeCell ref="A18:A26"/>
    <mergeCell ref="A27:A35"/>
    <mergeCell ref="A36:A44"/>
    <mergeCell ref="A45:A53"/>
    <mergeCell ref="C7:H7"/>
    <mergeCell ref="I7:N7"/>
    <mergeCell ref="A7:B8"/>
    <mergeCell ref="A9:A17"/>
  </mergeCells>
  <phoneticPr fontId="3"/>
  <pageMargins left="0.51181102362204722" right="0.51181102362204722" top="0.55118110236220474" bottom="0.55118110236220474" header="0.31496062992125984" footer="0.31496062992125984"/>
  <pageSetup paperSize="9" scale="83" orientation="portrait" r:id="rId1"/>
  <headerFooter>
    <oddHeader>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5"/>
  <sheetViews>
    <sheetView topLeftCell="A19" zoomScaleNormal="100" workbookViewId="0">
      <selection activeCell="J60" sqref="J60"/>
    </sheetView>
  </sheetViews>
  <sheetFormatPr defaultRowHeight="13.5"/>
  <cols>
    <col min="1" max="1" width="4.25" style="2" customWidth="1"/>
    <col min="2" max="2" width="10.25" style="2" customWidth="1"/>
    <col min="3" max="3" width="6.5" style="2" customWidth="1"/>
    <col min="4" max="14" width="7.125" style="2" customWidth="1"/>
    <col min="15" max="20" width="7" style="2" customWidth="1"/>
    <col min="21" max="16384" width="9" style="2"/>
  </cols>
  <sheetData>
    <row r="1" spans="1:15">
      <c r="A1" s="4" t="s">
        <v>88</v>
      </c>
    </row>
    <row r="2" spans="1:15">
      <c r="A2" s="4"/>
      <c r="B2" s="4"/>
    </row>
    <row r="3" spans="1:15" s="4" customFormat="1"/>
    <row r="4" spans="1:15" ht="14.25" thickBot="1">
      <c r="A4" s="4" t="s">
        <v>39</v>
      </c>
      <c r="I4" s="3"/>
      <c r="N4" s="75" t="s">
        <v>26</v>
      </c>
    </row>
    <row r="5" spans="1:15" ht="14.25" thickBot="1">
      <c r="A5" s="257"/>
      <c r="B5" s="266"/>
      <c r="C5" s="257" t="s">
        <v>84</v>
      </c>
      <c r="D5" s="258"/>
      <c r="E5" s="258"/>
      <c r="F5" s="259"/>
      <c r="G5" s="281" t="s">
        <v>85</v>
      </c>
      <c r="H5" s="258"/>
      <c r="I5" s="258"/>
      <c r="J5" s="266"/>
      <c r="K5" s="257" t="s">
        <v>86</v>
      </c>
      <c r="L5" s="258"/>
      <c r="M5" s="258"/>
      <c r="N5" s="258"/>
      <c r="O5" s="282"/>
    </row>
    <row r="6" spans="1:15" ht="14.25" thickBot="1">
      <c r="A6" s="283"/>
      <c r="B6" s="276"/>
      <c r="C6" s="144" t="s">
        <v>40</v>
      </c>
      <c r="D6" s="145" t="s">
        <v>41</v>
      </c>
      <c r="E6" s="145" t="s">
        <v>42</v>
      </c>
      <c r="F6" s="146" t="s">
        <v>3</v>
      </c>
      <c r="G6" s="147" t="s">
        <v>40</v>
      </c>
      <c r="H6" s="145" t="s">
        <v>41</v>
      </c>
      <c r="I6" s="145" t="s">
        <v>42</v>
      </c>
      <c r="J6" s="149" t="s">
        <v>3</v>
      </c>
      <c r="K6" s="144" t="s">
        <v>40</v>
      </c>
      <c r="L6" s="145" t="s">
        <v>41</v>
      </c>
      <c r="M6" s="145" t="s">
        <v>42</v>
      </c>
      <c r="N6" s="149" t="s">
        <v>3</v>
      </c>
      <c r="O6" s="13" t="s">
        <v>87</v>
      </c>
    </row>
    <row r="7" spans="1:15" ht="13.5" customHeight="1">
      <c r="A7" s="273" t="s">
        <v>5</v>
      </c>
      <c r="B7" s="88" t="s">
        <v>6</v>
      </c>
      <c r="C7" s="19">
        <v>0.16840184768503638</v>
      </c>
      <c r="D7" s="20">
        <v>1.3472147814802911</v>
      </c>
      <c r="E7" s="20">
        <v>0</v>
      </c>
      <c r="F7" s="21">
        <v>1.5156166291653275</v>
      </c>
      <c r="G7" s="85">
        <v>0.70014114236382308</v>
      </c>
      <c r="H7" s="20">
        <v>1.8670430463035281</v>
      </c>
      <c r="I7" s="20">
        <v>0.11669019039397051</v>
      </c>
      <c r="J7" s="40">
        <v>2.6838743790613218</v>
      </c>
      <c r="K7" s="19">
        <f>C7+G7</f>
        <v>0.86854299004885949</v>
      </c>
      <c r="L7" s="20">
        <f t="shared" ref="L7:N7" si="0">D7+H7</f>
        <v>3.2142578277838192</v>
      </c>
      <c r="M7" s="20">
        <f t="shared" si="0"/>
        <v>0.11669019039397051</v>
      </c>
      <c r="N7" s="40">
        <f t="shared" si="0"/>
        <v>4.1994910082266497</v>
      </c>
      <c r="O7" s="150">
        <f>SUM(K7:L7)</f>
        <v>4.0828008178326787</v>
      </c>
    </row>
    <row r="8" spans="1:15">
      <c r="A8" s="274"/>
      <c r="B8" s="24" t="s">
        <v>7</v>
      </c>
      <c r="C8" s="15">
        <v>1.6847364344925759</v>
      </c>
      <c r="D8" s="16">
        <v>2.4709467705891113</v>
      </c>
      <c r="E8" s="16">
        <v>0</v>
      </c>
      <c r="F8" s="17">
        <v>4.1556832050816874</v>
      </c>
      <c r="G8" s="76">
        <v>3.7658174587536006</v>
      </c>
      <c r="H8" s="16">
        <v>3.1165385865547037</v>
      </c>
      <c r="I8" s="16">
        <v>0.12985577443977933</v>
      </c>
      <c r="J8" s="41">
        <v>7.0122118197480834</v>
      </c>
      <c r="K8" s="15">
        <f t="shared" ref="K8:K14" si="1">C8+G8</f>
        <v>5.4505538932461768</v>
      </c>
      <c r="L8" s="16">
        <f t="shared" ref="L8:L14" si="2">D8+H8</f>
        <v>5.587485357143815</v>
      </c>
      <c r="M8" s="16">
        <f t="shared" ref="M8:M14" si="3">E8+I8</f>
        <v>0.12985577443977933</v>
      </c>
      <c r="N8" s="41">
        <f t="shared" ref="N8:N14" si="4">F8+J8</f>
        <v>11.167895024829772</v>
      </c>
      <c r="O8" s="151">
        <f t="shared" ref="O8:O14" si="5">SUM(K8:L8)</f>
        <v>11.038039250389993</v>
      </c>
    </row>
    <row r="9" spans="1:15">
      <c r="A9" s="274"/>
      <c r="B9" s="24" t="s">
        <v>8</v>
      </c>
      <c r="C9" s="15">
        <v>2.281501136400709</v>
      </c>
      <c r="D9" s="16">
        <v>3.8785519318812054</v>
      </c>
      <c r="E9" s="16">
        <v>0.2281501136400709</v>
      </c>
      <c r="F9" s="17">
        <v>6.3882031819219858</v>
      </c>
      <c r="G9" s="76">
        <v>6.3064771108099489</v>
      </c>
      <c r="H9" s="16">
        <v>4.5327804233946507</v>
      </c>
      <c r="I9" s="16">
        <v>0</v>
      </c>
      <c r="J9" s="41">
        <v>10.839257534204599</v>
      </c>
      <c r="K9" s="15">
        <f t="shared" si="1"/>
        <v>8.5879782472106569</v>
      </c>
      <c r="L9" s="16">
        <f t="shared" si="2"/>
        <v>8.4113323552758565</v>
      </c>
      <c r="M9" s="16">
        <f t="shared" si="3"/>
        <v>0.2281501136400709</v>
      </c>
      <c r="N9" s="41">
        <f t="shared" si="4"/>
        <v>17.227460716126586</v>
      </c>
      <c r="O9" s="151">
        <f t="shared" si="5"/>
        <v>16.999310602486513</v>
      </c>
    </row>
    <row r="10" spans="1:15">
      <c r="A10" s="274"/>
      <c r="B10" s="24" t="s">
        <v>9</v>
      </c>
      <c r="C10" s="15">
        <v>3.3056431894590284</v>
      </c>
      <c r="D10" s="16">
        <v>4.871474173939621</v>
      </c>
      <c r="E10" s="16">
        <v>0.52194366149353077</v>
      </c>
      <c r="F10" s="17">
        <v>8.6990610248921794</v>
      </c>
      <c r="G10" s="76">
        <v>8.0916824775078027</v>
      </c>
      <c r="H10" s="16">
        <v>4.0458412387539013</v>
      </c>
      <c r="I10" s="16">
        <v>0</v>
      </c>
      <c r="J10" s="41">
        <v>12.137523716261704</v>
      </c>
      <c r="K10" s="15">
        <f t="shared" si="1"/>
        <v>11.397325666966831</v>
      </c>
      <c r="L10" s="16">
        <f t="shared" si="2"/>
        <v>8.9173154126935223</v>
      </c>
      <c r="M10" s="16">
        <f t="shared" si="3"/>
        <v>0.52194366149353077</v>
      </c>
      <c r="N10" s="41">
        <f t="shared" si="4"/>
        <v>20.836584741153885</v>
      </c>
      <c r="O10" s="151">
        <f t="shared" si="5"/>
        <v>20.314641079660355</v>
      </c>
    </row>
    <row r="11" spans="1:15">
      <c r="A11" s="274"/>
      <c r="B11" s="24" t="s">
        <v>10</v>
      </c>
      <c r="C11" s="15">
        <v>6.7058781568356336</v>
      </c>
      <c r="D11" s="16">
        <v>7.6638607506692953</v>
      </c>
      <c r="E11" s="16">
        <v>0.23949564845841548</v>
      </c>
      <c r="F11" s="17">
        <v>14.609234555963344</v>
      </c>
      <c r="G11" s="76">
        <v>11.876172745067898</v>
      </c>
      <c r="H11" s="16">
        <v>6.753117835430765</v>
      </c>
      <c r="I11" s="16">
        <v>0.69859839676869984</v>
      </c>
      <c r="J11" s="41">
        <v>19.32788897726736</v>
      </c>
      <c r="K11" s="15">
        <f t="shared" si="1"/>
        <v>18.582050901903532</v>
      </c>
      <c r="L11" s="16">
        <f t="shared" si="2"/>
        <v>14.416978586100061</v>
      </c>
      <c r="M11" s="16">
        <f t="shared" si="3"/>
        <v>0.93809404522711537</v>
      </c>
      <c r="N11" s="41">
        <f t="shared" si="4"/>
        <v>33.937123533230704</v>
      </c>
      <c r="O11" s="151">
        <f t="shared" si="5"/>
        <v>32.999029488003593</v>
      </c>
    </row>
    <row r="12" spans="1:15">
      <c r="A12" s="274"/>
      <c r="B12" s="24" t="s">
        <v>11</v>
      </c>
      <c r="C12" s="15">
        <v>9.488680620157151</v>
      </c>
      <c r="D12" s="16">
        <v>10.844206423036743</v>
      </c>
      <c r="E12" s="16">
        <v>1.6944072535994912</v>
      </c>
      <c r="F12" s="17">
        <v>22.027294296793382</v>
      </c>
      <c r="G12" s="76">
        <v>13.17003268327891</v>
      </c>
      <c r="H12" s="16">
        <v>8.4064038403907926</v>
      </c>
      <c r="I12" s="16">
        <v>2.8021346134635978</v>
      </c>
      <c r="J12" s="41">
        <v>24.378571137133299</v>
      </c>
      <c r="K12" s="15">
        <f t="shared" si="1"/>
        <v>22.658713303436059</v>
      </c>
      <c r="L12" s="16">
        <f t="shared" si="2"/>
        <v>19.250610263427536</v>
      </c>
      <c r="M12" s="16">
        <f t="shared" si="3"/>
        <v>4.4965418670630886</v>
      </c>
      <c r="N12" s="41">
        <f t="shared" si="4"/>
        <v>46.405865433926678</v>
      </c>
      <c r="O12" s="151">
        <f t="shared" si="5"/>
        <v>41.909323566863591</v>
      </c>
    </row>
    <row r="13" spans="1:15">
      <c r="A13" s="274"/>
      <c r="B13" s="24" t="s">
        <v>12</v>
      </c>
      <c r="C13" s="15">
        <v>5.4182965055735943</v>
      </c>
      <c r="D13" s="16">
        <v>6.0203294506373268</v>
      </c>
      <c r="E13" s="16">
        <v>0.90304941759559909</v>
      </c>
      <c r="F13" s="17">
        <v>12.341675373806519</v>
      </c>
      <c r="G13" s="76">
        <v>5.8779213814554616</v>
      </c>
      <c r="H13" s="16">
        <v>5.4860599560250973</v>
      </c>
      <c r="I13" s="16">
        <v>2.3511685525821848</v>
      </c>
      <c r="J13" s="41">
        <v>13.715149890062744</v>
      </c>
      <c r="K13" s="15">
        <f t="shared" si="1"/>
        <v>11.296217887029055</v>
      </c>
      <c r="L13" s="16">
        <f t="shared" si="2"/>
        <v>11.506389406662425</v>
      </c>
      <c r="M13" s="16">
        <f t="shared" si="3"/>
        <v>3.254217970177784</v>
      </c>
      <c r="N13" s="41">
        <f t="shared" si="4"/>
        <v>26.056825263869264</v>
      </c>
      <c r="O13" s="151">
        <f t="shared" si="5"/>
        <v>22.80260729369148</v>
      </c>
    </row>
    <row r="14" spans="1:15">
      <c r="A14" s="274"/>
      <c r="B14" s="24" t="s">
        <v>13</v>
      </c>
      <c r="C14" s="15">
        <v>0</v>
      </c>
      <c r="D14" s="16">
        <v>1.5507543351860864</v>
      </c>
      <c r="E14" s="16">
        <v>0</v>
      </c>
      <c r="F14" s="17">
        <v>1.5507543351860864</v>
      </c>
      <c r="G14" s="76">
        <v>1.7411106328024109</v>
      </c>
      <c r="H14" s="16">
        <v>0</v>
      </c>
      <c r="I14" s="16">
        <v>0</v>
      </c>
      <c r="J14" s="41">
        <v>1.7411106328024109</v>
      </c>
      <c r="K14" s="15">
        <f t="shared" si="1"/>
        <v>1.7411106328024109</v>
      </c>
      <c r="L14" s="16">
        <f t="shared" si="2"/>
        <v>1.5507543351860864</v>
      </c>
      <c r="M14" s="16">
        <f t="shared" si="3"/>
        <v>0</v>
      </c>
      <c r="N14" s="41">
        <f t="shared" si="4"/>
        <v>3.2918649679884973</v>
      </c>
      <c r="O14" s="151">
        <f t="shared" si="5"/>
        <v>3.2918649679884973</v>
      </c>
    </row>
    <row r="15" spans="1:15" ht="14.25" thickBot="1">
      <c r="A15" s="275"/>
      <c r="B15" s="77" t="s">
        <v>14</v>
      </c>
      <c r="C15" s="78">
        <f>SUM(C7:C14)</f>
        <v>29.053137890603729</v>
      </c>
      <c r="D15" s="79">
        <f t="shared" ref="D15" si="6">SUM(D7:D14)</f>
        <v>38.647338617419678</v>
      </c>
      <c r="E15" s="79">
        <f t="shared" ref="E15" si="7">SUM(E7:E14)</f>
        <v>3.5870460947871075</v>
      </c>
      <c r="F15" s="80">
        <f t="shared" ref="F15" si="8">SUM(F7:F14)</f>
        <v>71.287522602810512</v>
      </c>
      <c r="G15" s="86">
        <f t="shared" ref="G15" si="9">SUM(G7:G14)</f>
        <v>51.529355632039859</v>
      </c>
      <c r="H15" s="79">
        <f t="shared" ref="H15" si="10">SUM(H7:H14)</f>
        <v>34.207784926853435</v>
      </c>
      <c r="I15" s="79">
        <f t="shared" ref="I15" si="11">SUM(I7:I14)</f>
        <v>6.0984475276482328</v>
      </c>
      <c r="J15" s="148">
        <f t="shared" ref="J15" si="12">SUM(J7:J14)</f>
        <v>91.83558808654152</v>
      </c>
      <c r="K15" s="78">
        <f t="shared" ref="K15" si="13">SUM(K7:K14)</f>
        <v>80.582493522643588</v>
      </c>
      <c r="L15" s="79">
        <f t="shared" ref="L15" si="14">SUM(L7:L14)</f>
        <v>72.855123544273113</v>
      </c>
      <c r="M15" s="79">
        <f t="shared" ref="M15" si="15">SUM(M7:M14)</f>
        <v>9.6854936224353398</v>
      </c>
      <c r="N15" s="148">
        <f t="shared" ref="N15" si="16">SUM(N7:N14)</f>
        <v>163.12311068935202</v>
      </c>
      <c r="O15" s="152">
        <f>SUM(O7:O14)</f>
        <v>153.43761706691669</v>
      </c>
    </row>
    <row r="16" spans="1:15" ht="13.5" customHeight="1">
      <c r="A16" s="279" t="s">
        <v>15</v>
      </c>
      <c r="B16" s="37" t="s">
        <v>6</v>
      </c>
      <c r="C16" s="44">
        <v>7.1767074828565312</v>
      </c>
      <c r="D16" s="45">
        <v>9.2271953351012534</v>
      </c>
      <c r="E16" s="45">
        <v>0</v>
      </c>
      <c r="F16" s="46">
        <v>16.403902817957785</v>
      </c>
      <c r="G16" s="91">
        <v>12.102435888516286</v>
      </c>
      <c r="H16" s="45">
        <v>12.102435888516286</v>
      </c>
      <c r="I16" s="45">
        <v>1.0085363240430238</v>
      </c>
      <c r="J16" s="46">
        <v>25.213408101075597</v>
      </c>
      <c r="K16" s="19">
        <f>C16+G16</f>
        <v>19.279143371372818</v>
      </c>
      <c r="L16" s="20">
        <f t="shared" ref="L16:L23" si="17">D16+H16</f>
        <v>21.32963122361754</v>
      </c>
      <c r="M16" s="20">
        <f t="shared" ref="M16:M23" si="18">E16+I16</f>
        <v>1.0085363240430238</v>
      </c>
      <c r="N16" s="40">
        <f t="shared" ref="N16:N23" si="19">F16+J16</f>
        <v>41.617310919033386</v>
      </c>
      <c r="O16" s="150">
        <f>SUM(K16:L16)</f>
        <v>40.608774594990358</v>
      </c>
    </row>
    <row r="17" spans="1:15">
      <c r="A17" s="274"/>
      <c r="B17" s="24" t="s">
        <v>7</v>
      </c>
      <c r="C17" s="15">
        <v>16.872063400810465</v>
      </c>
      <c r="D17" s="16">
        <v>23.819383624673595</v>
      </c>
      <c r="E17" s="16">
        <v>0.99247431769473315</v>
      </c>
      <c r="F17" s="17">
        <v>41.683921343178795</v>
      </c>
      <c r="G17" s="76">
        <v>25.922966434998891</v>
      </c>
      <c r="H17" s="16">
        <v>37.193821406737541</v>
      </c>
      <c r="I17" s="16">
        <v>0</v>
      </c>
      <c r="J17" s="17">
        <v>63.116787841736432</v>
      </c>
      <c r="K17" s="15">
        <f t="shared" ref="K17:K23" si="20">C17+G17</f>
        <v>42.795029835809359</v>
      </c>
      <c r="L17" s="16">
        <f t="shared" si="17"/>
        <v>61.013205031411132</v>
      </c>
      <c r="M17" s="16">
        <f t="shared" si="18"/>
        <v>0.99247431769473315</v>
      </c>
      <c r="N17" s="41">
        <f t="shared" si="19"/>
        <v>104.80070918491523</v>
      </c>
      <c r="O17" s="151">
        <f t="shared" ref="O17:O23" si="21">SUM(K17:L17)</f>
        <v>103.80823486722049</v>
      </c>
    </row>
    <row r="18" spans="1:15">
      <c r="A18" s="274"/>
      <c r="B18" s="24" t="s">
        <v>8</v>
      </c>
      <c r="C18" s="15">
        <v>23.320362650318017</v>
      </c>
      <c r="D18" s="16">
        <v>25.263726204511187</v>
      </c>
      <c r="E18" s="16">
        <v>0.9716817770965841</v>
      </c>
      <c r="F18" s="17">
        <v>49.555770631925789</v>
      </c>
      <c r="G18" s="76">
        <v>44.536533423217762</v>
      </c>
      <c r="H18" s="16">
        <v>33.886492822013516</v>
      </c>
      <c r="I18" s="16">
        <v>0</v>
      </c>
      <c r="J18" s="17">
        <v>78.423026245231284</v>
      </c>
      <c r="K18" s="15">
        <f t="shared" si="20"/>
        <v>67.856896073535779</v>
      </c>
      <c r="L18" s="16">
        <f t="shared" si="17"/>
        <v>59.150219026524702</v>
      </c>
      <c r="M18" s="16">
        <f t="shared" si="18"/>
        <v>0.9716817770965841</v>
      </c>
      <c r="N18" s="41">
        <f t="shared" si="19"/>
        <v>127.97879687715707</v>
      </c>
      <c r="O18" s="151">
        <f t="shared" si="21"/>
        <v>127.00711510006047</v>
      </c>
    </row>
    <row r="19" spans="1:15">
      <c r="A19" s="274"/>
      <c r="B19" s="24" t="s">
        <v>9</v>
      </c>
      <c r="C19" s="15">
        <v>33.083759178243596</v>
      </c>
      <c r="D19" s="16">
        <v>24.176593245639552</v>
      </c>
      <c r="E19" s="16">
        <v>1.2724522760862922</v>
      </c>
      <c r="F19" s="17">
        <v>58.532804699969439</v>
      </c>
      <c r="G19" s="76">
        <v>52.290409449782729</v>
      </c>
      <c r="H19" s="16">
        <v>24.692693351286291</v>
      </c>
      <c r="I19" s="16">
        <v>1.4525113736050759</v>
      </c>
      <c r="J19" s="17">
        <v>78.4356141746741</v>
      </c>
      <c r="K19" s="15">
        <f t="shared" si="20"/>
        <v>85.374168628026325</v>
      </c>
      <c r="L19" s="16">
        <f t="shared" si="17"/>
        <v>48.869286596925846</v>
      </c>
      <c r="M19" s="16">
        <f t="shared" si="18"/>
        <v>2.7249636496913681</v>
      </c>
      <c r="N19" s="41">
        <f t="shared" si="19"/>
        <v>136.96841887464353</v>
      </c>
      <c r="O19" s="151">
        <f t="shared" si="21"/>
        <v>134.24345522495219</v>
      </c>
    </row>
    <row r="20" spans="1:15">
      <c r="A20" s="274"/>
      <c r="B20" s="24" t="s">
        <v>10</v>
      </c>
      <c r="C20" s="15">
        <v>49.994947016110459</v>
      </c>
      <c r="D20" s="16">
        <v>26.920356085597938</v>
      </c>
      <c r="E20" s="16">
        <v>0.96144128877135493</v>
      </c>
      <c r="F20" s="17">
        <v>77.876744390479743</v>
      </c>
      <c r="G20" s="76">
        <v>58.725858602917945</v>
      </c>
      <c r="H20" s="16">
        <v>30.964543626993098</v>
      </c>
      <c r="I20" s="16">
        <v>4.2709715347576687</v>
      </c>
      <c r="J20" s="17">
        <v>93.961373764668707</v>
      </c>
      <c r="K20" s="15">
        <f t="shared" si="20"/>
        <v>108.7208056190284</v>
      </c>
      <c r="L20" s="16">
        <f t="shared" si="17"/>
        <v>57.884899712591036</v>
      </c>
      <c r="M20" s="16">
        <f t="shared" si="18"/>
        <v>5.2324128235290237</v>
      </c>
      <c r="N20" s="41">
        <f t="shared" si="19"/>
        <v>171.83811815514844</v>
      </c>
      <c r="O20" s="151">
        <f t="shared" si="21"/>
        <v>166.60570533161945</v>
      </c>
    </row>
    <row r="21" spans="1:15">
      <c r="A21" s="274"/>
      <c r="B21" s="24" t="s">
        <v>11</v>
      </c>
      <c r="C21" s="15">
        <v>48.297856279012123</v>
      </c>
      <c r="D21" s="16">
        <v>38.848275702683665</v>
      </c>
      <c r="E21" s="16">
        <v>3.149860192109486</v>
      </c>
      <c r="F21" s="17">
        <v>90.295992173805274</v>
      </c>
      <c r="G21" s="76">
        <v>56.292312481045265</v>
      </c>
      <c r="H21" s="16">
        <v>30.531423718533024</v>
      </c>
      <c r="I21" s="16">
        <v>5.7246419472249421</v>
      </c>
      <c r="J21" s="17">
        <v>92.54837814680323</v>
      </c>
      <c r="K21" s="15">
        <f t="shared" si="20"/>
        <v>104.5901687600574</v>
      </c>
      <c r="L21" s="16">
        <f t="shared" si="17"/>
        <v>69.379699421216685</v>
      </c>
      <c r="M21" s="16">
        <f t="shared" si="18"/>
        <v>8.8745021393344281</v>
      </c>
      <c r="N21" s="41">
        <f t="shared" si="19"/>
        <v>182.8443703206085</v>
      </c>
      <c r="O21" s="151">
        <f t="shared" si="21"/>
        <v>173.96986818127408</v>
      </c>
    </row>
    <row r="22" spans="1:15">
      <c r="A22" s="274"/>
      <c r="B22" s="24" t="s">
        <v>12</v>
      </c>
      <c r="C22" s="15">
        <v>26.841581128103996</v>
      </c>
      <c r="D22" s="16">
        <v>17.081006172429817</v>
      </c>
      <c r="E22" s="16">
        <v>2.440143738918545</v>
      </c>
      <c r="F22" s="17">
        <v>46.362731039452356</v>
      </c>
      <c r="G22" s="76">
        <v>26.740060861994799</v>
      </c>
      <c r="H22" s="16">
        <v>15.426958189612384</v>
      </c>
      <c r="I22" s="16">
        <v>6.1707832758449541</v>
      </c>
      <c r="J22" s="17">
        <v>48.337802327452138</v>
      </c>
      <c r="K22" s="15">
        <f t="shared" si="20"/>
        <v>53.581641990098795</v>
      </c>
      <c r="L22" s="16">
        <f t="shared" si="17"/>
        <v>32.507964362042202</v>
      </c>
      <c r="M22" s="16">
        <f t="shared" si="18"/>
        <v>8.6109270147634991</v>
      </c>
      <c r="N22" s="41">
        <f t="shared" si="19"/>
        <v>94.700533366904494</v>
      </c>
      <c r="O22" s="151">
        <f t="shared" si="21"/>
        <v>86.089606352141004</v>
      </c>
    </row>
    <row r="23" spans="1:15">
      <c r="A23" s="274"/>
      <c r="B23" s="24" t="s">
        <v>13</v>
      </c>
      <c r="C23" s="15">
        <v>1.4570835788017724</v>
      </c>
      <c r="D23" s="16">
        <v>2.9141671576035448</v>
      </c>
      <c r="E23" s="16">
        <v>0.72854178940088621</v>
      </c>
      <c r="F23" s="17">
        <v>5.0997925258062029</v>
      </c>
      <c r="G23" s="76">
        <v>3.0320275505811449</v>
      </c>
      <c r="H23" s="16">
        <v>2.02135170038743</v>
      </c>
      <c r="I23" s="16">
        <v>1.010675850193715</v>
      </c>
      <c r="J23" s="17">
        <v>6.0640551011622907</v>
      </c>
      <c r="K23" s="15">
        <f t="shared" si="20"/>
        <v>4.4891111293829171</v>
      </c>
      <c r="L23" s="16">
        <f t="shared" si="17"/>
        <v>4.9355188579909743</v>
      </c>
      <c r="M23" s="16">
        <f t="shared" si="18"/>
        <v>1.7392176395946013</v>
      </c>
      <c r="N23" s="41">
        <f t="shared" si="19"/>
        <v>11.163847626968494</v>
      </c>
      <c r="O23" s="151">
        <f t="shared" si="21"/>
        <v>9.4246299873738906</v>
      </c>
    </row>
    <row r="24" spans="1:15" ht="14.25" thickBot="1">
      <c r="A24" s="280"/>
      <c r="B24" s="81" t="s">
        <v>14</v>
      </c>
      <c r="C24" s="78">
        <f>SUM(C16:C23)</f>
        <v>207.04436071425701</v>
      </c>
      <c r="D24" s="79">
        <f t="shared" ref="D24" si="22">SUM(D16:D23)</f>
        <v>168.25070352824054</v>
      </c>
      <c r="E24" s="79">
        <f t="shared" ref="E24" si="23">SUM(E16:E23)</f>
        <v>10.516595380077881</v>
      </c>
      <c r="F24" s="80">
        <f t="shared" ref="F24" si="24">SUM(F16:F23)</f>
        <v>385.81165962257541</v>
      </c>
      <c r="G24" s="86">
        <f t="shared" ref="G24" si="25">SUM(G16:G23)</f>
        <v>279.64260469305481</v>
      </c>
      <c r="H24" s="79">
        <f t="shared" ref="H24" si="26">SUM(H16:H23)</f>
        <v>186.8197207040796</v>
      </c>
      <c r="I24" s="79">
        <f t="shared" ref="I24" si="27">SUM(I16:I23)</f>
        <v>19.638120305669378</v>
      </c>
      <c r="J24" s="80">
        <f t="shared" ref="J24" si="28">SUM(J16:J23)</f>
        <v>486.10044570280377</v>
      </c>
      <c r="K24" s="78">
        <f t="shared" ref="K24" si="29">SUM(K16:K23)</f>
        <v>486.68696540731179</v>
      </c>
      <c r="L24" s="79">
        <f t="shared" ref="L24" si="30">SUM(L16:L23)</f>
        <v>355.07042423232014</v>
      </c>
      <c r="M24" s="79">
        <f t="shared" ref="M24" si="31">SUM(M16:M23)</f>
        <v>30.154715685747263</v>
      </c>
      <c r="N24" s="148">
        <f t="shared" ref="N24" si="32">SUM(N16:N23)</f>
        <v>871.912105325379</v>
      </c>
      <c r="O24" s="152">
        <f>SUM(O16:O23)</f>
        <v>841.75738963963192</v>
      </c>
    </row>
    <row r="25" spans="1:15" ht="13.5" customHeight="1">
      <c r="A25" s="273" t="s">
        <v>16</v>
      </c>
      <c r="B25" s="88" t="s">
        <v>6</v>
      </c>
      <c r="C25" s="19">
        <v>8.2242253629593929</v>
      </c>
      <c r="D25" s="20">
        <v>10.574004038090647</v>
      </c>
      <c r="E25" s="20">
        <v>0</v>
      </c>
      <c r="F25" s="21">
        <v>18.79822940105004</v>
      </c>
      <c r="G25" s="85">
        <v>7.121339882468078</v>
      </c>
      <c r="H25" s="20">
        <v>23.737799608226929</v>
      </c>
      <c r="I25" s="20">
        <v>1.1868899804113464</v>
      </c>
      <c r="J25" s="21">
        <v>32.046029471106351</v>
      </c>
      <c r="K25" s="19">
        <f>C25+G25</f>
        <v>15.345565245427471</v>
      </c>
      <c r="L25" s="20">
        <f t="shared" ref="L25:L32" si="33">D25+H25</f>
        <v>34.311803646317578</v>
      </c>
      <c r="M25" s="20">
        <f t="shared" ref="M25:M32" si="34">E25+I25</f>
        <v>1.1868899804113464</v>
      </c>
      <c r="N25" s="40">
        <f t="shared" ref="N25:N32" si="35">F25+J25</f>
        <v>50.844258872156388</v>
      </c>
      <c r="O25" s="150">
        <f>SUM(K25:L25)</f>
        <v>49.657368891745051</v>
      </c>
    </row>
    <row r="26" spans="1:15">
      <c r="A26" s="274"/>
      <c r="B26" s="24" t="s">
        <v>7</v>
      </c>
      <c r="C26" s="15">
        <v>17.950179953450252</v>
      </c>
      <c r="D26" s="16">
        <v>24.681497435994096</v>
      </c>
      <c r="E26" s="16">
        <v>1.1218862470906408</v>
      </c>
      <c r="F26" s="17">
        <v>43.753563636534992</v>
      </c>
      <c r="G26" s="76">
        <v>33.771510194595358</v>
      </c>
      <c r="H26" s="16">
        <v>38.176489785194754</v>
      </c>
      <c r="I26" s="16">
        <v>0</v>
      </c>
      <c r="J26" s="17">
        <v>71.947999979790112</v>
      </c>
      <c r="K26" s="15">
        <f t="shared" ref="K26:K32" si="36">C26+G26</f>
        <v>51.72169014804561</v>
      </c>
      <c r="L26" s="16">
        <f t="shared" si="33"/>
        <v>62.85798722118885</v>
      </c>
      <c r="M26" s="16">
        <f t="shared" si="34"/>
        <v>1.1218862470906408</v>
      </c>
      <c r="N26" s="41">
        <f t="shared" si="35"/>
        <v>115.7015636163251</v>
      </c>
      <c r="O26" s="151">
        <f t="shared" ref="O26:O32" si="37">SUM(K26:L26)</f>
        <v>114.57967736923446</v>
      </c>
    </row>
    <row r="27" spans="1:15">
      <c r="A27" s="274"/>
      <c r="B27" s="24" t="s">
        <v>8</v>
      </c>
      <c r="C27" s="15">
        <v>19.768413497613011</v>
      </c>
      <c r="D27" s="16">
        <v>31.213284469915283</v>
      </c>
      <c r="E27" s="16">
        <v>1.0404428156638428</v>
      </c>
      <c r="F27" s="17">
        <v>52.022140783192135</v>
      </c>
      <c r="G27" s="76">
        <v>48.992240145533465</v>
      </c>
      <c r="H27" s="16">
        <v>32.661493430355641</v>
      </c>
      <c r="I27" s="16">
        <v>3.7686338573487279</v>
      </c>
      <c r="J27" s="17">
        <v>85.422367433237838</v>
      </c>
      <c r="K27" s="15">
        <f t="shared" si="36"/>
        <v>68.760653643146469</v>
      </c>
      <c r="L27" s="16">
        <f t="shared" si="33"/>
        <v>63.874777900270928</v>
      </c>
      <c r="M27" s="16">
        <f t="shared" si="34"/>
        <v>4.8090766730125711</v>
      </c>
      <c r="N27" s="41">
        <f t="shared" si="35"/>
        <v>137.44450821642997</v>
      </c>
      <c r="O27" s="151">
        <f t="shared" si="37"/>
        <v>132.63543154341738</v>
      </c>
    </row>
    <row r="28" spans="1:15">
      <c r="A28" s="274"/>
      <c r="B28" s="24" t="s">
        <v>9</v>
      </c>
      <c r="C28" s="15">
        <v>26.06591053917407</v>
      </c>
      <c r="D28" s="16">
        <v>35.995781220764194</v>
      </c>
      <c r="E28" s="16">
        <v>1.2412338351987653</v>
      </c>
      <c r="F28" s="17">
        <v>63.302925595137026</v>
      </c>
      <c r="G28" s="76">
        <v>54.413520573978076</v>
      </c>
      <c r="H28" s="16">
        <v>33.314400351415145</v>
      </c>
      <c r="I28" s="16">
        <v>0</v>
      </c>
      <c r="J28" s="17">
        <v>87.727920925393221</v>
      </c>
      <c r="K28" s="15">
        <f t="shared" si="36"/>
        <v>80.479431113152145</v>
      </c>
      <c r="L28" s="16">
        <f t="shared" si="33"/>
        <v>69.310181572179346</v>
      </c>
      <c r="M28" s="16">
        <f t="shared" si="34"/>
        <v>1.2412338351987653</v>
      </c>
      <c r="N28" s="41">
        <f t="shared" si="35"/>
        <v>151.03084652053025</v>
      </c>
      <c r="O28" s="151">
        <f t="shared" si="37"/>
        <v>149.78961268533149</v>
      </c>
    </row>
    <row r="29" spans="1:15">
      <c r="A29" s="274"/>
      <c r="B29" s="24" t="s">
        <v>10</v>
      </c>
      <c r="C29" s="15">
        <v>49.291796007955526</v>
      </c>
      <c r="D29" s="16">
        <v>36.968847005966644</v>
      </c>
      <c r="E29" s="16">
        <v>1.3692165557765423</v>
      </c>
      <c r="F29" s="17">
        <v>87.629859569698709</v>
      </c>
      <c r="G29" s="76">
        <v>63.016279282068624</v>
      </c>
      <c r="H29" s="16">
        <v>37.567397264310138</v>
      </c>
      <c r="I29" s="16">
        <v>7.2711091479309946</v>
      </c>
      <c r="J29" s="17">
        <v>107.85478569430977</v>
      </c>
      <c r="K29" s="15">
        <f t="shared" si="36"/>
        <v>112.30807529002415</v>
      </c>
      <c r="L29" s="16">
        <f t="shared" si="33"/>
        <v>74.536244270276782</v>
      </c>
      <c r="M29" s="16">
        <f t="shared" si="34"/>
        <v>8.6403257037075374</v>
      </c>
      <c r="N29" s="41">
        <f t="shared" si="35"/>
        <v>195.48464526400846</v>
      </c>
      <c r="O29" s="151">
        <f t="shared" si="37"/>
        <v>186.84431956030093</v>
      </c>
    </row>
    <row r="30" spans="1:15">
      <c r="A30" s="274"/>
      <c r="B30" s="24" t="s">
        <v>11</v>
      </c>
      <c r="C30" s="15">
        <v>51.134162807925797</v>
      </c>
      <c r="D30" s="16">
        <v>42.241264928286533</v>
      </c>
      <c r="E30" s="16">
        <v>10.004510114594177</v>
      </c>
      <c r="F30" s="17">
        <v>103.37993785080651</v>
      </c>
      <c r="G30" s="76">
        <v>55.283555328012021</v>
      </c>
      <c r="H30" s="16">
        <v>40.735251294324648</v>
      </c>
      <c r="I30" s="16">
        <v>10.183812823581162</v>
      </c>
      <c r="J30" s="17">
        <v>106.20261944591783</v>
      </c>
      <c r="K30" s="15">
        <f t="shared" si="36"/>
        <v>106.41771813593782</v>
      </c>
      <c r="L30" s="16">
        <f t="shared" si="33"/>
        <v>82.976516222611181</v>
      </c>
      <c r="M30" s="16">
        <f t="shared" si="34"/>
        <v>20.18832293817534</v>
      </c>
      <c r="N30" s="41">
        <f t="shared" si="35"/>
        <v>209.58255729672436</v>
      </c>
      <c r="O30" s="151">
        <f t="shared" si="37"/>
        <v>189.394234358549</v>
      </c>
    </row>
    <row r="31" spans="1:15">
      <c r="A31" s="274"/>
      <c r="B31" s="24" t="s">
        <v>12</v>
      </c>
      <c r="C31" s="15">
        <v>33.87596209691948</v>
      </c>
      <c r="D31" s="16">
        <v>17.522049360475592</v>
      </c>
      <c r="E31" s="16">
        <v>7.0088197441902373</v>
      </c>
      <c r="F31" s="17">
        <v>58.406831201585305</v>
      </c>
      <c r="G31" s="76">
        <v>28.977066075567709</v>
      </c>
      <c r="H31" s="16">
        <v>27.65992670849645</v>
      </c>
      <c r="I31" s="16">
        <v>2.6342787341425189</v>
      </c>
      <c r="J31" s="17">
        <v>59.271271518206682</v>
      </c>
      <c r="K31" s="15">
        <f t="shared" si="36"/>
        <v>62.853028172487186</v>
      </c>
      <c r="L31" s="16">
        <f t="shared" si="33"/>
        <v>45.181976068972041</v>
      </c>
      <c r="M31" s="16">
        <f t="shared" si="34"/>
        <v>9.6430984783327567</v>
      </c>
      <c r="N31" s="41">
        <f t="shared" si="35"/>
        <v>117.67810271979198</v>
      </c>
      <c r="O31" s="151">
        <f t="shared" si="37"/>
        <v>108.03500424145923</v>
      </c>
    </row>
    <row r="32" spans="1:15">
      <c r="A32" s="274"/>
      <c r="B32" s="24" t="s">
        <v>13</v>
      </c>
      <c r="C32" s="15">
        <v>3.3438308444968108</v>
      </c>
      <c r="D32" s="16">
        <v>3.3438308444968108</v>
      </c>
      <c r="E32" s="16">
        <v>0</v>
      </c>
      <c r="F32" s="17">
        <v>6.6876616889936216</v>
      </c>
      <c r="G32" s="76">
        <v>2.8376785504637421</v>
      </c>
      <c r="H32" s="16">
        <v>2.8376785504637421</v>
      </c>
      <c r="I32" s="16">
        <v>2.1282589128478064</v>
      </c>
      <c r="J32" s="17">
        <v>7.8036160137752901</v>
      </c>
      <c r="K32" s="15">
        <f t="shared" si="36"/>
        <v>6.1815093949605533</v>
      </c>
      <c r="L32" s="16">
        <f t="shared" si="33"/>
        <v>6.1815093949605533</v>
      </c>
      <c r="M32" s="16">
        <f t="shared" si="34"/>
        <v>2.1282589128478064</v>
      </c>
      <c r="N32" s="41">
        <f t="shared" si="35"/>
        <v>14.491277702768912</v>
      </c>
      <c r="O32" s="151">
        <f t="shared" si="37"/>
        <v>12.363018789921107</v>
      </c>
    </row>
    <row r="33" spans="1:15" ht="14.25" thickBot="1">
      <c r="A33" s="275"/>
      <c r="B33" s="77" t="s">
        <v>14</v>
      </c>
      <c r="C33" s="78">
        <f>SUM(C25:C32)</f>
        <v>209.65448111049434</v>
      </c>
      <c r="D33" s="79">
        <f t="shared" ref="D33" si="38">SUM(D25:D32)</f>
        <v>202.5405593039898</v>
      </c>
      <c r="E33" s="79">
        <f t="shared" ref="E33" si="39">SUM(E25:E32)</f>
        <v>21.786109312514206</v>
      </c>
      <c r="F33" s="80">
        <f t="shared" ref="F33" si="40">SUM(F25:F32)</f>
        <v>433.98114972699835</v>
      </c>
      <c r="G33" s="86">
        <f t="shared" ref="G33" si="41">SUM(G25:G32)</f>
        <v>294.41319003268711</v>
      </c>
      <c r="H33" s="79">
        <f t="shared" ref="H33" si="42">SUM(H25:H32)</f>
        <v>236.69043699278745</v>
      </c>
      <c r="I33" s="79">
        <f t="shared" ref="I33" si="43">SUM(I25:I32)</f>
        <v>27.172983456262557</v>
      </c>
      <c r="J33" s="80">
        <f t="shared" ref="J33" si="44">SUM(J25:J32)</f>
        <v>558.27661048173707</v>
      </c>
      <c r="K33" s="78">
        <f t="shared" ref="K33" si="45">SUM(K25:K32)</f>
        <v>504.06767114318137</v>
      </c>
      <c r="L33" s="79">
        <f t="shared" ref="L33" si="46">SUM(L25:L32)</f>
        <v>439.23099629677728</v>
      </c>
      <c r="M33" s="79">
        <f t="shared" ref="M33" si="47">SUM(M25:M32)</f>
        <v>48.959092768776763</v>
      </c>
      <c r="N33" s="148">
        <f t="shared" ref="N33" si="48">SUM(N25:N32)</f>
        <v>992.25776020873536</v>
      </c>
      <c r="O33" s="152">
        <f>SUM(O25:O32)</f>
        <v>943.29866743995854</v>
      </c>
    </row>
    <row r="34" spans="1:15" ht="13.5" customHeight="1">
      <c r="A34" s="279" t="s">
        <v>17</v>
      </c>
      <c r="B34" s="37" t="s">
        <v>6</v>
      </c>
      <c r="C34" s="44">
        <v>8.6653198923771093</v>
      </c>
      <c r="D34" s="45">
        <v>13.616931259449744</v>
      </c>
      <c r="E34" s="45">
        <v>0</v>
      </c>
      <c r="F34" s="46">
        <v>22.282251151826856</v>
      </c>
      <c r="G34" s="91">
        <v>7.3459306775014968</v>
      </c>
      <c r="H34" s="45">
        <v>25.710757371255237</v>
      </c>
      <c r="I34" s="45">
        <v>0</v>
      </c>
      <c r="J34" s="46">
        <v>33.056688048756733</v>
      </c>
      <c r="K34" s="19">
        <f>C34+G34</f>
        <v>16.011250569878605</v>
      </c>
      <c r="L34" s="20">
        <f t="shared" ref="L34:L41" si="49">D34+H34</f>
        <v>39.327688630704984</v>
      </c>
      <c r="M34" s="20">
        <f t="shared" ref="M34:M41" si="50">E34+I34</f>
        <v>0</v>
      </c>
      <c r="N34" s="40">
        <f t="shared" ref="N34:N41" si="51">F34+J34</f>
        <v>55.338939200583589</v>
      </c>
      <c r="O34" s="150">
        <f>SUM(K34:L34)</f>
        <v>55.338939200583589</v>
      </c>
    </row>
    <row r="35" spans="1:15">
      <c r="A35" s="274"/>
      <c r="B35" s="24" t="s">
        <v>7</v>
      </c>
      <c r="C35" s="15">
        <v>24.625258584535352</v>
      </c>
      <c r="D35" s="16">
        <v>30.781573230669192</v>
      </c>
      <c r="E35" s="16">
        <v>0</v>
      </c>
      <c r="F35" s="17">
        <v>55.406831815204541</v>
      </c>
      <c r="G35" s="76">
        <v>41.212632527028489</v>
      </c>
      <c r="H35" s="16">
        <v>42.461500179362687</v>
      </c>
      <c r="I35" s="16">
        <v>1.2488676523341966</v>
      </c>
      <c r="J35" s="17">
        <v>84.923000358725375</v>
      </c>
      <c r="K35" s="15">
        <f t="shared" ref="K35:K41" si="52">C35+G35</f>
        <v>65.837891111563835</v>
      </c>
      <c r="L35" s="16">
        <f t="shared" si="49"/>
        <v>73.243073410031883</v>
      </c>
      <c r="M35" s="16">
        <f t="shared" si="50"/>
        <v>1.2488676523341966</v>
      </c>
      <c r="N35" s="41">
        <f t="shared" si="51"/>
        <v>140.3298321739299</v>
      </c>
      <c r="O35" s="151">
        <f t="shared" ref="O35:O41" si="53">SUM(K35:L35)</f>
        <v>139.08096452159572</v>
      </c>
    </row>
    <row r="36" spans="1:15">
      <c r="A36" s="274"/>
      <c r="B36" s="24" t="s">
        <v>8</v>
      </c>
      <c r="C36" s="15">
        <v>26.168616714110801</v>
      </c>
      <c r="D36" s="16">
        <v>29.247277504006188</v>
      </c>
      <c r="E36" s="16">
        <v>4.617991184843083</v>
      </c>
      <c r="F36" s="17">
        <v>60.033885402960074</v>
      </c>
      <c r="G36" s="76">
        <v>51.990190247632526</v>
      </c>
      <c r="H36" s="16">
        <v>38.992642685724391</v>
      </c>
      <c r="I36" s="16">
        <v>4.3325158539693769</v>
      </c>
      <c r="J36" s="17">
        <v>95.3153487873263</v>
      </c>
      <c r="K36" s="15">
        <f t="shared" si="52"/>
        <v>78.158806961743323</v>
      </c>
      <c r="L36" s="16">
        <f t="shared" si="49"/>
        <v>68.239920189730583</v>
      </c>
      <c r="M36" s="16">
        <f t="shared" si="50"/>
        <v>8.9505070388124608</v>
      </c>
      <c r="N36" s="41">
        <f t="shared" si="51"/>
        <v>155.34923419028638</v>
      </c>
      <c r="O36" s="151">
        <f t="shared" si="53"/>
        <v>146.39872715147391</v>
      </c>
    </row>
    <row r="37" spans="1:15">
      <c r="A37" s="274"/>
      <c r="B37" s="24" t="s">
        <v>9</v>
      </c>
      <c r="C37" s="15">
        <v>37.681655485818894</v>
      </c>
      <c r="D37" s="16">
        <v>31.184818333091499</v>
      </c>
      <c r="E37" s="16">
        <v>2.5987348610909584</v>
      </c>
      <c r="F37" s="17">
        <v>71.465208680001354</v>
      </c>
      <c r="G37" s="76">
        <v>62.722675329444407</v>
      </c>
      <c r="H37" s="16">
        <v>30.746409475217845</v>
      </c>
      <c r="I37" s="16">
        <v>1.2298563790087138</v>
      </c>
      <c r="J37" s="17">
        <v>94.698941183670968</v>
      </c>
      <c r="K37" s="15">
        <f t="shared" si="52"/>
        <v>100.40433081526331</v>
      </c>
      <c r="L37" s="16">
        <f t="shared" si="49"/>
        <v>61.931227808309345</v>
      </c>
      <c r="M37" s="16">
        <f t="shared" si="50"/>
        <v>3.828591240099672</v>
      </c>
      <c r="N37" s="41">
        <f t="shared" si="51"/>
        <v>166.16414986367232</v>
      </c>
      <c r="O37" s="151">
        <f t="shared" si="53"/>
        <v>162.33555862357264</v>
      </c>
    </row>
    <row r="38" spans="1:15">
      <c r="A38" s="274"/>
      <c r="B38" s="24" t="s">
        <v>10</v>
      </c>
      <c r="C38" s="15">
        <v>46.055636855495607</v>
      </c>
      <c r="D38" s="16">
        <v>50.119369519215809</v>
      </c>
      <c r="E38" s="16">
        <v>2.7091551091468005</v>
      </c>
      <c r="F38" s="17">
        <v>98.884161483858222</v>
      </c>
      <c r="G38" s="76">
        <v>72.221891883898692</v>
      </c>
      <c r="H38" s="16">
        <v>42.129436932274238</v>
      </c>
      <c r="I38" s="16">
        <v>1.5046227475812228</v>
      </c>
      <c r="J38" s="17">
        <v>115.85595156375415</v>
      </c>
      <c r="K38" s="15">
        <f t="shared" si="52"/>
        <v>118.2775287393943</v>
      </c>
      <c r="L38" s="16">
        <f t="shared" si="49"/>
        <v>92.248806451490054</v>
      </c>
      <c r="M38" s="16">
        <f t="shared" si="50"/>
        <v>4.2137778567280231</v>
      </c>
      <c r="N38" s="41">
        <f t="shared" si="51"/>
        <v>214.74011304761237</v>
      </c>
      <c r="O38" s="151">
        <f t="shared" si="53"/>
        <v>210.52633519088437</v>
      </c>
    </row>
    <row r="39" spans="1:15">
      <c r="A39" s="274"/>
      <c r="B39" s="24" t="s">
        <v>11</v>
      </c>
      <c r="C39" s="15">
        <v>46.49468016976914</v>
      </c>
      <c r="D39" s="16">
        <v>51.964642542683158</v>
      </c>
      <c r="E39" s="16">
        <v>6.8374529661425214</v>
      </c>
      <c r="F39" s="17">
        <v>105.29677567859481</v>
      </c>
      <c r="G39" s="76">
        <v>56.3868055466505</v>
      </c>
      <c r="H39" s="16">
        <v>44.515899115776712</v>
      </c>
      <c r="I39" s="16">
        <v>2.9677266077184474</v>
      </c>
      <c r="J39" s="17">
        <v>103.87043127014566</v>
      </c>
      <c r="K39" s="15">
        <f t="shared" si="52"/>
        <v>102.88148571641963</v>
      </c>
      <c r="L39" s="16">
        <f t="shared" si="49"/>
        <v>96.48054165845987</v>
      </c>
      <c r="M39" s="16">
        <f t="shared" si="50"/>
        <v>9.8051795738609684</v>
      </c>
      <c r="N39" s="41">
        <f t="shared" si="51"/>
        <v>209.16720694874047</v>
      </c>
      <c r="O39" s="151">
        <f t="shared" si="53"/>
        <v>199.36202737487952</v>
      </c>
    </row>
    <row r="40" spans="1:15">
      <c r="A40" s="274"/>
      <c r="B40" s="24" t="s">
        <v>12</v>
      </c>
      <c r="C40" s="15">
        <v>32.308322898245947</v>
      </c>
      <c r="D40" s="16">
        <v>26.095183879352497</v>
      </c>
      <c r="E40" s="16">
        <v>2.4852556075573808</v>
      </c>
      <c r="F40" s="17">
        <v>60.888762385155829</v>
      </c>
      <c r="G40" s="76">
        <v>30.889486098178114</v>
      </c>
      <c r="H40" s="16">
        <v>19.857526777400217</v>
      </c>
      <c r="I40" s="16">
        <v>9.9287633887001085</v>
      </c>
      <c r="J40" s="17">
        <v>60.67577626427844</v>
      </c>
      <c r="K40" s="15">
        <f t="shared" si="52"/>
        <v>63.197808996424058</v>
      </c>
      <c r="L40" s="16">
        <f t="shared" si="49"/>
        <v>45.952710656752714</v>
      </c>
      <c r="M40" s="16">
        <f t="shared" si="50"/>
        <v>12.414018996257489</v>
      </c>
      <c r="N40" s="41">
        <f t="shared" si="51"/>
        <v>121.56453864943427</v>
      </c>
      <c r="O40" s="151">
        <f t="shared" si="53"/>
        <v>109.15051965317677</v>
      </c>
    </row>
    <row r="41" spans="1:15">
      <c r="A41" s="274"/>
      <c r="B41" s="24" t="s">
        <v>13</v>
      </c>
      <c r="C41" s="15">
        <v>1.0945416357162983</v>
      </c>
      <c r="D41" s="16">
        <v>5.4727081785814917</v>
      </c>
      <c r="E41" s="16">
        <v>1.0945416357162983</v>
      </c>
      <c r="F41" s="17">
        <v>7.6617914500140891</v>
      </c>
      <c r="G41" s="76">
        <v>2.7970727507533364</v>
      </c>
      <c r="H41" s="16">
        <v>5.5941455015066728</v>
      </c>
      <c r="I41" s="16">
        <v>0</v>
      </c>
      <c r="J41" s="17">
        <v>8.3912182522600087</v>
      </c>
      <c r="K41" s="15">
        <f t="shared" si="52"/>
        <v>3.8916143864696346</v>
      </c>
      <c r="L41" s="16">
        <f t="shared" si="49"/>
        <v>11.066853680088165</v>
      </c>
      <c r="M41" s="16">
        <f t="shared" si="50"/>
        <v>1.0945416357162983</v>
      </c>
      <c r="N41" s="41">
        <f t="shared" si="51"/>
        <v>16.053009702274096</v>
      </c>
      <c r="O41" s="151">
        <f t="shared" si="53"/>
        <v>14.958468066557799</v>
      </c>
    </row>
    <row r="42" spans="1:15" ht="14.25" thickBot="1">
      <c r="A42" s="280"/>
      <c r="B42" s="81" t="s">
        <v>14</v>
      </c>
      <c r="C42" s="78">
        <f>SUM(C34:C41)</f>
        <v>223.09403223606913</v>
      </c>
      <c r="D42" s="79">
        <f t="shared" ref="D42" si="54">SUM(D34:D41)</f>
        <v>238.48250444704959</v>
      </c>
      <c r="E42" s="79">
        <f t="shared" ref="E42" si="55">SUM(E34:E41)</f>
        <v>20.343131364497044</v>
      </c>
      <c r="F42" s="80">
        <f t="shared" ref="F42" si="56">SUM(F34:F41)</f>
        <v>481.9196680476158</v>
      </c>
      <c r="G42" s="86">
        <f t="shared" ref="G42" si="57">SUM(G34:G41)</f>
        <v>325.56668506108758</v>
      </c>
      <c r="H42" s="79">
        <f t="shared" ref="H42" si="58">SUM(H34:H41)</f>
        <v>250.00831803851798</v>
      </c>
      <c r="I42" s="79">
        <f t="shared" ref="I42" si="59">SUM(I34:I41)</f>
        <v>21.212352629312065</v>
      </c>
      <c r="J42" s="80">
        <f t="shared" ref="J42" si="60">SUM(J34:J41)</f>
        <v>596.78735572891765</v>
      </c>
      <c r="K42" s="78">
        <f t="shared" ref="K42" si="61">SUM(K34:K41)</f>
        <v>548.66071729715679</v>
      </c>
      <c r="L42" s="79">
        <f t="shared" ref="L42" si="62">SUM(L34:L41)</f>
        <v>488.49082248556755</v>
      </c>
      <c r="M42" s="79">
        <f t="shared" ref="M42" si="63">SUM(M34:M41)</f>
        <v>41.555483993809105</v>
      </c>
      <c r="N42" s="148">
        <f t="shared" ref="N42" si="64">SUM(N34:N41)</f>
        <v>1078.7070237765333</v>
      </c>
      <c r="O42" s="152">
        <f>SUM(O34:O41)</f>
        <v>1037.1515397827243</v>
      </c>
    </row>
    <row r="43" spans="1:15">
      <c r="A43" s="273" t="s">
        <v>3</v>
      </c>
      <c r="B43" s="88" t="s">
        <v>6</v>
      </c>
      <c r="C43" s="19">
        <f t="shared" ref="C43:F45" si="65">C7+C16+C25+C34</f>
        <v>24.234654585878069</v>
      </c>
      <c r="D43" s="20">
        <f t="shared" si="65"/>
        <v>34.765345414121938</v>
      </c>
      <c r="E43" s="20">
        <f t="shared" si="65"/>
        <v>0</v>
      </c>
      <c r="F43" s="21">
        <f t="shared" si="65"/>
        <v>59.000000000000014</v>
      </c>
      <c r="G43" s="19">
        <f t="shared" ref="G43:J43" si="66">G7+G16+G25+G34</f>
        <v>27.269847590849682</v>
      </c>
      <c r="H43" s="20">
        <f t="shared" si="66"/>
        <v>63.418035914301981</v>
      </c>
      <c r="I43" s="20">
        <f t="shared" si="66"/>
        <v>2.3121164948483406</v>
      </c>
      <c r="J43" s="21">
        <f t="shared" si="66"/>
        <v>93</v>
      </c>
      <c r="K43" s="153">
        <f>C43+G43</f>
        <v>51.504502176727755</v>
      </c>
      <c r="L43" s="20">
        <f t="shared" ref="L43:L50" si="67">D43+H43</f>
        <v>98.18338132842392</v>
      </c>
      <c r="M43" s="20">
        <f t="shared" ref="M43:M50" si="68">E43+I43</f>
        <v>2.3121164948483406</v>
      </c>
      <c r="N43" s="40">
        <f t="shared" ref="N43:N50" si="69">F43+J43</f>
        <v>152</v>
      </c>
      <c r="O43" s="150">
        <f>SUM(K43:L43)</f>
        <v>149.68788350515166</v>
      </c>
    </row>
    <row r="44" spans="1:15">
      <c r="A44" s="274"/>
      <c r="B44" s="24" t="s">
        <v>7</v>
      </c>
      <c r="C44" s="15">
        <f t="shared" si="65"/>
        <v>61.132238373288644</v>
      </c>
      <c r="D44" s="16">
        <f t="shared" si="65"/>
        <v>81.753401061925999</v>
      </c>
      <c r="E44" s="16">
        <f t="shared" si="65"/>
        <v>2.114360564785374</v>
      </c>
      <c r="F44" s="17">
        <f t="shared" si="65"/>
        <v>145</v>
      </c>
      <c r="G44" s="15">
        <f t="shared" ref="G44:J44" si="70">G8+G17+G26+G35</f>
        <v>104.67292661537634</v>
      </c>
      <c r="H44" s="16">
        <f t="shared" si="70"/>
        <v>120.94834995784969</v>
      </c>
      <c r="I44" s="16">
        <f t="shared" si="70"/>
        <v>1.3787234267739759</v>
      </c>
      <c r="J44" s="17">
        <f t="shared" si="70"/>
        <v>227</v>
      </c>
      <c r="K44" s="142">
        <f t="shared" ref="K44:K50" si="71">C44+G44</f>
        <v>165.80516498866498</v>
      </c>
      <c r="L44" s="16">
        <f t="shared" si="67"/>
        <v>202.70175101977568</v>
      </c>
      <c r="M44" s="16">
        <f t="shared" si="68"/>
        <v>3.4930839915593497</v>
      </c>
      <c r="N44" s="41">
        <f t="shared" si="69"/>
        <v>372</v>
      </c>
      <c r="O44" s="151">
        <f t="shared" ref="O44:O50" si="72">SUM(K44:L44)</f>
        <v>368.50691600844067</v>
      </c>
    </row>
    <row r="45" spans="1:15">
      <c r="A45" s="274"/>
      <c r="B45" s="24" t="s">
        <v>8</v>
      </c>
      <c r="C45" s="15">
        <f>C9+C18+C27+C36</f>
        <v>71.538893998442532</v>
      </c>
      <c r="D45" s="16">
        <f t="shared" si="65"/>
        <v>89.602840110313863</v>
      </c>
      <c r="E45" s="16">
        <f t="shared" si="65"/>
        <v>6.8582658912435805</v>
      </c>
      <c r="F45" s="17">
        <f t="shared" si="65"/>
        <v>167.99999999999997</v>
      </c>
      <c r="G45" s="15">
        <f>G9+G18+G27+G36</f>
        <v>151.82544092719371</v>
      </c>
      <c r="H45" s="16">
        <f t="shared" ref="H45:J45" si="73">H9+H18+H27+H36</f>
        <v>110.0734093614882</v>
      </c>
      <c r="I45" s="16">
        <f t="shared" si="73"/>
        <v>8.1011497113181044</v>
      </c>
      <c r="J45" s="17">
        <f t="shared" si="73"/>
        <v>270</v>
      </c>
      <c r="K45" s="142">
        <f t="shared" si="71"/>
        <v>223.36433492563623</v>
      </c>
      <c r="L45" s="16">
        <f t="shared" si="67"/>
        <v>199.67624947180207</v>
      </c>
      <c r="M45" s="16">
        <f t="shared" si="68"/>
        <v>14.959415602561684</v>
      </c>
      <c r="N45" s="41">
        <f t="shared" si="69"/>
        <v>438</v>
      </c>
      <c r="O45" s="151">
        <f t="shared" si="72"/>
        <v>423.04058439743829</v>
      </c>
    </row>
    <row r="46" spans="1:15">
      <c r="A46" s="274"/>
      <c r="B46" s="24" t="s">
        <v>9</v>
      </c>
      <c r="C46" s="15">
        <f t="shared" ref="C46:F50" si="74">C10+C19+C28+C37</f>
        <v>100.13696839269559</v>
      </c>
      <c r="D46" s="16">
        <f t="shared" si="74"/>
        <v>96.228666973434869</v>
      </c>
      <c r="E46" s="16">
        <f t="shared" si="74"/>
        <v>5.6343646338695468</v>
      </c>
      <c r="F46" s="17">
        <f t="shared" si="74"/>
        <v>202</v>
      </c>
      <c r="G46" s="15">
        <f t="shared" ref="G46:J46" si="75">G10+G19+G28+G37</f>
        <v>177.51828783071301</v>
      </c>
      <c r="H46" s="16">
        <f t="shared" si="75"/>
        <v>92.799344416673179</v>
      </c>
      <c r="I46" s="16">
        <f t="shared" si="75"/>
        <v>2.6823677526137897</v>
      </c>
      <c r="J46" s="17">
        <f t="shared" si="75"/>
        <v>273</v>
      </c>
      <c r="K46" s="142">
        <f t="shared" si="71"/>
        <v>277.65525622340863</v>
      </c>
      <c r="L46" s="16">
        <f t="shared" si="67"/>
        <v>189.02801139010805</v>
      </c>
      <c r="M46" s="16">
        <f t="shared" si="68"/>
        <v>8.316732386483336</v>
      </c>
      <c r="N46" s="41">
        <f t="shared" si="69"/>
        <v>475</v>
      </c>
      <c r="O46" s="151">
        <f t="shared" si="72"/>
        <v>466.6832676135167</v>
      </c>
    </row>
    <row r="47" spans="1:15">
      <c r="A47" s="274"/>
      <c r="B47" s="24" t="s">
        <v>10</v>
      </c>
      <c r="C47" s="15">
        <f t="shared" si="74"/>
        <v>152.04825803639721</v>
      </c>
      <c r="D47" s="16">
        <f t="shared" si="74"/>
        <v>121.67243336144969</v>
      </c>
      <c r="E47" s="16">
        <f t="shared" si="74"/>
        <v>5.2793086021531135</v>
      </c>
      <c r="F47" s="17">
        <f t="shared" si="74"/>
        <v>279</v>
      </c>
      <c r="G47" s="15">
        <f t="shared" ref="G47:J47" si="76">G11+G20+G29+G38</f>
        <v>205.84020251395316</v>
      </c>
      <c r="H47" s="16">
        <f t="shared" si="76"/>
        <v>117.41449565900825</v>
      </c>
      <c r="I47" s="16">
        <f t="shared" si="76"/>
        <v>13.745301827038586</v>
      </c>
      <c r="J47" s="17">
        <f t="shared" si="76"/>
        <v>337</v>
      </c>
      <c r="K47" s="142">
        <f t="shared" si="71"/>
        <v>357.88846055035037</v>
      </c>
      <c r="L47" s="16">
        <f t="shared" si="67"/>
        <v>239.08692902045794</v>
      </c>
      <c r="M47" s="16">
        <f t="shared" si="68"/>
        <v>19.0246104291917</v>
      </c>
      <c r="N47" s="41">
        <f t="shared" si="69"/>
        <v>616</v>
      </c>
      <c r="O47" s="151">
        <f t="shared" si="72"/>
        <v>596.97538957080837</v>
      </c>
    </row>
    <row r="48" spans="1:15">
      <c r="A48" s="274"/>
      <c r="B48" s="24" t="s">
        <v>11</v>
      </c>
      <c r="C48" s="15">
        <f t="shared" si="74"/>
        <v>155.41537987686422</v>
      </c>
      <c r="D48" s="16">
        <f t="shared" si="74"/>
        <v>143.89838959669009</v>
      </c>
      <c r="E48" s="16">
        <f t="shared" si="74"/>
        <v>21.686230526445677</v>
      </c>
      <c r="F48" s="17">
        <f t="shared" si="74"/>
        <v>321</v>
      </c>
      <c r="G48" s="15">
        <f t="shared" ref="G48:J48" si="77">G12+G21+G30+G39</f>
        <v>181.1327060389867</v>
      </c>
      <c r="H48" s="16">
        <f t="shared" si="77"/>
        <v>124.18897796902516</v>
      </c>
      <c r="I48" s="16">
        <f t="shared" si="77"/>
        <v>21.67831599198815</v>
      </c>
      <c r="J48" s="17">
        <f t="shared" si="77"/>
        <v>327</v>
      </c>
      <c r="K48" s="15">
        <f t="shared" si="71"/>
        <v>336.54808591585095</v>
      </c>
      <c r="L48" s="16">
        <f t="shared" si="67"/>
        <v>268.08736756571523</v>
      </c>
      <c r="M48" s="16">
        <f t="shared" si="68"/>
        <v>43.364546518433826</v>
      </c>
      <c r="N48" s="41">
        <f t="shared" si="69"/>
        <v>648</v>
      </c>
      <c r="O48" s="151">
        <f t="shared" si="72"/>
        <v>604.63545348156617</v>
      </c>
    </row>
    <row r="49" spans="1:15">
      <c r="A49" s="274"/>
      <c r="B49" s="24" t="s">
        <v>12</v>
      </c>
      <c r="C49" s="15">
        <f t="shared" si="74"/>
        <v>98.444162628843017</v>
      </c>
      <c r="D49" s="16">
        <f t="shared" si="74"/>
        <v>66.718568862895239</v>
      </c>
      <c r="E49" s="16">
        <f t="shared" si="74"/>
        <v>12.837268508261761</v>
      </c>
      <c r="F49" s="17">
        <f t="shared" si="74"/>
        <v>178</v>
      </c>
      <c r="G49" s="15">
        <f t="shared" ref="G49:J49" si="78">G13+G22+G31+G40</f>
        <v>92.484534417196073</v>
      </c>
      <c r="H49" s="16">
        <f t="shared" si="78"/>
        <v>68.430471631534147</v>
      </c>
      <c r="I49" s="16">
        <f t="shared" si="78"/>
        <v>21.084993951269766</v>
      </c>
      <c r="J49" s="17">
        <f t="shared" si="78"/>
        <v>182</v>
      </c>
      <c r="K49" s="15">
        <f t="shared" si="71"/>
        <v>190.92869704603908</v>
      </c>
      <c r="L49" s="16">
        <f t="shared" si="67"/>
        <v>135.14904049442939</v>
      </c>
      <c r="M49" s="16">
        <f t="shared" si="68"/>
        <v>33.922262459531524</v>
      </c>
      <c r="N49" s="41">
        <f t="shared" si="69"/>
        <v>360</v>
      </c>
      <c r="O49" s="151">
        <f t="shared" si="72"/>
        <v>326.07773754046843</v>
      </c>
    </row>
    <row r="50" spans="1:15">
      <c r="A50" s="274"/>
      <c r="B50" s="24" t="s">
        <v>13</v>
      </c>
      <c r="C50" s="15">
        <f t="shared" si="74"/>
        <v>5.8954560590148812</v>
      </c>
      <c r="D50" s="16">
        <f t="shared" si="74"/>
        <v>13.281460515867934</v>
      </c>
      <c r="E50" s="16">
        <f t="shared" si="74"/>
        <v>1.8230834251171846</v>
      </c>
      <c r="F50" s="17">
        <f t="shared" si="74"/>
        <v>21</v>
      </c>
      <c r="G50" s="15">
        <f t="shared" ref="G50:J50" si="79">G14+G23+G32+G41</f>
        <v>10.407889484600634</v>
      </c>
      <c r="H50" s="16">
        <f t="shared" si="79"/>
        <v>10.453175752357843</v>
      </c>
      <c r="I50" s="16">
        <f t="shared" si="79"/>
        <v>3.1389347630415214</v>
      </c>
      <c r="J50" s="17">
        <f t="shared" si="79"/>
        <v>24</v>
      </c>
      <c r="K50" s="15">
        <f t="shared" si="71"/>
        <v>16.303345543615514</v>
      </c>
      <c r="L50" s="16">
        <f t="shared" si="67"/>
        <v>23.734636268225778</v>
      </c>
      <c r="M50" s="16">
        <f t="shared" si="68"/>
        <v>4.962018188158706</v>
      </c>
      <c r="N50" s="41">
        <f t="shared" si="69"/>
        <v>45</v>
      </c>
      <c r="O50" s="151">
        <f t="shared" si="72"/>
        <v>40.037981811841291</v>
      </c>
    </row>
    <row r="51" spans="1:15" ht="14.25" thickBot="1">
      <c r="A51" s="275"/>
      <c r="B51" s="77" t="s">
        <v>14</v>
      </c>
      <c r="C51" s="78">
        <f>SUM(C43:C50)</f>
        <v>668.8460119514242</v>
      </c>
      <c r="D51" s="79">
        <f t="shared" ref="D51:J51" si="80">SUM(D43:D50)</f>
        <v>647.9211058966996</v>
      </c>
      <c r="E51" s="79">
        <f t="shared" si="80"/>
        <v>56.232882151876233</v>
      </c>
      <c r="F51" s="80">
        <f t="shared" si="80"/>
        <v>1373</v>
      </c>
      <c r="G51" s="86">
        <f t="shared" si="80"/>
        <v>951.15183541886938</v>
      </c>
      <c r="H51" s="79">
        <f t="shared" si="80"/>
        <v>707.72626066223847</v>
      </c>
      <c r="I51" s="79">
        <f t="shared" si="80"/>
        <v>74.12190391889223</v>
      </c>
      <c r="J51" s="80">
        <f t="shared" si="80"/>
        <v>1733</v>
      </c>
      <c r="K51" s="78">
        <f t="shared" ref="K51" si="81">SUM(K43:K50)</f>
        <v>1619.9978473702936</v>
      </c>
      <c r="L51" s="79">
        <f t="shared" ref="L51" si="82">SUM(L43:L50)</f>
        <v>1355.6473665589381</v>
      </c>
      <c r="M51" s="79">
        <f t="shared" ref="M51" si="83">SUM(M43:M50)</f>
        <v>130.35478607076845</v>
      </c>
      <c r="N51" s="148">
        <f t="shared" ref="N51" si="84">SUM(N43:N50)</f>
        <v>3106</v>
      </c>
      <c r="O51" s="152">
        <f>SUM(O43:O50)</f>
        <v>2975.6452139292319</v>
      </c>
    </row>
    <row r="53" spans="1:15">
      <c r="B53" s="4" t="s">
        <v>89</v>
      </c>
      <c r="H53" s="7">
        <f>SUM(K43:K47)/SUM(O43:O47)*100</f>
        <v>53.679531027824602</v>
      </c>
      <c r="I53" s="2" t="s">
        <v>90</v>
      </c>
    </row>
    <row r="54" spans="1:15">
      <c r="G54" s="5" t="s">
        <v>43</v>
      </c>
      <c r="H54" s="3">
        <f>SUM(C43:C47)/SUM(C43:D47)*100</f>
        <v>49.103863402496856</v>
      </c>
      <c r="I54" s="2" t="s">
        <v>90</v>
      </c>
    </row>
    <row r="55" spans="1:15">
      <c r="G55" s="5" t="s">
        <v>44</v>
      </c>
      <c r="H55" s="3">
        <f>SUM(G43:G47)/SUM(G43:H47)*100</f>
        <v>56.932744325595472</v>
      </c>
      <c r="I55" s="2" t="s">
        <v>90</v>
      </c>
    </row>
  </sheetData>
  <mergeCells count="9">
    <mergeCell ref="A34:A42"/>
    <mergeCell ref="A43:A51"/>
    <mergeCell ref="C5:F5"/>
    <mergeCell ref="G5:J5"/>
    <mergeCell ref="K5:O5"/>
    <mergeCell ref="A5:B6"/>
    <mergeCell ref="A7:A15"/>
    <mergeCell ref="A16:A24"/>
    <mergeCell ref="A25:A33"/>
  </mergeCells>
  <phoneticPr fontId="3"/>
  <pageMargins left="0.51181102362204722" right="0.51181102362204722" top="0.55118110236220474" bottom="0.55118110236220474" header="0.31496062992125984" footer="0.31496062992125984"/>
  <pageSetup paperSize="9" scale="88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5"/>
  <sheetViews>
    <sheetView zoomScaleNormal="100" workbookViewId="0">
      <pane xSplit="2" ySplit="6" topLeftCell="C42" activePane="bottomRight" state="frozen"/>
      <selection pane="topRight" activeCell="C1" sqref="C1"/>
      <selection pane="bottomLeft" activeCell="A7" sqref="A7"/>
      <selection pane="bottomRight" activeCell="J71" sqref="J71"/>
    </sheetView>
  </sheetViews>
  <sheetFormatPr defaultRowHeight="13.5"/>
  <cols>
    <col min="1" max="1" width="4.25" style="2" customWidth="1"/>
    <col min="2" max="2" width="10.25" style="2" customWidth="1"/>
    <col min="3" max="3" width="6.5" style="2" customWidth="1"/>
    <col min="4" max="14" width="7.125" style="2" customWidth="1"/>
    <col min="15" max="20" width="7" style="2" customWidth="1"/>
    <col min="21" max="16384" width="9" style="2"/>
  </cols>
  <sheetData>
    <row r="1" spans="1:13">
      <c r="A1" s="4" t="s">
        <v>62</v>
      </c>
    </row>
    <row r="2" spans="1:13" ht="15.75">
      <c r="A2" s="4"/>
      <c r="B2" s="4" t="s">
        <v>55</v>
      </c>
    </row>
    <row r="3" spans="1:13" s="4" customFormat="1"/>
    <row r="4" spans="1:13" ht="14.25" thickBot="1">
      <c r="A4" s="4" t="s">
        <v>60</v>
      </c>
      <c r="C4" s="3"/>
      <c r="J4" s="5" t="s">
        <v>59</v>
      </c>
      <c r="M4" s="5" t="s">
        <v>61</v>
      </c>
    </row>
    <row r="5" spans="1:13">
      <c r="A5" s="298"/>
      <c r="B5" s="299"/>
      <c r="C5" s="294" t="s">
        <v>56</v>
      </c>
      <c r="D5" s="295"/>
      <c r="E5" s="295"/>
      <c r="F5" s="296"/>
      <c r="G5" s="297" t="s">
        <v>57</v>
      </c>
      <c r="H5" s="295"/>
      <c r="I5" s="295"/>
      <c r="J5" s="296"/>
      <c r="K5" s="284" t="s">
        <v>64</v>
      </c>
      <c r="L5" s="285"/>
      <c r="M5" s="286"/>
    </row>
    <row r="6" spans="1:13" ht="14.25" thickBot="1">
      <c r="A6" s="300"/>
      <c r="B6" s="301"/>
      <c r="C6" s="31" t="s">
        <v>31</v>
      </c>
      <c r="D6" s="32" t="s">
        <v>32</v>
      </c>
      <c r="E6" s="32" t="s">
        <v>2</v>
      </c>
      <c r="F6" s="33" t="s">
        <v>3</v>
      </c>
      <c r="G6" s="90" t="s">
        <v>31</v>
      </c>
      <c r="H6" s="32" t="s">
        <v>32</v>
      </c>
      <c r="I6" s="32" t="s">
        <v>2</v>
      </c>
      <c r="J6" s="33" t="s">
        <v>3</v>
      </c>
      <c r="K6" s="90" t="s">
        <v>4</v>
      </c>
      <c r="L6" s="32" t="s">
        <v>18</v>
      </c>
      <c r="M6" s="33" t="s">
        <v>3</v>
      </c>
    </row>
    <row r="7" spans="1:13">
      <c r="A7" s="273" t="s">
        <v>5</v>
      </c>
      <c r="B7" s="25" t="s">
        <v>6</v>
      </c>
      <c r="C7" s="19">
        <v>0.50520554305510912</v>
      </c>
      <c r="D7" s="20">
        <v>1.0104110861102182</v>
      </c>
      <c r="E7" s="20">
        <v>0</v>
      </c>
      <c r="F7" s="21">
        <v>1.5156166291653275</v>
      </c>
      <c r="G7" s="85">
        <v>0.58345095196985253</v>
      </c>
      <c r="H7" s="20">
        <v>2.100423427091469</v>
      </c>
      <c r="I7" s="20">
        <v>0</v>
      </c>
      <c r="J7" s="21">
        <v>2.6838743790613213</v>
      </c>
      <c r="K7" s="96">
        <f>C7/(F7-E7)*100</f>
        <v>33.333333333333329</v>
      </c>
      <c r="L7" s="97">
        <f>G7/(J7-I7)*100</f>
        <v>21.739130434782609</v>
      </c>
      <c r="M7" s="98">
        <f>(C7+G7)/(F7+J7-E7-I7)*100</f>
        <v>25.923534373387717</v>
      </c>
    </row>
    <row r="8" spans="1:13">
      <c r="A8" s="274"/>
      <c r="B8" s="24" t="s">
        <v>7</v>
      </c>
      <c r="C8" s="15">
        <v>0.67389457379703033</v>
      </c>
      <c r="D8" s="16">
        <v>3.1448413443861418</v>
      </c>
      <c r="E8" s="16">
        <v>0.33694728689851516</v>
      </c>
      <c r="F8" s="17">
        <v>4.1556832050816874</v>
      </c>
      <c r="G8" s="76">
        <v>3.3762501354342627</v>
      </c>
      <c r="H8" s="16">
        <v>3.5061059098740421</v>
      </c>
      <c r="I8" s="16">
        <v>0.12985577443977933</v>
      </c>
      <c r="J8" s="17">
        <v>7.0122118197480834</v>
      </c>
      <c r="K8" s="99">
        <f t="shared" ref="K8:K51" si="0">C8/(F8-E8)*100</f>
        <v>17.647058823529409</v>
      </c>
      <c r="L8" s="100">
        <f t="shared" ref="L8:L51" si="1">G8/(J8-I8)*100</f>
        <v>49.056603773584904</v>
      </c>
      <c r="M8" s="101">
        <f t="shared" ref="M8:M51" si="2">(C8+G8)/(F8+J8-E8-I8)*100</f>
        <v>37.847957227627077</v>
      </c>
    </row>
    <row r="9" spans="1:13">
      <c r="A9" s="274"/>
      <c r="B9" s="24" t="s">
        <v>8</v>
      </c>
      <c r="C9" s="15">
        <v>0.4563002272801418</v>
      </c>
      <c r="D9" s="16">
        <v>5.9319029546418438</v>
      </c>
      <c r="E9" s="16">
        <v>0</v>
      </c>
      <c r="F9" s="17">
        <v>6.3882031819219858</v>
      </c>
      <c r="G9" s="76">
        <v>3.7444707845434073</v>
      </c>
      <c r="H9" s="16">
        <v>7.0947867496611927</v>
      </c>
      <c r="I9" s="16">
        <v>0</v>
      </c>
      <c r="J9" s="17">
        <v>10.8392575342046</v>
      </c>
      <c r="K9" s="99">
        <f t="shared" si="0"/>
        <v>7.1428571428571423</v>
      </c>
      <c r="L9" s="100">
        <f t="shared" si="1"/>
        <v>34.545454545454547</v>
      </c>
      <c r="M9" s="101">
        <f t="shared" si="2"/>
        <v>24.384156673137657</v>
      </c>
    </row>
    <row r="10" spans="1:13">
      <c r="A10" s="274"/>
      <c r="B10" s="24" t="s">
        <v>9</v>
      </c>
      <c r="C10" s="15">
        <v>1.5658309844805922</v>
      </c>
      <c r="D10" s="16">
        <v>7.1332300404115871</v>
      </c>
      <c r="E10" s="16">
        <v>0</v>
      </c>
      <c r="F10" s="17">
        <v>8.6990610248921794</v>
      </c>
      <c r="G10" s="76">
        <v>4.0458412387539013</v>
      </c>
      <c r="H10" s="16">
        <v>7.7063642642931454</v>
      </c>
      <c r="I10" s="16">
        <v>0.38531821321465726</v>
      </c>
      <c r="J10" s="17">
        <v>12.137523716261704</v>
      </c>
      <c r="K10" s="99">
        <f t="shared" si="0"/>
        <v>18</v>
      </c>
      <c r="L10" s="100">
        <f t="shared" si="1"/>
        <v>34.42622950819672</v>
      </c>
      <c r="M10" s="101">
        <f t="shared" si="2"/>
        <v>27.439240574994127</v>
      </c>
    </row>
    <row r="11" spans="1:13">
      <c r="A11" s="274"/>
      <c r="B11" s="24" t="s">
        <v>10</v>
      </c>
      <c r="C11" s="15">
        <v>0.95798259383366191</v>
      </c>
      <c r="D11" s="16">
        <v>13.651251962129683</v>
      </c>
      <c r="E11" s="16">
        <v>0</v>
      </c>
      <c r="F11" s="17">
        <v>14.609234555963345</v>
      </c>
      <c r="G11" s="76">
        <v>5.5887871741495987</v>
      </c>
      <c r="H11" s="16">
        <v>13.50623567086153</v>
      </c>
      <c r="I11" s="16">
        <v>0.23286613225623329</v>
      </c>
      <c r="J11" s="17">
        <v>19.327888977267364</v>
      </c>
      <c r="K11" s="99">
        <f t="shared" si="0"/>
        <v>6.5573770491803272</v>
      </c>
      <c r="L11" s="100">
        <f t="shared" si="1"/>
        <v>29.268292682926827</v>
      </c>
      <c r="M11" s="101">
        <f t="shared" si="2"/>
        <v>19.424162621645465</v>
      </c>
    </row>
    <row r="12" spans="1:13">
      <c r="A12" s="274"/>
      <c r="B12" s="24" t="s">
        <v>11</v>
      </c>
      <c r="C12" s="15">
        <v>2.7110516057591858</v>
      </c>
      <c r="D12" s="16">
        <v>18.977361240314302</v>
      </c>
      <c r="E12" s="16">
        <v>0.33888145071989823</v>
      </c>
      <c r="F12" s="17">
        <v>22.027294296793386</v>
      </c>
      <c r="G12" s="76">
        <v>5.3240557655808356</v>
      </c>
      <c r="H12" s="16">
        <v>18.774301910206106</v>
      </c>
      <c r="I12" s="16">
        <v>0.28021346134635977</v>
      </c>
      <c r="J12" s="17">
        <v>24.378571137133303</v>
      </c>
      <c r="K12" s="99">
        <f t="shared" si="0"/>
        <v>12.5</v>
      </c>
      <c r="L12" s="100">
        <f t="shared" si="1"/>
        <v>22.09302325581395</v>
      </c>
      <c r="M12" s="101">
        <f t="shared" si="2"/>
        <v>17.5489716347296</v>
      </c>
    </row>
    <row r="13" spans="1:13">
      <c r="A13" s="274"/>
      <c r="B13" s="24" t="s">
        <v>12</v>
      </c>
      <c r="C13" s="15">
        <v>1.8060988351911982</v>
      </c>
      <c r="D13" s="16">
        <v>10.234560066083457</v>
      </c>
      <c r="E13" s="16">
        <v>0.30101647253186636</v>
      </c>
      <c r="F13" s="17">
        <v>12.341675373806522</v>
      </c>
      <c r="G13" s="76">
        <v>4.3104756797340054</v>
      </c>
      <c r="H13" s="16">
        <v>8.2290899340376473</v>
      </c>
      <c r="I13" s="16">
        <v>1.1755842762910924</v>
      </c>
      <c r="J13" s="17">
        <v>13.715149890062746</v>
      </c>
      <c r="K13" s="99">
        <f t="shared" si="0"/>
        <v>15</v>
      </c>
      <c r="L13" s="100">
        <f t="shared" si="1"/>
        <v>34.374999999999993</v>
      </c>
      <c r="M13" s="101">
        <f t="shared" si="2"/>
        <v>24.884127934555934</v>
      </c>
    </row>
    <row r="14" spans="1:13">
      <c r="A14" s="274"/>
      <c r="B14" s="24" t="s">
        <v>13</v>
      </c>
      <c r="C14" s="15">
        <v>0</v>
      </c>
      <c r="D14" s="16">
        <v>1.5507543351860864</v>
      </c>
      <c r="E14" s="16">
        <v>0</v>
      </c>
      <c r="F14" s="17">
        <v>1.5507543351860864</v>
      </c>
      <c r="G14" s="76">
        <v>1.7411106328024109</v>
      </c>
      <c r="H14" s="16">
        <v>0</v>
      </c>
      <c r="I14" s="16">
        <v>0</v>
      </c>
      <c r="J14" s="17">
        <v>1.7411106328024109</v>
      </c>
      <c r="K14" s="99">
        <f t="shared" si="0"/>
        <v>0</v>
      </c>
      <c r="L14" s="100">
        <f t="shared" si="1"/>
        <v>100</v>
      </c>
      <c r="M14" s="101">
        <f t="shared" si="2"/>
        <v>52.891313882365019</v>
      </c>
    </row>
    <row r="15" spans="1:13" ht="14.25" thickBot="1">
      <c r="A15" s="275"/>
      <c r="B15" s="77" t="s">
        <v>14</v>
      </c>
      <c r="C15" s="78">
        <f>SUM(C7:C14)</f>
        <v>8.6763643633969192</v>
      </c>
      <c r="D15" s="79">
        <f t="shared" ref="D15:J15" si="3">SUM(D7:D14)</f>
        <v>61.634313029263311</v>
      </c>
      <c r="E15" s="79">
        <f t="shared" si="3"/>
        <v>0.9768452101502797</v>
      </c>
      <c r="F15" s="80">
        <f t="shared" si="3"/>
        <v>71.287522602810512</v>
      </c>
      <c r="G15" s="86">
        <f t="shared" si="3"/>
        <v>28.714442362968271</v>
      </c>
      <c r="H15" s="79">
        <f t="shared" si="3"/>
        <v>60.917307866025133</v>
      </c>
      <c r="I15" s="79">
        <f t="shared" si="3"/>
        <v>2.2038378575481223</v>
      </c>
      <c r="J15" s="80">
        <f t="shared" si="3"/>
        <v>91.835588086541534</v>
      </c>
      <c r="K15" s="102">
        <f t="shared" si="0"/>
        <v>12.340038078345478</v>
      </c>
      <c r="L15" s="103">
        <f t="shared" si="1"/>
        <v>32.036016578509177</v>
      </c>
      <c r="M15" s="104">
        <f t="shared" si="2"/>
        <v>23.377666127973086</v>
      </c>
    </row>
    <row r="16" spans="1:13">
      <c r="A16" s="279" t="s">
        <v>15</v>
      </c>
      <c r="B16" s="37" t="s">
        <v>6</v>
      </c>
      <c r="C16" s="44">
        <v>2.0504878522447232</v>
      </c>
      <c r="D16" s="45">
        <v>14.353414965713062</v>
      </c>
      <c r="E16" s="45">
        <v>0</v>
      </c>
      <c r="F16" s="46">
        <v>16.403902817957785</v>
      </c>
      <c r="G16" s="91">
        <v>12.102435888516286</v>
      </c>
      <c r="H16" s="45">
        <v>13.110972212559311</v>
      </c>
      <c r="I16" s="45">
        <v>0</v>
      </c>
      <c r="J16" s="46">
        <v>25.213408101075597</v>
      </c>
      <c r="K16" s="96">
        <f t="shared" si="0"/>
        <v>12.5</v>
      </c>
      <c r="L16" s="97">
        <f t="shared" si="1"/>
        <v>48</v>
      </c>
      <c r="M16" s="98">
        <f t="shared" si="2"/>
        <v>34.007299914921383</v>
      </c>
    </row>
    <row r="17" spans="1:13">
      <c r="A17" s="274"/>
      <c r="B17" s="24" t="s">
        <v>7</v>
      </c>
      <c r="C17" s="15">
        <v>6.947320223863132</v>
      </c>
      <c r="D17" s="16">
        <v>34.736601119315658</v>
      </c>
      <c r="E17" s="16">
        <v>0</v>
      </c>
      <c r="F17" s="17">
        <v>41.683921343178788</v>
      </c>
      <c r="G17" s="76">
        <v>25.922966434998891</v>
      </c>
      <c r="H17" s="16">
        <v>34.93965041238981</v>
      </c>
      <c r="I17" s="16">
        <v>2.2541709943477297</v>
      </c>
      <c r="J17" s="17">
        <v>63.116787841736432</v>
      </c>
      <c r="K17" s="99">
        <f t="shared" si="0"/>
        <v>16.666666666666668</v>
      </c>
      <c r="L17" s="100">
        <f t="shared" si="1"/>
        <v>42.592592592592595</v>
      </c>
      <c r="M17" s="101">
        <f t="shared" si="2"/>
        <v>32.054018827800391</v>
      </c>
    </row>
    <row r="18" spans="1:13">
      <c r="A18" s="274"/>
      <c r="B18" s="24" t="s">
        <v>8</v>
      </c>
      <c r="C18" s="15">
        <v>6.801772439676089</v>
      </c>
      <c r="D18" s="16">
        <v>41.782316415153119</v>
      </c>
      <c r="E18" s="16">
        <v>0.9716817770965841</v>
      </c>
      <c r="F18" s="17">
        <v>49.555770631925789</v>
      </c>
      <c r="G18" s="76">
        <v>34.854678331213904</v>
      </c>
      <c r="H18" s="16">
        <v>41.631976895616603</v>
      </c>
      <c r="I18" s="16">
        <v>1.9363710184007723</v>
      </c>
      <c r="J18" s="17">
        <v>78.423026245231284</v>
      </c>
      <c r="K18" s="99">
        <f t="shared" si="0"/>
        <v>14.000000000000002</v>
      </c>
      <c r="L18" s="100">
        <f t="shared" si="1"/>
        <v>45.569620253164558</v>
      </c>
      <c r="M18" s="101">
        <f t="shared" si="2"/>
        <v>33.306310821731543</v>
      </c>
    </row>
    <row r="19" spans="1:13">
      <c r="A19" s="274"/>
      <c r="B19" s="24" t="s">
        <v>9</v>
      </c>
      <c r="C19" s="15">
        <v>7.6347136565177536</v>
      </c>
      <c r="D19" s="16">
        <v>50.898091043451686</v>
      </c>
      <c r="E19" s="16">
        <v>0</v>
      </c>
      <c r="F19" s="17">
        <v>58.532804699969439</v>
      </c>
      <c r="G19" s="76">
        <v>24.692693351286291</v>
      </c>
      <c r="H19" s="16">
        <v>52.290409449782729</v>
      </c>
      <c r="I19" s="16">
        <v>1.4525113736050759</v>
      </c>
      <c r="J19" s="17">
        <v>78.4356141746741</v>
      </c>
      <c r="K19" s="99">
        <f t="shared" si="0"/>
        <v>13.043478260869568</v>
      </c>
      <c r="L19" s="100">
        <f t="shared" si="1"/>
        <v>32.075471698113205</v>
      </c>
      <c r="M19" s="101">
        <f t="shared" si="2"/>
        <v>23.855064400875825</v>
      </c>
    </row>
    <row r="20" spans="1:13">
      <c r="A20" s="274"/>
      <c r="B20" s="24" t="s">
        <v>10</v>
      </c>
      <c r="C20" s="15">
        <v>4.8072064438567743</v>
      </c>
      <c r="D20" s="16">
        <v>73.069537946622972</v>
      </c>
      <c r="E20" s="16">
        <v>0</v>
      </c>
      <c r="F20" s="17">
        <v>77.876744390479743</v>
      </c>
      <c r="G20" s="76">
        <v>19.21937190640951</v>
      </c>
      <c r="H20" s="16">
        <v>70.471030323501537</v>
      </c>
      <c r="I20" s="16">
        <v>4.2709715347576687</v>
      </c>
      <c r="J20" s="17">
        <v>93.961373764668707</v>
      </c>
      <c r="K20" s="99">
        <f t="shared" si="0"/>
        <v>6.1728395061728403</v>
      </c>
      <c r="L20" s="100">
        <f t="shared" si="1"/>
        <v>21.428571428571431</v>
      </c>
      <c r="M20" s="101">
        <f t="shared" si="2"/>
        <v>14.338477938456798</v>
      </c>
    </row>
    <row r="21" spans="1:13">
      <c r="A21" s="274"/>
      <c r="B21" s="24" t="s">
        <v>11</v>
      </c>
      <c r="C21" s="15">
        <v>10.499533973698288</v>
      </c>
      <c r="D21" s="16">
        <v>74.546691213257844</v>
      </c>
      <c r="E21" s="16">
        <v>5.2497669868491439</v>
      </c>
      <c r="F21" s="17">
        <v>90.295992173805274</v>
      </c>
      <c r="G21" s="76">
        <v>24.806781771308081</v>
      </c>
      <c r="H21" s="16">
        <v>67.741596375495149</v>
      </c>
      <c r="I21" s="16">
        <v>0</v>
      </c>
      <c r="J21" s="17">
        <v>92.54837814680323</v>
      </c>
      <c r="K21" s="99">
        <f t="shared" si="0"/>
        <v>12.345679012345679</v>
      </c>
      <c r="L21" s="100">
        <f t="shared" si="1"/>
        <v>26.804123711340207</v>
      </c>
      <c r="M21" s="101">
        <f t="shared" si="2"/>
        <v>19.880286383845831</v>
      </c>
    </row>
    <row r="22" spans="1:13">
      <c r="A22" s="274"/>
      <c r="B22" s="24" t="s">
        <v>12</v>
      </c>
      <c r="C22" s="15">
        <v>9.7605749556741799</v>
      </c>
      <c r="D22" s="16">
        <v>36.602156083778176</v>
      </c>
      <c r="E22" s="16">
        <v>0</v>
      </c>
      <c r="F22" s="17">
        <v>46.362731039452356</v>
      </c>
      <c r="G22" s="76">
        <v>12.341566551689908</v>
      </c>
      <c r="H22" s="16">
        <v>34.967771896454735</v>
      </c>
      <c r="I22" s="16">
        <v>1.0284638793074923</v>
      </c>
      <c r="J22" s="17">
        <v>48.337802327452138</v>
      </c>
      <c r="K22" s="99">
        <f t="shared" si="0"/>
        <v>21.052631578947366</v>
      </c>
      <c r="L22" s="100">
        <f t="shared" si="1"/>
        <v>26.086956521739136</v>
      </c>
      <c r="M22" s="101">
        <f t="shared" si="2"/>
        <v>23.595231351529609</v>
      </c>
    </row>
    <row r="23" spans="1:13">
      <c r="A23" s="274"/>
      <c r="B23" s="24" t="s">
        <v>13</v>
      </c>
      <c r="C23" s="15">
        <v>1.4570835788017724</v>
      </c>
      <c r="D23" s="16">
        <v>2.9141671576035448</v>
      </c>
      <c r="E23" s="16">
        <v>0.72854178940088621</v>
      </c>
      <c r="F23" s="17">
        <v>5.0997925258062029</v>
      </c>
      <c r="G23" s="76">
        <v>3.0320275505811449</v>
      </c>
      <c r="H23" s="16">
        <v>3.0320275505811449</v>
      </c>
      <c r="I23" s="16">
        <v>0</v>
      </c>
      <c r="J23" s="17">
        <v>6.0640551011622899</v>
      </c>
      <c r="K23" s="99">
        <f t="shared" si="0"/>
        <v>33.333333333333336</v>
      </c>
      <c r="L23" s="100">
        <f t="shared" si="1"/>
        <v>50</v>
      </c>
      <c r="M23" s="101">
        <f t="shared" si="2"/>
        <v>43.018491257073642</v>
      </c>
    </row>
    <row r="24" spans="1:13" ht="14.25" thickBot="1">
      <c r="A24" s="280"/>
      <c r="B24" s="81" t="s">
        <v>14</v>
      </c>
      <c r="C24" s="78">
        <f>SUM(C16:C23)</f>
        <v>49.958693124332711</v>
      </c>
      <c r="D24" s="79">
        <f t="shared" ref="D24" si="4">SUM(D16:D23)</f>
        <v>328.90297594489607</v>
      </c>
      <c r="E24" s="79">
        <f t="shared" ref="E24" si="5">SUM(E16:E23)</f>
        <v>6.9499905533466135</v>
      </c>
      <c r="F24" s="80">
        <f t="shared" ref="F24" si="6">SUM(F16:F23)</f>
        <v>385.81165962257541</v>
      </c>
      <c r="G24" s="86">
        <f t="shared" ref="G24" si="7">SUM(G16:G23)</f>
        <v>156.97252178600402</v>
      </c>
      <c r="H24" s="79">
        <f t="shared" ref="H24" si="8">SUM(H16:H23)</f>
        <v>318.18543511638103</v>
      </c>
      <c r="I24" s="79">
        <f t="shared" ref="I24" si="9">SUM(I16:I23)</f>
        <v>10.942488800418738</v>
      </c>
      <c r="J24" s="80">
        <f t="shared" ref="J24" si="10">SUM(J16:J23)</f>
        <v>486.10044570280377</v>
      </c>
      <c r="K24" s="102">
        <f t="shared" si="0"/>
        <v>13.186526165887697</v>
      </c>
      <c r="L24" s="103">
        <f t="shared" si="1"/>
        <v>33.035860918614894</v>
      </c>
      <c r="M24" s="104">
        <f t="shared" si="2"/>
        <v>24.230264576755147</v>
      </c>
    </row>
    <row r="25" spans="1:13">
      <c r="A25" s="273" t="s">
        <v>16</v>
      </c>
      <c r="B25" s="25" t="s">
        <v>6</v>
      </c>
      <c r="C25" s="19">
        <v>5.8744466878281374</v>
      </c>
      <c r="D25" s="20">
        <v>12.923782713221902</v>
      </c>
      <c r="E25" s="20">
        <v>0</v>
      </c>
      <c r="F25" s="21">
        <v>18.79822940105004</v>
      </c>
      <c r="G25" s="85">
        <v>16.616459725758851</v>
      </c>
      <c r="H25" s="20">
        <v>15.429569745347504</v>
      </c>
      <c r="I25" s="20">
        <v>0</v>
      </c>
      <c r="J25" s="21">
        <v>32.046029471106351</v>
      </c>
      <c r="K25" s="96">
        <f t="shared" si="0"/>
        <v>31.25</v>
      </c>
      <c r="L25" s="97">
        <f t="shared" si="1"/>
        <v>51.851851851851862</v>
      </c>
      <c r="M25" s="98">
        <f t="shared" si="2"/>
        <v>44.234898713222428</v>
      </c>
    </row>
    <row r="26" spans="1:13">
      <c r="A26" s="274"/>
      <c r="B26" s="24" t="s">
        <v>7</v>
      </c>
      <c r="C26" s="15">
        <v>4.4875449883625631</v>
      </c>
      <c r="D26" s="16">
        <v>38.144132401081784</v>
      </c>
      <c r="E26" s="16">
        <v>1.1218862470906408</v>
      </c>
      <c r="F26" s="17">
        <v>43.753563636534992</v>
      </c>
      <c r="G26" s="76">
        <v>27.898204073796169</v>
      </c>
      <c r="H26" s="16">
        <v>41.113142845594354</v>
      </c>
      <c r="I26" s="16">
        <v>2.9366530603995966</v>
      </c>
      <c r="J26" s="17">
        <v>71.947999979790112</v>
      </c>
      <c r="K26" s="99">
        <f t="shared" si="0"/>
        <v>10.526315789473685</v>
      </c>
      <c r="L26" s="100">
        <f t="shared" si="1"/>
        <v>40.425531914893618</v>
      </c>
      <c r="M26" s="101">
        <f t="shared" si="2"/>
        <v>29.008305053230171</v>
      </c>
    </row>
    <row r="27" spans="1:13">
      <c r="A27" s="274"/>
      <c r="B27" s="24" t="s">
        <v>8</v>
      </c>
      <c r="C27" s="15">
        <v>6.2426568939830567</v>
      </c>
      <c r="D27" s="16">
        <v>44.739041073545238</v>
      </c>
      <c r="E27" s="16">
        <v>1.0404428156638428</v>
      </c>
      <c r="F27" s="17">
        <v>52.022140783192135</v>
      </c>
      <c r="G27" s="76">
        <v>32.661493430355641</v>
      </c>
      <c r="H27" s="16">
        <v>46.479817573967644</v>
      </c>
      <c r="I27" s="16">
        <v>6.2810564289145461</v>
      </c>
      <c r="J27" s="17">
        <v>85.422367433237838</v>
      </c>
      <c r="K27" s="99">
        <f t="shared" si="0"/>
        <v>12.244897959183675</v>
      </c>
      <c r="L27" s="100">
        <f t="shared" si="1"/>
        <v>41.269841269841265</v>
      </c>
      <c r="M27" s="101">
        <f t="shared" si="2"/>
        <v>29.897979328740021</v>
      </c>
    </row>
    <row r="28" spans="1:13">
      <c r="A28" s="274"/>
      <c r="B28" s="24" t="s">
        <v>9</v>
      </c>
      <c r="C28" s="15">
        <v>8.6886368463913577</v>
      </c>
      <c r="D28" s="16">
        <v>54.614288748745672</v>
      </c>
      <c r="E28" s="16">
        <v>0</v>
      </c>
      <c r="F28" s="17">
        <v>63.302925595137026</v>
      </c>
      <c r="G28" s="76">
        <v>26.651520281132118</v>
      </c>
      <c r="H28" s="16">
        <v>59.965920632547267</v>
      </c>
      <c r="I28" s="16">
        <v>1.1104800117138383</v>
      </c>
      <c r="J28" s="17">
        <v>87.727920925393221</v>
      </c>
      <c r="K28" s="99">
        <f t="shared" si="0"/>
        <v>13.725490196078432</v>
      </c>
      <c r="L28" s="100">
        <f t="shared" si="1"/>
        <v>30.769230769230766</v>
      </c>
      <c r="M28" s="101">
        <f t="shared" si="2"/>
        <v>23.572619218113516</v>
      </c>
    </row>
    <row r="29" spans="1:13">
      <c r="A29" s="274"/>
      <c r="B29" s="24" t="s">
        <v>10</v>
      </c>
      <c r="C29" s="15">
        <v>10.953732446212339</v>
      </c>
      <c r="D29" s="16">
        <v>75.306910567709835</v>
      </c>
      <c r="E29" s="16">
        <v>1.3692165557765423</v>
      </c>
      <c r="F29" s="17">
        <v>87.629859569698723</v>
      </c>
      <c r="G29" s="76">
        <v>27.872585067068812</v>
      </c>
      <c r="H29" s="16">
        <v>77.558497577930609</v>
      </c>
      <c r="I29" s="16">
        <v>2.4237030493103315</v>
      </c>
      <c r="J29" s="17">
        <v>107.85478569430975</v>
      </c>
      <c r="K29" s="99">
        <f t="shared" si="0"/>
        <v>12.698412698412698</v>
      </c>
      <c r="L29" s="100">
        <f t="shared" si="1"/>
        <v>26.436781609195403</v>
      </c>
      <c r="M29" s="101">
        <f t="shared" si="2"/>
        <v>20.254561004038894</v>
      </c>
    </row>
    <row r="30" spans="1:13">
      <c r="A30" s="274"/>
      <c r="B30" s="24" t="s">
        <v>11</v>
      </c>
      <c r="C30" s="15">
        <v>12.227734584503995</v>
      </c>
      <c r="D30" s="16">
        <v>90.040591031347603</v>
      </c>
      <c r="E30" s="16">
        <v>1.1116122349549087</v>
      </c>
      <c r="F30" s="17">
        <v>103.3799378508065</v>
      </c>
      <c r="G30" s="76">
        <v>36.370760084218432</v>
      </c>
      <c r="H30" s="16">
        <v>65.467368151593178</v>
      </c>
      <c r="I30" s="16">
        <v>4.3644912101062125</v>
      </c>
      <c r="J30" s="17">
        <v>106.20261944591782</v>
      </c>
      <c r="K30" s="99">
        <f t="shared" si="0"/>
        <v>11.956521739130435</v>
      </c>
      <c r="L30" s="100">
        <f t="shared" si="1"/>
        <v>35.714285714285715</v>
      </c>
      <c r="M30" s="101">
        <f t="shared" si="2"/>
        <v>23.81036647868174</v>
      </c>
    </row>
    <row r="31" spans="1:13">
      <c r="A31" s="274"/>
      <c r="B31" s="24" t="s">
        <v>12</v>
      </c>
      <c r="C31" s="15">
        <v>4.6725464961268246</v>
      </c>
      <c r="D31" s="16">
        <v>52.566148081426775</v>
      </c>
      <c r="E31" s="16">
        <v>1.1681366240317062</v>
      </c>
      <c r="F31" s="17">
        <v>58.406831201585305</v>
      </c>
      <c r="G31" s="76">
        <v>14.488533037783855</v>
      </c>
      <c r="H31" s="16">
        <v>44.782738480422822</v>
      </c>
      <c r="I31" s="16">
        <v>0</v>
      </c>
      <c r="J31" s="17">
        <v>59.271271518206675</v>
      </c>
      <c r="K31" s="99">
        <f t="shared" si="0"/>
        <v>8.1632653061224492</v>
      </c>
      <c r="L31" s="100">
        <f t="shared" si="1"/>
        <v>24.444444444444446</v>
      </c>
      <c r="M31" s="101">
        <f t="shared" si="2"/>
        <v>16.445871693209547</v>
      </c>
    </row>
    <row r="32" spans="1:13">
      <c r="A32" s="274"/>
      <c r="B32" s="24" t="s">
        <v>13</v>
      </c>
      <c r="C32" s="15">
        <v>1.1146102814989369</v>
      </c>
      <c r="D32" s="16">
        <v>5.5730514074946846</v>
      </c>
      <c r="E32" s="16">
        <v>0</v>
      </c>
      <c r="F32" s="17">
        <v>6.6876616889936216</v>
      </c>
      <c r="G32" s="76">
        <v>2.8376785504637421</v>
      </c>
      <c r="H32" s="16">
        <v>4.2565178256956129</v>
      </c>
      <c r="I32" s="16">
        <v>0.70941963761593552</v>
      </c>
      <c r="J32" s="17">
        <v>7.8036160137752901</v>
      </c>
      <c r="K32" s="99">
        <f t="shared" si="0"/>
        <v>16.666666666666664</v>
      </c>
      <c r="L32" s="100">
        <f t="shared" si="1"/>
        <v>40</v>
      </c>
      <c r="M32" s="101">
        <f t="shared" si="2"/>
        <v>28.677474497839484</v>
      </c>
    </row>
    <row r="33" spans="1:16" ht="14.25" thickBot="1">
      <c r="A33" s="275"/>
      <c r="B33" s="77" t="s">
        <v>14</v>
      </c>
      <c r="C33" s="78">
        <f>SUM(C25:C32)</f>
        <v>54.261909224907214</v>
      </c>
      <c r="D33" s="79">
        <f t="shared" ref="D33" si="11">SUM(D25:D32)</f>
        <v>373.9079460245735</v>
      </c>
      <c r="E33" s="79">
        <f t="shared" ref="E33" si="12">SUM(E25:E32)</f>
        <v>5.8112944775176407</v>
      </c>
      <c r="F33" s="80">
        <f t="shared" ref="F33" si="13">SUM(F25:F32)</f>
        <v>433.98114972699835</v>
      </c>
      <c r="G33" s="86">
        <f t="shared" ref="G33" si="14">SUM(G25:G32)</f>
        <v>185.39723425057767</v>
      </c>
      <c r="H33" s="79">
        <f t="shared" ref="H33" si="15">SUM(H25:H32)</f>
        <v>355.053572833099</v>
      </c>
      <c r="I33" s="79">
        <f t="shared" ref="I33" si="16">SUM(I25:I32)</f>
        <v>17.825803398060458</v>
      </c>
      <c r="J33" s="80">
        <f t="shared" ref="J33" si="17">SUM(J25:J32)</f>
        <v>558.27661048173707</v>
      </c>
      <c r="K33" s="102">
        <f t="shared" si="0"/>
        <v>12.672986797094943</v>
      </c>
      <c r="L33" s="103">
        <f t="shared" si="1"/>
        <v>34.304183067280178</v>
      </c>
      <c r="M33" s="104">
        <f t="shared" si="2"/>
        <v>24.742311701074787</v>
      </c>
    </row>
    <row r="34" spans="1:16">
      <c r="A34" s="279" t="s">
        <v>17</v>
      </c>
      <c r="B34" s="37" t="s">
        <v>6</v>
      </c>
      <c r="C34" s="44">
        <v>4.9516113670726343</v>
      </c>
      <c r="D34" s="45">
        <v>17.330639784754219</v>
      </c>
      <c r="E34" s="45">
        <v>0</v>
      </c>
      <c r="F34" s="46">
        <v>22.282251151826852</v>
      </c>
      <c r="G34" s="91">
        <v>16.528344024378367</v>
      </c>
      <c r="H34" s="45">
        <v>14.691861355002994</v>
      </c>
      <c r="I34" s="45">
        <v>1.8364826693753742</v>
      </c>
      <c r="J34" s="46">
        <v>33.056688048756733</v>
      </c>
      <c r="K34" s="96">
        <f t="shared" si="0"/>
        <v>22.222222222222225</v>
      </c>
      <c r="L34" s="97">
        <f t="shared" si="1"/>
        <v>52.941176470588239</v>
      </c>
      <c r="M34" s="98">
        <f t="shared" si="2"/>
        <v>40.14760589342594</v>
      </c>
    </row>
    <row r="35" spans="1:16">
      <c r="A35" s="274"/>
      <c r="B35" s="24" t="s">
        <v>7</v>
      </c>
      <c r="C35" s="15">
        <v>12.312629292267676</v>
      </c>
      <c r="D35" s="16">
        <v>43.094202522936868</v>
      </c>
      <c r="E35" s="16">
        <v>0</v>
      </c>
      <c r="F35" s="17">
        <v>55.406831815204541</v>
      </c>
      <c r="G35" s="76">
        <v>48.70583844103367</v>
      </c>
      <c r="H35" s="16">
        <v>34.968294265357507</v>
      </c>
      <c r="I35" s="16">
        <v>1.2488676523341966</v>
      </c>
      <c r="J35" s="17">
        <v>84.923000358725375</v>
      </c>
      <c r="K35" s="99">
        <f t="shared" si="0"/>
        <v>22.222222222222225</v>
      </c>
      <c r="L35" s="100">
        <f t="shared" si="1"/>
        <v>58.208955223880601</v>
      </c>
      <c r="M35" s="101">
        <f t="shared" si="2"/>
        <v>43.872623362362965</v>
      </c>
    </row>
    <row r="36" spans="1:16">
      <c r="A36" s="274"/>
      <c r="B36" s="24" t="s">
        <v>8</v>
      </c>
      <c r="C36" s="15">
        <v>10.77531276463386</v>
      </c>
      <c r="D36" s="16">
        <v>46.179911848430827</v>
      </c>
      <c r="E36" s="16">
        <v>3.0786607898953884</v>
      </c>
      <c r="F36" s="17">
        <v>60.033885402960074</v>
      </c>
      <c r="G36" s="76">
        <v>41.880986588370646</v>
      </c>
      <c r="H36" s="16">
        <v>50.546018296309398</v>
      </c>
      <c r="I36" s="16">
        <v>2.8883439026462514</v>
      </c>
      <c r="J36" s="17">
        <v>95.3153487873263</v>
      </c>
      <c r="K36" s="99">
        <f t="shared" si="0"/>
        <v>18.918918918918919</v>
      </c>
      <c r="L36" s="100">
        <f t="shared" si="1"/>
        <v>45.3125</v>
      </c>
      <c r="M36" s="101">
        <f t="shared" si="2"/>
        <v>35.249373054644003</v>
      </c>
    </row>
    <row r="37" spans="1:16">
      <c r="A37" s="274"/>
      <c r="B37" s="24" t="s">
        <v>9</v>
      </c>
      <c r="C37" s="15">
        <v>10.394939444363834</v>
      </c>
      <c r="D37" s="16">
        <v>59.770901805092045</v>
      </c>
      <c r="E37" s="16">
        <v>1.2993674305454792</v>
      </c>
      <c r="F37" s="17">
        <v>71.465208680001354</v>
      </c>
      <c r="G37" s="76">
        <v>24.597127580174277</v>
      </c>
      <c r="H37" s="16">
        <v>67.642100845479263</v>
      </c>
      <c r="I37" s="16">
        <v>2.4597127580174276</v>
      </c>
      <c r="J37" s="17">
        <v>94.698941183670968</v>
      </c>
      <c r="K37" s="99">
        <f t="shared" si="0"/>
        <v>14.814814814814813</v>
      </c>
      <c r="L37" s="100">
        <f t="shared" si="1"/>
        <v>26.666666666666668</v>
      </c>
      <c r="M37" s="101">
        <f t="shared" si="2"/>
        <v>21.546166689586464</v>
      </c>
    </row>
    <row r="38" spans="1:16">
      <c r="A38" s="274"/>
      <c r="B38" s="24" t="s">
        <v>10</v>
      </c>
      <c r="C38" s="15">
        <v>17.609508209454201</v>
      </c>
      <c r="D38" s="16">
        <v>81.274653274404017</v>
      </c>
      <c r="E38" s="16">
        <v>0</v>
      </c>
      <c r="F38" s="17">
        <v>98.884161483858222</v>
      </c>
      <c r="G38" s="76">
        <v>25.578586708880788</v>
      </c>
      <c r="H38" s="16">
        <v>88.772742107292146</v>
      </c>
      <c r="I38" s="16">
        <v>1.5046227475812228</v>
      </c>
      <c r="J38" s="17">
        <v>115.85595156375416</v>
      </c>
      <c r="K38" s="99">
        <f t="shared" si="0"/>
        <v>17.808219178082187</v>
      </c>
      <c r="L38" s="100">
        <f t="shared" si="1"/>
        <v>22.368421052631579</v>
      </c>
      <c r="M38" s="101">
        <f t="shared" si="2"/>
        <v>20.253708638073121</v>
      </c>
    </row>
    <row r="39" spans="1:16">
      <c r="A39" s="274"/>
      <c r="B39" s="24" t="s">
        <v>11</v>
      </c>
      <c r="C39" s="15">
        <v>19.144868305199058</v>
      </c>
      <c r="D39" s="16">
        <v>86.151907373395758</v>
      </c>
      <c r="E39" s="16">
        <v>0</v>
      </c>
      <c r="F39" s="17">
        <v>105.29677567859481</v>
      </c>
      <c r="G39" s="76">
        <v>16.322496342451462</v>
      </c>
      <c r="H39" s="16">
        <v>78.644755104538859</v>
      </c>
      <c r="I39" s="16">
        <v>8.9031798231553427</v>
      </c>
      <c r="J39" s="17">
        <v>103.87043127014566</v>
      </c>
      <c r="K39" s="99">
        <f t="shared" si="0"/>
        <v>18.181818181818183</v>
      </c>
      <c r="L39" s="100">
        <f t="shared" si="1"/>
        <v>17.1875</v>
      </c>
      <c r="M39" s="101">
        <f t="shared" si="2"/>
        <v>17.710302322747669</v>
      </c>
    </row>
    <row r="40" spans="1:16">
      <c r="A40" s="274"/>
      <c r="B40" s="24" t="s">
        <v>12</v>
      </c>
      <c r="C40" s="15">
        <v>17.396789252901666</v>
      </c>
      <c r="D40" s="16">
        <v>38.521461917139405</v>
      </c>
      <c r="E40" s="16">
        <v>4.9705112151147617</v>
      </c>
      <c r="F40" s="17">
        <v>60.888762385155836</v>
      </c>
      <c r="G40" s="76">
        <v>19.857526777400217</v>
      </c>
      <c r="H40" s="16">
        <v>39.715053554800434</v>
      </c>
      <c r="I40" s="16">
        <v>1.1031959320777898</v>
      </c>
      <c r="J40" s="17">
        <v>60.67577626427844</v>
      </c>
      <c r="K40" s="99">
        <f t="shared" si="0"/>
        <v>31.111111111111107</v>
      </c>
      <c r="L40" s="100">
        <f t="shared" si="1"/>
        <v>33.333333333333329</v>
      </c>
      <c r="M40" s="101">
        <f t="shared" si="2"/>
        <v>32.257379694749851</v>
      </c>
    </row>
    <row r="41" spans="1:16">
      <c r="A41" s="274"/>
      <c r="B41" s="24" t="s">
        <v>13</v>
      </c>
      <c r="C41" s="15">
        <v>5.4727081785814917</v>
      </c>
      <c r="D41" s="16">
        <v>2.1890832714325965</v>
      </c>
      <c r="E41" s="16">
        <v>0</v>
      </c>
      <c r="F41" s="17">
        <v>7.6617914500140882</v>
      </c>
      <c r="G41" s="76">
        <v>2.7970727507533364</v>
      </c>
      <c r="H41" s="16">
        <v>4.1956091261300044</v>
      </c>
      <c r="I41" s="16">
        <v>1.3985363753766682</v>
      </c>
      <c r="J41" s="17">
        <v>8.3912182522600087</v>
      </c>
      <c r="K41" s="99">
        <f t="shared" si="0"/>
        <v>71.428571428571431</v>
      </c>
      <c r="L41" s="100">
        <f t="shared" si="1"/>
        <v>40</v>
      </c>
      <c r="M41" s="101">
        <f t="shared" si="2"/>
        <v>56.431785331760295</v>
      </c>
    </row>
    <row r="42" spans="1:16" ht="14.25" thickBot="1">
      <c r="A42" s="280"/>
      <c r="B42" s="81" t="s">
        <v>14</v>
      </c>
      <c r="C42" s="78">
        <f>SUM(C34:C41)</f>
        <v>98.058366814474425</v>
      </c>
      <c r="D42" s="79">
        <f t="shared" ref="D42" si="18">SUM(D34:D41)</f>
        <v>374.51276179758571</v>
      </c>
      <c r="E42" s="79">
        <f t="shared" ref="E42" si="19">SUM(E34:E41)</f>
        <v>9.3485394355556295</v>
      </c>
      <c r="F42" s="80">
        <f t="shared" ref="F42" si="20">SUM(F34:F41)</f>
        <v>481.9196680476158</v>
      </c>
      <c r="G42" s="86">
        <f t="shared" ref="G42" si="21">SUM(G34:G41)</f>
        <v>196.26797921344274</v>
      </c>
      <c r="H42" s="79">
        <f t="shared" ref="H42" si="22">SUM(H34:H41)</f>
        <v>379.17643465491057</v>
      </c>
      <c r="I42" s="79">
        <f t="shared" ref="I42" si="23">SUM(I34:I41)</f>
        <v>21.342941860564274</v>
      </c>
      <c r="J42" s="80">
        <f t="shared" ref="J42" si="24">SUM(J34:J41)</f>
        <v>596.78735572891765</v>
      </c>
      <c r="K42" s="102">
        <f t="shared" si="0"/>
        <v>20.749969872783282</v>
      </c>
      <c r="L42" s="103">
        <f t="shared" si="1"/>
        <v>34.107200362595528</v>
      </c>
      <c r="M42" s="104">
        <f t="shared" si="2"/>
        <v>28.084158497431627</v>
      </c>
      <c r="N42" s="42"/>
      <c r="O42" s="42"/>
      <c r="P42" s="3"/>
    </row>
    <row r="43" spans="1:16">
      <c r="A43" s="273" t="s">
        <v>3</v>
      </c>
      <c r="B43" s="25" t="s">
        <v>6</v>
      </c>
      <c r="C43" s="19">
        <f>C7+C16+C25+C34</f>
        <v>13.381751450200603</v>
      </c>
      <c r="D43" s="20">
        <f t="shared" ref="D43:J43" si="25">D7+D16+D25+D34</f>
        <v>45.618248549799404</v>
      </c>
      <c r="E43" s="20">
        <f t="shared" si="25"/>
        <v>0</v>
      </c>
      <c r="F43" s="21">
        <f t="shared" si="25"/>
        <v>59.000000000000014</v>
      </c>
      <c r="G43" s="85">
        <f t="shared" si="25"/>
        <v>45.830690590623362</v>
      </c>
      <c r="H43" s="20">
        <f t="shared" si="25"/>
        <v>45.332826740001273</v>
      </c>
      <c r="I43" s="20">
        <f t="shared" si="25"/>
        <v>1.8364826693753742</v>
      </c>
      <c r="J43" s="21">
        <f t="shared" si="25"/>
        <v>93</v>
      </c>
      <c r="K43" s="96">
        <f t="shared" si="0"/>
        <v>22.68093466135695</v>
      </c>
      <c r="L43" s="97">
        <f t="shared" si="1"/>
        <v>50.273060904844471</v>
      </c>
      <c r="M43" s="98">
        <f t="shared" si="2"/>
        <v>39.431975950891015</v>
      </c>
      <c r="N43" s="42"/>
      <c r="O43" s="42"/>
      <c r="P43" s="3"/>
    </row>
    <row r="44" spans="1:16">
      <c r="A44" s="274"/>
      <c r="B44" s="24" t="s">
        <v>7</v>
      </c>
      <c r="C44" s="15">
        <f t="shared" ref="C44:J44" si="26">C8+C17+C26+C35</f>
        <v>24.421389078290403</v>
      </c>
      <c r="D44" s="16">
        <f t="shared" si="26"/>
        <v>119.11977738772045</v>
      </c>
      <c r="E44" s="16">
        <f t="shared" si="26"/>
        <v>1.4588335339891558</v>
      </c>
      <c r="F44" s="17">
        <f t="shared" si="26"/>
        <v>145</v>
      </c>
      <c r="G44" s="76">
        <f t="shared" si="26"/>
        <v>105.90325908526299</v>
      </c>
      <c r="H44" s="16">
        <f t="shared" si="26"/>
        <v>114.52719343321573</v>
      </c>
      <c r="I44" s="16">
        <f t="shared" si="26"/>
        <v>6.5695474815213029</v>
      </c>
      <c r="J44" s="17">
        <f t="shared" si="26"/>
        <v>227</v>
      </c>
      <c r="K44" s="99">
        <f t="shared" si="0"/>
        <v>17.013508862680972</v>
      </c>
      <c r="L44" s="100">
        <f t="shared" si="1"/>
        <v>48.043842343600467</v>
      </c>
      <c r="M44" s="101">
        <f t="shared" si="2"/>
        <v>35.806266578468332</v>
      </c>
      <c r="N44" s="42"/>
      <c r="O44" s="42"/>
      <c r="P44" s="3"/>
    </row>
    <row r="45" spans="1:16">
      <c r="A45" s="274"/>
      <c r="B45" s="24" t="s">
        <v>8</v>
      </c>
      <c r="C45" s="15">
        <f t="shared" ref="C45:J45" si="27">C9+C18+C27+C36</f>
        <v>24.276042325573147</v>
      </c>
      <c r="D45" s="16">
        <f t="shared" si="27"/>
        <v>138.63317229177102</v>
      </c>
      <c r="E45" s="16">
        <f t="shared" si="27"/>
        <v>5.0907853826558149</v>
      </c>
      <c r="F45" s="17">
        <f t="shared" si="27"/>
        <v>167.99999999999997</v>
      </c>
      <c r="G45" s="76">
        <f t="shared" si="27"/>
        <v>113.14162913448361</v>
      </c>
      <c r="H45" s="16">
        <f t="shared" si="27"/>
        <v>145.75259951555483</v>
      </c>
      <c r="I45" s="16">
        <f t="shared" si="27"/>
        <v>11.10577134996157</v>
      </c>
      <c r="J45" s="17">
        <f t="shared" si="27"/>
        <v>270</v>
      </c>
      <c r="K45" s="99">
        <f t="shared" si="0"/>
        <v>14.90157716529105</v>
      </c>
      <c r="L45" s="100">
        <f t="shared" si="1"/>
        <v>43.701873820997136</v>
      </c>
      <c r="M45" s="101">
        <f t="shared" si="2"/>
        <v>32.578603530494945</v>
      </c>
      <c r="N45" s="42"/>
      <c r="O45" s="42"/>
      <c r="P45" s="3"/>
    </row>
    <row r="46" spans="1:16">
      <c r="A46" s="274"/>
      <c r="B46" s="24" t="s">
        <v>9</v>
      </c>
      <c r="C46" s="15">
        <f t="shared" ref="C46:J46" si="28">C10+C19+C28+C37</f>
        <v>28.284120931753534</v>
      </c>
      <c r="D46" s="16">
        <f t="shared" si="28"/>
        <v>172.41651163770101</v>
      </c>
      <c r="E46" s="16">
        <f t="shared" si="28"/>
        <v>1.2993674305454792</v>
      </c>
      <c r="F46" s="17">
        <f t="shared" si="28"/>
        <v>202</v>
      </c>
      <c r="G46" s="76">
        <f t="shared" si="28"/>
        <v>79.987182451346584</v>
      </c>
      <c r="H46" s="16">
        <f t="shared" si="28"/>
        <v>187.60479519210242</v>
      </c>
      <c r="I46" s="16">
        <f t="shared" si="28"/>
        <v>5.4080223565509993</v>
      </c>
      <c r="J46" s="17">
        <f t="shared" si="28"/>
        <v>273</v>
      </c>
      <c r="K46" s="99">
        <f t="shared" si="0"/>
        <v>14.092691472691559</v>
      </c>
      <c r="L46" s="100">
        <f t="shared" si="1"/>
        <v>29.891472515639062</v>
      </c>
      <c r="M46" s="101">
        <f t="shared" si="2"/>
        <v>23.120438166614647</v>
      </c>
      <c r="N46" s="42"/>
      <c r="O46" s="42"/>
      <c r="P46" s="3"/>
    </row>
    <row r="47" spans="1:16">
      <c r="A47" s="274"/>
      <c r="B47" s="24" t="s">
        <v>10</v>
      </c>
      <c r="C47" s="15">
        <f t="shared" ref="C47:J47" si="29">C11+C20+C29+C38</f>
        <v>34.328429693356981</v>
      </c>
      <c r="D47" s="16">
        <f t="shared" si="29"/>
        <v>243.3023537508665</v>
      </c>
      <c r="E47" s="16">
        <f t="shared" si="29"/>
        <v>1.3692165557765423</v>
      </c>
      <c r="F47" s="17">
        <f t="shared" si="29"/>
        <v>279.00000000000006</v>
      </c>
      <c r="G47" s="76">
        <f t="shared" si="29"/>
        <v>78.259330856508711</v>
      </c>
      <c r="H47" s="16">
        <f t="shared" si="29"/>
        <v>250.30850567958581</v>
      </c>
      <c r="I47" s="16">
        <f t="shared" si="29"/>
        <v>8.4321634639054555</v>
      </c>
      <c r="J47" s="17">
        <f t="shared" si="29"/>
        <v>337</v>
      </c>
      <c r="K47" s="99">
        <f t="shared" si="0"/>
        <v>12.364777877829825</v>
      </c>
      <c r="L47" s="100">
        <f t="shared" si="1"/>
        <v>23.818317605750067</v>
      </c>
      <c r="M47" s="101">
        <f t="shared" si="2"/>
        <v>18.572751048743921</v>
      </c>
      <c r="N47" s="42"/>
      <c r="O47" s="42"/>
      <c r="P47" s="3"/>
    </row>
    <row r="48" spans="1:16">
      <c r="A48" s="274"/>
      <c r="B48" s="24" t="s">
        <v>11</v>
      </c>
      <c r="C48" s="15">
        <f t="shared" ref="C48:J48" si="30">C12+C21+C30+C39</f>
        <v>44.583188469160532</v>
      </c>
      <c r="D48" s="16">
        <f t="shared" si="30"/>
        <v>269.71655085831554</v>
      </c>
      <c r="E48" s="16">
        <f t="shared" si="30"/>
        <v>6.7002606725239513</v>
      </c>
      <c r="F48" s="17">
        <f t="shared" si="30"/>
        <v>321</v>
      </c>
      <c r="G48" s="76">
        <f t="shared" si="30"/>
        <v>82.824093963558809</v>
      </c>
      <c r="H48" s="16">
        <f t="shared" si="30"/>
        <v>230.62802154183331</v>
      </c>
      <c r="I48" s="16">
        <f t="shared" si="30"/>
        <v>13.547884494607915</v>
      </c>
      <c r="J48" s="17">
        <f t="shared" si="30"/>
        <v>327</v>
      </c>
      <c r="K48" s="99">
        <f t="shared" si="0"/>
        <v>14.184926963209566</v>
      </c>
      <c r="L48" s="100">
        <f t="shared" si="1"/>
        <v>26.423204651216984</v>
      </c>
      <c r="M48" s="101">
        <f t="shared" si="2"/>
        <v>20.295803421662548</v>
      </c>
      <c r="N48" s="42"/>
      <c r="O48" s="42"/>
      <c r="P48" s="3"/>
    </row>
    <row r="49" spans="1:16">
      <c r="A49" s="274"/>
      <c r="B49" s="24" t="s">
        <v>12</v>
      </c>
      <c r="C49" s="15">
        <f t="shared" ref="C49:J49" si="31">C13+C22+C31+C40</f>
        <v>33.63600953989387</v>
      </c>
      <c r="D49" s="16">
        <f t="shared" si="31"/>
        <v>137.92432614842781</v>
      </c>
      <c r="E49" s="16">
        <f t="shared" si="31"/>
        <v>6.4396643116783343</v>
      </c>
      <c r="F49" s="17">
        <f t="shared" si="31"/>
        <v>178.00000000000003</v>
      </c>
      <c r="G49" s="76">
        <f t="shared" si="31"/>
        <v>50.998102046607983</v>
      </c>
      <c r="H49" s="16">
        <f t="shared" si="31"/>
        <v>127.69465386571564</v>
      </c>
      <c r="I49" s="16">
        <f t="shared" si="31"/>
        <v>3.3072440876763745</v>
      </c>
      <c r="J49" s="17">
        <f t="shared" si="31"/>
        <v>182</v>
      </c>
      <c r="K49" s="99">
        <f t="shared" si="0"/>
        <v>19.605935955383838</v>
      </c>
      <c r="L49" s="100">
        <f t="shared" si="1"/>
        <v>28.539546433337463</v>
      </c>
      <c r="M49" s="101">
        <f t="shared" si="2"/>
        <v>24.163701510735198</v>
      </c>
      <c r="N49" s="42"/>
      <c r="O49" s="42"/>
      <c r="P49" s="3"/>
    </row>
    <row r="50" spans="1:16">
      <c r="A50" s="274"/>
      <c r="B50" s="24" t="s">
        <v>13</v>
      </c>
      <c r="C50" s="15">
        <f t="shared" ref="C50:J50" si="32">C14+C23+C32+C41</f>
        <v>8.0444020388822004</v>
      </c>
      <c r="D50" s="16">
        <f t="shared" si="32"/>
        <v>12.227056171716914</v>
      </c>
      <c r="E50" s="16">
        <f t="shared" si="32"/>
        <v>0.72854178940088621</v>
      </c>
      <c r="F50" s="17">
        <f t="shared" si="32"/>
        <v>21</v>
      </c>
      <c r="G50" s="76">
        <f t="shared" si="32"/>
        <v>10.407889484600634</v>
      </c>
      <c r="H50" s="16">
        <f t="shared" si="32"/>
        <v>11.484154502406763</v>
      </c>
      <c r="I50" s="16">
        <f t="shared" si="32"/>
        <v>2.1079560129926036</v>
      </c>
      <c r="J50" s="17">
        <f t="shared" si="32"/>
        <v>24</v>
      </c>
      <c r="K50" s="99">
        <f t="shared" si="0"/>
        <v>39.683391077786958</v>
      </c>
      <c r="L50" s="100">
        <f t="shared" si="1"/>
        <v>47.541880926137189</v>
      </c>
      <c r="M50" s="101">
        <f t="shared" si="2"/>
        <v>43.763659472600246</v>
      </c>
      <c r="N50" s="42"/>
      <c r="O50" s="42"/>
      <c r="P50" s="3"/>
    </row>
    <row r="51" spans="1:16" ht="14.25" thickBot="1">
      <c r="A51" s="280"/>
      <c r="B51" s="81" t="s">
        <v>14</v>
      </c>
      <c r="C51" s="82">
        <f>SUM(C43:C50)</f>
        <v>210.95533352711126</v>
      </c>
      <c r="D51" s="83">
        <f t="shared" ref="D51" si="33">SUM(D43:D50)</f>
        <v>1138.9579967963186</v>
      </c>
      <c r="E51" s="83">
        <f t="shared" ref="E51" si="34">SUM(E43:E50)</f>
        <v>23.086669676570164</v>
      </c>
      <c r="F51" s="84">
        <f t="shared" ref="F51" si="35">SUM(F43:F50)</f>
        <v>1373</v>
      </c>
      <c r="G51" s="107">
        <f t="shared" ref="G51" si="36">SUM(G43:G50)</f>
        <v>567.35217761299282</v>
      </c>
      <c r="H51" s="83">
        <f t="shared" ref="H51" si="37">SUM(H43:H50)</f>
        <v>1113.3327504704157</v>
      </c>
      <c r="I51" s="83">
        <f t="shared" ref="I51" si="38">SUM(I43:I50)</f>
        <v>52.315071916591592</v>
      </c>
      <c r="J51" s="84">
        <f t="shared" ref="J51" si="39">SUM(J43:J50)</f>
        <v>1733</v>
      </c>
      <c r="K51" s="108">
        <f t="shared" si="0"/>
        <v>15.627324272482578</v>
      </c>
      <c r="L51" s="109">
        <f t="shared" si="1"/>
        <v>33.757200301663943</v>
      </c>
      <c r="M51" s="110">
        <f t="shared" si="2"/>
        <v>25.681645826235457</v>
      </c>
      <c r="N51" s="42"/>
      <c r="O51" s="42"/>
      <c r="P51" s="3"/>
    </row>
    <row r="52" spans="1:16" ht="14.25" thickBot="1">
      <c r="A52" s="287" t="s">
        <v>63</v>
      </c>
      <c r="B52" s="288"/>
      <c r="C52" s="52">
        <f>SUM(C48:C50)</f>
        <v>86.263600047936592</v>
      </c>
      <c r="D52" s="53">
        <f t="shared" ref="D52:J52" si="40">SUM(D48:D50)</f>
        <v>419.86793317846031</v>
      </c>
      <c r="E52" s="53">
        <f t="shared" si="40"/>
        <v>13.868466773603171</v>
      </c>
      <c r="F52" s="54">
        <f t="shared" si="40"/>
        <v>520</v>
      </c>
      <c r="G52" s="55">
        <f t="shared" si="40"/>
        <v>144.23008549476745</v>
      </c>
      <c r="H52" s="53">
        <f t="shared" si="40"/>
        <v>369.8068299099557</v>
      </c>
      <c r="I52" s="53">
        <f t="shared" si="40"/>
        <v>18.963084595276893</v>
      </c>
      <c r="J52" s="112">
        <f t="shared" si="40"/>
        <v>533</v>
      </c>
      <c r="K52" s="113">
        <f t="shared" ref="K52" si="41">C52/(F52-E52)*100</f>
        <v>17.04371183870699</v>
      </c>
      <c r="L52" s="111">
        <f t="shared" ref="L52" si="42">G52/(J52-I52)*100</f>
        <v>28.058312773355777</v>
      </c>
      <c r="M52" s="114">
        <f t="shared" ref="M52" si="43">(C52+G52)/(F52+J52-E52-I52)*100</f>
        <v>22.593688900297256</v>
      </c>
    </row>
    <row r="55" spans="1:16">
      <c r="A55" s="4" t="s">
        <v>82</v>
      </c>
    </row>
    <row r="56" spans="1:16" customFormat="1">
      <c r="A56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6" customFormat="1">
      <c r="C57" s="115" t="s">
        <v>66</v>
      </c>
      <c r="D57" s="115"/>
      <c r="E57" s="115"/>
      <c r="F57" s="115" t="s">
        <v>67</v>
      </c>
      <c r="I57" s="115" t="s">
        <v>68</v>
      </c>
      <c r="K57" s="115"/>
      <c r="L57" s="115" t="s">
        <v>69</v>
      </c>
      <c r="M57" s="116"/>
      <c r="N57" s="116"/>
    </row>
    <row r="58" spans="1:16" customFormat="1">
      <c r="B58" s="289" t="s">
        <v>70</v>
      </c>
      <c r="C58" s="290" t="s">
        <v>71</v>
      </c>
      <c r="D58" s="291"/>
      <c r="E58" s="292"/>
      <c r="F58" s="293" t="s">
        <v>71</v>
      </c>
      <c r="G58" s="291"/>
      <c r="H58" s="291"/>
      <c r="I58" s="290" t="s">
        <v>71</v>
      </c>
      <c r="J58" s="291"/>
      <c r="K58" s="292"/>
      <c r="L58" s="293" t="s">
        <v>71</v>
      </c>
      <c r="M58" s="291"/>
      <c r="N58" s="291"/>
    </row>
    <row r="59" spans="1:16" customFormat="1">
      <c r="B59" s="289"/>
      <c r="C59" s="117" t="s">
        <v>72</v>
      </c>
      <c r="D59" s="118" t="s">
        <v>73</v>
      </c>
      <c r="E59" s="119" t="s">
        <v>74</v>
      </c>
      <c r="F59" s="118" t="s">
        <v>72</v>
      </c>
      <c r="G59" s="118" t="s">
        <v>73</v>
      </c>
      <c r="H59" s="118" t="s">
        <v>74</v>
      </c>
      <c r="I59" s="117" t="s">
        <v>72</v>
      </c>
      <c r="J59" s="118" t="s">
        <v>73</v>
      </c>
      <c r="K59" s="119" t="s">
        <v>74</v>
      </c>
      <c r="L59" s="118" t="s">
        <v>72</v>
      </c>
      <c r="M59" s="118" t="s">
        <v>73</v>
      </c>
      <c r="N59" s="118" t="s">
        <v>74</v>
      </c>
    </row>
    <row r="60" spans="1:16" customFormat="1">
      <c r="B60" s="123" t="s">
        <v>75</v>
      </c>
      <c r="C60" s="11">
        <f>SUM(D60:E60)</f>
        <v>252442</v>
      </c>
      <c r="D60" s="11">
        <v>122326.00000000001</v>
      </c>
      <c r="E60" s="11">
        <v>130115.99999999999</v>
      </c>
      <c r="F60" s="128">
        <f>SUM(G60:H60)</f>
        <v>291979</v>
      </c>
      <c r="G60" s="11">
        <v>142578</v>
      </c>
      <c r="H60" s="129">
        <v>149401</v>
      </c>
      <c r="I60" s="11">
        <f>SUM(J60:K60)</f>
        <v>246515</v>
      </c>
      <c r="J60" s="11">
        <v>120118</v>
      </c>
      <c r="K60" s="11">
        <v>126397</v>
      </c>
      <c r="L60" s="128">
        <f>SUM(M60:N60)</f>
        <v>213377</v>
      </c>
      <c r="M60" s="11">
        <v>104231</v>
      </c>
      <c r="N60" s="129">
        <v>109146</v>
      </c>
    </row>
    <row r="61" spans="1:16" customFormat="1">
      <c r="B61" s="123" t="s">
        <v>76</v>
      </c>
      <c r="C61" s="11">
        <f t="shared" ref="C61:C63" si="44">SUM(D61:E61)</f>
        <v>212570.99999999997</v>
      </c>
      <c r="D61" s="11">
        <v>100174.99999999999</v>
      </c>
      <c r="E61" s="11">
        <v>112395.99999999999</v>
      </c>
      <c r="F61" s="128">
        <f t="shared" ref="F61:F63" si="45">SUM(G61:H61)</f>
        <v>237547</v>
      </c>
      <c r="G61" s="11">
        <v>112224</v>
      </c>
      <c r="H61" s="129">
        <v>125323</v>
      </c>
      <c r="I61" s="11">
        <f t="shared" ref="I61:I63" si="46">SUM(J61:K61)</f>
        <v>275930</v>
      </c>
      <c r="J61" s="11">
        <v>131612</v>
      </c>
      <c r="K61" s="11">
        <v>144318</v>
      </c>
      <c r="L61" s="128">
        <f t="shared" ref="L61:L63" si="47">SUM(M61:N61)</f>
        <v>233309</v>
      </c>
      <c r="M61" s="11">
        <v>111095</v>
      </c>
      <c r="N61" s="129">
        <v>122214</v>
      </c>
    </row>
    <row r="62" spans="1:16" customFormat="1">
      <c r="B62" s="123" t="s">
        <v>77</v>
      </c>
      <c r="C62" s="11">
        <f t="shared" si="44"/>
        <v>179622.99999999997</v>
      </c>
      <c r="D62" s="11">
        <v>78923.999999999985</v>
      </c>
      <c r="E62" s="11">
        <v>100698.99999999999</v>
      </c>
      <c r="F62" s="128">
        <f t="shared" si="45"/>
        <v>191608</v>
      </c>
      <c r="G62" s="11">
        <v>86650</v>
      </c>
      <c r="H62" s="129">
        <v>104958</v>
      </c>
      <c r="I62" s="11">
        <f t="shared" si="46"/>
        <v>215417</v>
      </c>
      <c r="J62" s="11">
        <v>97817</v>
      </c>
      <c r="K62" s="11">
        <v>117600</v>
      </c>
      <c r="L62" s="128">
        <f t="shared" si="47"/>
        <v>252158</v>
      </c>
      <c r="M62" s="11">
        <v>116014</v>
      </c>
      <c r="N62" s="129">
        <v>136144</v>
      </c>
    </row>
    <row r="63" spans="1:16" customFormat="1">
      <c r="B63" s="123" t="s">
        <v>78</v>
      </c>
      <c r="C63" s="11">
        <f t="shared" si="44"/>
        <v>134563</v>
      </c>
      <c r="D63" s="11">
        <v>53808.999999999993</v>
      </c>
      <c r="E63" s="11">
        <v>80754.000000000015</v>
      </c>
      <c r="F63" s="128">
        <f t="shared" si="45"/>
        <v>150025</v>
      </c>
      <c r="G63" s="11">
        <v>61006</v>
      </c>
      <c r="H63" s="129">
        <v>89019</v>
      </c>
      <c r="I63" s="11">
        <f t="shared" si="46"/>
        <v>161703</v>
      </c>
      <c r="J63" s="11">
        <v>68038</v>
      </c>
      <c r="K63" s="11">
        <v>93665</v>
      </c>
      <c r="L63" s="128">
        <f t="shared" si="47"/>
        <v>183245</v>
      </c>
      <c r="M63" s="11">
        <v>77647</v>
      </c>
      <c r="N63" s="129">
        <v>105598</v>
      </c>
    </row>
    <row r="64" spans="1:16" customFormat="1">
      <c r="B64" s="124" t="s">
        <v>79</v>
      </c>
      <c r="C64" s="130">
        <f>SUM(D64:E64)</f>
        <v>117748.99999999999</v>
      </c>
      <c r="D64" s="130">
        <v>33327</v>
      </c>
      <c r="E64" s="130">
        <v>84421.999999999985</v>
      </c>
      <c r="F64" s="131">
        <f>SUM(G64:H64)</f>
        <v>155710</v>
      </c>
      <c r="G64" s="130">
        <v>48480</v>
      </c>
      <c r="H64" s="132">
        <v>107230</v>
      </c>
      <c r="I64" s="131">
        <f>SUM(J64:K64)</f>
        <v>190230</v>
      </c>
      <c r="J64" s="130">
        <v>61603</v>
      </c>
      <c r="K64" s="130">
        <v>128627</v>
      </c>
      <c r="L64" s="131">
        <f>SUM(M64:N64)</f>
        <v>219195</v>
      </c>
      <c r="M64" s="130">
        <v>73281</v>
      </c>
      <c r="N64" s="132">
        <v>145914</v>
      </c>
    </row>
    <row r="65" spans="2:14" customFormat="1">
      <c r="B65" s="124" t="s">
        <v>3</v>
      </c>
      <c r="C65" s="12">
        <f t="shared" ref="C65:N65" si="48">SUM(C60:C64)</f>
        <v>896948</v>
      </c>
      <c r="D65" s="12">
        <f t="shared" si="48"/>
        <v>388561</v>
      </c>
      <c r="E65" s="12">
        <f t="shared" si="48"/>
        <v>508386.99999999994</v>
      </c>
      <c r="F65" s="133">
        <f t="shared" si="48"/>
        <v>1026869</v>
      </c>
      <c r="G65" s="12">
        <f t="shared" si="48"/>
        <v>450938</v>
      </c>
      <c r="H65" s="134">
        <f t="shared" si="48"/>
        <v>575931</v>
      </c>
      <c r="I65" s="12">
        <f t="shared" si="48"/>
        <v>1089795</v>
      </c>
      <c r="J65" s="12">
        <f t="shared" si="48"/>
        <v>479188</v>
      </c>
      <c r="K65" s="12">
        <f t="shared" si="48"/>
        <v>610607</v>
      </c>
      <c r="L65" s="133">
        <f t="shared" si="48"/>
        <v>1101284</v>
      </c>
      <c r="M65" s="12">
        <f t="shared" si="48"/>
        <v>482268</v>
      </c>
      <c r="N65" s="134">
        <f t="shared" si="48"/>
        <v>619016</v>
      </c>
    </row>
    <row r="66" spans="2:14" customFormat="1">
      <c r="B66" s="125"/>
    </row>
    <row r="67" spans="2:14" customFormat="1">
      <c r="B67" s="125"/>
      <c r="C67" s="2" t="s">
        <v>80</v>
      </c>
      <c r="D67" s="2" t="s">
        <v>81</v>
      </c>
      <c r="E67" s="2" t="s">
        <v>35</v>
      </c>
      <c r="F67" s="2"/>
    </row>
    <row r="68" spans="2:14" customFormat="1">
      <c r="B68" s="126"/>
      <c r="C68" s="120" t="s">
        <v>19</v>
      </c>
      <c r="D68" s="120" t="s">
        <v>36</v>
      </c>
      <c r="E68" s="120" t="s">
        <v>37</v>
      </c>
      <c r="F68" s="120" t="s">
        <v>38</v>
      </c>
    </row>
    <row r="69" spans="2:14" customFormat="1">
      <c r="B69" s="89" t="s">
        <v>75</v>
      </c>
      <c r="C69" s="9">
        <v>20.295803421662544</v>
      </c>
      <c r="D69" s="9">
        <v>627.75185483286816</v>
      </c>
      <c r="E69" s="135">
        <v>246515</v>
      </c>
      <c r="F69" s="135">
        <v>213377</v>
      </c>
    </row>
    <row r="70" spans="2:14" customFormat="1">
      <c r="B70" s="89" t="s">
        <v>76</v>
      </c>
      <c r="C70" s="120"/>
      <c r="D70" s="120"/>
      <c r="E70" s="135">
        <v>275930</v>
      </c>
      <c r="F70" s="135">
        <v>233309</v>
      </c>
    </row>
    <row r="71" spans="2:14" customFormat="1">
      <c r="B71" s="89" t="s">
        <v>77</v>
      </c>
      <c r="C71" s="9">
        <v>24.163701510735198</v>
      </c>
      <c r="D71" s="9">
        <v>350.25309160064529</v>
      </c>
      <c r="E71" s="135">
        <v>215417</v>
      </c>
      <c r="F71" s="135">
        <v>252158</v>
      </c>
    </row>
    <row r="72" spans="2:14" customFormat="1">
      <c r="B72" s="89" t="s">
        <v>78</v>
      </c>
      <c r="C72" s="120"/>
      <c r="D72" s="120"/>
      <c r="E72" s="135">
        <v>161703</v>
      </c>
      <c r="F72" s="135">
        <v>183245</v>
      </c>
    </row>
    <row r="73" spans="2:14" customFormat="1" ht="14.25" thickBot="1">
      <c r="B73" s="127" t="s">
        <v>79</v>
      </c>
      <c r="C73" s="121">
        <v>43.763659472600246</v>
      </c>
      <c r="D73" s="121">
        <v>42.163502197606512</v>
      </c>
      <c r="E73" s="136">
        <v>190230</v>
      </c>
      <c r="F73" s="136">
        <v>219195</v>
      </c>
    </row>
    <row r="74" spans="2:14" customFormat="1" ht="15" thickTop="1" thickBot="1">
      <c r="B74" s="122"/>
      <c r="C74" s="10"/>
      <c r="D74" s="137">
        <f>SUM(D69:D73)</f>
        <v>1020.1684486311199</v>
      </c>
      <c r="E74" s="137">
        <f>SUM(E69:E73)</f>
        <v>1089795</v>
      </c>
      <c r="F74" s="137">
        <f>SUM(F69:F73)</f>
        <v>1101284</v>
      </c>
    </row>
    <row r="75" spans="2:14" customFormat="1" ht="14.25" thickBot="1">
      <c r="B75" s="122"/>
      <c r="C75" s="2" t="s">
        <v>34</v>
      </c>
      <c r="D75" s="8">
        <f>(C69*D69+C71*D71+C73*D73)/D74</f>
        <v>22.593688900297256</v>
      </c>
      <c r="E75" s="14">
        <f>(C69*E69+C69*E70+C71*E71+C71*E72+C73*E73)/I65</f>
        <v>25.730726488772376</v>
      </c>
      <c r="F75" s="138">
        <f>(C69*F69+C69*F70+C71*F71+C71*F72+C73*F73)/L65</f>
        <v>26.495958094536928</v>
      </c>
    </row>
  </sheetData>
  <mergeCells count="15">
    <mergeCell ref="K5:M5"/>
    <mergeCell ref="A52:B52"/>
    <mergeCell ref="B58:B59"/>
    <mergeCell ref="C58:E58"/>
    <mergeCell ref="F58:H58"/>
    <mergeCell ref="I58:K58"/>
    <mergeCell ref="L58:N58"/>
    <mergeCell ref="C5:F5"/>
    <mergeCell ref="G5:J5"/>
    <mergeCell ref="A7:A15"/>
    <mergeCell ref="A16:A24"/>
    <mergeCell ref="A25:A33"/>
    <mergeCell ref="A34:A42"/>
    <mergeCell ref="A43:A51"/>
    <mergeCell ref="A5:B6"/>
  </mergeCells>
  <phoneticPr fontId="3"/>
  <pageMargins left="0.51181102362204722" right="0.51181102362204722" top="0.55118110236220474" bottom="0.55118110236220474" header="0.31496062992125984" footer="0.31496062992125984"/>
  <pageSetup paperSize="9" scale="81" orientation="portrait" r:id="rId1"/>
  <headerFooter>
    <oddHeader>&amp;R&amp;F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workbookViewId="0">
      <selection activeCell="J37" sqref="J37"/>
    </sheetView>
  </sheetViews>
  <sheetFormatPr defaultRowHeight="13.5"/>
  <cols>
    <col min="8" max="8" width="9.875" bestFit="1" customWidth="1"/>
  </cols>
  <sheetData>
    <row r="1" spans="1:15">
      <c r="A1" t="s">
        <v>91</v>
      </c>
    </row>
    <row r="2" spans="1:15">
      <c r="B2" t="s">
        <v>92</v>
      </c>
      <c r="H2" s="125"/>
      <c r="J2" t="s">
        <v>93</v>
      </c>
    </row>
    <row r="3" spans="1:15">
      <c r="B3" t="s">
        <v>94</v>
      </c>
      <c r="C3" t="s">
        <v>95</v>
      </c>
      <c r="D3" t="s">
        <v>96</v>
      </c>
      <c r="E3" t="s">
        <v>3</v>
      </c>
      <c r="F3" t="s">
        <v>97</v>
      </c>
      <c r="G3" s="125" t="s">
        <v>98</v>
      </c>
      <c r="J3" t="s">
        <v>94</v>
      </c>
      <c r="K3" t="s">
        <v>95</v>
      </c>
      <c r="L3" t="s">
        <v>96</v>
      </c>
      <c r="M3" t="s">
        <v>3</v>
      </c>
      <c r="N3" t="s">
        <v>97</v>
      </c>
      <c r="O3" s="125" t="s">
        <v>98</v>
      </c>
    </row>
    <row r="4" spans="1:15">
      <c r="A4" t="s">
        <v>99</v>
      </c>
      <c r="B4" s="3">
        <v>12.497237468114985</v>
      </c>
      <c r="C4" s="3">
        <v>104.93051574904703</v>
      </c>
      <c r="D4" s="3">
        <v>16.280996890315553</v>
      </c>
      <c r="E4" s="154">
        <f>SUM(B4:D4)</f>
        <v>133.70875010747758</v>
      </c>
      <c r="F4" s="154">
        <f>E4/E$9*100</f>
        <v>13.559803555116618</v>
      </c>
      <c r="G4" s="154">
        <f>D4/E4*100</f>
        <v>12.17646330343271</v>
      </c>
      <c r="I4" t="s">
        <v>100</v>
      </c>
      <c r="J4" s="3">
        <v>28.799406120366452</v>
      </c>
      <c r="K4" s="3">
        <v>186.91677470129846</v>
      </c>
      <c r="L4" s="3">
        <v>29.511394023850968</v>
      </c>
      <c r="M4" s="154">
        <f>SUM(J4:L4)</f>
        <v>245.2275748455159</v>
      </c>
      <c r="N4" s="154">
        <f>M4/M$7*100</f>
        <v>27.3001839800265</v>
      </c>
      <c r="O4" s="154">
        <f>L4/M4*100</f>
        <v>12.034288575598413</v>
      </c>
    </row>
    <row r="5" spans="1:15">
      <c r="A5" t="s">
        <v>101</v>
      </c>
      <c r="B5" s="3">
        <v>10.580375781498379</v>
      </c>
      <c r="C5" s="3">
        <v>100.80703063020152</v>
      </c>
      <c r="D5" s="3">
        <v>36.655533581353936</v>
      </c>
      <c r="E5" s="154">
        <f t="shared" ref="E5:E8" si="0">SUM(B5:D5)</f>
        <v>148.04293999305384</v>
      </c>
      <c r="F5" s="154">
        <f>E5/E$9*100</f>
        <v>15.013476548199838</v>
      </c>
      <c r="G5" s="154">
        <f t="shared" ref="G5:G8" si="1">D5/E5*100</f>
        <v>24.760068655130606</v>
      </c>
      <c r="I5" t="s">
        <v>102</v>
      </c>
      <c r="J5" s="3">
        <v>37.182688514239643</v>
      </c>
      <c r="K5" s="3">
        <v>216.55009410287641</v>
      </c>
      <c r="L5" s="3">
        <v>56.497516253139693</v>
      </c>
      <c r="M5" s="154">
        <f>SUM(J5:L5)</f>
        <v>310.23029887025575</v>
      </c>
      <c r="N5" s="154">
        <f>M5/M$7*100</f>
        <v>34.536671663747256</v>
      </c>
      <c r="O5" s="154">
        <f>L5/M5*100</f>
        <v>18.211475945090726</v>
      </c>
    </row>
    <row r="6" spans="1:15">
      <c r="A6" t="s">
        <v>100</v>
      </c>
      <c r="B6" s="3">
        <v>7.6127096069065328</v>
      </c>
      <c r="C6" s="3">
        <v>120.25744212636505</v>
      </c>
      <c r="D6" s="3">
        <v>44.536418691732386</v>
      </c>
      <c r="E6" s="154">
        <f t="shared" si="0"/>
        <v>172.40657042500396</v>
      </c>
      <c r="F6" s="154">
        <f>E6/E$9*100</f>
        <v>17.484265051429063</v>
      </c>
      <c r="G6" s="154">
        <f t="shared" si="1"/>
        <v>25.832204991923735</v>
      </c>
      <c r="I6" s="155" t="s">
        <v>103</v>
      </c>
      <c r="J6" s="156">
        <v>37.789709781996976</v>
      </c>
      <c r="K6" s="156">
        <v>237.88563217365532</v>
      </c>
      <c r="L6" s="156">
        <v>67.130235684546946</v>
      </c>
      <c r="M6" s="157">
        <f>SUM(J6:L6)</f>
        <v>342.80557764019926</v>
      </c>
      <c r="N6" s="157">
        <f>M6/M$7*100</f>
        <v>38.163144356226233</v>
      </c>
      <c r="O6" s="157">
        <f>L6/M6*100</f>
        <v>19.582597268882619</v>
      </c>
    </row>
    <row r="7" spans="1:15">
      <c r="A7" t="s">
        <v>102</v>
      </c>
      <c r="B7" s="3">
        <v>12.358568811660209</v>
      </c>
      <c r="C7" s="3">
        <v>137.208588227191</v>
      </c>
      <c r="D7" s="3">
        <v>74.982108600596575</v>
      </c>
      <c r="E7" s="154">
        <f t="shared" si="0"/>
        <v>224.54926563944778</v>
      </c>
      <c r="F7" s="154">
        <f>E7/E$9*100</f>
        <v>22.77221145264695</v>
      </c>
      <c r="G7" s="154">
        <f t="shared" si="1"/>
        <v>33.392275137070882</v>
      </c>
      <c r="I7" t="s">
        <v>3</v>
      </c>
      <c r="M7" s="154">
        <f>SUM(M4:M6)</f>
        <v>898.26345135597103</v>
      </c>
      <c r="N7">
        <f>SUM(N4:N6)</f>
        <v>100</v>
      </c>
      <c r="O7" s="154">
        <f>(N4*O4+N5*O5+N6*O6)/100</f>
        <v>17.048355438526062</v>
      </c>
    </row>
    <row r="8" spans="1:15">
      <c r="A8" s="155" t="s">
        <v>103</v>
      </c>
      <c r="B8" s="156">
        <v>6.7320106286349839</v>
      </c>
      <c r="C8" s="156">
        <v>224.2563904235468</v>
      </c>
      <c r="D8" s="156">
        <v>76.371087426452803</v>
      </c>
      <c r="E8" s="157">
        <f t="shared" si="0"/>
        <v>307.3594884786346</v>
      </c>
      <c r="F8" s="157">
        <f>E8/E$9*100</f>
        <v>31.170243392607532</v>
      </c>
      <c r="G8" s="157">
        <f t="shared" si="1"/>
        <v>24.847479999551588</v>
      </c>
    </row>
    <row r="9" spans="1:15">
      <c r="A9" t="s">
        <v>3</v>
      </c>
      <c r="E9" s="154">
        <f>SUM(E4:E8)</f>
        <v>986.06701464361777</v>
      </c>
      <c r="F9">
        <f>SUM(F4:F8)</f>
        <v>100</v>
      </c>
      <c r="G9" s="154">
        <f>(F4*G4+F5*G5+F6*G6+F7*G7+F8*G8)/100</f>
        <v>25.23420229003213</v>
      </c>
      <c r="H9" s="154"/>
    </row>
    <row r="11" spans="1:15">
      <c r="A11" t="s">
        <v>65</v>
      </c>
    </row>
    <row r="12" spans="1:15">
      <c r="B12" s="115" t="s">
        <v>66</v>
      </c>
      <c r="C12" s="115"/>
      <c r="D12" s="115"/>
      <c r="E12" s="115" t="s">
        <v>67</v>
      </c>
      <c r="H12" s="115" t="s">
        <v>68</v>
      </c>
      <c r="J12" s="115"/>
      <c r="K12" s="115" t="s">
        <v>69</v>
      </c>
      <c r="L12" s="116"/>
      <c r="M12" s="116"/>
    </row>
    <row r="13" spans="1:15">
      <c r="A13" s="289" t="s">
        <v>70</v>
      </c>
      <c r="B13" s="290" t="s">
        <v>71</v>
      </c>
      <c r="C13" s="291"/>
      <c r="D13" s="292"/>
      <c r="E13" s="293" t="s">
        <v>71</v>
      </c>
      <c r="F13" s="291"/>
      <c r="G13" s="291"/>
      <c r="H13" s="290" t="s">
        <v>71</v>
      </c>
      <c r="I13" s="291"/>
      <c r="J13" s="292"/>
      <c r="K13" s="293" t="s">
        <v>71</v>
      </c>
      <c r="L13" s="291"/>
      <c r="M13" s="291"/>
    </row>
    <row r="14" spans="1:15">
      <c r="A14" s="289"/>
      <c r="B14" s="117" t="s">
        <v>72</v>
      </c>
      <c r="C14" s="118" t="s">
        <v>73</v>
      </c>
      <c r="D14" s="119" t="s">
        <v>74</v>
      </c>
      <c r="E14" s="118" t="s">
        <v>72</v>
      </c>
      <c r="F14" s="118" t="s">
        <v>73</v>
      </c>
      <c r="G14" s="118" t="s">
        <v>74</v>
      </c>
      <c r="H14" s="117" t="s">
        <v>72</v>
      </c>
      <c r="I14" s="118" t="s">
        <v>73</v>
      </c>
      <c r="J14" s="119" t="s">
        <v>74</v>
      </c>
      <c r="K14" s="118" t="s">
        <v>72</v>
      </c>
      <c r="L14" s="118" t="s">
        <v>73</v>
      </c>
      <c r="M14" s="118" t="s">
        <v>74</v>
      </c>
    </row>
    <row r="15" spans="1:15">
      <c r="A15" s="158" t="s">
        <v>104</v>
      </c>
      <c r="B15" s="159">
        <f>SUM(C15:D15)</f>
        <v>166074</v>
      </c>
      <c r="C15" s="160">
        <v>84629</v>
      </c>
      <c r="D15" s="160">
        <v>81445.000000000015</v>
      </c>
      <c r="E15" s="161">
        <f>SUM(F15:G15)</f>
        <v>157090</v>
      </c>
      <c r="F15" s="160">
        <v>80778</v>
      </c>
      <c r="G15" s="162">
        <v>76312</v>
      </c>
      <c r="H15" s="159">
        <f>SUM(I15:J15)</f>
        <v>161273</v>
      </c>
      <c r="I15" s="160">
        <v>82634</v>
      </c>
      <c r="J15" s="160">
        <v>78639</v>
      </c>
      <c r="K15" s="161">
        <f>SUM(L15:M15)</f>
        <v>155318</v>
      </c>
      <c r="L15" s="160">
        <v>80036</v>
      </c>
      <c r="M15" s="162">
        <v>75282</v>
      </c>
    </row>
    <row r="16" spans="1:15">
      <c r="A16" s="163" t="s">
        <v>105</v>
      </c>
      <c r="B16" s="164">
        <f t="shared" ref="B16:B24" si="2">SUM(C16:D16)</f>
        <v>207313</v>
      </c>
      <c r="C16" s="165">
        <v>108443.00000000003</v>
      </c>
      <c r="D16" s="165">
        <v>98869.999999999971</v>
      </c>
      <c r="E16" s="166">
        <f t="shared" ref="E16:E24" si="3">SUM(F16:G16)</f>
        <v>178413</v>
      </c>
      <c r="F16" s="165">
        <v>93159</v>
      </c>
      <c r="G16" s="167">
        <v>85254</v>
      </c>
      <c r="H16" s="164">
        <f t="shared" ref="H16:H24" si="4">SUM(I16:J16)</f>
        <v>167060</v>
      </c>
      <c r="I16" s="165">
        <v>87406</v>
      </c>
      <c r="J16" s="165">
        <v>79654</v>
      </c>
      <c r="K16" s="166">
        <f t="shared" ref="K16:K24" si="5">SUM(L16:M16)</f>
        <v>171232</v>
      </c>
      <c r="L16" s="165">
        <v>89169</v>
      </c>
      <c r="M16" s="167">
        <v>82063</v>
      </c>
    </row>
    <row r="17" spans="1:15">
      <c r="A17" s="163" t="s">
        <v>106</v>
      </c>
      <c r="B17" s="164">
        <f t="shared" si="2"/>
        <v>237906.99999999997</v>
      </c>
      <c r="C17" s="165">
        <v>123122.99999999999</v>
      </c>
      <c r="D17" s="165">
        <v>114783.99999999999</v>
      </c>
      <c r="E17" s="166">
        <f t="shared" si="3"/>
        <v>206273</v>
      </c>
      <c r="F17" s="165">
        <v>108048</v>
      </c>
      <c r="G17" s="167">
        <v>98225</v>
      </c>
      <c r="H17" s="164">
        <f t="shared" si="4"/>
        <v>178376</v>
      </c>
      <c r="I17" s="165">
        <v>93308</v>
      </c>
      <c r="J17" s="165">
        <v>85068</v>
      </c>
      <c r="K17" s="166">
        <f t="shared" si="5"/>
        <v>167385</v>
      </c>
      <c r="L17" s="165">
        <v>87708</v>
      </c>
      <c r="M17" s="167">
        <v>79677</v>
      </c>
    </row>
    <row r="18" spans="1:15">
      <c r="A18" s="163" t="s">
        <v>107</v>
      </c>
      <c r="B18" s="164">
        <f t="shared" si="2"/>
        <v>283003</v>
      </c>
      <c r="C18" s="165">
        <v>146039.00000000003</v>
      </c>
      <c r="D18" s="165">
        <v>136963.99999999997</v>
      </c>
      <c r="E18" s="166">
        <f t="shared" si="3"/>
        <v>234410</v>
      </c>
      <c r="F18" s="165">
        <v>121319</v>
      </c>
      <c r="G18" s="167">
        <v>113091</v>
      </c>
      <c r="H18" s="164">
        <f t="shared" si="4"/>
        <v>203852</v>
      </c>
      <c r="I18" s="165">
        <v>106792</v>
      </c>
      <c r="J18" s="165">
        <v>97060</v>
      </c>
      <c r="K18" s="166">
        <f t="shared" si="5"/>
        <v>176524</v>
      </c>
      <c r="L18" s="165">
        <v>92344</v>
      </c>
      <c r="M18" s="167">
        <v>84180</v>
      </c>
    </row>
    <row r="19" spans="1:15">
      <c r="A19" s="163" t="s">
        <v>108</v>
      </c>
      <c r="B19" s="164">
        <f t="shared" si="2"/>
        <v>254622.00000000003</v>
      </c>
      <c r="C19" s="165">
        <v>131015.00000000003</v>
      </c>
      <c r="D19" s="165">
        <v>123607</v>
      </c>
      <c r="E19" s="166">
        <f t="shared" si="3"/>
        <v>278787</v>
      </c>
      <c r="F19" s="165">
        <v>143586</v>
      </c>
      <c r="G19" s="167">
        <v>135201</v>
      </c>
      <c r="H19" s="164">
        <f t="shared" si="4"/>
        <v>231367</v>
      </c>
      <c r="I19" s="165">
        <v>119540</v>
      </c>
      <c r="J19" s="165">
        <v>111827</v>
      </c>
      <c r="K19" s="166">
        <f t="shared" si="5"/>
        <v>201365</v>
      </c>
      <c r="L19" s="165">
        <v>105301</v>
      </c>
      <c r="M19" s="167">
        <v>96064</v>
      </c>
    </row>
    <row r="20" spans="1:15">
      <c r="A20" s="163" t="s">
        <v>109</v>
      </c>
      <c r="B20" s="164">
        <f t="shared" si="2"/>
        <v>237708</v>
      </c>
      <c r="C20" s="165">
        <v>121448.00000000001</v>
      </c>
      <c r="D20" s="165">
        <v>116259.99999999997</v>
      </c>
      <c r="E20" s="166">
        <f t="shared" si="3"/>
        <v>250541</v>
      </c>
      <c r="F20" s="165">
        <v>128753</v>
      </c>
      <c r="G20" s="167">
        <v>121788</v>
      </c>
      <c r="H20" s="164">
        <f t="shared" si="4"/>
        <v>274870</v>
      </c>
      <c r="I20" s="165">
        <v>141384</v>
      </c>
      <c r="J20" s="165">
        <v>133486</v>
      </c>
      <c r="K20" s="166">
        <f t="shared" si="5"/>
        <v>228202</v>
      </c>
      <c r="L20" s="165">
        <v>117745</v>
      </c>
      <c r="M20" s="167">
        <v>110457</v>
      </c>
    </row>
    <row r="21" spans="1:15">
      <c r="A21" s="163" t="s">
        <v>110</v>
      </c>
      <c r="B21" s="164">
        <f t="shared" si="2"/>
        <v>232718.00000000003</v>
      </c>
      <c r="C21" s="165">
        <v>117772.00000000003</v>
      </c>
      <c r="D21" s="165">
        <v>114946</v>
      </c>
      <c r="E21" s="166">
        <f t="shared" si="3"/>
        <v>233016</v>
      </c>
      <c r="F21" s="165">
        <v>118544</v>
      </c>
      <c r="G21" s="167">
        <v>114472</v>
      </c>
      <c r="H21" s="164">
        <f t="shared" si="4"/>
        <v>246104</v>
      </c>
      <c r="I21" s="165">
        <v>125996</v>
      </c>
      <c r="J21" s="165">
        <v>120108</v>
      </c>
      <c r="K21" s="166">
        <f t="shared" si="5"/>
        <v>270114</v>
      </c>
      <c r="L21" s="165">
        <v>138422</v>
      </c>
      <c r="M21" s="167">
        <v>131692</v>
      </c>
    </row>
    <row r="22" spans="1:15">
      <c r="A22" s="163" t="s">
        <v>111</v>
      </c>
      <c r="B22" s="164">
        <f t="shared" si="2"/>
        <v>263831.99999999994</v>
      </c>
      <c r="C22" s="165">
        <v>132351.99999999994</v>
      </c>
      <c r="D22" s="165">
        <v>131480</v>
      </c>
      <c r="E22" s="166">
        <f t="shared" si="3"/>
        <v>227591</v>
      </c>
      <c r="F22" s="165">
        <v>114233</v>
      </c>
      <c r="G22" s="167">
        <v>113358</v>
      </c>
      <c r="H22" s="164">
        <f t="shared" si="4"/>
        <v>228166</v>
      </c>
      <c r="I22" s="165">
        <v>115225</v>
      </c>
      <c r="J22" s="165">
        <v>112941</v>
      </c>
      <c r="K22" s="166">
        <f t="shared" si="5"/>
        <v>241194</v>
      </c>
      <c r="L22" s="165">
        <v>122611</v>
      </c>
      <c r="M22" s="167">
        <v>118583</v>
      </c>
    </row>
    <row r="23" spans="1:15">
      <c r="A23" s="163" t="s">
        <v>112</v>
      </c>
      <c r="B23" s="164">
        <f t="shared" si="2"/>
        <v>303375</v>
      </c>
      <c r="C23" s="165">
        <v>150615</v>
      </c>
      <c r="D23" s="165">
        <v>152759.99999999997</v>
      </c>
      <c r="E23" s="166">
        <f t="shared" si="3"/>
        <v>256022</v>
      </c>
      <c r="F23" s="165">
        <v>126780</v>
      </c>
      <c r="G23" s="167">
        <v>129242</v>
      </c>
      <c r="H23" s="164">
        <f t="shared" si="4"/>
        <v>221168</v>
      </c>
      <c r="I23" s="165">
        <v>109709</v>
      </c>
      <c r="J23" s="165">
        <v>111459</v>
      </c>
      <c r="K23" s="166">
        <f t="shared" si="5"/>
        <v>222064</v>
      </c>
      <c r="L23" s="165">
        <v>110876</v>
      </c>
      <c r="M23" s="167">
        <v>111188</v>
      </c>
    </row>
    <row r="24" spans="1:15">
      <c r="A24" s="168" t="s">
        <v>113</v>
      </c>
      <c r="B24" s="169">
        <f t="shared" si="2"/>
        <v>252442</v>
      </c>
      <c r="C24" s="170">
        <v>122326.00000000001</v>
      </c>
      <c r="D24" s="170">
        <v>130115.99999999999</v>
      </c>
      <c r="E24" s="171">
        <f t="shared" si="3"/>
        <v>291979</v>
      </c>
      <c r="F24" s="170">
        <v>142578</v>
      </c>
      <c r="G24" s="172">
        <v>149401</v>
      </c>
      <c r="H24" s="169">
        <f t="shared" si="4"/>
        <v>246515</v>
      </c>
      <c r="I24" s="170">
        <v>120118</v>
      </c>
      <c r="J24" s="170">
        <v>126397</v>
      </c>
      <c r="K24" s="171">
        <f t="shared" si="5"/>
        <v>213377</v>
      </c>
      <c r="L24" s="170">
        <v>104231</v>
      </c>
      <c r="M24" s="172">
        <v>109146</v>
      </c>
    </row>
    <row r="26" spans="1:15">
      <c r="D26" t="s">
        <v>114</v>
      </c>
      <c r="F26" t="s">
        <v>115</v>
      </c>
      <c r="L26" t="s">
        <v>114</v>
      </c>
      <c r="N26" t="s">
        <v>115</v>
      </c>
    </row>
    <row r="27" spans="1:15">
      <c r="B27" s="302" t="s">
        <v>116</v>
      </c>
      <c r="C27" s="302"/>
      <c r="D27" s="302" t="s">
        <v>37</v>
      </c>
      <c r="E27" s="302"/>
      <c r="F27" s="302" t="s">
        <v>38</v>
      </c>
      <c r="G27" s="302"/>
      <c r="J27" s="302" t="s">
        <v>116</v>
      </c>
      <c r="K27" s="302"/>
      <c r="L27" s="302" t="s">
        <v>37</v>
      </c>
      <c r="M27" s="302"/>
      <c r="N27" s="302" t="s">
        <v>38</v>
      </c>
      <c r="O27" s="302"/>
    </row>
    <row r="28" spans="1:15">
      <c r="A28" s="173" t="s">
        <v>4</v>
      </c>
      <c r="B28" s="174" t="s">
        <v>81</v>
      </c>
      <c r="C28" s="174" t="s">
        <v>117</v>
      </c>
      <c r="D28" s="174" t="s">
        <v>35</v>
      </c>
      <c r="E28" s="174" t="s">
        <v>117</v>
      </c>
      <c r="F28" s="174" t="s">
        <v>35</v>
      </c>
      <c r="G28" s="174" t="s">
        <v>117</v>
      </c>
      <c r="H28" s="175"/>
      <c r="I28" s="176" t="s">
        <v>18</v>
      </c>
      <c r="J28" s="174" t="s">
        <v>81</v>
      </c>
      <c r="K28" s="174" t="s">
        <v>117</v>
      </c>
      <c r="L28" s="174" t="s">
        <v>35</v>
      </c>
      <c r="M28" s="174" t="s">
        <v>117</v>
      </c>
      <c r="N28" s="174" t="s">
        <v>35</v>
      </c>
      <c r="O28" s="174" t="s">
        <v>117</v>
      </c>
    </row>
    <row r="29" spans="1:15">
      <c r="A29" s="177" t="s">
        <v>118</v>
      </c>
      <c r="B29" s="154">
        <v>133.70875010747758</v>
      </c>
      <c r="C29" s="178">
        <v>12.17646330343271</v>
      </c>
      <c r="D29" s="160">
        <v>82634</v>
      </c>
      <c r="E29" s="179">
        <v>12.2</v>
      </c>
      <c r="F29" s="160">
        <v>80036</v>
      </c>
      <c r="G29" s="179">
        <v>12.2</v>
      </c>
      <c r="H29" s="175"/>
      <c r="I29" s="177" t="s">
        <v>119</v>
      </c>
      <c r="J29" s="154">
        <v>245.2275748455159</v>
      </c>
      <c r="K29" s="180">
        <v>12.034288575598413</v>
      </c>
      <c r="L29" s="165">
        <v>119540</v>
      </c>
      <c r="M29" s="181">
        <v>12</v>
      </c>
      <c r="N29" s="165">
        <v>105301</v>
      </c>
      <c r="O29" s="181">
        <v>12</v>
      </c>
    </row>
    <row r="30" spans="1:15">
      <c r="A30" s="177" t="s">
        <v>120</v>
      </c>
      <c r="B30" s="154"/>
      <c r="C30" s="178"/>
      <c r="D30" s="165">
        <v>87406</v>
      </c>
      <c r="E30" s="178">
        <v>12.2</v>
      </c>
      <c r="F30" s="165">
        <v>89169</v>
      </c>
      <c r="G30" s="179">
        <v>12.2</v>
      </c>
      <c r="H30" s="175"/>
      <c r="I30" s="177" t="s">
        <v>121</v>
      </c>
      <c r="J30" s="154"/>
      <c r="K30" s="180"/>
      <c r="L30" s="165">
        <v>141384</v>
      </c>
      <c r="M30" s="180">
        <v>12</v>
      </c>
      <c r="N30" s="165">
        <v>117745</v>
      </c>
      <c r="O30" s="181">
        <v>12</v>
      </c>
    </row>
    <row r="31" spans="1:15">
      <c r="A31" s="177" t="s">
        <v>122</v>
      </c>
      <c r="B31" s="154">
        <v>148.04293999305384</v>
      </c>
      <c r="C31" s="182">
        <v>24.760068655130606</v>
      </c>
      <c r="D31" s="165">
        <v>93308</v>
      </c>
      <c r="E31" s="178">
        <v>12.17646330343271</v>
      </c>
      <c r="F31" s="165">
        <v>87708</v>
      </c>
      <c r="G31" s="178">
        <v>12.17646330343271</v>
      </c>
      <c r="H31" s="175"/>
      <c r="I31" s="177" t="s">
        <v>123</v>
      </c>
      <c r="J31" s="154">
        <v>310.23029887025575</v>
      </c>
      <c r="K31" s="183">
        <v>18.211475945090726</v>
      </c>
      <c r="L31" s="165">
        <v>125996</v>
      </c>
      <c r="M31" s="180">
        <v>12</v>
      </c>
      <c r="N31" s="165">
        <v>138422</v>
      </c>
      <c r="O31" s="180">
        <v>12</v>
      </c>
    </row>
    <row r="32" spans="1:15">
      <c r="A32" s="177" t="s">
        <v>124</v>
      </c>
      <c r="B32" s="154"/>
      <c r="C32" s="182"/>
      <c r="D32" s="165">
        <v>106792</v>
      </c>
      <c r="E32" s="182">
        <v>24.8</v>
      </c>
      <c r="F32" s="165">
        <v>92344</v>
      </c>
      <c r="G32" s="178">
        <v>12.2</v>
      </c>
      <c r="H32" s="175"/>
      <c r="I32" s="177" t="s">
        <v>125</v>
      </c>
      <c r="J32" s="154"/>
      <c r="K32" s="183"/>
      <c r="L32" s="165">
        <v>115225</v>
      </c>
      <c r="M32" s="183">
        <v>18.2</v>
      </c>
      <c r="N32" s="165">
        <v>122611</v>
      </c>
      <c r="O32" s="180">
        <v>12</v>
      </c>
    </row>
    <row r="33" spans="1:15">
      <c r="A33" s="177" t="s">
        <v>119</v>
      </c>
      <c r="B33" s="154">
        <v>172.40657042500396</v>
      </c>
      <c r="C33" s="180">
        <v>25.832204991923735</v>
      </c>
      <c r="D33" s="165">
        <v>119540</v>
      </c>
      <c r="E33" s="182">
        <v>24.760068655130606</v>
      </c>
      <c r="F33" s="165">
        <v>105301</v>
      </c>
      <c r="G33" s="182">
        <v>24.760068655130606</v>
      </c>
      <c r="H33" s="175"/>
      <c r="I33" s="177" t="s">
        <v>126</v>
      </c>
      <c r="J33" s="184">
        <v>342.80557764019926</v>
      </c>
      <c r="K33" s="185">
        <v>19.582597268882619</v>
      </c>
      <c r="L33" s="165">
        <v>109709</v>
      </c>
      <c r="M33" s="186">
        <v>18.2</v>
      </c>
      <c r="N33" s="165">
        <v>110876</v>
      </c>
      <c r="O33" s="187">
        <v>18.2</v>
      </c>
    </row>
    <row r="34" spans="1:15" ht="14.25" thickBot="1">
      <c r="A34" s="177" t="s">
        <v>121</v>
      </c>
      <c r="B34" s="154"/>
      <c r="C34" s="180"/>
      <c r="D34" s="165">
        <v>141384</v>
      </c>
      <c r="E34" s="180">
        <v>25.8</v>
      </c>
      <c r="F34" s="165">
        <v>117745</v>
      </c>
      <c r="G34" s="182">
        <v>24.8</v>
      </c>
      <c r="I34" s="176" t="s">
        <v>127</v>
      </c>
      <c r="J34" s="157"/>
      <c r="K34" s="188"/>
      <c r="L34" s="170">
        <v>120118</v>
      </c>
      <c r="M34" s="189">
        <v>19.600000000000001</v>
      </c>
      <c r="N34" s="170">
        <v>104231</v>
      </c>
      <c r="O34" s="187">
        <v>18.2</v>
      </c>
    </row>
    <row r="35" spans="1:15" ht="14.25" thickBot="1">
      <c r="A35" s="177" t="s">
        <v>123</v>
      </c>
      <c r="B35" s="154">
        <v>224.54926563944778</v>
      </c>
      <c r="C35" s="183">
        <v>33.392275137070882</v>
      </c>
      <c r="D35" s="165">
        <v>125996</v>
      </c>
      <c r="E35" s="180">
        <v>25.832204991923735</v>
      </c>
      <c r="F35" s="165">
        <v>138422</v>
      </c>
      <c r="G35" s="180">
        <v>25.832204991923735</v>
      </c>
      <c r="I35" s="190" t="s">
        <v>3</v>
      </c>
      <c r="J35" s="175">
        <v>898.26345135597103</v>
      </c>
      <c r="K35" s="191">
        <f>(J29*K29+J31*K31+J33*K33)/J35</f>
        <v>17.048355438526066</v>
      </c>
      <c r="L35" s="175">
        <f>SUM(L29:L34)</f>
        <v>731972</v>
      </c>
      <c r="M35" s="192">
        <f>(L29*M29+L30*M30+L31*M31+L32*M32+L33*M33+L34*M34)/L35</f>
        <v>15.152426049083846</v>
      </c>
      <c r="N35" s="175">
        <f>SUM(N29:N34)</f>
        <v>699186</v>
      </c>
      <c r="O35" s="192">
        <f>(N29*O29+N30*O30+N31*O31+N32*O32+N33*O33+N34*O34)/N35</f>
        <v>13.907451522198672</v>
      </c>
    </row>
    <row r="36" spans="1:15">
      <c r="A36" s="177" t="s">
        <v>125</v>
      </c>
      <c r="B36" s="154"/>
      <c r="C36" s="183"/>
      <c r="D36" s="165">
        <v>115225</v>
      </c>
      <c r="E36" s="183">
        <v>33.4</v>
      </c>
      <c r="F36" s="165">
        <v>122611</v>
      </c>
      <c r="G36" s="180">
        <v>25.8</v>
      </c>
    </row>
    <row r="37" spans="1:15">
      <c r="A37" s="177" t="s">
        <v>126</v>
      </c>
      <c r="B37" s="184">
        <v>307.3594884786346</v>
      </c>
      <c r="C37" s="184">
        <v>24.847479999551588</v>
      </c>
      <c r="D37" s="165">
        <v>109709</v>
      </c>
      <c r="E37" s="193">
        <v>24.8</v>
      </c>
      <c r="F37" s="165">
        <v>110876</v>
      </c>
      <c r="G37" s="193">
        <v>24.8</v>
      </c>
    </row>
    <row r="38" spans="1:15" ht="14.25" thickBot="1">
      <c r="A38" s="176" t="s">
        <v>127</v>
      </c>
      <c r="B38" s="157"/>
      <c r="C38" s="157"/>
      <c r="D38" s="170">
        <v>120118</v>
      </c>
      <c r="E38" s="193">
        <v>24.8</v>
      </c>
      <c r="F38" s="170">
        <v>104231</v>
      </c>
      <c r="G38" s="193">
        <v>24.8</v>
      </c>
    </row>
    <row r="39" spans="1:15" s="256" customFormat="1" ht="14.25" thickBot="1">
      <c r="A39" s="253" t="s">
        <v>3</v>
      </c>
      <c r="B39" s="254">
        <v>986.06701464361777</v>
      </c>
      <c r="C39" s="255">
        <f>(B29*C29+B31*C31+B33*C33+B35*C35+B37*C37)/B39</f>
        <v>25.23420229003213</v>
      </c>
      <c r="D39" s="254">
        <f>SUM(D29:D38)</f>
        <v>1102112</v>
      </c>
      <c r="E39" s="14">
        <f>(D29*E29+D30*E30+D31*E31+D32*E32+D33*E33+D34*E34+D35*E35+D36*E36+D37*E37+D38*E38)/D39</f>
        <v>22.928337542022437</v>
      </c>
      <c r="F39" s="254">
        <f>SUM(F29:F38)</f>
        <v>1048443</v>
      </c>
      <c r="G39" s="14">
        <f>(F29*G29+F30*G30+F31*G31+F32*G32+F33*G33+F34*G34+F35*G35+F36*G36+F37*G37+F38*G38)/F39</f>
        <v>20.849936441240441</v>
      </c>
    </row>
  </sheetData>
  <mergeCells count="11">
    <mergeCell ref="N27:O27"/>
    <mergeCell ref="A13:A14"/>
    <mergeCell ref="B13:D13"/>
    <mergeCell ref="E13:G13"/>
    <mergeCell ref="H13:J13"/>
    <mergeCell ref="K13:M13"/>
    <mergeCell ref="B27:C27"/>
    <mergeCell ref="D27:E27"/>
    <mergeCell ref="F27:G27"/>
    <mergeCell ref="J27:K27"/>
    <mergeCell ref="L27:M27"/>
  </mergeCells>
  <phoneticPr fontId="3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&amp;R&amp;F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0"/>
  <sheetViews>
    <sheetView view="pageBreakPreview" zoomScale="60" zoomScaleNormal="100" workbookViewId="0">
      <pane xSplit="2" ySplit="6" topLeftCell="C298" activePane="bottomRight" state="frozen"/>
      <selection pane="topRight" activeCell="C1" sqref="C1"/>
      <selection pane="bottomLeft" activeCell="A7" sqref="A7"/>
      <selection pane="bottomRight" activeCell="K223" sqref="K223"/>
    </sheetView>
  </sheetViews>
  <sheetFormatPr defaultRowHeight="13.5"/>
  <cols>
    <col min="1" max="1" width="4" customWidth="1"/>
    <col min="3" max="4" width="7.625" bestFit="1" customWidth="1"/>
    <col min="5" max="6" width="6.875" bestFit="1" customWidth="1"/>
    <col min="7" max="7" width="7.625" bestFit="1" customWidth="1"/>
    <col min="8" max="8" width="6.625" bestFit="1" customWidth="1"/>
    <col min="9" max="11" width="7.625" bestFit="1" customWidth="1"/>
    <col min="12" max="13" width="6.875" bestFit="1" customWidth="1"/>
    <col min="14" max="14" width="7.625" bestFit="1" customWidth="1"/>
    <col min="15" max="15" width="6.625" bestFit="1" customWidth="1"/>
    <col min="16" max="16" width="7.625" bestFit="1" customWidth="1"/>
    <col min="17" max="22" width="6" customWidth="1"/>
    <col min="23" max="23" width="7.625" bestFit="1" customWidth="1"/>
  </cols>
  <sheetData>
    <row r="1" spans="1:23">
      <c r="A1" t="s">
        <v>91</v>
      </c>
    </row>
    <row r="2" spans="1:23">
      <c r="A2" t="s">
        <v>151</v>
      </c>
    </row>
    <row r="4" spans="1:23" ht="14.25" thickBot="1">
      <c r="A4" t="s">
        <v>144</v>
      </c>
      <c r="P4" s="197" t="s">
        <v>26</v>
      </c>
    </row>
    <row r="5" spans="1:23">
      <c r="A5" s="267"/>
      <c r="B5" s="306"/>
      <c r="C5" s="298" t="s">
        <v>4</v>
      </c>
      <c r="D5" s="303"/>
      <c r="E5" s="303"/>
      <c r="F5" s="303"/>
      <c r="G5" s="303"/>
      <c r="H5" s="303"/>
      <c r="I5" s="304"/>
      <c r="J5" s="305" t="s">
        <v>18</v>
      </c>
      <c r="K5" s="303"/>
      <c r="L5" s="303"/>
      <c r="M5" s="303"/>
      <c r="N5" s="303"/>
      <c r="O5" s="303"/>
      <c r="P5" s="304"/>
      <c r="Q5" s="305" t="s">
        <v>3</v>
      </c>
      <c r="R5" s="303"/>
      <c r="S5" s="303"/>
      <c r="T5" s="303"/>
      <c r="U5" s="303"/>
      <c r="V5" s="303"/>
      <c r="W5" s="304"/>
    </row>
    <row r="6" spans="1:23" ht="23.25" thickBot="1">
      <c r="A6" s="269"/>
      <c r="B6" s="271"/>
      <c r="C6" s="208" t="s">
        <v>131</v>
      </c>
      <c r="D6" s="209" t="s">
        <v>132</v>
      </c>
      <c r="E6" s="209" t="s">
        <v>133</v>
      </c>
      <c r="F6" s="209" t="s">
        <v>134</v>
      </c>
      <c r="G6" s="209" t="s">
        <v>135</v>
      </c>
      <c r="H6" s="209" t="s">
        <v>136</v>
      </c>
      <c r="I6" s="210" t="s">
        <v>137</v>
      </c>
      <c r="J6" s="211" t="s">
        <v>131</v>
      </c>
      <c r="K6" s="209" t="s">
        <v>132</v>
      </c>
      <c r="L6" s="209" t="s">
        <v>133</v>
      </c>
      <c r="M6" s="209" t="s">
        <v>134</v>
      </c>
      <c r="N6" s="209" t="s">
        <v>135</v>
      </c>
      <c r="O6" s="209" t="s">
        <v>136</v>
      </c>
      <c r="P6" s="210" t="s">
        <v>137</v>
      </c>
      <c r="Q6" s="211" t="s">
        <v>131</v>
      </c>
      <c r="R6" s="209" t="s">
        <v>132</v>
      </c>
      <c r="S6" s="209" t="s">
        <v>133</v>
      </c>
      <c r="T6" s="209" t="s">
        <v>134</v>
      </c>
      <c r="U6" s="209" t="s">
        <v>135</v>
      </c>
      <c r="V6" s="209" t="s">
        <v>136</v>
      </c>
      <c r="W6" s="210" t="s">
        <v>137</v>
      </c>
    </row>
    <row r="7" spans="1:23">
      <c r="A7" s="261" t="s">
        <v>5</v>
      </c>
      <c r="B7" s="139" t="s">
        <v>138</v>
      </c>
      <c r="C7" s="38">
        <v>0.53691727192141925</v>
      </c>
      <c r="D7" s="49">
        <v>0.53691727192141925</v>
      </c>
      <c r="E7" s="49">
        <v>0</v>
      </c>
      <c r="F7" s="49">
        <v>0</v>
      </c>
      <c r="G7" s="49">
        <v>2.3266415116594832</v>
      </c>
      <c r="H7" s="49">
        <v>0.17897242397380642</v>
      </c>
      <c r="I7" s="214">
        <v>3.5794484794761283</v>
      </c>
      <c r="J7" s="215">
        <v>1.0293980227788553</v>
      </c>
      <c r="K7" s="49">
        <v>0.11437755808653949</v>
      </c>
      <c r="L7" s="49">
        <v>0</v>
      </c>
      <c r="M7" s="49">
        <v>0</v>
      </c>
      <c r="N7" s="49">
        <v>2.9738165102500265</v>
      </c>
      <c r="O7" s="49">
        <v>0.11437755808653949</v>
      </c>
      <c r="P7" s="214">
        <v>4.2319696492019609</v>
      </c>
      <c r="Q7" s="215">
        <f>C7+J7</f>
        <v>1.5663152947002745</v>
      </c>
      <c r="R7" s="49">
        <f t="shared" ref="R7:R12" si="0">D7+K7</f>
        <v>0.65129483000795874</v>
      </c>
      <c r="S7" s="49">
        <f t="shared" ref="S7:S12" si="1">E7+L7</f>
        <v>0</v>
      </c>
      <c r="T7" s="49">
        <f t="shared" ref="T7:T12" si="2">F7+M7</f>
        <v>0</v>
      </c>
      <c r="U7" s="49">
        <f t="shared" ref="U7:U12" si="3">G7+N7</f>
        <v>5.3004580219095097</v>
      </c>
      <c r="V7" s="49">
        <f t="shared" ref="V7:W12" si="4">H7+O7</f>
        <v>0.2933499820603459</v>
      </c>
      <c r="W7" s="214">
        <f t="shared" si="4"/>
        <v>7.8114181286780893</v>
      </c>
    </row>
    <row r="8" spans="1:23">
      <c r="A8" s="262"/>
      <c r="B8" s="24" t="s">
        <v>139</v>
      </c>
      <c r="C8" s="27">
        <v>0.71327933161540069</v>
      </c>
      <c r="D8" s="9">
        <v>0</v>
      </c>
      <c r="E8" s="9">
        <v>0</v>
      </c>
      <c r="F8" s="9">
        <v>0.23775977720513355</v>
      </c>
      <c r="G8" s="9">
        <v>3.8041564352821369</v>
      </c>
      <c r="H8" s="9">
        <v>0.23775977720513355</v>
      </c>
      <c r="I8" s="199">
        <v>4.9929553213078046</v>
      </c>
      <c r="J8" s="205">
        <v>1.2953622377732992</v>
      </c>
      <c r="K8" s="9">
        <v>0.51814489510931971</v>
      </c>
      <c r="L8" s="9">
        <v>0.25907244755465986</v>
      </c>
      <c r="M8" s="9">
        <v>0.25907244755465986</v>
      </c>
      <c r="N8" s="9">
        <v>4.1451591608745577</v>
      </c>
      <c r="O8" s="9">
        <v>0</v>
      </c>
      <c r="P8" s="199">
        <v>6.4768111888664963</v>
      </c>
      <c r="Q8" s="205">
        <f t="shared" ref="Q8:Q12" si="5">C8+J8</f>
        <v>2.0086415693886996</v>
      </c>
      <c r="R8" s="9">
        <f t="shared" si="0"/>
        <v>0.51814489510931971</v>
      </c>
      <c r="S8" s="9">
        <f t="shared" si="1"/>
        <v>0.25907244755465986</v>
      </c>
      <c r="T8" s="9">
        <f t="shared" si="2"/>
        <v>0.49683222475979338</v>
      </c>
      <c r="U8" s="9">
        <f t="shared" si="3"/>
        <v>7.9493155961566941</v>
      </c>
      <c r="V8" s="9">
        <f t="shared" si="4"/>
        <v>0.23775977720513355</v>
      </c>
      <c r="W8" s="199">
        <f t="shared" si="4"/>
        <v>11.469766510174301</v>
      </c>
    </row>
    <row r="9" spans="1:23">
      <c r="A9" s="262"/>
      <c r="B9" s="24" t="s">
        <v>140</v>
      </c>
      <c r="C9" s="27">
        <v>0</v>
      </c>
      <c r="D9" s="9">
        <v>0.96492176132068208</v>
      </c>
      <c r="E9" s="9">
        <v>0</v>
      </c>
      <c r="F9" s="9">
        <v>0.32164058710689403</v>
      </c>
      <c r="G9" s="9">
        <v>5.7895305679240927</v>
      </c>
      <c r="H9" s="9">
        <v>0</v>
      </c>
      <c r="I9" s="199">
        <v>7.0760929163516693</v>
      </c>
      <c r="J9" s="205">
        <v>1.2008105003990637</v>
      </c>
      <c r="K9" s="9">
        <v>0.20013508339984395</v>
      </c>
      <c r="L9" s="9">
        <v>0</v>
      </c>
      <c r="M9" s="9">
        <v>0.40027016679968791</v>
      </c>
      <c r="N9" s="9">
        <v>7.8052682525939145</v>
      </c>
      <c r="O9" s="9">
        <v>0.20013508339984395</v>
      </c>
      <c r="P9" s="199">
        <v>9.8066190865923542</v>
      </c>
      <c r="Q9" s="205">
        <f t="shared" si="5"/>
        <v>1.2008105003990637</v>
      </c>
      <c r="R9" s="9">
        <f t="shared" si="0"/>
        <v>1.1650568447205261</v>
      </c>
      <c r="S9" s="9">
        <f t="shared" si="1"/>
        <v>0</v>
      </c>
      <c r="T9" s="9">
        <f t="shared" si="2"/>
        <v>0.72191075390658188</v>
      </c>
      <c r="U9" s="9">
        <f t="shared" si="3"/>
        <v>13.594798820518008</v>
      </c>
      <c r="V9" s="9">
        <f t="shared" si="4"/>
        <v>0.20013508339984395</v>
      </c>
      <c r="W9" s="199">
        <f t="shared" si="4"/>
        <v>16.882712002944025</v>
      </c>
    </row>
    <row r="10" spans="1:23">
      <c r="A10" s="262"/>
      <c r="B10" s="24" t="s">
        <v>141</v>
      </c>
      <c r="C10" s="27">
        <v>0.21922738227095237</v>
      </c>
      <c r="D10" s="9">
        <v>0.21922738227095237</v>
      </c>
      <c r="E10" s="9">
        <v>0.21922738227095237</v>
      </c>
      <c r="F10" s="9">
        <v>0</v>
      </c>
      <c r="G10" s="9">
        <v>5.4806845567738094</v>
      </c>
      <c r="H10" s="9">
        <v>0.65768214681285708</v>
      </c>
      <c r="I10" s="199">
        <v>6.796048850399524</v>
      </c>
      <c r="J10" s="205">
        <v>1.1019115299698454</v>
      </c>
      <c r="K10" s="9">
        <v>0.15741593285283506</v>
      </c>
      <c r="L10" s="9">
        <v>0.31483186570567012</v>
      </c>
      <c r="M10" s="9">
        <v>0.15741593285283506</v>
      </c>
      <c r="N10" s="9">
        <v>6.7688851126719074</v>
      </c>
      <c r="O10" s="9">
        <v>0.47224779855850518</v>
      </c>
      <c r="P10" s="199">
        <v>8.9727081726115987</v>
      </c>
      <c r="Q10" s="205">
        <f t="shared" si="5"/>
        <v>1.3211389122407977</v>
      </c>
      <c r="R10" s="9">
        <f t="shared" si="0"/>
        <v>0.37664331512378746</v>
      </c>
      <c r="S10" s="9">
        <f t="shared" si="1"/>
        <v>0.53405924797662252</v>
      </c>
      <c r="T10" s="9">
        <f t="shared" si="2"/>
        <v>0.15741593285283506</v>
      </c>
      <c r="U10" s="9">
        <f t="shared" si="3"/>
        <v>12.249569669445716</v>
      </c>
      <c r="V10" s="9">
        <f t="shared" si="4"/>
        <v>1.1299299453713623</v>
      </c>
      <c r="W10" s="199">
        <f t="shared" si="4"/>
        <v>15.768757023011123</v>
      </c>
    </row>
    <row r="11" spans="1:23">
      <c r="A11" s="262"/>
      <c r="B11" s="24" t="s">
        <v>142</v>
      </c>
      <c r="C11" s="27">
        <v>0.54037790008492159</v>
      </c>
      <c r="D11" s="9">
        <v>0.81056685012738239</v>
      </c>
      <c r="E11" s="9">
        <v>0</v>
      </c>
      <c r="F11" s="9">
        <v>0</v>
      </c>
      <c r="G11" s="9">
        <v>8.9162353514012054</v>
      </c>
      <c r="H11" s="9">
        <v>1.0807558001698432</v>
      </c>
      <c r="I11" s="199">
        <v>11.347935901783352</v>
      </c>
      <c r="J11" s="205">
        <v>1.6938502172365273</v>
      </c>
      <c r="K11" s="9">
        <v>0.72593580738708308</v>
      </c>
      <c r="L11" s="9">
        <v>0.9679144098494441</v>
      </c>
      <c r="M11" s="9">
        <v>1.209893012311805</v>
      </c>
      <c r="N11" s="9">
        <v>9.6791440984944401</v>
      </c>
      <c r="O11" s="9">
        <v>0.9679144098494441</v>
      </c>
      <c r="P11" s="199">
        <v>15.244651955128743</v>
      </c>
      <c r="Q11" s="205">
        <f t="shared" si="5"/>
        <v>2.2342281173214489</v>
      </c>
      <c r="R11" s="9">
        <f t="shared" si="0"/>
        <v>1.5365026575144656</v>
      </c>
      <c r="S11" s="9">
        <f t="shared" si="1"/>
        <v>0.9679144098494441</v>
      </c>
      <c r="T11" s="9">
        <f t="shared" si="2"/>
        <v>1.209893012311805</v>
      </c>
      <c r="U11" s="9">
        <f t="shared" si="3"/>
        <v>18.595379449895646</v>
      </c>
      <c r="V11" s="9">
        <f t="shared" si="4"/>
        <v>2.0486702100192873</v>
      </c>
      <c r="W11" s="199">
        <f t="shared" si="4"/>
        <v>26.592587856912097</v>
      </c>
    </row>
    <row r="12" spans="1:23">
      <c r="A12" s="262"/>
      <c r="B12" s="24" t="s">
        <v>143</v>
      </c>
      <c r="C12" s="27">
        <v>0.24743168384909822</v>
      </c>
      <c r="D12" s="9">
        <v>0.74229505154729469</v>
      </c>
      <c r="E12" s="9">
        <v>0.98972673539639289</v>
      </c>
      <c r="F12" s="9">
        <v>0.49486336769819644</v>
      </c>
      <c r="G12" s="9">
        <v>13.608742611700402</v>
      </c>
      <c r="H12" s="9">
        <v>0.98972673539639289</v>
      </c>
      <c r="I12" s="199">
        <v>17.072786185587777</v>
      </c>
      <c r="J12" s="205">
        <v>2.5025106795285019</v>
      </c>
      <c r="K12" s="9">
        <v>0.71500305129385766</v>
      </c>
      <c r="L12" s="9">
        <v>0.35750152564692883</v>
      </c>
      <c r="M12" s="9">
        <v>1.0725045769407866</v>
      </c>
      <c r="N12" s="9">
        <v>15.372565602817939</v>
      </c>
      <c r="O12" s="9">
        <v>1.4300061025877153</v>
      </c>
      <c r="P12" s="199">
        <v>21.45009153881573</v>
      </c>
      <c r="Q12" s="205">
        <f t="shared" si="5"/>
        <v>2.7499423633776003</v>
      </c>
      <c r="R12" s="9">
        <f t="shared" si="0"/>
        <v>1.4572981028411522</v>
      </c>
      <c r="S12" s="9">
        <f t="shared" si="1"/>
        <v>1.3472282610433217</v>
      </c>
      <c r="T12" s="9">
        <f t="shared" si="2"/>
        <v>1.567367944638983</v>
      </c>
      <c r="U12" s="9">
        <f t="shared" si="3"/>
        <v>28.981308214518343</v>
      </c>
      <c r="V12" s="9">
        <f t="shared" si="4"/>
        <v>2.4197328379841081</v>
      </c>
      <c r="W12" s="199">
        <f t="shared" si="4"/>
        <v>38.522877724403507</v>
      </c>
    </row>
    <row r="13" spans="1:23" ht="14.25" thickBot="1">
      <c r="A13" s="263"/>
      <c r="B13" s="56" t="s">
        <v>14</v>
      </c>
      <c r="C13" s="202">
        <f>SUM(C7:C12)</f>
        <v>2.2572335697417922</v>
      </c>
      <c r="D13" s="203">
        <f t="shared" ref="D13:P13" si="6">SUM(D7:D12)</f>
        <v>3.2739283171877309</v>
      </c>
      <c r="E13" s="203">
        <f t="shared" si="6"/>
        <v>1.2089541176673453</v>
      </c>
      <c r="F13" s="203">
        <f t="shared" si="6"/>
        <v>1.0542637320102239</v>
      </c>
      <c r="G13" s="203">
        <f t="shared" si="6"/>
        <v>39.925991034741131</v>
      </c>
      <c r="H13" s="203">
        <f t="shared" si="6"/>
        <v>3.1448968835580331</v>
      </c>
      <c r="I13" s="204">
        <f t="shared" si="6"/>
        <v>50.865267654906248</v>
      </c>
      <c r="J13" s="207">
        <f t="shared" si="6"/>
        <v>8.8238431876860925</v>
      </c>
      <c r="K13" s="203">
        <f t="shared" si="6"/>
        <v>2.4310123281294791</v>
      </c>
      <c r="L13" s="203">
        <f t="shared" si="6"/>
        <v>1.8993202487567027</v>
      </c>
      <c r="M13" s="203">
        <f t="shared" si="6"/>
        <v>3.0991561364597744</v>
      </c>
      <c r="N13" s="203">
        <f t="shared" si="6"/>
        <v>46.744838737702786</v>
      </c>
      <c r="O13" s="203">
        <f t="shared" si="6"/>
        <v>3.1846809524820481</v>
      </c>
      <c r="P13" s="204">
        <f t="shared" si="6"/>
        <v>66.182851591216888</v>
      </c>
      <c r="Q13" s="207">
        <f t="shared" ref="Q13" si="7">SUM(Q7:Q12)</f>
        <v>11.081076757427885</v>
      </c>
      <c r="R13" s="203">
        <f t="shared" ref="R13" si="8">SUM(R7:R12)</f>
        <v>5.70494064531721</v>
      </c>
      <c r="S13" s="203">
        <f t="shared" ref="S13" si="9">SUM(S7:S12)</f>
        <v>3.1082743664240482</v>
      </c>
      <c r="T13" s="203">
        <f t="shared" ref="T13" si="10">SUM(T7:T12)</f>
        <v>4.1534198684699986</v>
      </c>
      <c r="U13" s="203">
        <f t="shared" ref="U13" si="11">SUM(U7:U12)</f>
        <v>86.670829772443909</v>
      </c>
      <c r="V13" s="203">
        <f t="shared" ref="V13" si="12">SUM(V7:V12)</f>
        <v>6.3295778360400812</v>
      </c>
      <c r="W13" s="204">
        <f t="shared" ref="W13" si="13">SUM(W7:W12)</f>
        <v>117.04811924612315</v>
      </c>
    </row>
    <row r="14" spans="1:23">
      <c r="A14" s="262" t="s">
        <v>15</v>
      </c>
      <c r="B14" s="37" t="s">
        <v>138</v>
      </c>
      <c r="C14" s="29">
        <v>1.2557108626856119</v>
      </c>
      <c r="D14" s="48">
        <v>5.0228434507424478</v>
      </c>
      <c r="E14" s="48">
        <v>2.5114217253712239</v>
      </c>
      <c r="F14" s="48">
        <v>0</v>
      </c>
      <c r="G14" s="48">
        <v>23.858506391026626</v>
      </c>
      <c r="H14" s="48">
        <v>2.5114217253712239</v>
      </c>
      <c r="I14" s="212">
        <v>35.159904155197133</v>
      </c>
      <c r="J14" s="213">
        <v>8.4633750587062657</v>
      </c>
      <c r="K14" s="48">
        <v>2.5390125176118801</v>
      </c>
      <c r="L14" s="48">
        <v>1.6926750117412532</v>
      </c>
      <c r="M14" s="48">
        <v>0</v>
      </c>
      <c r="N14" s="48">
        <v>27.082800187860052</v>
      </c>
      <c r="O14" s="48">
        <v>1.6926750117412532</v>
      </c>
      <c r="P14" s="212">
        <v>41.470537787660703</v>
      </c>
      <c r="Q14" s="215">
        <f>C14+J14</f>
        <v>9.7190859213918781</v>
      </c>
      <c r="R14" s="49">
        <f t="shared" ref="R14:R19" si="14">D14+K14</f>
        <v>7.5618559683543278</v>
      </c>
      <c r="S14" s="49">
        <f t="shared" ref="S14:S19" si="15">E14+L14</f>
        <v>4.2040967371124776</v>
      </c>
      <c r="T14" s="49">
        <f t="shared" ref="T14:T19" si="16">F14+M14</f>
        <v>0</v>
      </c>
      <c r="U14" s="49">
        <f t="shared" ref="U14:U19" si="17">G14+N14</f>
        <v>50.941306578886682</v>
      </c>
      <c r="V14" s="49">
        <f t="shared" ref="V14:V19" si="18">H14+O14</f>
        <v>4.2040967371124776</v>
      </c>
      <c r="W14" s="214">
        <f t="shared" ref="W14:W19" si="19">I14+P14</f>
        <v>76.630441942857829</v>
      </c>
    </row>
    <row r="15" spans="1:23">
      <c r="A15" s="262"/>
      <c r="B15" s="24" t="s">
        <v>139</v>
      </c>
      <c r="C15" s="27">
        <v>0</v>
      </c>
      <c r="D15" s="9">
        <v>1.912940015896395</v>
      </c>
      <c r="E15" s="9">
        <v>0</v>
      </c>
      <c r="F15" s="9">
        <v>0</v>
      </c>
      <c r="G15" s="9">
        <v>45.910560381513477</v>
      </c>
      <c r="H15" s="9">
        <v>3.8258800317927899</v>
      </c>
      <c r="I15" s="199">
        <v>51.649380429202665</v>
      </c>
      <c r="J15" s="205">
        <v>6.4499056719269703</v>
      </c>
      <c r="K15" s="9">
        <v>5.3749213932724746</v>
      </c>
      <c r="L15" s="9">
        <v>3.2249528359634851</v>
      </c>
      <c r="M15" s="9">
        <v>5.3749213932724746</v>
      </c>
      <c r="N15" s="9">
        <v>32.249528359634851</v>
      </c>
      <c r="O15" s="9">
        <v>2.1499685573089899</v>
      </c>
      <c r="P15" s="199">
        <v>54.824198211379247</v>
      </c>
      <c r="Q15" s="205">
        <f t="shared" ref="Q15:Q19" si="20">C15+J15</f>
        <v>6.4499056719269703</v>
      </c>
      <c r="R15" s="9">
        <f t="shared" si="14"/>
        <v>7.2878614091688698</v>
      </c>
      <c r="S15" s="9">
        <f t="shared" si="15"/>
        <v>3.2249528359634851</v>
      </c>
      <c r="T15" s="9">
        <f t="shared" si="16"/>
        <v>5.3749213932724746</v>
      </c>
      <c r="U15" s="9">
        <f t="shared" si="17"/>
        <v>78.160088741148328</v>
      </c>
      <c r="V15" s="9">
        <f t="shared" si="18"/>
        <v>5.9758485891017799</v>
      </c>
      <c r="W15" s="199">
        <f t="shared" si="19"/>
        <v>106.47357864058191</v>
      </c>
    </row>
    <row r="16" spans="1:23">
      <c r="A16" s="262"/>
      <c r="B16" s="24" t="s">
        <v>140</v>
      </c>
      <c r="C16" s="27">
        <v>0</v>
      </c>
      <c r="D16" s="9">
        <v>0</v>
      </c>
      <c r="E16" s="9">
        <v>0</v>
      </c>
      <c r="F16" s="9">
        <v>0</v>
      </c>
      <c r="G16" s="9">
        <v>50.904951474240846</v>
      </c>
      <c r="H16" s="9">
        <v>1.5425742870982075</v>
      </c>
      <c r="I16" s="199">
        <v>52.447525761339051</v>
      </c>
      <c r="J16" s="205">
        <v>5.8776251059597602</v>
      </c>
      <c r="K16" s="9">
        <v>3.5265750635758564</v>
      </c>
      <c r="L16" s="9">
        <v>4.7021000847678085</v>
      </c>
      <c r="M16" s="9">
        <v>0</v>
      </c>
      <c r="N16" s="9">
        <v>39.967850720526371</v>
      </c>
      <c r="O16" s="9">
        <v>2.3510500423839042</v>
      </c>
      <c r="P16" s="199">
        <v>56.425201017213702</v>
      </c>
      <c r="Q16" s="205">
        <f t="shared" si="20"/>
        <v>5.8776251059597602</v>
      </c>
      <c r="R16" s="9">
        <f t="shared" si="14"/>
        <v>3.5265750635758564</v>
      </c>
      <c r="S16" s="9">
        <f t="shared" si="15"/>
        <v>4.7021000847678085</v>
      </c>
      <c r="T16" s="9">
        <f t="shared" si="16"/>
        <v>0</v>
      </c>
      <c r="U16" s="9">
        <f t="shared" si="17"/>
        <v>90.872802194767218</v>
      </c>
      <c r="V16" s="9">
        <f t="shared" si="18"/>
        <v>3.8936243294821118</v>
      </c>
      <c r="W16" s="199">
        <f t="shared" si="19"/>
        <v>108.87272677855276</v>
      </c>
    </row>
    <row r="17" spans="1:23">
      <c r="A17" s="262"/>
      <c r="B17" s="24" t="s">
        <v>141</v>
      </c>
      <c r="C17" s="27">
        <v>0</v>
      </c>
      <c r="D17" s="9">
        <v>1.1332241221943244</v>
      </c>
      <c r="E17" s="9">
        <v>0</v>
      </c>
      <c r="F17" s="9">
        <v>3.3996723665829736</v>
      </c>
      <c r="G17" s="9">
        <v>43.062516643384328</v>
      </c>
      <c r="H17" s="9">
        <v>1.1332241221943244</v>
      </c>
      <c r="I17" s="199">
        <v>48.728637254355952</v>
      </c>
      <c r="J17" s="205">
        <v>10.348070254050306</v>
      </c>
      <c r="K17" s="9">
        <v>4.7760324249462949</v>
      </c>
      <c r="L17" s="9">
        <v>0.79600540415771581</v>
      </c>
      <c r="M17" s="9">
        <v>1.5920108083154316</v>
      </c>
      <c r="N17" s="9">
        <v>40.596275612043506</v>
      </c>
      <c r="O17" s="9">
        <v>1.5920108083154316</v>
      </c>
      <c r="P17" s="199">
        <v>59.700405311828682</v>
      </c>
      <c r="Q17" s="205">
        <f t="shared" si="20"/>
        <v>10.348070254050306</v>
      </c>
      <c r="R17" s="9">
        <f t="shared" si="14"/>
        <v>5.9092565471406191</v>
      </c>
      <c r="S17" s="9">
        <f t="shared" si="15"/>
        <v>0.79600540415771581</v>
      </c>
      <c r="T17" s="9">
        <f t="shared" si="16"/>
        <v>4.9916831748984052</v>
      </c>
      <c r="U17" s="9">
        <f t="shared" si="17"/>
        <v>83.658792255427841</v>
      </c>
      <c r="V17" s="9">
        <f t="shared" si="18"/>
        <v>2.7252349305097558</v>
      </c>
      <c r="W17" s="199">
        <f t="shared" si="19"/>
        <v>108.42904256618463</v>
      </c>
    </row>
    <row r="18" spans="1:23">
      <c r="A18" s="262"/>
      <c r="B18" s="24" t="s">
        <v>142</v>
      </c>
      <c r="C18" s="27">
        <v>1.8776888049672895</v>
      </c>
      <c r="D18" s="9">
        <v>0.93884440248364476</v>
      </c>
      <c r="E18" s="9">
        <v>1.8776888049672895</v>
      </c>
      <c r="F18" s="9">
        <v>2.8165332074509344</v>
      </c>
      <c r="G18" s="9">
        <v>43.186842514247658</v>
      </c>
      <c r="H18" s="9">
        <v>2.8165332074509344</v>
      </c>
      <c r="I18" s="199">
        <v>53.514130941567757</v>
      </c>
      <c r="J18" s="205">
        <v>7.5576214766681975</v>
      </c>
      <c r="K18" s="9">
        <v>2.5192071588893992</v>
      </c>
      <c r="L18" s="9">
        <v>0.83973571962979976</v>
      </c>
      <c r="M18" s="9">
        <v>5.8781500374085986</v>
      </c>
      <c r="N18" s="9">
        <v>42.826521701119788</v>
      </c>
      <c r="O18" s="9">
        <v>3.358942878519199</v>
      </c>
      <c r="P18" s="199">
        <v>62.980178972234981</v>
      </c>
      <c r="Q18" s="205">
        <f t="shared" si="20"/>
        <v>9.4353102816354877</v>
      </c>
      <c r="R18" s="9">
        <f t="shared" si="14"/>
        <v>3.4580515613730438</v>
      </c>
      <c r="S18" s="9">
        <f t="shared" si="15"/>
        <v>2.7174245245970892</v>
      </c>
      <c r="T18" s="9">
        <f t="shared" si="16"/>
        <v>8.694683244859533</v>
      </c>
      <c r="U18" s="9">
        <f t="shared" si="17"/>
        <v>86.013364215367446</v>
      </c>
      <c r="V18" s="9">
        <f t="shared" si="18"/>
        <v>6.1754760859701339</v>
      </c>
      <c r="W18" s="199">
        <f t="shared" si="19"/>
        <v>116.49430991380274</v>
      </c>
    </row>
    <row r="19" spans="1:23">
      <c r="A19" s="262"/>
      <c r="B19" s="24" t="s">
        <v>143</v>
      </c>
      <c r="C19" s="27">
        <v>0</v>
      </c>
      <c r="D19" s="9">
        <v>1.6421919907816089</v>
      </c>
      <c r="E19" s="9">
        <v>0.82109599539080447</v>
      </c>
      <c r="F19" s="9">
        <v>1.6421919907816089</v>
      </c>
      <c r="G19" s="9">
        <v>48.444663728057463</v>
      </c>
      <c r="H19" s="9">
        <v>2.4632879861724133</v>
      </c>
      <c r="I19" s="199">
        <v>55.013431691183897</v>
      </c>
      <c r="J19" s="205">
        <v>10.622145964924083</v>
      </c>
      <c r="K19" s="9">
        <v>2.3604768810942409</v>
      </c>
      <c r="L19" s="9">
        <v>1.1802384405471205</v>
      </c>
      <c r="M19" s="9">
        <v>2.3604768810942409</v>
      </c>
      <c r="N19" s="9">
        <v>56.651445146261779</v>
      </c>
      <c r="O19" s="9">
        <v>4.7209537621884818</v>
      </c>
      <c r="P19" s="199">
        <v>77.895737076109953</v>
      </c>
      <c r="Q19" s="205">
        <f t="shared" si="20"/>
        <v>10.622145964924083</v>
      </c>
      <c r="R19" s="9">
        <f t="shared" si="14"/>
        <v>4.0026688718758496</v>
      </c>
      <c r="S19" s="9">
        <f t="shared" si="15"/>
        <v>2.0013344359379248</v>
      </c>
      <c r="T19" s="9">
        <f t="shared" si="16"/>
        <v>4.0026688718758496</v>
      </c>
      <c r="U19" s="9">
        <f t="shared" si="17"/>
        <v>105.09610887431924</v>
      </c>
      <c r="V19" s="9">
        <f t="shared" si="18"/>
        <v>7.1842417483608951</v>
      </c>
      <c r="W19" s="199">
        <f t="shared" si="19"/>
        <v>132.90916876729386</v>
      </c>
    </row>
    <row r="20" spans="1:23" ht="14.25" thickBot="1">
      <c r="A20" s="262"/>
      <c r="B20" s="64" t="s">
        <v>14</v>
      </c>
      <c r="C20" s="216">
        <f>SUM(C14:C19)</f>
        <v>3.1333996676529017</v>
      </c>
      <c r="D20" s="217">
        <f t="shared" ref="D20" si="21">SUM(D14:D19)</f>
        <v>10.650043982098421</v>
      </c>
      <c r="E20" s="217">
        <f t="shared" ref="E20" si="22">SUM(E14:E19)</f>
        <v>5.2102065257293173</v>
      </c>
      <c r="F20" s="217">
        <f t="shared" ref="F20" si="23">SUM(F14:F19)</f>
        <v>7.8583975648155171</v>
      </c>
      <c r="G20" s="217">
        <f t="shared" ref="G20" si="24">SUM(G14:G19)</f>
        <v>255.36804113247038</v>
      </c>
      <c r="H20" s="217">
        <f t="shared" ref="H20" si="25">SUM(H14:H19)</f>
        <v>14.292921360079895</v>
      </c>
      <c r="I20" s="218">
        <f t="shared" ref="I20" si="26">SUM(I14:I19)</f>
        <v>296.51301023284645</v>
      </c>
      <c r="J20" s="219">
        <f t="shared" ref="J20" si="27">SUM(J14:J19)</f>
        <v>49.318743532235587</v>
      </c>
      <c r="K20" s="217">
        <f t="shared" ref="K20" si="28">SUM(K14:K19)</f>
        <v>21.096225439390142</v>
      </c>
      <c r="L20" s="217">
        <f t="shared" ref="L20" si="29">SUM(L14:L19)</f>
        <v>12.435707496807183</v>
      </c>
      <c r="M20" s="217">
        <f t="shared" ref="M20" si="30">SUM(M14:M19)</f>
        <v>15.205559120090745</v>
      </c>
      <c r="N20" s="217">
        <f t="shared" ref="N20" si="31">SUM(N14:N19)</f>
        <v>239.37442172744636</v>
      </c>
      <c r="O20" s="217">
        <f t="shared" ref="O20" si="32">SUM(O14:O19)</f>
        <v>15.865601060457259</v>
      </c>
      <c r="P20" s="218">
        <f t="shared" ref="P20" si="33">SUM(P14:P19)</f>
        <v>353.29625837642732</v>
      </c>
      <c r="Q20" s="219">
        <f t="shared" ref="Q20" si="34">SUM(Q14:Q19)</f>
        <v>52.452143199888482</v>
      </c>
      <c r="R20" s="217">
        <f t="shared" ref="R20" si="35">SUM(R14:R19)</f>
        <v>31.746269421488563</v>
      </c>
      <c r="S20" s="217">
        <f t="shared" ref="S20" si="36">SUM(S14:S19)</f>
        <v>17.645914022536502</v>
      </c>
      <c r="T20" s="217">
        <f t="shared" ref="T20" si="37">SUM(T14:T19)</f>
        <v>23.063956684906259</v>
      </c>
      <c r="U20" s="217">
        <f t="shared" ref="U20" si="38">SUM(U14:U19)</f>
        <v>494.74246285991683</v>
      </c>
      <c r="V20" s="217">
        <f t="shared" ref="V20" si="39">SUM(V14:V19)</f>
        <v>30.158522420537153</v>
      </c>
      <c r="W20" s="218">
        <f t="shared" ref="W20" si="40">SUM(W14:W19)</f>
        <v>649.80926860927377</v>
      </c>
    </row>
    <row r="21" spans="1:23">
      <c r="A21" s="261" t="s">
        <v>16</v>
      </c>
      <c r="B21" s="139" t="s">
        <v>138</v>
      </c>
      <c r="C21" s="38">
        <v>1.5289802592060073</v>
      </c>
      <c r="D21" s="49">
        <v>0</v>
      </c>
      <c r="E21" s="49">
        <v>0</v>
      </c>
      <c r="F21" s="49">
        <v>1.5289802592060073</v>
      </c>
      <c r="G21" s="49">
        <v>35.166545961738166</v>
      </c>
      <c r="H21" s="49">
        <v>0</v>
      </c>
      <c r="I21" s="214">
        <v>38.224506480150183</v>
      </c>
      <c r="J21" s="215">
        <v>7.9456510046431452</v>
      </c>
      <c r="K21" s="49">
        <v>3.4052790019899195</v>
      </c>
      <c r="L21" s="49">
        <v>3.4052790019899195</v>
      </c>
      <c r="M21" s="49">
        <v>5.6754650033165319</v>
      </c>
      <c r="N21" s="49">
        <v>29.512418017245967</v>
      </c>
      <c r="O21" s="49">
        <v>4.5403720026532257</v>
      </c>
      <c r="P21" s="214">
        <v>54.484464031838712</v>
      </c>
      <c r="Q21" s="215">
        <f>C21+J21</f>
        <v>9.4746312638491528</v>
      </c>
      <c r="R21" s="49">
        <f t="shared" ref="R21:R26" si="41">D21+K21</f>
        <v>3.4052790019899195</v>
      </c>
      <c r="S21" s="49">
        <f t="shared" ref="S21:S26" si="42">E21+L21</f>
        <v>3.4052790019899195</v>
      </c>
      <c r="T21" s="49">
        <f t="shared" ref="T21:T26" si="43">F21+M21</f>
        <v>7.2044452625225395</v>
      </c>
      <c r="U21" s="49">
        <f t="shared" ref="U21:U26" si="44">G21+N21</f>
        <v>64.678963978984129</v>
      </c>
      <c r="V21" s="49">
        <f t="shared" ref="V21:V26" si="45">H21+O21</f>
        <v>4.5403720026532257</v>
      </c>
      <c r="W21" s="214">
        <f t="shared" ref="W21:W26" si="46">I21+P21</f>
        <v>92.708970511988895</v>
      </c>
    </row>
    <row r="22" spans="1:23">
      <c r="A22" s="262"/>
      <c r="B22" s="24" t="s">
        <v>139</v>
      </c>
      <c r="C22" s="27">
        <v>1.8182342137111824</v>
      </c>
      <c r="D22" s="9">
        <v>1.8182342137111824</v>
      </c>
      <c r="E22" s="9">
        <v>0</v>
      </c>
      <c r="F22" s="9">
        <v>0</v>
      </c>
      <c r="G22" s="9">
        <v>56.365260625046659</v>
      </c>
      <c r="H22" s="9">
        <v>1.8182342137111824</v>
      </c>
      <c r="I22" s="199">
        <v>61.81996326618021</v>
      </c>
      <c r="J22" s="205">
        <v>11.163699601265405</v>
      </c>
      <c r="K22" s="9">
        <v>4.9616442672290688</v>
      </c>
      <c r="L22" s="9">
        <v>2.4808221336145344</v>
      </c>
      <c r="M22" s="9">
        <v>2.4808221336145344</v>
      </c>
      <c r="N22" s="9">
        <v>44.654798405061619</v>
      </c>
      <c r="O22" s="9">
        <v>3.7212332004218016</v>
      </c>
      <c r="P22" s="199">
        <v>69.463019741206978</v>
      </c>
      <c r="Q22" s="205">
        <f t="shared" ref="Q22:Q26" si="47">C22+J22</f>
        <v>12.981933814976587</v>
      </c>
      <c r="R22" s="9">
        <f t="shared" si="41"/>
        <v>6.7798784809402513</v>
      </c>
      <c r="S22" s="9">
        <f t="shared" si="42"/>
        <v>2.4808221336145344</v>
      </c>
      <c r="T22" s="9">
        <f t="shared" si="43"/>
        <v>2.4808221336145344</v>
      </c>
      <c r="U22" s="9">
        <f t="shared" si="44"/>
        <v>101.02005903010829</v>
      </c>
      <c r="V22" s="9">
        <f t="shared" si="45"/>
        <v>5.539467414132984</v>
      </c>
      <c r="W22" s="199">
        <f t="shared" si="46"/>
        <v>131.2829830073872</v>
      </c>
    </row>
    <row r="23" spans="1:23">
      <c r="A23" s="262"/>
      <c r="B23" s="24" t="s">
        <v>140</v>
      </c>
      <c r="C23" s="27">
        <v>0</v>
      </c>
      <c r="D23" s="9">
        <v>5.2891143654506996</v>
      </c>
      <c r="E23" s="9">
        <v>0</v>
      </c>
      <c r="F23" s="9">
        <v>1.7630381218168998</v>
      </c>
      <c r="G23" s="9">
        <v>54.654181776323895</v>
      </c>
      <c r="H23" s="9">
        <v>1.7630381218168998</v>
      </c>
      <c r="I23" s="199">
        <v>63.469372385408391</v>
      </c>
      <c r="J23" s="205">
        <v>4.5678726546524517</v>
      </c>
      <c r="K23" s="9">
        <v>4.5678726546524517</v>
      </c>
      <c r="L23" s="9">
        <v>3.425904490989339</v>
      </c>
      <c r="M23" s="9">
        <v>0</v>
      </c>
      <c r="N23" s="9">
        <v>58.240376346818756</v>
      </c>
      <c r="O23" s="9">
        <v>6.851808981978678</v>
      </c>
      <c r="P23" s="199">
        <v>77.653835129091675</v>
      </c>
      <c r="Q23" s="205">
        <f t="shared" si="47"/>
        <v>4.5678726546524517</v>
      </c>
      <c r="R23" s="9">
        <f t="shared" si="41"/>
        <v>9.8569870201031513</v>
      </c>
      <c r="S23" s="9">
        <f t="shared" si="42"/>
        <v>3.425904490989339</v>
      </c>
      <c r="T23" s="9">
        <f t="shared" si="43"/>
        <v>1.7630381218168998</v>
      </c>
      <c r="U23" s="9">
        <f t="shared" si="44"/>
        <v>112.89455812314264</v>
      </c>
      <c r="V23" s="9">
        <f t="shared" si="45"/>
        <v>8.6148471037955776</v>
      </c>
      <c r="W23" s="199">
        <f t="shared" si="46"/>
        <v>141.12320751450005</v>
      </c>
    </row>
    <row r="24" spans="1:23">
      <c r="A24" s="262"/>
      <c r="B24" s="24" t="s">
        <v>141</v>
      </c>
      <c r="C24" s="27">
        <v>0</v>
      </c>
      <c r="D24" s="9">
        <v>0</v>
      </c>
      <c r="E24" s="9">
        <v>0</v>
      </c>
      <c r="F24" s="9">
        <v>1.2450828349243206</v>
      </c>
      <c r="G24" s="9">
        <v>54.783644736670105</v>
      </c>
      <c r="H24" s="9">
        <v>0</v>
      </c>
      <c r="I24" s="199">
        <v>56.028727571594423</v>
      </c>
      <c r="J24" s="205">
        <v>7.563129739471786</v>
      </c>
      <c r="K24" s="9">
        <v>0.94539121743397325</v>
      </c>
      <c r="L24" s="9">
        <v>0.94539121743397325</v>
      </c>
      <c r="M24" s="9">
        <v>0.94539121743397325</v>
      </c>
      <c r="N24" s="9">
        <v>44.433387219396742</v>
      </c>
      <c r="O24" s="9">
        <v>2.8361736523019196</v>
      </c>
      <c r="P24" s="199">
        <v>57.668864263472372</v>
      </c>
      <c r="Q24" s="205">
        <f t="shared" si="47"/>
        <v>7.563129739471786</v>
      </c>
      <c r="R24" s="9">
        <f t="shared" si="41"/>
        <v>0.94539121743397325</v>
      </c>
      <c r="S24" s="9">
        <f t="shared" si="42"/>
        <v>0.94539121743397325</v>
      </c>
      <c r="T24" s="9">
        <f t="shared" si="43"/>
        <v>2.1904740523582937</v>
      </c>
      <c r="U24" s="9">
        <f t="shared" si="44"/>
        <v>99.217031956066847</v>
      </c>
      <c r="V24" s="9">
        <f t="shared" si="45"/>
        <v>2.8361736523019196</v>
      </c>
      <c r="W24" s="199">
        <f t="shared" si="46"/>
        <v>113.69759183506679</v>
      </c>
    </row>
    <row r="25" spans="1:23">
      <c r="A25" s="262"/>
      <c r="B25" s="24" t="s">
        <v>142</v>
      </c>
      <c r="C25" s="27">
        <v>2.2525709341899041</v>
      </c>
      <c r="D25" s="9">
        <v>1.126285467094952</v>
      </c>
      <c r="E25" s="9">
        <v>0</v>
      </c>
      <c r="F25" s="9">
        <v>0</v>
      </c>
      <c r="G25" s="9">
        <v>51.809131486367797</v>
      </c>
      <c r="H25" s="9">
        <v>4.5051418683798081</v>
      </c>
      <c r="I25" s="199">
        <v>59.693129756032462</v>
      </c>
      <c r="J25" s="205">
        <v>7.1141068777040841</v>
      </c>
      <c r="K25" s="9">
        <v>4.0652039301166196</v>
      </c>
      <c r="L25" s="9">
        <v>2.0326019650583098</v>
      </c>
      <c r="M25" s="9">
        <v>3.0489029475874645</v>
      </c>
      <c r="N25" s="9">
        <v>53.863952074045208</v>
      </c>
      <c r="O25" s="9">
        <v>3.0489029475874645</v>
      </c>
      <c r="P25" s="199">
        <v>73.173670742099148</v>
      </c>
      <c r="Q25" s="205">
        <f t="shared" si="47"/>
        <v>9.3666778118939877</v>
      </c>
      <c r="R25" s="9">
        <f t="shared" si="41"/>
        <v>5.1914893972115719</v>
      </c>
      <c r="S25" s="9">
        <f t="shared" si="42"/>
        <v>2.0326019650583098</v>
      </c>
      <c r="T25" s="9">
        <f t="shared" si="43"/>
        <v>3.0489029475874645</v>
      </c>
      <c r="U25" s="9">
        <f t="shared" si="44"/>
        <v>105.673083560413</v>
      </c>
      <c r="V25" s="9">
        <f t="shared" si="45"/>
        <v>7.5540448159672726</v>
      </c>
      <c r="W25" s="199">
        <f t="shared" si="46"/>
        <v>132.86680049813162</v>
      </c>
    </row>
    <row r="26" spans="1:23">
      <c r="A26" s="262"/>
      <c r="B26" s="24" t="s">
        <v>143</v>
      </c>
      <c r="C26" s="27">
        <v>1.8211799416639836</v>
      </c>
      <c r="D26" s="9">
        <v>0.91058997083199178</v>
      </c>
      <c r="E26" s="9">
        <v>0.91058997083199178</v>
      </c>
      <c r="F26" s="9">
        <v>2.7317699124959756</v>
      </c>
      <c r="G26" s="9">
        <v>61.920118016575444</v>
      </c>
      <c r="H26" s="9">
        <v>1.8211799416639836</v>
      </c>
      <c r="I26" s="199">
        <v>70.115427754063376</v>
      </c>
      <c r="J26" s="205">
        <v>4.5204865255282316</v>
      </c>
      <c r="K26" s="9">
        <v>3.0136576836854876</v>
      </c>
      <c r="L26" s="9">
        <v>0</v>
      </c>
      <c r="M26" s="9">
        <v>0</v>
      </c>
      <c r="N26" s="9">
        <v>66.300469041080731</v>
      </c>
      <c r="O26" s="9">
        <v>7.5341442092137187</v>
      </c>
      <c r="P26" s="199">
        <v>81.368757459508174</v>
      </c>
      <c r="Q26" s="205">
        <f t="shared" si="47"/>
        <v>6.3416664671922156</v>
      </c>
      <c r="R26" s="9">
        <f t="shared" si="41"/>
        <v>3.9242476545174796</v>
      </c>
      <c r="S26" s="9">
        <f t="shared" si="42"/>
        <v>0.91058997083199178</v>
      </c>
      <c r="T26" s="9">
        <f t="shared" si="43"/>
        <v>2.7317699124959756</v>
      </c>
      <c r="U26" s="9">
        <f t="shared" si="44"/>
        <v>128.22058705765619</v>
      </c>
      <c r="V26" s="9">
        <f t="shared" si="45"/>
        <v>9.3553241508777027</v>
      </c>
      <c r="W26" s="199">
        <f t="shared" si="46"/>
        <v>151.48418521357155</v>
      </c>
    </row>
    <row r="27" spans="1:23" ht="14.25" thickBot="1">
      <c r="A27" s="263"/>
      <c r="B27" s="56" t="s">
        <v>14</v>
      </c>
      <c r="C27" s="202">
        <f>SUM(C21:C26)</f>
        <v>7.4209653487710767</v>
      </c>
      <c r="D27" s="203">
        <f t="shared" ref="D27" si="48">SUM(D21:D26)</f>
        <v>9.1442240170888258</v>
      </c>
      <c r="E27" s="203">
        <f t="shared" ref="E27" si="49">SUM(E21:E26)</f>
        <v>0.91058997083199178</v>
      </c>
      <c r="F27" s="203">
        <f t="shared" ref="F27" si="50">SUM(F21:F26)</f>
        <v>7.2688711284432035</v>
      </c>
      <c r="G27" s="203">
        <f t="shared" ref="G27" si="51">SUM(G21:G26)</f>
        <v>314.69888260272205</v>
      </c>
      <c r="H27" s="203">
        <f t="shared" ref="H27" si="52">SUM(H21:H26)</f>
        <v>9.9075941455718723</v>
      </c>
      <c r="I27" s="204">
        <f t="shared" ref="I27" si="53">SUM(I21:I26)</f>
        <v>349.35112721342904</v>
      </c>
      <c r="J27" s="207">
        <f t="shared" ref="J27" si="54">SUM(J21:J26)</f>
        <v>42.874946403265106</v>
      </c>
      <c r="K27" s="203">
        <f t="shared" ref="K27" si="55">SUM(K21:K26)</f>
        <v>20.959048755107521</v>
      </c>
      <c r="L27" s="203">
        <f t="shared" ref="L27" si="56">SUM(L21:L26)</f>
        <v>12.289998809086077</v>
      </c>
      <c r="M27" s="203">
        <f t="shared" ref="M27" si="57">SUM(M21:M26)</f>
        <v>12.150581301952505</v>
      </c>
      <c r="N27" s="203">
        <f t="shared" ref="N27" si="58">SUM(N21:N26)</f>
        <v>297.00540110364904</v>
      </c>
      <c r="O27" s="203">
        <f t="shared" ref="O27" si="59">SUM(O21:O26)</f>
        <v>28.532634994156808</v>
      </c>
      <c r="P27" s="204">
        <f t="shared" ref="P27" si="60">SUM(P21:P26)</f>
        <v>413.81261136721707</v>
      </c>
      <c r="Q27" s="207">
        <f t="shared" ref="Q27" si="61">SUM(Q21:Q26)</f>
        <v>50.295911752036176</v>
      </c>
      <c r="R27" s="203">
        <f t="shared" ref="R27" si="62">SUM(R21:R26)</f>
        <v>30.103272772196345</v>
      </c>
      <c r="S27" s="203">
        <f t="shared" ref="S27" si="63">SUM(S21:S26)</f>
        <v>13.200588779918069</v>
      </c>
      <c r="T27" s="203">
        <f t="shared" ref="T27" si="64">SUM(T21:T26)</f>
        <v>19.419452430395708</v>
      </c>
      <c r="U27" s="203">
        <f t="shared" ref="U27" si="65">SUM(U21:U26)</f>
        <v>611.70428370637114</v>
      </c>
      <c r="V27" s="203">
        <f t="shared" ref="V27" si="66">SUM(V21:V26)</f>
        <v>38.440229139728686</v>
      </c>
      <c r="W27" s="204">
        <f t="shared" ref="W27" si="67">SUM(W21:W26)</f>
        <v>763.16373858064605</v>
      </c>
    </row>
    <row r="28" spans="1:23">
      <c r="A28" s="262" t="s">
        <v>17</v>
      </c>
      <c r="B28" s="37" t="s">
        <v>138</v>
      </c>
      <c r="C28" s="29">
        <v>2.1394450185846776</v>
      </c>
      <c r="D28" s="48">
        <v>2.1394450185846776</v>
      </c>
      <c r="E28" s="48">
        <v>2.1394450185846776</v>
      </c>
      <c r="F28" s="48">
        <v>0</v>
      </c>
      <c r="G28" s="48">
        <v>36.370565315939523</v>
      </c>
      <c r="H28" s="48">
        <v>0</v>
      </c>
      <c r="I28" s="212">
        <v>42.788900371693558</v>
      </c>
      <c r="J28" s="213">
        <v>5.820807838977359</v>
      </c>
      <c r="K28" s="48">
        <v>4.656646271181887</v>
      </c>
      <c r="L28" s="48">
        <v>1.1641615677954718</v>
      </c>
      <c r="M28" s="48">
        <v>3.492484703386415</v>
      </c>
      <c r="N28" s="48">
        <v>37.253170169455096</v>
      </c>
      <c r="O28" s="48">
        <v>3.492484703386415</v>
      </c>
      <c r="P28" s="212">
        <v>55.879755254182648</v>
      </c>
      <c r="Q28" s="215">
        <f>C28+J28</f>
        <v>7.9602528575620362</v>
      </c>
      <c r="R28" s="49">
        <f t="shared" ref="R28:R33" si="68">D28+K28</f>
        <v>6.7960912897665651</v>
      </c>
      <c r="S28" s="49">
        <f t="shared" ref="S28:S33" si="69">E28+L28</f>
        <v>3.3036065863801491</v>
      </c>
      <c r="T28" s="49">
        <f t="shared" ref="T28:T33" si="70">F28+M28</f>
        <v>3.492484703386415</v>
      </c>
      <c r="U28" s="49">
        <f t="shared" ref="U28:U33" si="71">G28+N28</f>
        <v>73.623735485394619</v>
      </c>
      <c r="V28" s="49">
        <f t="shared" ref="V28:V33" si="72">H28+O28</f>
        <v>3.492484703386415</v>
      </c>
      <c r="W28" s="214">
        <f t="shared" ref="W28:W33" si="73">I28+P28</f>
        <v>98.668655625876198</v>
      </c>
    </row>
    <row r="29" spans="1:23">
      <c r="A29" s="262"/>
      <c r="B29" s="24" t="s">
        <v>139</v>
      </c>
      <c r="C29" s="27">
        <v>2.8562766451307158</v>
      </c>
      <c r="D29" s="9">
        <v>0</v>
      </c>
      <c r="E29" s="9">
        <v>0</v>
      </c>
      <c r="F29" s="9">
        <v>0</v>
      </c>
      <c r="G29" s="9">
        <v>42.84414967696074</v>
      </c>
      <c r="H29" s="9">
        <v>5.7125532902614315</v>
      </c>
      <c r="I29" s="199">
        <v>51.412979612352885</v>
      </c>
      <c r="J29" s="205">
        <v>3.863615732723523</v>
      </c>
      <c r="K29" s="9">
        <v>10.302975287262727</v>
      </c>
      <c r="L29" s="9">
        <v>7.727231465447046</v>
      </c>
      <c r="M29" s="9">
        <v>3.863615732723523</v>
      </c>
      <c r="N29" s="9">
        <v>45.075516881774433</v>
      </c>
      <c r="O29" s="9">
        <v>3.863615732723523</v>
      </c>
      <c r="P29" s="199">
        <v>74.696570832654771</v>
      </c>
      <c r="Q29" s="205">
        <f t="shared" ref="Q29:Q33" si="74">C29+J29</f>
        <v>6.7198923778542383</v>
      </c>
      <c r="R29" s="9">
        <f t="shared" si="68"/>
        <v>10.302975287262727</v>
      </c>
      <c r="S29" s="9">
        <f t="shared" si="69"/>
        <v>7.727231465447046</v>
      </c>
      <c r="T29" s="9">
        <f t="shared" si="70"/>
        <v>3.863615732723523</v>
      </c>
      <c r="U29" s="9">
        <f t="shared" si="71"/>
        <v>87.919666558735173</v>
      </c>
      <c r="V29" s="9">
        <f t="shared" si="72"/>
        <v>9.5761690229849545</v>
      </c>
      <c r="W29" s="199">
        <f t="shared" si="73"/>
        <v>126.10955044500766</v>
      </c>
    </row>
    <row r="30" spans="1:23">
      <c r="A30" s="262"/>
      <c r="B30" s="24" t="s">
        <v>140</v>
      </c>
      <c r="C30" s="27">
        <v>2.1225503626056073</v>
      </c>
      <c r="D30" s="9">
        <v>0</v>
      </c>
      <c r="E30" s="9">
        <v>0</v>
      </c>
      <c r="F30" s="9">
        <v>0</v>
      </c>
      <c r="G30" s="9">
        <v>50.941208702534574</v>
      </c>
      <c r="H30" s="9">
        <v>6.3676510878168218</v>
      </c>
      <c r="I30" s="199">
        <v>59.431410152957007</v>
      </c>
      <c r="J30" s="205">
        <v>9.2778665634652278</v>
      </c>
      <c r="K30" s="9">
        <v>7.9524570543987663</v>
      </c>
      <c r="L30" s="9">
        <v>1.325409509066461</v>
      </c>
      <c r="M30" s="9">
        <v>1.325409509066461</v>
      </c>
      <c r="N30" s="9">
        <v>50.365561344525517</v>
      </c>
      <c r="O30" s="9">
        <v>3.9762285271993831</v>
      </c>
      <c r="P30" s="199">
        <v>74.222932507721808</v>
      </c>
      <c r="Q30" s="205">
        <f t="shared" si="74"/>
        <v>11.400416926070836</v>
      </c>
      <c r="R30" s="9">
        <f t="shared" si="68"/>
        <v>7.9524570543987663</v>
      </c>
      <c r="S30" s="9">
        <f t="shared" si="69"/>
        <v>1.325409509066461</v>
      </c>
      <c r="T30" s="9">
        <f t="shared" si="70"/>
        <v>1.325409509066461</v>
      </c>
      <c r="U30" s="9">
        <f t="shared" si="71"/>
        <v>101.3067700470601</v>
      </c>
      <c r="V30" s="9">
        <f t="shared" si="72"/>
        <v>10.343879615016204</v>
      </c>
      <c r="W30" s="199">
        <f t="shared" si="73"/>
        <v>133.65434266067882</v>
      </c>
    </row>
    <row r="31" spans="1:23">
      <c r="A31" s="262"/>
      <c r="B31" s="24" t="s">
        <v>141</v>
      </c>
      <c r="C31" s="27">
        <v>3.0798737683440511</v>
      </c>
      <c r="D31" s="9">
        <v>1.5399368841720256</v>
      </c>
      <c r="E31" s="9">
        <v>0</v>
      </c>
      <c r="F31" s="9">
        <v>0</v>
      </c>
      <c r="G31" s="9">
        <v>36.958485220128615</v>
      </c>
      <c r="H31" s="9">
        <v>3.0798737683440511</v>
      </c>
      <c r="I31" s="199">
        <v>44.658169640988746</v>
      </c>
      <c r="J31" s="205">
        <v>12.884492299641275</v>
      </c>
      <c r="K31" s="9">
        <v>2.1474153832735459</v>
      </c>
      <c r="L31" s="9">
        <v>0</v>
      </c>
      <c r="M31" s="9">
        <v>1.0737076916367729</v>
      </c>
      <c r="N31" s="9">
        <v>53.685384581838647</v>
      </c>
      <c r="O31" s="9">
        <v>2.1474153832735459</v>
      </c>
      <c r="P31" s="199">
        <v>71.938415339663777</v>
      </c>
      <c r="Q31" s="205">
        <f t="shared" si="74"/>
        <v>15.964366067985326</v>
      </c>
      <c r="R31" s="9">
        <f t="shared" si="68"/>
        <v>3.6873522674455712</v>
      </c>
      <c r="S31" s="9">
        <f t="shared" si="69"/>
        <v>0</v>
      </c>
      <c r="T31" s="9">
        <f t="shared" si="70"/>
        <v>1.0737076916367729</v>
      </c>
      <c r="U31" s="9">
        <f t="shared" si="71"/>
        <v>90.64386980196727</v>
      </c>
      <c r="V31" s="9">
        <f t="shared" si="72"/>
        <v>5.2272891516175974</v>
      </c>
      <c r="W31" s="199">
        <f t="shared" si="73"/>
        <v>116.59658498065252</v>
      </c>
    </row>
    <row r="32" spans="1:23">
      <c r="A32" s="262"/>
      <c r="B32" s="24" t="s">
        <v>142</v>
      </c>
      <c r="C32" s="27">
        <v>1.1137351067123848</v>
      </c>
      <c r="D32" s="9">
        <v>1.1137351067123848</v>
      </c>
      <c r="E32" s="9">
        <v>3.3412053201371545</v>
      </c>
      <c r="F32" s="9">
        <v>3.3412053201371545</v>
      </c>
      <c r="G32" s="9">
        <v>45.663139375207777</v>
      </c>
      <c r="H32" s="9">
        <v>4.4549404268495394</v>
      </c>
      <c r="I32" s="199">
        <v>59.027960655756395</v>
      </c>
      <c r="J32" s="205">
        <v>10.336858153529569</v>
      </c>
      <c r="K32" s="9">
        <v>6.8912387690197123</v>
      </c>
      <c r="L32" s="9">
        <v>2.2970795896732374</v>
      </c>
      <c r="M32" s="9">
        <v>2.2970795896732374</v>
      </c>
      <c r="N32" s="9">
        <v>52.83283056248446</v>
      </c>
      <c r="O32" s="9">
        <v>3.4456193845098562</v>
      </c>
      <c r="P32" s="199">
        <v>78.100706048890075</v>
      </c>
      <c r="Q32" s="205">
        <f t="shared" si="74"/>
        <v>11.450593260241954</v>
      </c>
      <c r="R32" s="9">
        <f t="shared" si="68"/>
        <v>8.0049738757320981</v>
      </c>
      <c r="S32" s="9">
        <f t="shared" si="69"/>
        <v>5.638284909810392</v>
      </c>
      <c r="T32" s="9">
        <f t="shared" si="70"/>
        <v>5.638284909810392</v>
      </c>
      <c r="U32" s="9">
        <f t="shared" si="71"/>
        <v>98.495969937692237</v>
      </c>
      <c r="V32" s="9">
        <f t="shared" si="72"/>
        <v>7.9005598113593951</v>
      </c>
      <c r="W32" s="199">
        <f t="shared" si="73"/>
        <v>137.12866670464646</v>
      </c>
    </row>
    <row r="33" spans="1:24">
      <c r="A33" s="262"/>
      <c r="B33" s="24" t="s">
        <v>143</v>
      </c>
      <c r="C33" s="27">
        <v>5.2133269197843068</v>
      </c>
      <c r="D33" s="9">
        <v>2.0853307679137227</v>
      </c>
      <c r="E33" s="9">
        <v>3.1279961518705841</v>
      </c>
      <c r="F33" s="9">
        <v>6.2559923037411682</v>
      </c>
      <c r="G33" s="9">
        <v>46.919942278058762</v>
      </c>
      <c r="H33" s="9">
        <v>2.0853307679137227</v>
      </c>
      <c r="I33" s="199">
        <v>65.687919189282269</v>
      </c>
      <c r="J33" s="205">
        <v>10.627249544386757</v>
      </c>
      <c r="K33" s="9">
        <v>6.0727140253638616</v>
      </c>
      <c r="L33" s="9">
        <v>1.5181785063409654</v>
      </c>
      <c r="M33" s="9">
        <v>3.0363570126819308</v>
      </c>
      <c r="N33" s="9">
        <v>68.318032785343448</v>
      </c>
      <c r="O33" s="9">
        <v>4.5545355190228962</v>
      </c>
      <c r="P33" s="199">
        <v>94.127067393139853</v>
      </c>
      <c r="Q33" s="205">
        <f t="shared" si="74"/>
        <v>15.840576464171065</v>
      </c>
      <c r="R33" s="9">
        <f t="shared" si="68"/>
        <v>8.1580447932775844</v>
      </c>
      <c r="S33" s="9">
        <f t="shared" si="69"/>
        <v>4.6461746582115495</v>
      </c>
      <c r="T33" s="9">
        <f t="shared" si="70"/>
        <v>9.292349316423099</v>
      </c>
      <c r="U33" s="9">
        <f t="shared" si="71"/>
        <v>115.23797506340222</v>
      </c>
      <c r="V33" s="9">
        <f t="shared" si="72"/>
        <v>6.639866286936619</v>
      </c>
      <c r="W33" s="199">
        <f t="shared" si="73"/>
        <v>159.81498658242214</v>
      </c>
    </row>
    <row r="34" spans="1:24" ht="14.25" thickBot="1">
      <c r="A34" s="262"/>
      <c r="B34" s="64" t="s">
        <v>14</v>
      </c>
      <c r="C34" s="216">
        <f>SUM(C28:C33)</f>
        <v>16.525207821161743</v>
      </c>
      <c r="D34" s="217">
        <f t="shared" ref="D34" si="75">SUM(D28:D33)</f>
        <v>6.878447777382811</v>
      </c>
      <c r="E34" s="217">
        <f t="shared" ref="E34" si="76">SUM(E28:E33)</f>
        <v>8.6086464905924167</v>
      </c>
      <c r="F34" s="217">
        <f t="shared" ref="F34" si="77">SUM(F28:F33)</f>
        <v>9.5971976238783228</v>
      </c>
      <c r="G34" s="217">
        <f t="shared" ref="G34" si="78">SUM(G28:G33)</f>
        <v>259.69749056883001</v>
      </c>
      <c r="H34" s="217">
        <f t="shared" ref="H34" si="79">SUM(H28:H33)</f>
        <v>21.700349341185564</v>
      </c>
      <c r="I34" s="218">
        <f t="shared" ref="I34" si="80">SUM(I28:I33)</f>
        <v>323.00733962303082</v>
      </c>
      <c r="J34" s="219">
        <f t="shared" ref="J34" si="81">SUM(J28:J33)</f>
        <v>52.810890132723713</v>
      </c>
      <c r="K34" s="217">
        <f t="shared" ref="K34" si="82">SUM(K28:K33)</f>
        <v>38.0234467905005</v>
      </c>
      <c r="L34" s="217">
        <f t="shared" ref="L34" si="83">SUM(L28:L33)</f>
        <v>14.032060638323181</v>
      </c>
      <c r="M34" s="217">
        <f t="shared" ref="M34" si="84">SUM(M28:M33)</f>
        <v>15.08865423916834</v>
      </c>
      <c r="N34" s="217">
        <f t="shared" ref="N34" si="85">SUM(N28:N33)</f>
        <v>307.53049632542161</v>
      </c>
      <c r="O34" s="217">
        <f t="shared" ref="O34" si="86">SUM(O28:O33)</f>
        <v>21.479899250115619</v>
      </c>
      <c r="P34" s="218">
        <f t="shared" ref="P34" si="87">SUM(P28:P33)</f>
        <v>448.96544737625288</v>
      </c>
      <c r="Q34" s="219">
        <f t="shared" ref="Q34" si="88">SUM(Q28:Q33)</f>
        <v>69.336097953885456</v>
      </c>
      <c r="R34" s="217">
        <f t="shared" ref="R34" si="89">SUM(R28:R33)</f>
        <v>44.901894567883311</v>
      </c>
      <c r="S34" s="217">
        <f t="shared" ref="S34" si="90">SUM(S28:S33)</f>
        <v>22.640707128915597</v>
      </c>
      <c r="T34" s="217">
        <f t="shared" ref="T34" si="91">SUM(T28:T33)</f>
        <v>24.685851863046665</v>
      </c>
      <c r="U34" s="217">
        <f t="shared" ref="U34" si="92">SUM(U28:U33)</f>
        <v>567.22798689425156</v>
      </c>
      <c r="V34" s="217">
        <f t="shared" ref="V34" si="93">SUM(V28:V33)</f>
        <v>43.180248591301179</v>
      </c>
      <c r="W34" s="218">
        <f t="shared" ref="W34" si="94">SUM(W28:W33)</f>
        <v>771.9727869992837</v>
      </c>
    </row>
    <row r="35" spans="1:24">
      <c r="A35" s="261" t="s">
        <v>3</v>
      </c>
      <c r="B35" s="139" t="s">
        <v>138</v>
      </c>
      <c r="C35" s="220">
        <f>C7+C14+C21+C28</f>
        <v>5.4610534123977157</v>
      </c>
      <c r="D35" s="221">
        <f t="shared" ref="D35:P35" si="95">D7+D14+D21+D28</f>
        <v>7.6992057412485444</v>
      </c>
      <c r="E35" s="221">
        <f t="shared" si="95"/>
        <v>4.6508667439559019</v>
      </c>
      <c r="F35" s="221">
        <f t="shared" si="95"/>
        <v>1.5289802592060073</v>
      </c>
      <c r="G35" s="221">
        <f t="shared" si="95"/>
        <v>97.722259180363807</v>
      </c>
      <c r="H35" s="221">
        <f t="shared" si="95"/>
        <v>2.6903941493450301</v>
      </c>
      <c r="I35" s="222">
        <f t="shared" si="95"/>
        <v>119.75275948651699</v>
      </c>
      <c r="J35" s="223">
        <f t="shared" si="95"/>
        <v>23.259231925105624</v>
      </c>
      <c r="K35" s="221">
        <f t="shared" si="95"/>
        <v>10.715315348870227</v>
      </c>
      <c r="L35" s="221">
        <f t="shared" si="95"/>
        <v>6.2621155815266443</v>
      </c>
      <c r="M35" s="221">
        <f t="shared" si="95"/>
        <v>9.167949706702947</v>
      </c>
      <c r="N35" s="221">
        <f t="shared" si="95"/>
        <v>96.822204884811129</v>
      </c>
      <c r="O35" s="221">
        <f t="shared" si="95"/>
        <v>9.8399092758674342</v>
      </c>
      <c r="P35" s="222">
        <f t="shared" si="95"/>
        <v>156.06672672288403</v>
      </c>
      <c r="Q35" s="215">
        <f>C35+J35</f>
        <v>28.720285337503341</v>
      </c>
      <c r="R35" s="49">
        <f t="shared" ref="R35:R40" si="96">D35+K35</f>
        <v>18.414521090118772</v>
      </c>
      <c r="S35" s="49">
        <f t="shared" ref="S35:S40" si="97">E35+L35</f>
        <v>10.912982325482545</v>
      </c>
      <c r="T35" s="49">
        <f t="shared" ref="T35:T40" si="98">F35+M35</f>
        <v>10.696929965908954</v>
      </c>
      <c r="U35" s="49">
        <f t="shared" ref="U35:U40" si="99">G35+N35</f>
        <v>194.54446406517494</v>
      </c>
      <c r="V35" s="49">
        <f t="shared" ref="V35:V40" si="100">H35+O35</f>
        <v>12.530303425212464</v>
      </c>
      <c r="W35" s="214">
        <f t="shared" ref="W35:W40" si="101">I35+P35</f>
        <v>275.81948620940102</v>
      </c>
    </row>
    <row r="36" spans="1:24">
      <c r="A36" s="262"/>
      <c r="B36" s="24" t="s">
        <v>139</v>
      </c>
      <c r="C36" s="200">
        <f t="shared" ref="C36:P40" si="102">C8+C15+C22+C29</f>
        <v>5.3877901904572987</v>
      </c>
      <c r="D36" s="198">
        <f t="shared" si="102"/>
        <v>3.7311742296075776</v>
      </c>
      <c r="E36" s="198">
        <f t="shared" si="102"/>
        <v>0</v>
      </c>
      <c r="F36" s="198">
        <f t="shared" si="102"/>
        <v>0.23775977720513355</v>
      </c>
      <c r="G36" s="198">
        <f t="shared" si="102"/>
        <v>148.92412711880303</v>
      </c>
      <c r="H36" s="198">
        <f t="shared" si="102"/>
        <v>11.594427312970538</v>
      </c>
      <c r="I36" s="201">
        <f t="shared" si="102"/>
        <v>169.87527862904358</v>
      </c>
      <c r="J36" s="206">
        <f t="shared" si="102"/>
        <v>22.772583243689198</v>
      </c>
      <c r="K36" s="198">
        <f t="shared" si="102"/>
        <v>21.15768584287359</v>
      </c>
      <c r="L36" s="198">
        <f t="shared" si="102"/>
        <v>13.692078882579725</v>
      </c>
      <c r="M36" s="198">
        <f t="shared" si="102"/>
        <v>11.978431707165193</v>
      </c>
      <c r="N36" s="198">
        <f t="shared" si="102"/>
        <v>126.12500280734545</v>
      </c>
      <c r="O36" s="198">
        <f t="shared" si="102"/>
        <v>9.734817490454315</v>
      </c>
      <c r="P36" s="201">
        <f t="shared" si="102"/>
        <v>205.46059997410751</v>
      </c>
      <c r="Q36" s="205">
        <f t="shared" ref="Q36:Q40" si="103">C36+J36</f>
        <v>28.160373434146496</v>
      </c>
      <c r="R36" s="9">
        <f t="shared" si="96"/>
        <v>24.888860072481169</v>
      </c>
      <c r="S36" s="9">
        <f t="shared" si="97"/>
        <v>13.692078882579725</v>
      </c>
      <c r="T36" s="9">
        <f t="shared" si="98"/>
        <v>12.216191484370325</v>
      </c>
      <c r="U36" s="9">
        <f t="shared" si="99"/>
        <v>275.04912992614845</v>
      </c>
      <c r="V36" s="9">
        <f t="shared" si="100"/>
        <v>21.329244803424853</v>
      </c>
      <c r="W36" s="199">
        <f t="shared" si="101"/>
        <v>375.33587860315106</v>
      </c>
    </row>
    <row r="37" spans="1:24">
      <c r="A37" s="262"/>
      <c r="B37" s="24" t="s">
        <v>140</v>
      </c>
      <c r="C37" s="200">
        <f t="shared" si="102"/>
        <v>2.1225503626056073</v>
      </c>
      <c r="D37" s="198">
        <f t="shared" si="102"/>
        <v>6.254036126771382</v>
      </c>
      <c r="E37" s="198">
        <f t="shared" si="102"/>
        <v>0</v>
      </c>
      <c r="F37" s="198">
        <f t="shared" si="102"/>
        <v>2.0846787089237937</v>
      </c>
      <c r="G37" s="198">
        <f t="shared" si="102"/>
        <v>162.2898725210234</v>
      </c>
      <c r="H37" s="198">
        <f t="shared" si="102"/>
        <v>9.6732634967319289</v>
      </c>
      <c r="I37" s="201">
        <f t="shared" si="102"/>
        <v>182.42440121605611</v>
      </c>
      <c r="J37" s="206">
        <f t="shared" si="102"/>
        <v>20.924174824476502</v>
      </c>
      <c r="K37" s="198">
        <f t="shared" si="102"/>
        <v>16.24703985602692</v>
      </c>
      <c r="L37" s="198">
        <f t="shared" si="102"/>
        <v>9.4534140848236081</v>
      </c>
      <c r="M37" s="198">
        <f t="shared" si="102"/>
        <v>1.725679675866149</v>
      </c>
      <c r="N37" s="198">
        <f t="shared" si="102"/>
        <v>156.37905666446454</v>
      </c>
      <c r="O37" s="198">
        <f t="shared" si="102"/>
        <v>13.37922263496181</v>
      </c>
      <c r="P37" s="201">
        <f t="shared" si="102"/>
        <v>218.10858774061956</v>
      </c>
      <c r="Q37" s="205">
        <f t="shared" si="103"/>
        <v>23.04672518708211</v>
      </c>
      <c r="R37" s="9">
        <f t="shared" si="96"/>
        <v>22.501075982798302</v>
      </c>
      <c r="S37" s="9">
        <f t="shared" si="97"/>
        <v>9.4534140848236081</v>
      </c>
      <c r="T37" s="9">
        <f t="shared" si="98"/>
        <v>3.8103583847899429</v>
      </c>
      <c r="U37" s="9">
        <f t="shared" si="99"/>
        <v>318.66892918548797</v>
      </c>
      <c r="V37" s="9">
        <f t="shared" si="100"/>
        <v>23.05248613169374</v>
      </c>
      <c r="W37" s="199">
        <f t="shared" si="101"/>
        <v>400.53298895667569</v>
      </c>
    </row>
    <row r="38" spans="1:24">
      <c r="A38" s="262"/>
      <c r="B38" s="24" t="s">
        <v>141</v>
      </c>
      <c r="C38" s="200">
        <f t="shared" si="102"/>
        <v>3.2991011506150034</v>
      </c>
      <c r="D38" s="198">
        <f t="shared" si="102"/>
        <v>2.8923883886373023</v>
      </c>
      <c r="E38" s="198">
        <f t="shared" si="102"/>
        <v>0.21922738227095237</v>
      </c>
      <c r="F38" s="198">
        <f t="shared" si="102"/>
        <v>4.6447552015072944</v>
      </c>
      <c r="G38" s="198">
        <f t="shared" si="102"/>
        <v>140.28533115695686</v>
      </c>
      <c r="H38" s="198">
        <f t="shared" si="102"/>
        <v>4.8707800373512331</v>
      </c>
      <c r="I38" s="201">
        <f t="shared" si="102"/>
        <v>156.21158331733864</v>
      </c>
      <c r="J38" s="206">
        <f t="shared" si="102"/>
        <v>31.89760382313321</v>
      </c>
      <c r="K38" s="198">
        <f t="shared" si="102"/>
        <v>8.0262549585066481</v>
      </c>
      <c r="L38" s="198">
        <f t="shared" si="102"/>
        <v>2.0562284872973593</v>
      </c>
      <c r="M38" s="198">
        <f t="shared" si="102"/>
        <v>3.7685256502390128</v>
      </c>
      <c r="N38" s="198">
        <f t="shared" si="102"/>
        <v>145.48393252595082</v>
      </c>
      <c r="O38" s="198">
        <f t="shared" si="102"/>
        <v>7.0478476424494021</v>
      </c>
      <c r="P38" s="201">
        <f t="shared" si="102"/>
        <v>198.28039308757644</v>
      </c>
      <c r="Q38" s="205">
        <f t="shared" si="103"/>
        <v>35.196704973748211</v>
      </c>
      <c r="R38" s="9">
        <f t="shared" si="96"/>
        <v>10.91864334714395</v>
      </c>
      <c r="S38" s="9">
        <f t="shared" si="97"/>
        <v>2.2754558695683116</v>
      </c>
      <c r="T38" s="9">
        <f t="shared" si="98"/>
        <v>8.4132808517463076</v>
      </c>
      <c r="U38" s="9">
        <f t="shared" si="99"/>
        <v>285.76926368290765</v>
      </c>
      <c r="V38" s="9">
        <f t="shared" si="100"/>
        <v>11.918627679800636</v>
      </c>
      <c r="W38" s="199">
        <f t="shared" si="101"/>
        <v>354.49197640491508</v>
      </c>
    </row>
    <row r="39" spans="1:24">
      <c r="A39" s="262"/>
      <c r="B39" s="24" t="s">
        <v>142</v>
      </c>
      <c r="C39" s="200">
        <f t="shared" si="102"/>
        <v>5.7843727459544994</v>
      </c>
      <c r="D39" s="198">
        <f t="shared" si="102"/>
        <v>3.9894318264183637</v>
      </c>
      <c r="E39" s="198">
        <f t="shared" si="102"/>
        <v>5.2188941251044438</v>
      </c>
      <c r="F39" s="198">
        <f t="shared" si="102"/>
        <v>6.1577385275880889</v>
      </c>
      <c r="G39" s="198">
        <f t="shared" si="102"/>
        <v>149.57534872722442</v>
      </c>
      <c r="H39" s="198">
        <f t="shared" si="102"/>
        <v>12.857371302850126</v>
      </c>
      <c r="I39" s="201">
        <f t="shared" si="102"/>
        <v>183.58315725513995</v>
      </c>
      <c r="J39" s="206">
        <f t="shared" si="102"/>
        <v>26.702436725138377</v>
      </c>
      <c r="K39" s="198">
        <f t="shared" si="102"/>
        <v>14.201585665412814</v>
      </c>
      <c r="L39" s="198">
        <f t="shared" si="102"/>
        <v>6.1373316842107908</v>
      </c>
      <c r="M39" s="198">
        <f t="shared" si="102"/>
        <v>12.434025586981107</v>
      </c>
      <c r="N39" s="198">
        <f t="shared" si="102"/>
        <v>159.2024484361439</v>
      </c>
      <c r="O39" s="198">
        <f t="shared" si="102"/>
        <v>10.821379620465963</v>
      </c>
      <c r="P39" s="201">
        <f t="shared" si="102"/>
        <v>229.49920771835292</v>
      </c>
      <c r="Q39" s="205">
        <f t="shared" si="103"/>
        <v>32.486809471092876</v>
      </c>
      <c r="R39" s="9">
        <f t="shared" si="96"/>
        <v>18.191017491831179</v>
      </c>
      <c r="S39" s="9">
        <f t="shared" si="97"/>
        <v>11.356225809315234</v>
      </c>
      <c r="T39" s="9">
        <f t="shared" si="98"/>
        <v>18.591764114569195</v>
      </c>
      <c r="U39" s="9">
        <f t="shared" si="99"/>
        <v>308.77779716336829</v>
      </c>
      <c r="V39" s="9">
        <f t="shared" si="100"/>
        <v>23.678750923316088</v>
      </c>
      <c r="W39" s="199">
        <f t="shared" si="101"/>
        <v>413.08236497349287</v>
      </c>
    </row>
    <row r="40" spans="1:24">
      <c r="A40" s="262"/>
      <c r="B40" s="24" t="s">
        <v>143</v>
      </c>
      <c r="C40" s="200">
        <f t="shared" si="102"/>
        <v>7.2819385452973888</v>
      </c>
      <c r="D40" s="198">
        <f t="shared" si="102"/>
        <v>5.3804077810746183</v>
      </c>
      <c r="E40" s="198">
        <f t="shared" si="102"/>
        <v>5.8494088534897735</v>
      </c>
      <c r="F40" s="198">
        <f t="shared" si="102"/>
        <v>11.12481757471695</v>
      </c>
      <c r="G40" s="198">
        <f t="shared" si="102"/>
        <v>170.89346663439207</v>
      </c>
      <c r="H40" s="198">
        <f t="shared" si="102"/>
        <v>7.3595254311465119</v>
      </c>
      <c r="I40" s="201">
        <f t="shared" si="102"/>
        <v>207.88956482011733</v>
      </c>
      <c r="J40" s="206">
        <f t="shared" si="102"/>
        <v>28.272392714367573</v>
      </c>
      <c r="K40" s="198">
        <f t="shared" si="102"/>
        <v>12.161851641437448</v>
      </c>
      <c r="L40" s="198">
        <f t="shared" si="102"/>
        <v>3.0559184725350148</v>
      </c>
      <c r="M40" s="198">
        <f t="shared" si="102"/>
        <v>6.4693384707169583</v>
      </c>
      <c r="N40" s="198">
        <f t="shared" si="102"/>
        <v>206.64251257550393</v>
      </c>
      <c r="O40" s="198">
        <f t="shared" si="102"/>
        <v>18.239639593012811</v>
      </c>
      <c r="P40" s="201">
        <f t="shared" si="102"/>
        <v>274.84165346757368</v>
      </c>
      <c r="Q40" s="205">
        <f t="shared" si="103"/>
        <v>35.554331259664963</v>
      </c>
      <c r="R40" s="9">
        <f t="shared" si="96"/>
        <v>17.542259422512068</v>
      </c>
      <c r="S40" s="9">
        <f t="shared" si="97"/>
        <v>8.9053273260247892</v>
      </c>
      <c r="T40" s="9">
        <f t="shared" si="98"/>
        <v>17.594156045433909</v>
      </c>
      <c r="U40" s="9">
        <f t="shared" si="99"/>
        <v>377.53597920989603</v>
      </c>
      <c r="V40" s="9">
        <f t="shared" si="100"/>
        <v>25.599165024159323</v>
      </c>
      <c r="W40" s="199">
        <f t="shared" si="101"/>
        <v>482.73121828769104</v>
      </c>
    </row>
    <row r="41" spans="1:24" ht="14.25" thickBot="1">
      <c r="A41" s="263"/>
      <c r="B41" s="56" t="s">
        <v>14</v>
      </c>
      <c r="C41" s="202">
        <f>SUM(C35:C40)</f>
        <v>29.336806407327511</v>
      </c>
      <c r="D41" s="203">
        <f t="shared" ref="D41" si="104">SUM(D35:D40)</f>
        <v>29.94664409375779</v>
      </c>
      <c r="E41" s="203">
        <f t="shared" ref="E41" si="105">SUM(E35:E40)</f>
        <v>15.938397104821071</v>
      </c>
      <c r="F41" s="203">
        <f t="shared" ref="F41" si="106">SUM(F35:F40)</f>
        <v>25.778730049147271</v>
      </c>
      <c r="G41" s="203">
        <f t="shared" ref="G41" si="107">SUM(G35:G40)</f>
        <v>869.69040533876364</v>
      </c>
      <c r="H41" s="203">
        <f t="shared" ref="H41" si="108">SUM(H35:H40)</f>
        <v>49.04576173039537</v>
      </c>
      <c r="I41" s="204">
        <f t="shared" ref="I41" si="109">SUM(I35:I40)</f>
        <v>1019.7367447242127</v>
      </c>
      <c r="J41" s="207">
        <f t="shared" ref="J41" si="110">SUM(J35:J40)</f>
        <v>153.82842325591048</v>
      </c>
      <c r="K41" s="203">
        <f t="shared" ref="K41" si="111">SUM(K35:K40)</f>
        <v>82.509733313127654</v>
      </c>
      <c r="L41" s="203">
        <f t="shared" ref="L41" si="112">SUM(L35:L40)</f>
        <v>40.657087192973144</v>
      </c>
      <c r="M41" s="203">
        <f t="shared" ref="M41" si="113">SUM(M35:M40)</f>
        <v>45.543950797671364</v>
      </c>
      <c r="N41" s="203">
        <f t="shared" ref="N41" si="114">SUM(N35:N40)</f>
        <v>890.65515789421977</v>
      </c>
      <c r="O41" s="203">
        <f t="shared" ref="O41" si="115">SUM(O35:O40)</f>
        <v>69.062816257211736</v>
      </c>
      <c r="P41" s="204">
        <f t="shared" ref="P41" si="116">SUM(P35:P40)</f>
        <v>1282.257168711114</v>
      </c>
      <c r="Q41" s="207">
        <f t="shared" ref="Q41" si="117">SUM(Q35:Q40)</f>
        <v>183.16522966323799</v>
      </c>
      <c r="R41" s="203">
        <f t="shared" ref="R41" si="118">SUM(R35:R40)</f>
        <v>112.45637740688545</v>
      </c>
      <c r="S41" s="203">
        <f t="shared" ref="S41" si="119">SUM(S35:S40)</f>
        <v>56.595484297794215</v>
      </c>
      <c r="T41" s="203">
        <f t="shared" ref="T41" si="120">SUM(T35:T40)</f>
        <v>71.322680846818628</v>
      </c>
      <c r="U41" s="203">
        <f t="shared" ref="U41" si="121">SUM(U35:U40)</f>
        <v>1760.3455632329833</v>
      </c>
      <c r="V41" s="203">
        <f t="shared" ref="V41" si="122">SUM(V35:V40)</f>
        <v>118.10857798760711</v>
      </c>
      <c r="W41" s="204">
        <f t="shared" ref="W41" si="123">SUM(W35:W40)</f>
        <v>2301.9939134353272</v>
      </c>
    </row>
    <row r="42" spans="1:24" ht="14.25" thickBot="1">
      <c r="I42" s="154"/>
      <c r="P42" s="197" t="s">
        <v>145</v>
      </c>
      <c r="Q42" s="226">
        <f>Q41/$W41*100</f>
        <v>7.9568077306466725</v>
      </c>
      <c r="R42" s="224">
        <f t="shared" ref="R42:V42" si="124">R41/$W41*100</f>
        <v>4.8851726649035223</v>
      </c>
      <c r="S42" s="224">
        <f t="shared" si="124"/>
        <v>2.4585418739589655</v>
      </c>
      <c r="T42" s="224">
        <f t="shared" si="124"/>
        <v>3.098300148864507</v>
      </c>
      <c r="U42" s="224">
        <f t="shared" si="124"/>
        <v>76.470469924308901</v>
      </c>
      <c r="V42" s="224">
        <f t="shared" si="124"/>
        <v>5.1307076573174122</v>
      </c>
      <c r="W42" s="225">
        <f>SUM(Q42:V42)</f>
        <v>99.999999999999986</v>
      </c>
      <c r="X42" s="2"/>
    </row>
    <row r="43" spans="1:24" ht="14.25" thickBot="1"/>
    <row r="44" spans="1:24" ht="14.25" thickBot="1">
      <c r="Q44" s="192">
        <f>Q41/(W41-V41)*100</f>
        <v>8.3871266815245669</v>
      </c>
      <c r="R44" t="s">
        <v>147</v>
      </c>
      <c r="S44" t="s">
        <v>148</v>
      </c>
    </row>
    <row r="45" spans="1:24">
      <c r="Q45" t="s">
        <v>146</v>
      </c>
    </row>
    <row r="48" spans="1:24" ht="14.25" thickBot="1">
      <c r="A48" t="s">
        <v>149</v>
      </c>
      <c r="P48" s="197" t="s">
        <v>26</v>
      </c>
    </row>
    <row r="49" spans="1:23">
      <c r="A49" s="267"/>
      <c r="B49" s="306"/>
      <c r="C49" s="298" t="s">
        <v>4</v>
      </c>
      <c r="D49" s="303"/>
      <c r="E49" s="303"/>
      <c r="F49" s="303"/>
      <c r="G49" s="303"/>
      <c r="H49" s="303"/>
      <c r="I49" s="304"/>
      <c r="J49" s="305" t="s">
        <v>18</v>
      </c>
      <c r="K49" s="303"/>
      <c r="L49" s="303"/>
      <c r="M49" s="303"/>
      <c r="N49" s="303"/>
      <c r="O49" s="303"/>
      <c r="P49" s="304"/>
      <c r="Q49" s="305" t="s">
        <v>3</v>
      </c>
      <c r="R49" s="303"/>
      <c r="S49" s="303"/>
      <c r="T49" s="303"/>
      <c r="U49" s="303"/>
      <c r="V49" s="303"/>
      <c r="W49" s="304"/>
    </row>
    <row r="50" spans="1:23" ht="23.25" thickBot="1">
      <c r="A50" s="269"/>
      <c r="B50" s="271"/>
      <c r="C50" s="208" t="s">
        <v>131</v>
      </c>
      <c r="D50" s="209" t="s">
        <v>132</v>
      </c>
      <c r="E50" s="209" t="s">
        <v>133</v>
      </c>
      <c r="F50" s="209" t="s">
        <v>134</v>
      </c>
      <c r="G50" s="209" t="s">
        <v>135</v>
      </c>
      <c r="H50" s="209" t="s">
        <v>136</v>
      </c>
      <c r="I50" s="210" t="s">
        <v>137</v>
      </c>
      <c r="J50" s="211" t="s">
        <v>131</v>
      </c>
      <c r="K50" s="209" t="s">
        <v>132</v>
      </c>
      <c r="L50" s="209" t="s">
        <v>133</v>
      </c>
      <c r="M50" s="209" t="s">
        <v>134</v>
      </c>
      <c r="N50" s="209" t="s">
        <v>135</v>
      </c>
      <c r="O50" s="209" t="s">
        <v>136</v>
      </c>
      <c r="P50" s="210" t="s">
        <v>137</v>
      </c>
      <c r="Q50" s="211" t="s">
        <v>131</v>
      </c>
      <c r="R50" s="209" t="s">
        <v>132</v>
      </c>
      <c r="S50" s="209" t="s">
        <v>133</v>
      </c>
      <c r="T50" s="209" t="s">
        <v>134</v>
      </c>
      <c r="U50" s="209" t="s">
        <v>135</v>
      </c>
      <c r="V50" s="209" t="s">
        <v>136</v>
      </c>
      <c r="W50" s="210" t="s">
        <v>137</v>
      </c>
    </row>
    <row r="51" spans="1:23">
      <c r="A51" s="261" t="s">
        <v>5</v>
      </c>
      <c r="B51" s="139" t="s">
        <v>138</v>
      </c>
      <c r="C51" s="38">
        <v>0.89486211986903208</v>
      </c>
      <c r="D51" s="49">
        <v>0.35794484794761283</v>
      </c>
      <c r="E51" s="49">
        <v>0</v>
      </c>
      <c r="F51" s="49">
        <v>0.17897242397380642</v>
      </c>
      <c r="G51" s="49">
        <v>1.4317793917904513</v>
      </c>
      <c r="H51" s="49">
        <v>0.71588969589522566</v>
      </c>
      <c r="I51" s="214">
        <v>3.5794484794761283</v>
      </c>
      <c r="J51" s="215">
        <v>0.22875511617307898</v>
      </c>
      <c r="K51" s="49">
        <v>0.9150204646923159</v>
      </c>
      <c r="L51" s="49">
        <v>0.22875511617307898</v>
      </c>
      <c r="M51" s="49">
        <v>0.11437755808653949</v>
      </c>
      <c r="N51" s="49">
        <v>1.9444184874711712</v>
      </c>
      <c r="O51" s="49">
        <v>0.68626534851923693</v>
      </c>
      <c r="P51" s="214">
        <v>4.1175920911154211</v>
      </c>
      <c r="Q51" s="215">
        <f>C51+J51</f>
        <v>1.1236172360421111</v>
      </c>
      <c r="R51" s="49">
        <f t="shared" ref="R51:R56" si="125">D51+K51</f>
        <v>1.2729653126399287</v>
      </c>
      <c r="S51" s="49">
        <f t="shared" ref="S51:S56" si="126">E51+L51</f>
        <v>0.22875511617307898</v>
      </c>
      <c r="T51" s="49">
        <f t="shared" ref="T51:T56" si="127">F51+M51</f>
        <v>0.2933499820603459</v>
      </c>
      <c r="U51" s="49">
        <f t="shared" ref="U51:U56" si="128">G51+N51</f>
        <v>3.3761978792616225</v>
      </c>
      <c r="V51" s="49">
        <f t="shared" ref="V51:V56" si="129">H51+O51</f>
        <v>1.4021550444144626</v>
      </c>
      <c r="W51" s="214">
        <f t="shared" ref="W51:W56" si="130">I51+P51</f>
        <v>7.6970405705915494</v>
      </c>
    </row>
    <row r="52" spans="1:23">
      <c r="A52" s="262"/>
      <c r="B52" s="24" t="s">
        <v>139</v>
      </c>
      <c r="C52" s="27">
        <v>0.71327933161540069</v>
      </c>
      <c r="D52" s="9">
        <v>1.1887988860256677</v>
      </c>
      <c r="E52" s="9">
        <v>0</v>
      </c>
      <c r="F52" s="9">
        <v>1.1887988860256677</v>
      </c>
      <c r="G52" s="9">
        <v>1.1887988860256677</v>
      </c>
      <c r="H52" s="9">
        <v>0.71327933161540069</v>
      </c>
      <c r="I52" s="199">
        <v>4.9929553213078046</v>
      </c>
      <c r="J52" s="205">
        <v>0.64768111888664959</v>
      </c>
      <c r="K52" s="9">
        <v>0.64768111888664959</v>
      </c>
      <c r="L52" s="9">
        <v>0.12953622377732993</v>
      </c>
      <c r="M52" s="9">
        <v>0.38860867133198979</v>
      </c>
      <c r="N52" s="9">
        <v>2.7202606993239287</v>
      </c>
      <c r="O52" s="9">
        <v>1.8135071328826191</v>
      </c>
      <c r="P52" s="199">
        <v>6.3472749650891664</v>
      </c>
      <c r="Q52" s="205">
        <f t="shared" ref="Q52:Q56" si="131">C52+J52</f>
        <v>1.3609604505020503</v>
      </c>
      <c r="R52" s="9">
        <f t="shared" si="125"/>
        <v>1.8364800049123173</v>
      </c>
      <c r="S52" s="9">
        <f t="shared" si="126"/>
        <v>0.12953622377732993</v>
      </c>
      <c r="T52" s="9">
        <f t="shared" si="127"/>
        <v>1.5774075573576576</v>
      </c>
      <c r="U52" s="9">
        <f t="shared" si="128"/>
        <v>3.9090595853495964</v>
      </c>
      <c r="V52" s="9">
        <f t="shared" si="129"/>
        <v>2.52678646449802</v>
      </c>
      <c r="W52" s="199">
        <f t="shared" si="130"/>
        <v>11.34023028639697</v>
      </c>
    </row>
    <row r="53" spans="1:23">
      <c r="A53" s="262"/>
      <c r="B53" s="24" t="s">
        <v>140</v>
      </c>
      <c r="C53" s="27">
        <v>0.96492176132068208</v>
      </c>
      <c r="D53" s="9">
        <v>1.9298435226413642</v>
      </c>
      <c r="E53" s="9">
        <v>0.32164058710689403</v>
      </c>
      <c r="F53" s="9">
        <v>0.96492176132068208</v>
      </c>
      <c r="G53" s="9">
        <v>1.9298435226413642</v>
      </c>
      <c r="H53" s="9">
        <v>0.96492176132068208</v>
      </c>
      <c r="I53" s="199">
        <v>7.0760929163516693</v>
      </c>
      <c r="J53" s="205">
        <v>0.80054033359937582</v>
      </c>
      <c r="K53" s="9">
        <v>1.0006754169992198</v>
      </c>
      <c r="L53" s="9">
        <v>0.40027016679968791</v>
      </c>
      <c r="M53" s="9">
        <v>1.0006754169992198</v>
      </c>
      <c r="N53" s="9">
        <v>5.0033770849960986</v>
      </c>
      <c r="O53" s="9">
        <v>1.4009455837989078</v>
      </c>
      <c r="P53" s="199">
        <v>9.6064840031925094</v>
      </c>
      <c r="Q53" s="205">
        <f t="shared" si="131"/>
        <v>1.7654620949200579</v>
      </c>
      <c r="R53" s="9">
        <f t="shared" si="125"/>
        <v>2.9305189396405842</v>
      </c>
      <c r="S53" s="9">
        <f t="shared" si="126"/>
        <v>0.72191075390658188</v>
      </c>
      <c r="T53" s="9">
        <f t="shared" si="127"/>
        <v>1.9655971783199018</v>
      </c>
      <c r="U53" s="9">
        <f t="shared" si="128"/>
        <v>6.9332206076374625</v>
      </c>
      <c r="V53" s="9">
        <f t="shared" si="129"/>
        <v>2.36586734511959</v>
      </c>
      <c r="W53" s="199">
        <f t="shared" si="130"/>
        <v>16.682576919544179</v>
      </c>
    </row>
    <row r="54" spans="1:23">
      <c r="A54" s="262"/>
      <c r="B54" s="24" t="s">
        <v>141</v>
      </c>
      <c r="C54" s="27">
        <v>0.87690952908380948</v>
      </c>
      <c r="D54" s="9">
        <v>0.87690952908380948</v>
      </c>
      <c r="E54" s="9">
        <v>0.87690952908380948</v>
      </c>
      <c r="F54" s="9">
        <v>0.21922738227095237</v>
      </c>
      <c r="G54" s="9">
        <v>3.2884107340642856</v>
      </c>
      <c r="H54" s="9">
        <v>0.65768214681285708</v>
      </c>
      <c r="I54" s="199">
        <v>6.7960488503995231</v>
      </c>
      <c r="J54" s="205">
        <v>1.1019115299698454</v>
      </c>
      <c r="K54" s="9">
        <v>0.47224779855850518</v>
      </c>
      <c r="L54" s="9">
        <v>0.31483186570567012</v>
      </c>
      <c r="M54" s="9">
        <v>0.62966373141134024</v>
      </c>
      <c r="N54" s="9">
        <v>4.4076461198793817</v>
      </c>
      <c r="O54" s="9">
        <v>2.046407127086856</v>
      </c>
      <c r="P54" s="199">
        <v>8.9727081726115987</v>
      </c>
      <c r="Q54" s="205">
        <f t="shared" si="131"/>
        <v>1.9788210590536548</v>
      </c>
      <c r="R54" s="9">
        <f t="shared" si="125"/>
        <v>1.3491573276423146</v>
      </c>
      <c r="S54" s="9">
        <f t="shared" si="126"/>
        <v>1.1917413947894797</v>
      </c>
      <c r="T54" s="9">
        <f t="shared" si="127"/>
        <v>0.84889111368229264</v>
      </c>
      <c r="U54" s="9">
        <f t="shared" si="128"/>
        <v>7.6960568539436673</v>
      </c>
      <c r="V54" s="9">
        <f t="shared" si="129"/>
        <v>2.7040892738997133</v>
      </c>
      <c r="W54" s="199">
        <f t="shared" si="130"/>
        <v>15.768757023011123</v>
      </c>
    </row>
    <row r="55" spans="1:23">
      <c r="A55" s="262"/>
      <c r="B55" s="24" t="s">
        <v>142</v>
      </c>
      <c r="C55" s="27">
        <v>0.2701889500424608</v>
      </c>
      <c r="D55" s="9">
        <v>0.81056685012738239</v>
      </c>
      <c r="E55" s="9">
        <v>0.54037790008492159</v>
      </c>
      <c r="F55" s="9">
        <v>0</v>
      </c>
      <c r="G55" s="9">
        <v>6.2143458509765983</v>
      </c>
      <c r="H55" s="9">
        <v>2.1615116003396864</v>
      </c>
      <c r="I55" s="199">
        <v>9.9969911515710486</v>
      </c>
      <c r="J55" s="205">
        <v>0.9679144098494441</v>
      </c>
      <c r="K55" s="9">
        <v>0.72593580738708308</v>
      </c>
      <c r="L55" s="9">
        <v>0.24197860246236103</v>
      </c>
      <c r="M55" s="9">
        <v>0.48395720492472205</v>
      </c>
      <c r="N55" s="9">
        <v>5.3235292541719428</v>
      </c>
      <c r="O55" s="9">
        <v>5.5655078566343033</v>
      </c>
      <c r="P55" s="199">
        <v>13.308823135429856</v>
      </c>
      <c r="Q55" s="205">
        <f t="shared" si="131"/>
        <v>1.2381033598919049</v>
      </c>
      <c r="R55" s="9">
        <f t="shared" si="125"/>
        <v>1.5365026575144656</v>
      </c>
      <c r="S55" s="9">
        <f t="shared" si="126"/>
        <v>0.78235650254728262</v>
      </c>
      <c r="T55" s="9">
        <f t="shared" si="127"/>
        <v>0.48395720492472205</v>
      </c>
      <c r="U55" s="9">
        <f t="shared" si="128"/>
        <v>11.53787510514854</v>
      </c>
      <c r="V55" s="9">
        <f t="shared" si="129"/>
        <v>7.7270194569739896</v>
      </c>
      <c r="W55" s="199">
        <f t="shared" si="130"/>
        <v>23.305814287000906</v>
      </c>
    </row>
    <row r="56" spans="1:23">
      <c r="A56" s="262"/>
      <c r="B56" s="24" t="s">
        <v>143</v>
      </c>
      <c r="C56" s="27">
        <v>0</v>
      </c>
      <c r="D56" s="9">
        <v>0.24743168384909822</v>
      </c>
      <c r="E56" s="9">
        <v>0.24743168384909822</v>
      </c>
      <c r="F56" s="9">
        <v>0.98972673539639289</v>
      </c>
      <c r="G56" s="9">
        <v>5.9383604123783575</v>
      </c>
      <c r="H56" s="9">
        <v>7.6703821993220451</v>
      </c>
      <c r="I56" s="199">
        <v>15.093332714794993</v>
      </c>
      <c r="J56" s="205">
        <v>0.35750152564692883</v>
      </c>
      <c r="K56" s="9">
        <v>0.71500305129385766</v>
      </c>
      <c r="L56" s="9">
        <v>0</v>
      </c>
      <c r="M56" s="9">
        <v>0</v>
      </c>
      <c r="N56" s="9">
        <v>5.3625228847039326</v>
      </c>
      <c r="O56" s="9">
        <v>8.9375381411732207</v>
      </c>
      <c r="P56" s="199">
        <v>15.372565602817939</v>
      </c>
      <c r="Q56" s="205">
        <f t="shared" si="131"/>
        <v>0.35750152564692883</v>
      </c>
      <c r="R56" s="9">
        <f t="shared" si="125"/>
        <v>0.96243473514295586</v>
      </c>
      <c r="S56" s="9">
        <f t="shared" si="126"/>
        <v>0.24743168384909822</v>
      </c>
      <c r="T56" s="9">
        <f t="shared" si="127"/>
        <v>0.98972673539639289</v>
      </c>
      <c r="U56" s="9">
        <f t="shared" si="128"/>
        <v>11.30088329708229</v>
      </c>
      <c r="V56" s="9">
        <f t="shared" si="129"/>
        <v>16.607920340495266</v>
      </c>
      <c r="W56" s="199">
        <f t="shared" si="130"/>
        <v>30.465898317612933</v>
      </c>
    </row>
    <row r="57" spans="1:23" ht="14.25" thickBot="1">
      <c r="A57" s="263"/>
      <c r="B57" s="56" t="s">
        <v>14</v>
      </c>
      <c r="C57" s="202">
        <f>SUM(C51:C56)</f>
        <v>3.7201616919313851</v>
      </c>
      <c r="D57" s="203">
        <f t="shared" ref="D57" si="132">SUM(D51:D56)</f>
        <v>5.411495319674934</v>
      </c>
      <c r="E57" s="203">
        <f t="shared" ref="E57" si="133">SUM(E51:E56)</f>
        <v>1.9863597001247233</v>
      </c>
      <c r="F57" s="203">
        <f t="shared" ref="F57" si="134">SUM(F51:F56)</f>
        <v>3.5416471889875014</v>
      </c>
      <c r="G57" s="203">
        <f t="shared" ref="G57" si="135">SUM(G51:G56)</f>
        <v>19.991538797876725</v>
      </c>
      <c r="H57" s="203">
        <f t="shared" ref="H57" si="136">SUM(H51:H56)</f>
        <v>12.883666735305898</v>
      </c>
      <c r="I57" s="204">
        <f t="shared" ref="I57" si="137">SUM(I51:I56)</f>
        <v>47.534869433901164</v>
      </c>
      <c r="J57" s="207">
        <f t="shared" ref="J57" si="138">SUM(J51:J56)</f>
        <v>4.104304034125323</v>
      </c>
      <c r="K57" s="203">
        <f t="shared" ref="K57" si="139">SUM(K51:K56)</f>
        <v>4.4765636578176311</v>
      </c>
      <c r="L57" s="203">
        <f t="shared" ref="L57" si="140">SUM(L51:L56)</f>
        <v>1.3153719749181279</v>
      </c>
      <c r="M57" s="203">
        <f t="shared" ref="M57" si="141">SUM(M51:M56)</f>
        <v>2.6172825827538109</v>
      </c>
      <c r="N57" s="203">
        <f t="shared" ref="N57" si="142">SUM(N51:N56)</f>
        <v>24.761754530546451</v>
      </c>
      <c r="O57" s="203">
        <f t="shared" ref="O57" si="143">SUM(O51:O56)</f>
        <v>20.450171190095144</v>
      </c>
      <c r="P57" s="204">
        <f t="shared" ref="P57" si="144">SUM(P51:P56)</f>
        <v>57.725447970256482</v>
      </c>
      <c r="Q57" s="207">
        <f t="shared" ref="Q57" si="145">SUM(Q51:Q56)</f>
        <v>7.8244657260567072</v>
      </c>
      <c r="R57" s="203">
        <f t="shared" ref="R57" si="146">SUM(R51:R56)</f>
        <v>9.888058977492566</v>
      </c>
      <c r="S57" s="203">
        <f t="shared" ref="S57" si="147">SUM(S51:S56)</f>
        <v>3.3017316750428511</v>
      </c>
      <c r="T57" s="203">
        <f t="shared" ref="T57" si="148">SUM(T51:T56)</f>
        <v>6.1589297717413123</v>
      </c>
      <c r="U57" s="203">
        <f t="shared" ref="U57" si="149">SUM(U51:U56)</f>
        <v>44.753293328423183</v>
      </c>
      <c r="V57" s="203">
        <f t="shared" ref="V57" si="150">SUM(V51:V56)</f>
        <v>33.333837925401042</v>
      </c>
      <c r="W57" s="204">
        <f t="shared" ref="W57" si="151">SUM(W51:W56)</f>
        <v>105.26031740415766</v>
      </c>
    </row>
    <row r="58" spans="1:23">
      <c r="A58" s="262" t="s">
        <v>15</v>
      </c>
      <c r="B58" s="37" t="s">
        <v>138</v>
      </c>
      <c r="C58" s="29">
        <v>3.7671325880568358</v>
      </c>
      <c r="D58" s="48">
        <v>10.045686901484896</v>
      </c>
      <c r="E58" s="48">
        <v>5.0228434507424478</v>
      </c>
      <c r="F58" s="48">
        <v>2.5114217253712239</v>
      </c>
      <c r="G58" s="48">
        <v>10.045686901484896</v>
      </c>
      <c r="H58" s="48">
        <v>2.5114217253712239</v>
      </c>
      <c r="I58" s="212">
        <v>33.904193292511522</v>
      </c>
      <c r="J58" s="213">
        <v>2.5390125176118801</v>
      </c>
      <c r="K58" s="48">
        <v>2.5390125176118801</v>
      </c>
      <c r="L58" s="48">
        <v>4.2316875293531329</v>
      </c>
      <c r="M58" s="48">
        <v>5.0780250352237601</v>
      </c>
      <c r="N58" s="48">
        <v>22.004775152636292</v>
      </c>
      <c r="O58" s="48">
        <v>4.2316875293531329</v>
      </c>
      <c r="P58" s="212">
        <v>40.624200281790074</v>
      </c>
      <c r="Q58" s="215">
        <f>C58+J58</f>
        <v>6.3061451056687154</v>
      </c>
      <c r="R58" s="49">
        <f t="shared" ref="R58:R63" si="152">D58+K58</f>
        <v>12.584699419096776</v>
      </c>
      <c r="S58" s="49">
        <f t="shared" ref="S58:S63" si="153">E58+L58</f>
        <v>9.2545309800955806</v>
      </c>
      <c r="T58" s="49">
        <f t="shared" ref="T58:T63" si="154">F58+M58</f>
        <v>7.589446760594984</v>
      </c>
      <c r="U58" s="49">
        <f t="shared" ref="U58:U63" si="155">G58+N58</f>
        <v>32.050462054121184</v>
      </c>
      <c r="V58" s="49">
        <f t="shared" ref="V58:V63" si="156">H58+O58</f>
        <v>6.7431092547243567</v>
      </c>
      <c r="W58" s="214">
        <f t="shared" ref="W58:W63" si="157">I58+P58</f>
        <v>74.528393574301589</v>
      </c>
    </row>
    <row r="59" spans="1:23">
      <c r="A59" s="262"/>
      <c r="B59" s="24" t="s">
        <v>139</v>
      </c>
      <c r="C59" s="27">
        <v>7.6517600635855798</v>
      </c>
      <c r="D59" s="9">
        <v>9.564700079481975</v>
      </c>
      <c r="E59" s="9">
        <v>5.7388200476891846</v>
      </c>
      <c r="F59" s="9">
        <v>5.7388200476891846</v>
      </c>
      <c r="G59" s="9">
        <v>17.216460143067554</v>
      </c>
      <c r="H59" s="9">
        <v>5.7388200476891846</v>
      </c>
      <c r="I59" s="199">
        <v>51.649380429202665</v>
      </c>
      <c r="J59" s="205">
        <v>4.2999371146179799</v>
      </c>
      <c r="K59" s="9">
        <v>4.2999371146179799</v>
      </c>
      <c r="L59" s="9">
        <v>0</v>
      </c>
      <c r="M59" s="9">
        <v>3.2249528359634851</v>
      </c>
      <c r="N59" s="9">
        <v>27.949591245016869</v>
      </c>
      <c r="O59" s="9">
        <v>12.899811343853941</v>
      </c>
      <c r="P59" s="199">
        <v>52.674229654070253</v>
      </c>
      <c r="Q59" s="205">
        <f t="shared" ref="Q59:Q63" si="158">C59+J59</f>
        <v>11.95169717820356</v>
      </c>
      <c r="R59" s="9">
        <f t="shared" si="152"/>
        <v>13.864637194099956</v>
      </c>
      <c r="S59" s="9">
        <f t="shared" si="153"/>
        <v>5.7388200476891846</v>
      </c>
      <c r="T59" s="9">
        <f t="shared" si="154"/>
        <v>8.9637728836526698</v>
      </c>
      <c r="U59" s="9">
        <f t="shared" si="155"/>
        <v>45.166051388084426</v>
      </c>
      <c r="V59" s="9">
        <f t="shared" si="156"/>
        <v>18.638631391543125</v>
      </c>
      <c r="W59" s="199">
        <f t="shared" si="157"/>
        <v>104.32361008327291</v>
      </c>
    </row>
    <row r="60" spans="1:23">
      <c r="A60" s="262"/>
      <c r="B60" s="24" t="s">
        <v>140</v>
      </c>
      <c r="C60" s="27">
        <v>4.6277228612946226</v>
      </c>
      <c r="D60" s="9">
        <v>7.7128714354910377</v>
      </c>
      <c r="E60" s="9">
        <v>3.0851485741964151</v>
      </c>
      <c r="F60" s="9">
        <v>4.6277228612946226</v>
      </c>
      <c r="G60" s="9">
        <v>30.851485741964151</v>
      </c>
      <c r="H60" s="9">
        <v>1.5425742870982075</v>
      </c>
      <c r="I60" s="199">
        <v>52.447525761339051</v>
      </c>
      <c r="J60" s="205">
        <v>5.8776251059597602</v>
      </c>
      <c r="K60" s="9">
        <v>2.3510500423839042</v>
      </c>
      <c r="L60" s="9">
        <v>3.5265750635758564</v>
      </c>
      <c r="M60" s="9">
        <v>3.5265750635758564</v>
      </c>
      <c r="N60" s="9">
        <v>28.212600508606851</v>
      </c>
      <c r="O60" s="9">
        <v>14.106300254303425</v>
      </c>
      <c r="P60" s="199">
        <v>57.600726038405661</v>
      </c>
      <c r="Q60" s="205">
        <f t="shared" si="158"/>
        <v>10.505347967254384</v>
      </c>
      <c r="R60" s="9">
        <f t="shared" si="152"/>
        <v>10.063921477874942</v>
      </c>
      <c r="S60" s="9">
        <f t="shared" si="153"/>
        <v>6.6117236377722719</v>
      </c>
      <c r="T60" s="9">
        <f t="shared" si="154"/>
        <v>8.1542979248704786</v>
      </c>
      <c r="U60" s="9">
        <f t="shared" si="155"/>
        <v>59.064086250571002</v>
      </c>
      <c r="V60" s="9">
        <f t="shared" si="156"/>
        <v>15.648874541401632</v>
      </c>
      <c r="W60" s="199">
        <f t="shared" si="157"/>
        <v>110.04825179974472</v>
      </c>
    </row>
    <row r="61" spans="1:23">
      <c r="A61" s="262"/>
      <c r="B61" s="24" t="s">
        <v>141</v>
      </c>
      <c r="C61" s="27">
        <v>5.666120610971622</v>
      </c>
      <c r="D61" s="9">
        <v>3.3996723665829736</v>
      </c>
      <c r="E61" s="9">
        <v>4.5328964887772978</v>
      </c>
      <c r="F61" s="9">
        <v>2.2664482443886489</v>
      </c>
      <c r="G61" s="9">
        <v>29.463827177052437</v>
      </c>
      <c r="H61" s="9">
        <v>2.2664482443886489</v>
      </c>
      <c r="I61" s="199">
        <v>47.595413132161632</v>
      </c>
      <c r="J61" s="205">
        <v>4.7760324249462949</v>
      </c>
      <c r="K61" s="9">
        <v>0.79600540415771581</v>
      </c>
      <c r="L61" s="9">
        <v>0.79600540415771581</v>
      </c>
      <c r="M61" s="9">
        <v>4.7760324249462949</v>
      </c>
      <c r="N61" s="9">
        <v>30.2482053579932</v>
      </c>
      <c r="O61" s="9">
        <v>13.532091870681169</v>
      </c>
      <c r="P61" s="199">
        <v>54.924372886882395</v>
      </c>
      <c r="Q61" s="205">
        <f t="shared" si="158"/>
        <v>10.442153035917917</v>
      </c>
      <c r="R61" s="9">
        <f t="shared" si="152"/>
        <v>4.1956777707406889</v>
      </c>
      <c r="S61" s="9">
        <f t="shared" si="153"/>
        <v>5.3289018929350132</v>
      </c>
      <c r="T61" s="9">
        <f t="shared" si="154"/>
        <v>7.0424806693349442</v>
      </c>
      <c r="U61" s="9">
        <f t="shared" si="155"/>
        <v>59.712032535045637</v>
      </c>
      <c r="V61" s="9">
        <f t="shared" si="156"/>
        <v>15.798540115069818</v>
      </c>
      <c r="W61" s="199">
        <f t="shared" si="157"/>
        <v>102.51978601904403</v>
      </c>
    </row>
    <row r="62" spans="1:23">
      <c r="A62" s="262"/>
      <c r="B62" s="24" t="s">
        <v>142</v>
      </c>
      <c r="C62" s="27">
        <v>2.8165332074509344</v>
      </c>
      <c r="D62" s="9">
        <v>5.6330664149018688</v>
      </c>
      <c r="E62" s="9">
        <v>4.6942220124182237</v>
      </c>
      <c r="F62" s="9">
        <v>3.755377609934579</v>
      </c>
      <c r="G62" s="9">
        <v>23.471110062091117</v>
      </c>
      <c r="H62" s="9">
        <v>9.3884440248364474</v>
      </c>
      <c r="I62" s="199">
        <v>49.758753331633173</v>
      </c>
      <c r="J62" s="205">
        <v>0.83973571962979976</v>
      </c>
      <c r="K62" s="9">
        <v>0.83973571962979976</v>
      </c>
      <c r="L62" s="9">
        <v>0</v>
      </c>
      <c r="M62" s="9">
        <v>1.6794714392595995</v>
      </c>
      <c r="N62" s="9">
        <v>24.352335869264191</v>
      </c>
      <c r="O62" s="9">
        <v>26.031807308523792</v>
      </c>
      <c r="P62" s="199">
        <v>53.743086056307178</v>
      </c>
      <c r="Q62" s="205">
        <f t="shared" si="158"/>
        <v>3.6562689270807343</v>
      </c>
      <c r="R62" s="9">
        <f t="shared" si="152"/>
        <v>6.4728021345316682</v>
      </c>
      <c r="S62" s="9">
        <f t="shared" si="153"/>
        <v>4.6942220124182237</v>
      </c>
      <c r="T62" s="9">
        <f t="shared" si="154"/>
        <v>5.4348490491941783</v>
      </c>
      <c r="U62" s="9">
        <f t="shared" si="155"/>
        <v>47.823445931355309</v>
      </c>
      <c r="V62" s="9">
        <f t="shared" si="156"/>
        <v>35.420251333360241</v>
      </c>
      <c r="W62" s="199">
        <f t="shared" si="157"/>
        <v>103.50183938794035</v>
      </c>
    </row>
    <row r="63" spans="1:23">
      <c r="A63" s="262"/>
      <c r="B63" s="24" t="s">
        <v>143</v>
      </c>
      <c r="C63" s="27">
        <v>0</v>
      </c>
      <c r="D63" s="9">
        <v>0.82109599539080447</v>
      </c>
      <c r="E63" s="9">
        <v>0</v>
      </c>
      <c r="F63" s="9">
        <v>0.82109599539080447</v>
      </c>
      <c r="G63" s="9">
        <v>25.453975857114937</v>
      </c>
      <c r="H63" s="9">
        <v>20.527399884770112</v>
      </c>
      <c r="I63" s="199">
        <v>47.623567732666658</v>
      </c>
      <c r="J63" s="205">
        <v>1.1802384405471205</v>
      </c>
      <c r="K63" s="9">
        <v>2.3604768810942409</v>
      </c>
      <c r="L63" s="9">
        <v>0</v>
      </c>
      <c r="M63" s="9">
        <v>1.1802384405471205</v>
      </c>
      <c r="N63" s="9">
        <v>24.785007251489528</v>
      </c>
      <c r="O63" s="9">
        <v>31.866437894772254</v>
      </c>
      <c r="P63" s="199">
        <v>61.372398908450265</v>
      </c>
      <c r="Q63" s="205">
        <f t="shared" si="158"/>
        <v>1.1802384405471205</v>
      </c>
      <c r="R63" s="9">
        <f t="shared" si="152"/>
        <v>3.1815728764850455</v>
      </c>
      <c r="S63" s="9">
        <f t="shared" si="153"/>
        <v>0</v>
      </c>
      <c r="T63" s="9">
        <f t="shared" si="154"/>
        <v>2.0013344359379248</v>
      </c>
      <c r="U63" s="9">
        <f t="shared" si="155"/>
        <v>50.238983108604465</v>
      </c>
      <c r="V63" s="9">
        <f t="shared" si="156"/>
        <v>52.393837779542366</v>
      </c>
      <c r="W63" s="199">
        <f t="shared" si="157"/>
        <v>108.99596664111692</v>
      </c>
    </row>
    <row r="64" spans="1:23" ht="14.25" thickBot="1">
      <c r="A64" s="262"/>
      <c r="B64" s="64" t="s">
        <v>14</v>
      </c>
      <c r="C64" s="216">
        <f>SUM(C58:C63)</f>
        <v>24.529269331359593</v>
      </c>
      <c r="D64" s="217">
        <f t="shared" ref="D64" si="159">SUM(D58:D63)</f>
        <v>37.177093193333562</v>
      </c>
      <c r="E64" s="217">
        <f t="shared" ref="E64" si="160">SUM(E58:E63)</f>
        <v>23.073930573823567</v>
      </c>
      <c r="F64" s="217">
        <f t="shared" ref="F64" si="161">SUM(F58:F63)</f>
        <v>19.720886484069066</v>
      </c>
      <c r="G64" s="217">
        <f t="shared" ref="G64" si="162">SUM(G58:G63)</f>
        <v>136.50254588277508</v>
      </c>
      <c r="H64" s="217">
        <f t="shared" ref="H64" si="163">SUM(H58:H63)</f>
        <v>41.975108214153828</v>
      </c>
      <c r="I64" s="218">
        <f t="shared" ref="I64" si="164">SUM(I58:I63)</f>
        <v>282.97883367951465</v>
      </c>
      <c r="J64" s="219">
        <f t="shared" ref="J64" si="165">SUM(J58:J63)</f>
        <v>19.512581323312837</v>
      </c>
      <c r="K64" s="217">
        <f t="shared" ref="K64" si="166">SUM(K58:K63)</f>
        <v>13.186217679495522</v>
      </c>
      <c r="L64" s="217">
        <f t="shared" ref="L64" si="167">SUM(L58:L63)</f>
        <v>8.5542679970867059</v>
      </c>
      <c r="M64" s="217">
        <f t="shared" ref="M64" si="168">SUM(M58:M63)</f>
        <v>19.46529523951612</v>
      </c>
      <c r="N64" s="217">
        <f t="shared" ref="N64" si="169">SUM(N58:N63)</f>
        <v>157.55251538500693</v>
      </c>
      <c r="O64" s="217">
        <f t="shared" ref="O64" si="170">SUM(O58:O63)</f>
        <v>102.66813620148773</v>
      </c>
      <c r="P64" s="218">
        <f t="shared" ref="P64" si="171">SUM(P58:P63)</f>
        <v>320.93901382590582</v>
      </c>
      <c r="Q64" s="219">
        <f t="shared" ref="Q64" si="172">SUM(Q58:Q63)</f>
        <v>44.04185065467243</v>
      </c>
      <c r="R64" s="217">
        <f t="shared" ref="R64" si="173">SUM(R58:R63)</f>
        <v>50.363310872829075</v>
      </c>
      <c r="S64" s="217">
        <f t="shared" ref="S64" si="174">SUM(S58:S63)</f>
        <v>31.628198570910271</v>
      </c>
      <c r="T64" s="217">
        <f t="shared" ref="T64" si="175">SUM(T58:T63)</f>
        <v>39.186181723585179</v>
      </c>
      <c r="U64" s="217">
        <f t="shared" ref="U64" si="176">SUM(U58:U63)</f>
        <v>294.05506126778204</v>
      </c>
      <c r="V64" s="217">
        <f t="shared" ref="V64" si="177">SUM(V58:V63)</f>
        <v>144.64324441564153</v>
      </c>
      <c r="W64" s="218">
        <f t="shared" ref="W64" si="178">SUM(W58:W63)</f>
        <v>603.91784750542047</v>
      </c>
    </row>
    <row r="65" spans="1:23">
      <c r="A65" s="261" t="s">
        <v>16</v>
      </c>
      <c r="B65" s="139" t="s">
        <v>138</v>
      </c>
      <c r="C65" s="38">
        <v>3.0579605184120147</v>
      </c>
      <c r="D65" s="49">
        <v>7.6449012960300369</v>
      </c>
      <c r="E65" s="49">
        <v>4.5869407776180218</v>
      </c>
      <c r="F65" s="49">
        <v>1.5289802592060073</v>
      </c>
      <c r="G65" s="49">
        <v>21.405723628884104</v>
      </c>
      <c r="H65" s="49">
        <v>0</v>
      </c>
      <c r="I65" s="214">
        <v>38.224506480150183</v>
      </c>
      <c r="J65" s="215">
        <v>1.1350930006633064</v>
      </c>
      <c r="K65" s="49">
        <v>4.5403720026532257</v>
      </c>
      <c r="L65" s="49">
        <v>5.6754650033165319</v>
      </c>
      <c r="M65" s="49">
        <v>6.810558003979839</v>
      </c>
      <c r="N65" s="49">
        <v>21.566767012602821</v>
      </c>
      <c r="O65" s="49">
        <v>12.486023007296371</v>
      </c>
      <c r="P65" s="214">
        <v>52.214278030512091</v>
      </c>
      <c r="Q65" s="215">
        <f>C65+J65</f>
        <v>4.1930535190753213</v>
      </c>
      <c r="R65" s="49">
        <f t="shared" ref="R65:R70" si="179">D65+K65</f>
        <v>12.185273298683263</v>
      </c>
      <c r="S65" s="49">
        <f t="shared" ref="S65:S70" si="180">E65+L65</f>
        <v>10.262405780934554</v>
      </c>
      <c r="T65" s="49">
        <f t="shared" ref="T65:T70" si="181">F65+M65</f>
        <v>8.3395382631858457</v>
      </c>
      <c r="U65" s="49">
        <f t="shared" ref="U65:U70" si="182">G65+N65</f>
        <v>42.972490641486928</v>
      </c>
      <c r="V65" s="49">
        <f t="shared" ref="V65:V70" si="183">H65+O65</f>
        <v>12.486023007296371</v>
      </c>
      <c r="W65" s="214">
        <f t="shared" ref="W65:W70" si="184">I65+P65</f>
        <v>90.438784510662273</v>
      </c>
    </row>
    <row r="66" spans="1:23">
      <c r="A66" s="262"/>
      <c r="B66" s="24" t="s">
        <v>139</v>
      </c>
      <c r="C66" s="27">
        <v>9.0911710685559122</v>
      </c>
      <c r="D66" s="9">
        <v>5.4547026411335473</v>
      </c>
      <c r="E66" s="9">
        <v>9.0911710685559122</v>
      </c>
      <c r="F66" s="9">
        <v>3.6364684274223649</v>
      </c>
      <c r="G66" s="9">
        <v>34.54645006051247</v>
      </c>
      <c r="H66" s="9">
        <v>0</v>
      </c>
      <c r="I66" s="199">
        <v>61.81996326618021</v>
      </c>
      <c r="J66" s="205">
        <v>8.6828774676508704</v>
      </c>
      <c r="K66" s="9">
        <v>3.7212332004218016</v>
      </c>
      <c r="L66" s="9">
        <v>6.202055334036336</v>
      </c>
      <c r="M66" s="9">
        <v>1.2404110668072672</v>
      </c>
      <c r="N66" s="9">
        <v>32.250687736988951</v>
      </c>
      <c r="O66" s="9">
        <v>17.365754935301741</v>
      </c>
      <c r="P66" s="199">
        <v>69.463019741206963</v>
      </c>
      <c r="Q66" s="205">
        <f t="shared" ref="Q66:Q70" si="185">C66+J66</f>
        <v>17.774048536206784</v>
      </c>
      <c r="R66" s="9">
        <f t="shared" si="179"/>
        <v>9.1759358415553489</v>
      </c>
      <c r="S66" s="9">
        <f t="shared" si="180"/>
        <v>15.293226402592248</v>
      </c>
      <c r="T66" s="9">
        <f t="shared" si="181"/>
        <v>4.8768794942296321</v>
      </c>
      <c r="U66" s="9">
        <f t="shared" si="182"/>
        <v>66.797137797501421</v>
      </c>
      <c r="V66" s="9">
        <f t="shared" si="183"/>
        <v>17.365754935301741</v>
      </c>
      <c r="W66" s="199">
        <f t="shared" si="184"/>
        <v>131.28298300738717</v>
      </c>
    </row>
    <row r="67" spans="1:23">
      <c r="A67" s="262"/>
      <c r="B67" s="24" t="s">
        <v>140</v>
      </c>
      <c r="C67" s="27">
        <v>8.8151906090844996</v>
      </c>
      <c r="D67" s="9">
        <v>14.104304974535198</v>
      </c>
      <c r="E67" s="9">
        <v>5.2891143654506996</v>
      </c>
      <c r="F67" s="9">
        <v>1.7630381218168998</v>
      </c>
      <c r="G67" s="9">
        <v>28.208609949070397</v>
      </c>
      <c r="H67" s="9">
        <v>3.5260762436337996</v>
      </c>
      <c r="I67" s="199">
        <v>61.706334263591501</v>
      </c>
      <c r="J67" s="205">
        <v>3.425904490989339</v>
      </c>
      <c r="K67" s="9">
        <v>1.1419681636631129</v>
      </c>
      <c r="L67" s="9">
        <v>2.2839363273262259</v>
      </c>
      <c r="M67" s="9">
        <v>2.2839363273262259</v>
      </c>
      <c r="N67" s="9">
        <v>47.962662873850746</v>
      </c>
      <c r="O67" s="9">
        <v>18.271490618609807</v>
      </c>
      <c r="P67" s="199">
        <v>75.369898801765459</v>
      </c>
      <c r="Q67" s="205">
        <f t="shared" si="185"/>
        <v>12.241095100073839</v>
      </c>
      <c r="R67" s="9">
        <f t="shared" si="179"/>
        <v>15.246273138198312</v>
      </c>
      <c r="S67" s="9">
        <f t="shared" si="180"/>
        <v>7.5730506927769259</v>
      </c>
      <c r="T67" s="9">
        <f t="shared" si="181"/>
        <v>4.0469744491431259</v>
      </c>
      <c r="U67" s="9">
        <f t="shared" si="182"/>
        <v>76.171272822921139</v>
      </c>
      <c r="V67" s="9">
        <f t="shared" si="183"/>
        <v>21.797566862243606</v>
      </c>
      <c r="W67" s="199">
        <f t="shared" si="184"/>
        <v>137.07623306535697</v>
      </c>
    </row>
    <row r="68" spans="1:23">
      <c r="A68" s="262"/>
      <c r="B68" s="24" t="s">
        <v>141</v>
      </c>
      <c r="C68" s="27">
        <v>2.4901656698486412</v>
      </c>
      <c r="D68" s="9">
        <v>4.9803313396972824</v>
      </c>
      <c r="E68" s="9">
        <v>4.9803313396972824</v>
      </c>
      <c r="F68" s="9">
        <v>9.9606626793945647</v>
      </c>
      <c r="G68" s="9">
        <v>27.391822368335053</v>
      </c>
      <c r="H68" s="9">
        <v>3.7352485047729616</v>
      </c>
      <c r="I68" s="199">
        <v>53.538561901745787</v>
      </c>
      <c r="J68" s="205">
        <v>2.8361736523019196</v>
      </c>
      <c r="K68" s="9">
        <v>2.8361736523019196</v>
      </c>
      <c r="L68" s="9">
        <v>0.94539121743397325</v>
      </c>
      <c r="M68" s="9">
        <v>1.8907824348679465</v>
      </c>
      <c r="N68" s="9">
        <v>34.034083827623036</v>
      </c>
      <c r="O68" s="9">
        <v>12.290085826641652</v>
      </c>
      <c r="P68" s="199">
        <v>54.832690611170442</v>
      </c>
      <c r="Q68" s="205">
        <f t="shared" si="185"/>
        <v>5.3263393221505613</v>
      </c>
      <c r="R68" s="9">
        <f t="shared" si="179"/>
        <v>7.816504991999202</v>
      </c>
      <c r="S68" s="9">
        <f t="shared" si="180"/>
        <v>5.9257225571312553</v>
      </c>
      <c r="T68" s="9">
        <f t="shared" si="181"/>
        <v>11.851445114262511</v>
      </c>
      <c r="U68" s="9">
        <f t="shared" si="182"/>
        <v>61.425906195958092</v>
      </c>
      <c r="V68" s="9">
        <f t="shared" si="183"/>
        <v>16.025334331414612</v>
      </c>
      <c r="W68" s="199">
        <f t="shared" si="184"/>
        <v>108.37125251291623</v>
      </c>
    </row>
    <row r="69" spans="1:23">
      <c r="A69" s="262"/>
      <c r="B69" s="24" t="s">
        <v>142</v>
      </c>
      <c r="C69" s="27">
        <v>7.883998269664664</v>
      </c>
      <c r="D69" s="9">
        <v>4.5051418683798081</v>
      </c>
      <c r="E69" s="9">
        <v>3.3788564012848559</v>
      </c>
      <c r="F69" s="9">
        <v>1.126285467094952</v>
      </c>
      <c r="G69" s="9">
        <v>27.030851210278847</v>
      </c>
      <c r="H69" s="9">
        <v>16.89428200642428</v>
      </c>
      <c r="I69" s="199">
        <v>60.819415223127407</v>
      </c>
      <c r="J69" s="205">
        <v>1.0163009825291549</v>
      </c>
      <c r="K69" s="9">
        <v>7.1141068777040841</v>
      </c>
      <c r="L69" s="9">
        <v>2.0326019650583098</v>
      </c>
      <c r="M69" s="9">
        <v>0</v>
      </c>
      <c r="N69" s="9">
        <v>28.456427510816336</v>
      </c>
      <c r="O69" s="9">
        <v>28.456427510816336</v>
      </c>
      <c r="P69" s="199">
        <v>67.075864846924219</v>
      </c>
      <c r="Q69" s="205">
        <f t="shared" si="185"/>
        <v>8.9002992521938182</v>
      </c>
      <c r="R69" s="9">
        <f t="shared" si="179"/>
        <v>11.619248746083892</v>
      </c>
      <c r="S69" s="9">
        <f t="shared" si="180"/>
        <v>5.4114583663431652</v>
      </c>
      <c r="T69" s="9">
        <f t="shared" si="181"/>
        <v>1.126285467094952</v>
      </c>
      <c r="U69" s="9">
        <f t="shared" si="182"/>
        <v>55.48727872109518</v>
      </c>
      <c r="V69" s="9">
        <f t="shared" si="183"/>
        <v>45.350709517240617</v>
      </c>
      <c r="W69" s="199">
        <f t="shared" si="184"/>
        <v>127.89528007005163</v>
      </c>
    </row>
    <row r="70" spans="1:23">
      <c r="A70" s="262"/>
      <c r="B70" s="24" t="s">
        <v>143</v>
      </c>
      <c r="C70" s="27">
        <v>0.91058997083199178</v>
      </c>
      <c r="D70" s="9">
        <v>0.91058997083199178</v>
      </c>
      <c r="E70" s="9">
        <v>2.7317699124959756</v>
      </c>
      <c r="F70" s="9">
        <v>1.8211799416639836</v>
      </c>
      <c r="G70" s="9">
        <v>25.496519183295771</v>
      </c>
      <c r="H70" s="9">
        <v>29.138879066623737</v>
      </c>
      <c r="I70" s="199">
        <v>61.009528045743451</v>
      </c>
      <c r="J70" s="205">
        <v>0</v>
      </c>
      <c r="K70" s="9">
        <v>1.5068288418427438</v>
      </c>
      <c r="L70" s="9">
        <v>0</v>
      </c>
      <c r="M70" s="9">
        <v>0</v>
      </c>
      <c r="N70" s="9">
        <v>21.095603785798414</v>
      </c>
      <c r="O70" s="9">
        <v>40.68437872975408</v>
      </c>
      <c r="P70" s="199">
        <v>63.286811357395237</v>
      </c>
      <c r="Q70" s="205">
        <f t="shared" si="185"/>
        <v>0.91058997083199178</v>
      </c>
      <c r="R70" s="9">
        <f t="shared" si="179"/>
        <v>2.4174188126747356</v>
      </c>
      <c r="S70" s="9">
        <f t="shared" si="180"/>
        <v>2.7317699124959756</v>
      </c>
      <c r="T70" s="9">
        <f t="shared" si="181"/>
        <v>1.8211799416639836</v>
      </c>
      <c r="U70" s="9">
        <f t="shared" si="182"/>
        <v>46.592122969094184</v>
      </c>
      <c r="V70" s="9">
        <f t="shared" si="183"/>
        <v>69.823257796377817</v>
      </c>
      <c r="W70" s="199">
        <f t="shared" si="184"/>
        <v>124.29633940313869</v>
      </c>
    </row>
    <row r="71" spans="1:23" ht="14.25" thickBot="1">
      <c r="A71" s="263"/>
      <c r="B71" s="56" t="s">
        <v>14</v>
      </c>
      <c r="C71" s="202">
        <f>SUM(C65:C70)</f>
        <v>32.249076106397723</v>
      </c>
      <c r="D71" s="203">
        <f t="shared" ref="D71" si="186">SUM(D65:D70)</f>
        <v>37.599972090607864</v>
      </c>
      <c r="E71" s="203">
        <f t="shared" ref="E71" si="187">SUM(E65:E70)</f>
        <v>30.058183865102748</v>
      </c>
      <c r="F71" s="203">
        <f t="shared" ref="F71" si="188">SUM(F65:F70)</f>
        <v>19.836614896598775</v>
      </c>
      <c r="G71" s="203">
        <f t="shared" ref="G71" si="189">SUM(G65:G70)</f>
        <v>164.07997640037664</v>
      </c>
      <c r="H71" s="203">
        <f t="shared" ref="H71" si="190">SUM(H65:H70)</f>
        <v>53.294485821454778</v>
      </c>
      <c r="I71" s="204">
        <f t="shared" ref="I71" si="191">SUM(I65:I70)</f>
        <v>337.11830918053852</v>
      </c>
      <c r="J71" s="207">
        <f t="shared" ref="J71" si="192">SUM(J65:J70)</f>
        <v>17.09634959413459</v>
      </c>
      <c r="K71" s="203">
        <f t="shared" ref="K71" si="193">SUM(K65:K70)</f>
        <v>20.860682738586888</v>
      </c>
      <c r="L71" s="203">
        <f t="shared" ref="L71" si="194">SUM(L65:L70)</f>
        <v>17.139449847171377</v>
      </c>
      <c r="M71" s="203">
        <f t="shared" ref="M71" si="195">SUM(M65:M70)</f>
        <v>12.225687832981277</v>
      </c>
      <c r="N71" s="203">
        <f t="shared" ref="N71" si="196">SUM(N65:N70)</f>
        <v>185.3662327476803</v>
      </c>
      <c r="O71" s="203">
        <f t="shared" ref="O71" si="197">SUM(O65:O70)</f>
        <v>129.55416062841999</v>
      </c>
      <c r="P71" s="204">
        <f t="shared" ref="P71" si="198">SUM(P65:P70)</f>
        <v>382.24256338897442</v>
      </c>
      <c r="Q71" s="207">
        <f t="shared" ref="Q71" si="199">SUM(Q65:Q70)</f>
        <v>49.345425700532317</v>
      </c>
      <c r="R71" s="203">
        <f t="shared" ref="R71" si="200">SUM(R65:R70)</f>
        <v>58.460654829194752</v>
      </c>
      <c r="S71" s="203">
        <f t="shared" ref="S71" si="201">SUM(S65:S70)</f>
        <v>47.197633712274126</v>
      </c>
      <c r="T71" s="203">
        <f t="shared" ref="T71" si="202">SUM(T65:T70)</f>
        <v>32.062302729580047</v>
      </c>
      <c r="U71" s="203">
        <f t="shared" ref="U71" si="203">SUM(U65:U70)</f>
        <v>349.44620914805699</v>
      </c>
      <c r="V71" s="203">
        <f t="shared" ref="V71" si="204">SUM(V65:V70)</f>
        <v>182.84864644987476</v>
      </c>
      <c r="W71" s="204">
        <f t="shared" ref="W71" si="205">SUM(W65:W70)</f>
        <v>719.36087256951305</v>
      </c>
    </row>
    <row r="72" spans="1:23">
      <c r="A72" s="262" t="s">
        <v>17</v>
      </c>
      <c r="B72" s="37" t="s">
        <v>138</v>
      </c>
      <c r="C72" s="29">
        <v>6.4183350557540333</v>
      </c>
      <c r="D72" s="48">
        <v>4.2788900371693552</v>
      </c>
      <c r="E72" s="48">
        <v>2.1394450185846776</v>
      </c>
      <c r="F72" s="48">
        <v>0</v>
      </c>
      <c r="G72" s="48">
        <v>21.394450185846775</v>
      </c>
      <c r="H72" s="48">
        <v>8.5577800743387105</v>
      </c>
      <c r="I72" s="212">
        <v>42.788900371693551</v>
      </c>
      <c r="J72" s="213">
        <v>5.820807838977359</v>
      </c>
      <c r="K72" s="48">
        <v>1.1641615677954718</v>
      </c>
      <c r="L72" s="48">
        <v>2.3283231355909435</v>
      </c>
      <c r="M72" s="48">
        <v>4.656646271181887</v>
      </c>
      <c r="N72" s="48">
        <v>31.432362330477737</v>
      </c>
      <c r="O72" s="48">
        <v>10.477454110159245</v>
      </c>
      <c r="P72" s="212">
        <v>55.879755254182641</v>
      </c>
      <c r="Q72" s="215">
        <f>C72+J72</f>
        <v>12.239142894731392</v>
      </c>
      <c r="R72" s="49">
        <f t="shared" ref="R72:R77" si="206">D72+K72</f>
        <v>5.4430516049648272</v>
      </c>
      <c r="S72" s="49">
        <f t="shared" ref="S72:S77" si="207">E72+L72</f>
        <v>4.4677681541756211</v>
      </c>
      <c r="T72" s="49">
        <f t="shared" ref="T72:T77" si="208">F72+M72</f>
        <v>4.656646271181887</v>
      </c>
      <c r="U72" s="49">
        <f t="shared" ref="U72:U77" si="209">G72+N72</f>
        <v>52.826812516324509</v>
      </c>
      <c r="V72" s="49">
        <f t="shared" ref="V72:V77" si="210">H72+O72</f>
        <v>19.035234184497956</v>
      </c>
      <c r="W72" s="214">
        <f t="shared" ref="W72:W77" si="211">I72+P72</f>
        <v>98.668655625876198</v>
      </c>
    </row>
    <row r="73" spans="1:23">
      <c r="A73" s="262"/>
      <c r="B73" s="24" t="s">
        <v>139</v>
      </c>
      <c r="C73" s="27">
        <v>0</v>
      </c>
      <c r="D73" s="9">
        <v>11.425106580522863</v>
      </c>
      <c r="E73" s="9">
        <v>2.8562766451307158</v>
      </c>
      <c r="F73" s="9">
        <v>5.7125532902614315</v>
      </c>
      <c r="G73" s="9">
        <v>22.850213161045726</v>
      </c>
      <c r="H73" s="9">
        <v>8.5688299353921469</v>
      </c>
      <c r="I73" s="199">
        <v>51.412979612352885</v>
      </c>
      <c r="J73" s="205">
        <v>5.1514876436313637</v>
      </c>
      <c r="K73" s="9">
        <v>9.0151033763548867</v>
      </c>
      <c r="L73" s="9">
        <v>3.863615732723523</v>
      </c>
      <c r="M73" s="9">
        <v>5.1514876436313637</v>
      </c>
      <c r="N73" s="9">
        <v>25.757438218156818</v>
      </c>
      <c r="O73" s="9">
        <v>24.469566307248979</v>
      </c>
      <c r="P73" s="199">
        <v>73.408698921746932</v>
      </c>
      <c r="Q73" s="205">
        <f t="shared" ref="Q73:Q77" si="212">C73+J73</f>
        <v>5.1514876436313637</v>
      </c>
      <c r="R73" s="9">
        <f t="shared" si="206"/>
        <v>20.440209956877752</v>
      </c>
      <c r="S73" s="9">
        <f t="shared" si="207"/>
        <v>6.7198923778542383</v>
      </c>
      <c r="T73" s="9">
        <f t="shared" si="208"/>
        <v>10.864040933892795</v>
      </c>
      <c r="U73" s="9">
        <f t="shared" si="209"/>
        <v>48.607651379202544</v>
      </c>
      <c r="V73" s="9">
        <f t="shared" si="210"/>
        <v>33.038396242641127</v>
      </c>
      <c r="W73" s="199">
        <f t="shared" si="211"/>
        <v>124.82167853409982</v>
      </c>
    </row>
    <row r="74" spans="1:23">
      <c r="A74" s="262"/>
      <c r="B74" s="24" t="s">
        <v>140</v>
      </c>
      <c r="C74" s="27">
        <v>8.490201450422429</v>
      </c>
      <c r="D74" s="9">
        <v>8.490201450422429</v>
      </c>
      <c r="E74" s="9">
        <v>10.612751813028037</v>
      </c>
      <c r="F74" s="9">
        <v>2.1225503626056073</v>
      </c>
      <c r="G74" s="9">
        <v>25.470604351267287</v>
      </c>
      <c r="H74" s="9">
        <v>8.490201450422429</v>
      </c>
      <c r="I74" s="199">
        <v>63.676510878168216</v>
      </c>
      <c r="J74" s="205">
        <v>5.3016380362658442</v>
      </c>
      <c r="K74" s="9">
        <v>2.6508190181329221</v>
      </c>
      <c r="L74" s="9">
        <v>1.325409509066461</v>
      </c>
      <c r="M74" s="9">
        <v>2.6508190181329221</v>
      </c>
      <c r="N74" s="9">
        <v>46.389332817326135</v>
      </c>
      <c r="O74" s="9">
        <v>14.579504599731072</v>
      </c>
      <c r="P74" s="199">
        <v>72.897522998655347</v>
      </c>
      <c r="Q74" s="205">
        <f t="shared" si="212"/>
        <v>13.791839486688273</v>
      </c>
      <c r="R74" s="9">
        <f t="shared" si="206"/>
        <v>11.14102046855535</v>
      </c>
      <c r="S74" s="9">
        <f t="shared" si="207"/>
        <v>11.938161322094498</v>
      </c>
      <c r="T74" s="9">
        <f t="shared" si="208"/>
        <v>4.7733693807385293</v>
      </c>
      <c r="U74" s="9">
        <f t="shared" si="209"/>
        <v>71.859937168593419</v>
      </c>
      <c r="V74" s="9">
        <f t="shared" si="210"/>
        <v>23.069706050153499</v>
      </c>
      <c r="W74" s="199">
        <f t="shared" si="211"/>
        <v>136.57403387682356</v>
      </c>
    </row>
    <row r="75" spans="1:23">
      <c r="A75" s="262"/>
      <c r="B75" s="24" t="s">
        <v>141</v>
      </c>
      <c r="C75" s="27">
        <v>6.1597475366881023</v>
      </c>
      <c r="D75" s="9">
        <v>3.0798737683440511</v>
      </c>
      <c r="E75" s="9">
        <v>1.5399368841720256</v>
      </c>
      <c r="F75" s="9">
        <v>3.0798737683440511</v>
      </c>
      <c r="G75" s="9">
        <v>26.178927030924434</v>
      </c>
      <c r="H75" s="9">
        <v>4.6198106525160769</v>
      </c>
      <c r="I75" s="199">
        <v>44.658169640988746</v>
      </c>
      <c r="J75" s="205">
        <v>2.1474153832735459</v>
      </c>
      <c r="K75" s="9">
        <v>7.5159538414574101</v>
      </c>
      <c r="L75" s="9">
        <v>0</v>
      </c>
      <c r="M75" s="9">
        <v>2.1474153832735459</v>
      </c>
      <c r="N75" s="9">
        <v>46.169430740381237</v>
      </c>
      <c r="O75" s="9">
        <v>11.810784608004502</v>
      </c>
      <c r="P75" s="199">
        <v>69.790999956390237</v>
      </c>
      <c r="Q75" s="205">
        <f t="shared" si="212"/>
        <v>8.3071629199616481</v>
      </c>
      <c r="R75" s="9">
        <f t="shared" si="206"/>
        <v>10.595827609801461</v>
      </c>
      <c r="S75" s="9">
        <f t="shared" si="207"/>
        <v>1.5399368841720256</v>
      </c>
      <c r="T75" s="9">
        <f t="shared" si="208"/>
        <v>5.2272891516175974</v>
      </c>
      <c r="U75" s="9">
        <f t="shared" si="209"/>
        <v>72.348357771305672</v>
      </c>
      <c r="V75" s="9">
        <f t="shared" si="210"/>
        <v>16.43059526052058</v>
      </c>
      <c r="W75" s="199">
        <f t="shared" si="211"/>
        <v>114.44916959737898</v>
      </c>
    </row>
    <row r="76" spans="1:23">
      <c r="A76" s="262"/>
      <c r="B76" s="24" t="s">
        <v>142</v>
      </c>
      <c r="C76" s="27">
        <v>7.7961457469866939</v>
      </c>
      <c r="D76" s="9">
        <v>2.2274702134247697</v>
      </c>
      <c r="E76" s="9">
        <v>2.2274702134247697</v>
      </c>
      <c r="F76" s="9">
        <v>6.6824106402743091</v>
      </c>
      <c r="G76" s="9">
        <v>21.160967027535314</v>
      </c>
      <c r="H76" s="9">
        <v>17.819761707398158</v>
      </c>
      <c r="I76" s="199">
        <v>57.914225549044012</v>
      </c>
      <c r="J76" s="205">
        <v>0</v>
      </c>
      <c r="K76" s="9">
        <v>2.2970795896732374</v>
      </c>
      <c r="L76" s="9">
        <v>1.1485397948366187</v>
      </c>
      <c r="M76" s="9">
        <v>0</v>
      </c>
      <c r="N76" s="9">
        <v>43.644512203791514</v>
      </c>
      <c r="O76" s="9">
        <v>22.970795896732376</v>
      </c>
      <c r="P76" s="199">
        <v>70.060927485033744</v>
      </c>
      <c r="Q76" s="205">
        <f t="shared" si="212"/>
        <v>7.7961457469866939</v>
      </c>
      <c r="R76" s="9">
        <f t="shared" si="206"/>
        <v>4.5245498030980071</v>
      </c>
      <c r="S76" s="9">
        <f t="shared" si="207"/>
        <v>3.3760100082613884</v>
      </c>
      <c r="T76" s="9">
        <f t="shared" si="208"/>
        <v>6.6824106402743091</v>
      </c>
      <c r="U76" s="9">
        <f t="shared" si="209"/>
        <v>64.805479231326828</v>
      </c>
      <c r="V76" s="9">
        <f t="shared" si="210"/>
        <v>40.790557604130534</v>
      </c>
      <c r="W76" s="199">
        <f t="shared" si="211"/>
        <v>127.97515303407775</v>
      </c>
    </row>
    <row r="77" spans="1:23">
      <c r="A77" s="262"/>
      <c r="B77" s="24" t="s">
        <v>143</v>
      </c>
      <c r="C77" s="27">
        <v>0</v>
      </c>
      <c r="D77" s="9">
        <v>1.0426653839568614</v>
      </c>
      <c r="E77" s="9">
        <v>4.1706615358274455</v>
      </c>
      <c r="F77" s="9">
        <v>1.0426653839568614</v>
      </c>
      <c r="G77" s="9">
        <v>14.597315375396059</v>
      </c>
      <c r="H77" s="9">
        <v>29.194630750792118</v>
      </c>
      <c r="I77" s="199">
        <v>50.047938429929346</v>
      </c>
      <c r="J77" s="205">
        <v>1.5181785063409654</v>
      </c>
      <c r="K77" s="9">
        <v>1.5181785063409654</v>
      </c>
      <c r="L77" s="9">
        <v>0</v>
      </c>
      <c r="M77" s="9">
        <v>1.5181785063409654</v>
      </c>
      <c r="N77" s="9">
        <v>27.327213114137379</v>
      </c>
      <c r="O77" s="9">
        <v>42.508998177547028</v>
      </c>
      <c r="P77" s="199">
        <v>74.390746810707299</v>
      </c>
      <c r="Q77" s="205">
        <f t="shared" si="212"/>
        <v>1.5181785063409654</v>
      </c>
      <c r="R77" s="9">
        <f t="shared" si="206"/>
        <v>2.5608438902978268</v>
      </c>
      <c r="S77" s="9">
        <f t="shared" si="207"/>
        <v>4.1706615358274455</v>
      </c>
      <c r="T77" s="9">
        <f t="shared" si="208"/>
        <v>2.5608438902978268</v>
      </c>
      <c r="U77" s="9">
        <f t="shared" si="209"/>
        <v>41.924528489533436</v>
      </c>
      <c r="V77" s="9">
        <f t="shared" si="210"/>
        <v>71.703628928339143</v>
      </c>
      <c r="W77" s="199">
        <f t="shared" si="211"/>
        <v>124.43868524063664</v>
      </c>
    </row>
    <row r="78" spans="1:23" ht="14.25" thickBot="1">
      <c r="A78" s="262"/>
      <c r="B78" s="64" t="s">
        <v>14</v>
      </c>
      <c r="C78" s="216">
        <f>SUM(C72:C77)</f>
        <v>28.864429789851258</v>
      </c>
      <c r="D78" s="217">
        <f t="shared" ref="D78" si="213">SUM(D72:D77)</f>
        <v>30.544207433840331</v>
      </c>
      <c r="E78" s="217">
        <f t="shared" ref="E78" si="214">SUM(E72:E77)</f>
        <v>23.546542110167671</v>
      </c>
      <c r="F78" s="217">
        <f t="shared" ref="F78" si="215">SUM(F72:F77)</f>
        <v>18.640053445442259</v>
      </c>
      <c r="G78" s="217">
        <f t="shared" ref="G78" si="216">SUM(G72:G77)</f>
        <v>131.6524771320156</v>
      </c>
      <c r="H78" s="217">
        <f t="shared" ref="H78" si="217">SUM(H72:H77)</f>
        <v>77.251014570859638</v>
      </c>
      <c r="I78" s="218">
        <f t="shared" ref="I78" si="218">SUM(I72:I77)</f>
        <v>310.49872448217673</v>
      </c>
      <c r="J78" s="219">
        <f t="shared" ref="J78" si="219">SUM(J72:J77)</f>
        <v>19.939527408489077</v>
      </c>
      <c r="K78" s="217">
        <f t="shared" ref="K78" si="220">SUM(K72:K77)</f>
        <v>24.161295899754894</v>
      </c>
      <c r="L78" s="217">
        <f t="shared" ref="L78" si="221">SUM(L72:L77)</f>
        <v>8.6658881722175458</v>
      </c>
      <c r="M78" s="217">
        <f t="shared" ref="M78" si="222">SUM(M72:M77)</f>
        <v>16.124546822560685</v>
      </c>
      <c r="N78" s="217">
        <f t="shared" ref="N78" si="223">SUM(N72:N77)</f>
        <v>220.72028942427082</v>
      </c>
      <c r="O78" s="217">
        <f t="shared" ref="O78" si="224">SUM(O72:O77)</f>
        <v>126.8171036994232</v>
      </c>
      <c r="P78" s="218">
        <f t="shared" ref="P78" si="225">SUM(P72:P77)</f>
        <v>416.42865142671621</v>
      </c>
      <c r="Q78" s="219">
        <f t="shared" ref="Q78" si="226">SUM(Q72:Q77)</f>
        <v>48.803957198340342</v>
      </c>
      <c r="R78" s="217">
        <f t="shared" ref="R78" si="227">SUM(R72:R77)</f>
        <v>54.705503333595217</v>
      </c>
      <c r="S78" s="217">
        <f t="shared" ref="S78" si="228">SUM(S72:S77)</f>
        <v>32.212430282385213</v>
      </c>
      <c r="T78" s="217">
        <f t="shared" ref="T78" si="229">SUM(T72:T77)</f>
        <v>34.764600268002944</v>
      </c>
      <c r="U78" s="217">
        <f t="shared" ref="U78" si="230">SUM(U72:U77)</f>
        <v>352.37276655628636</v>
      </c>
      <c r="V78" s="217">
        <f t="shared" ref="V78" si="231">SUM(V72:V77)</f>
        <v>204.06811827028281</v>
      </c>
      <c r="W78" s="218">
        <f t="shared" ref="W78" si="232">SUM(W72:W77)</f>
        <v>726.92737590889294</v>
      </c>
    </row>
    <row r="79" spans="1:23">
      <c r="A79" s="261" t="s">
        <v>3</v>
      </c>
      <c r="B79" s="139" t="s">
        <v>138</v>
      </c>
      <c r="C79" s="220">
        <f>C51+C58+C65+C72</f>
        <v>14.138290282091916</v>
      </c>
      <c r="D79" s="221">
        <f t="shared" ref="D79:P79" si="233">D51+D58+D65+D72</f>
        <v>22.327423082631899</v>
      </c>
      <c r="E79" s="221">
        <f t="shared" si="233"/>
        <v>11.749229246945147</v>
      </c>
      <c r="F79" s="221">
        <f t="shared" si="233"/>
        <v>4.2193744085510376</v>
      </c>
      <c r="G79" s="221">
        <f t="shared" si="233"/>
        <v>54.277640108006224</v>
      </c>
      <c r="H79" s="221">
        <f t="shared" si="233"/>
        <v>11.78509149560516</v>
      </c>
      <c r="I79" s="222">
        <f t="shared" si="233"/>
        <v>118.49704862383138</v>
      </c>
      <c r="J79" s="223">
        <f t="shared" si="233"/>
        <v>9.723668473425624</v>
      </c>
      <c r="K79" s="221">
        <f t="shared" si="233"/>
        <v>9.1585665527528928</v>
      </c>
      <c r="L79" s="221">
        <f t="shared" si="233"/>
        <v>12.464230784433687</v>
      </c>
      <c r="M79" s="221">
        <f t="shared" si="233"/>
        <v>16.659606868472025</v>
      </c>
      <c r="N79" s="221">
        <f t="shared" si="233"/>
        <v>76.948322983188021</v>
      </c>
      <c r="O79" s="221">
        <f t="shared" si="233"/>
        <v>27.881429995327984</v>
      </c>
      <c r="P79" s="222">
        <f t="shared" si="233"/>
        <v>152.83582565760022</v>
      </c>
      <c r="Q79" s="215">
        <f>C79+J79</f>
        <v>23.861958755517541</v>
      </c>
      <c r="R79" s="49">
        <f t="shared" ref="R79:R84" si="234">D79+K79</f>
        <v>31.48598963538479</v>
      </c>
      <c r="S79" s="49">
        <f t="shared" ref="S79:S84" si="235">E79+L79</f>
        <v>24.213460031378833</v>
      </c>
      <c r="T79" s="49">
        <f t="shared" ref="T79:T84" si="236">F79+M79</f>
        <v>20.878981277023062</v>
      </c>
      <c r="U79" s="49">
        <f t="shared" ref="U79:U84" si="237">G79+N79</f>
        <v>131.22596309119425</v>
      </c>
      <c r="V79" s="49">
        <f t="shared" ref="V79:V84" si="238">H79+O79</f>
        <v>39.666521490933143</v>
      </c>
      <c r="W79" s="214">
        <f t="shared" ref="W79:W84" si="239">I79+P79</f>
        <v>271.3328742814316</v>
      </c>
    </row>
    <row r="80" spans="1:23">
      <c r="A80" s="262"/>
      <c r="B80" s="24" t="s">
        <v>139</v>
      </c>
      <c r="C80" s="200">
        <f t="shared" ref="C80:P80" si="240">C52+C59+C66+C73</f>
        <v>17.456210463756893</v>
      </c>
      <c r="D80" s="198">
        <f t="shared" si="240"/>
        <v>27.633308187164054</v>
      </c>
      <c r="E80" s="198">
        <f t="shared" si="240"/>
        <v>17.686267761375813</v>
      </c>
      <c r="F80" s="198">
        <f t="shared" si="240"/>
        <v>16.276640651398647</v>
      </c>
      <c r="G80" s="198">
        <f t="shared" si="240"/>
        <v>75.801922250651415</v>
      </c>
      <c r="H80" s="198">
        <f t="shared" si="240"/>
        <v>15.020929314696733</v>
      </c>
      <c r="I80" s="201">
        <f t="shared" si="240"/>
        <v>169.87527862904358</v>
      </c>
      <c r="J80" s="206">
        <f t="shared" si="240"/>
        <v>18.781983344786862</v>
      </c>
      <c r="K80" s="198">
        <f t="shared" si="240"/>
        <v>17.683954810281318</v>
      </c>
      <c r="L80" s="198">
        <f t="shared" si="240"/>
        <v>10.195207290537189</v>
      </c>
      <c r="M80" s="198">
        <f t="shared" si="240"/>
        <v>10.005460217734106</v>
      </c>
      <c r="N80" s="198">
        <f t="shared" si="240"/>
        <v>88.677977899486564</v>
      </c>
      <c r="O80" s="198">
        <f t="shared" si="240"/>
        <v>56.54863971928728</v>
      </c>
      <c r="P80" s="201">
        <f t="shared" si="240"/>
        <v>201.8932232821133</v>
      </c>
      <c r="Q80" s="205">
        <f t="shared" ref="Q80:Q84" si="241">C80+J80</f>
        <v>36.238193808543755</v>
      </c>
      <c r="R80" s="9">
        <f t="shared" si="234"/>
        <v>45.317262997445368</v>
      </c>
      <c r="S80" s="9">
        <f t="shared" si="235"/>
        <v>27.881475051913</v>
      </c>
      <c r="T80" s="9">
        <f t="shared" si="236"/>
        <v>26.282100869132755</v>
      </c>
      <c r="U80" s="9">
        <f t="shared" si="237"/>
        <v>164.47990015013798</v>
      </c>
      <c r="V80" s="9">
        <f t="shared" si="238"/>
        <v>71.56956903398401</v>
      </c>
      <c r="W80" s="199">
        <f t="shared" si="239"/>
        <v>371.76850191115687</v>
      </c>
    </row>
    <row r="81" spans="1:23">
      <c r="A81" s="262"/>
      <c r="B81" s="24" t="s">
        <v>140</v>
      </c>
      <c r="C81" s="200">
        <f t="shared" ref="C81:P81" si="242">C53+C60+C67+C74</f>
        <v>22.898036682122232</v>
      </c>
      <c r="D81" s="198">
        <f t="shared" si="242"/>
        <v>32.237221383090031</v>
      </c>
      <c r="E81" s="198">
        <f t="shared" si="242"/>
        <v>19.308655339782046</v>
      </c>
      <c r="F81" s="198">
        <f t="shared" si="242"/>
        <v>9.4782331070378127</v>
      </c>
      <c r="G81" s="198">
        <f t="shared" si="242"/>
        <v>86.460543564943194</v>
      </c>
      <c r="H81" s="198">
        <f t="shared" si="242"/>
        <v>14.523773742475118</v>
      </c>
      <c r="I81" s="201">
        <f t="shared" si="242"/>
        <v>184.90646381945044</v>
      </c>
      <c r="J81" s="206">
        <f t="shared" si="242"/>
        <v>15.405707966814319</v>
      </c>
      <c r="K81" s="198">
        <f t="shared" si="242"/>
        <v>7.1445126411791593</v>
      </c>
      <c r="L81" s="198">
        <f t="shared" si="242"/>
        <v>7.5361910667682306</v>
      </c>
      <c r="M81" s="198">
        <f t="shared" si="242"/>
        <v>9.4620058260342255</v>
      </c>
      <c r="N81" s="198">
        <f t="shared" si="242"/>
        <v>127.56797328477984</v>
      </c>
      <c r="O81" s="198">
        <f t="shared" si="242"/>
        <v>48.358241056443212</v>
      </c>
      <c r="P81" s="201">
        <f t="shared" si="242"/>
        <v>215.47463184201899</v>
      </c>
      <c r="Q81" s="205">
        <f t="shared" si="241"/>
        <v>38.303744648936551</v>
      </c>
      <c r="R81" s="9">
        <f t="shared" si="234"/>
        <v>39.381734024269193</v>
      </c>
      <c r="S81" s="9">
        <f t="shared" si="235"/>
        <v>26.844846406550275</v>
      </c>
      <c r="T81" s="9">
        <f t="shared" si="236"/>
        <v>18.940238933072038</v>
      </c>
      <c r="U81" s="9">
        <f t="shared" si="237"/>
        <v>214.02851684972302</v>
      </c>
      <c r="V81" s="9">
        <f t="shared" si="238"/>
        <v>62.882014798918334</v>
      </c>
      <c r="W81" s="199">
        <f t="shared" si="239"/>
        <v>400.38109566146943</v>
      </c>
    </row>
    <row r="82" spans="1:23">
      <c r="A82" s="262"/>
      <c r="B82" s="24" t="s">
        <v>141</v>
      </c>
      <c r="C82" s="200">
        <f t="shared" ref="C82:P82" si="243">C54+C61+C68+C75</f>
        <v>15.192943346592173</v>
      </c>
      <c r="D82" s="198">
        <f t="shared" si="243"/>
        <v>12.336787003708116</v>
      </c>
      <c r="E82" s="198">
        <f t="shared" si="243"/>
        <v>11.930074241730415</v>
      </c>
      <c r="F82" s="198">
        <f t="shared" si="243"/>
        <v>15.526212074398217</v>
      </c>
      <c r="G82" s="198">
        <f t="shared" si="243"/>
        <v>86.32298731037622</v>
      </c>
      <c r="H82" s="198">
        <f t="shared" si="243"/>
        <v>11.279189548490544</v>
      </c>
      <c r="I82" s="201">
        <f t="shared" si="243"/>
        <v>152.58819352529568</v>
      </c>
      <c r="J82" s="206">
        <f t="shared" si="243"/>
        <v>10.861532990491607</v>
      </c>
      <c r="K82" s="198">
        <f t="shared" si="243"/>
        <v>11.62038069647555</v>
      </c>
      <c r="L82" s="198">
        <f t="shared" si="243"/>
        <v>2.0562284872973593</v>
      </c>
      <c r="M82" s="198">
        <f t="shared" si="243"/>
        <v>9.4438939744991277</v>
      </c>
      <c r="N82" s="198">
        <f t="shared" si="243"/>
        <v>114.85936604587687</v>
      </c>
      <c r="O82" s="198">
        <f t="shared" si="243"/>
        <v>39.679369432414184</v>
      </c>
      <c r="P82" s="201">
        <f t="shared" si="243"/>
        <v>188.52077162705467</v>
      </c>
      <c r="Q82" s="205">
        <f t="shared" si="241"/>
        <v>26.054476337083781</v>
      </c>
      <c r="R82" s="9">
        <f t="shared" si="234"/>
        <v>23.957167700183668</v>
      </c>
      <c r="S82" s="9">
        <f t="shared" si="235"/>
        <v>13.986302729027773</v>
      </c>
      <c r="T82" s="9">
        <f t="shared" si="236"/>
        <v>24.970106048897343</v>
      </c>
      <c r="U82" s="9">
        <f t="shared" si="237"/>
        <v>201.18235335625309</v>
      </c>
      <c r="V82" s="9">
        <f t="shared" si="238"/>
        <v>50.958558980904726</v>
      </c>
      <c r="W82" s="199">
        <f t="shared" si="239"/>
        <v>341.10896515235038</v>
      </c>
    </row>
    <row r="83" spans="1:23">
      <c r="A83" s="262"/>
      <c r="B83" s="24" t="s">
        <v>142</v>
      </c>
      <c r="C83" s="200">
        <f t="shared" ref="C83:P83" si="244">C55+C62+C69+C76</f>
        <v>18.766866174144752</v>
      </c>
      <c r="D83" s="198">
        <f t="shared" si="244"/>
        <v>13.176245346833829</v>
      </c>
      <c r="E83" s="198">
        <f t="shared" si="244"/>
        <v>10.840926527212771</v>
      </c>
      <c r="F83" s="198">
        <f t="shared" si="244"/>
        <v>11.56407371730384</v>
      </c>
      <c r="G83" s="198">
        <f t="shared" si="244"/>
        <v>77.877274150881874</v>
      </c>
      <c r="H83" s="198">
        <f t="shared" si="244"/>
        <v>46.263999338998573</v>
      </c>
      <c r="I83" s="201">
        <f t="shared" si="244"/>
        <v>178.48938525537565</v>
      </c>
      <c r="J83" s="206">
        <f t="shared" si="244"/>
        <v>2.8239511120083991</v>
      </c>
      <c r="K83" s="198">
        <f t="shared" si="244"/>
        <v>10.976857994394205</v>
      </c>
      <c r="L83" s="198">
        <f t="shared" si="244"/>
        <v>3.4231203623572894</v>
      </c>
      <c r="M83" s="198">
        <f t="shared" si="244"/>
        <v>2.1634286441843216</v>
      </c>
      <c r="N83" s="198">
        <f t="shared" si="244"/>
        <v>101.77680483804397</v>
      </c>
      <c r="O83" s="198">
        <f t="shared" si="244"/>
        <v>83.024538572706803</v>
      </c>
      <c r="P83" s="201">
        <f t="shared" si="244"/>
        <v>204.18870152369499</v>
      </c>
      <c r="Q83" s="205">
        <f t="shared" si="241"/>
        <v>21.59081728615315</v>
      </c>
      <c r="R83" s="9">
        <f t="shared" si="234"/>
        <v>24.153103341228032</v>
      </c>
      <c r="S83" s="9">
        <f t="shared" si="235"/>
        <v>14.264046889570061</v>
      </c>
      <c r="T83" s="9">
        <f t="shared" si="236"/>
        <v>13.727502361488161</v>
      </c>
      <c r="U83" s="9">
        <f t="shared" si="237"/>
        <v>179.65407898892585</v>
      </c>
      <c r="V83" s="9">
        <f t="shared" si="238"/>
        <v>129.28853791170536</v>
      </c>
      <c r="W83" s="199">
        <f t="shared" si="239"/>
        <v>382.67808677907067</v>
      </c>
    </row>
    <row r="84" spans="1:23">
      <c r="A84" s="262"/>
      <c r="B84" s="24" t="s">
        <v>143</v>
      </c>
      <c r="C84" s="200">
        <f t="shared" ref="C84:P84" si="245">C56+C63+C70+C77</f>
        <v>0.91058997083199178</v>
      </c>
      <c r="D84" s="198">
        <f t="shared" si="245"/>
        <v>3.0217830340287559</v>
      </c>
      <c r="E84" s="198">
        <f t="shared" si="245"/>
        <v>7.1498631321725199</v>
      </c>
      <c r="F84" s="198">
        <f t="shared" si="245"/>
        <v>4.6746680564080423</v>
      </c>
      <c r="G84" s="198">
        <f t="shared" si="245"/>
        <v>71.486170828185124</v>
      </c>
      <c r="H84" s="198">
        <f t="shared" si="245"/>
        <v>86.531291901508013</v>
      </c>
      <c r="I84" s="201">
        <f t="shared" si="245"/>
        <v>173.77436692313444</v>
      </c>
      <c r="J84" s="206">
        <f t="shared" si="245"/>
        <v>3.0559184725350148</v>
      </c>
      <c r="K84" s="198">
        <f t="shared" si="245"/>
        <v>6.1004872805718078</v>
      </c>
      <c r="L84" s="198">
        <f t="shared" si="245"/>
        <v>0</v>
      </c>
      <c r="M84" s="198">
        <f t="shared" si="245"/>
        <v>2.6984169468880861</v>
      </c>
      <c r="N84" s="198">
        <f t="shared" si="245"/>
        <v>78.570347036129249</v>
      </c>
      <c r="O84" s="198">
        <f t="shared" si="245"/>
        <v>123.99735294324658</v>
      </c>
      <c r="P84" s="201">
        <f t="shared" si="245"/>
        <v>214.42252267937073</v>
      </c>
      <c r="Q84" s="205">
        <f t="shared" si="241"/>
        <v>3.9665084433670064</v>
      </c>
      <c r="R84" s="9">
        <f t="shared" si="234"/>
        <v>9.1222703146005628</v>
      </c>
      <c r="S84" s="9">
        <f t="shared" si="235"/>
        <v>7.1498631321725199</v>
      </c>
      <c r="T84" s="9">
        <f t="shared" si="236"/>
        <v>7.3730850032961284</v>
      </c>
      <c r="U84" s="9">
        <f t="shared" si="237"/>
        <v>150.05651786431437</v>
      </c>
      <c r="V84" s="9">
        <f t="shared" si="238"/>
        <v>210.52864484475458</v>
      </c>
      <c r="W84" s="199">
        <f t="shared" si="239"/>
        <v>388.19688960250517</v>
      </c>
    </row>
    <row r="85" spans="1:23" ht="14.25" thickBot="1">
      <c r="A85" s="263"/>
      <c r="B85" s="56" t="s">
        <v>14</v>
      </c>
      <c r="C85" s="202">
        <f>SUM(C79:C84)</f>
        <v>89.362936919539962</v>
      </c>
      <c r="D85" s="203">
        <f t="shared" ref="D85" si="246">SUM(D79:D84)</f>
        <v>110.73276803745668</v>
      </c>
      <c r="E85" s="203">
        <f t="shared" ref="E85" si="247">SUM(E79:E84)</f>
        <v>78.665016249218695</v>
      </c>
      <c r="F85" s="203">
        <f t="shared" ref="F85" si="248">SUM(F79:F84)</f>
        <v>61.739202015097597</v>
      </c>
      <c r="G85" s="203">
        <f t="shared" ref="G85" si="249">SUM(G79:G84)</f>
        <v>452.22653821304402</v>
      </c>
      <c r="H85" s="203">
        <f t="shared" ref="H85" si="250">SUM(H79:H84)</f>
        <v>185.40427534177414</v>
      </c>
      <c r="I85" s="204">
        <f t="shared" ref="I85" si="251">SUM(I79:I84)</f>
        <v>978.13073677613102</v>
      </c>
      <c r="J85" s="207">
        <f t="shared" ref="J85" si="252">SUM(J79:J84)</f>
        <v>60.652762360061828</v>
      </c>
      <c r="K85" s="203">
        <f t="shared" ref="K85" si="253">SUM(K79:K84)</f>
        <v>62.684759975654934</v>
      </c>
      <c r="L85" s="203">
        <f t="shared" ref="L85" si="254">SUM(L79:L84)</f>
        <v>35.674977991393753</v>
      </c>
      <c r="M85" s="203">
        <f t="shared" ref="M85" si="255">SUM(M79:M84)</f>
        <v>50.432812477811886</v>
      </c>
      <c r="N85" s="203">
        <f t="shared" ref="N85" si="256">SUM(N79:N84)</f>
        <v>588.40079208750444</v>
      </c>
      <c r="O85" s="203">
        <f t="shared" ref="O85" si="257">SUM(O79:O84)</f>
        <v>379.48957171942601</v>
      </c>
      <c r="P85" s="204">
        <f t="shared" ref="P85" si="258">SUM(P79:P84)</f>
        <v>1177.3356766118529</v>
      </c>
      <c r="Q85" s="207">
        <f t="shared" ref="Q85" si="259">SUM(Q79:Q84)</f>
        <v>150.01569927960179</v>
      </c>
      <c r="R85" s="203">
        <f t="shared" ref="R85" si="260">SUM(R79:R84)</f>
        <v>173.41752801311159</v>
      </c>
      <c r="S85" s="203">
        <f t="shared" ref="S85" si="261">SUM(S79:S84)</f>
        <v>114.33999424061247</v>
      </c>
      <c r="T85" s="203">
        <f t="shared" ref="T85" si="262">SUM(T79:T84)</f>
        <v>112.1720144929095</v>
      </c>
      <c r="U85" s="203">
        <f t="shared" ref="U85" si="263">SUM(U79:U84)</f>
        <v>1040.6273303005487</v>
      </c>
      <c r="V85" s="203">
        <f t="shared" ref="V85" si="264">SUM(V79:V84)</f>
        <v>564.89384706120018</v>
      </c>
      <c r="W85" s="204">
        <f t="shared" ref="W85" si="265">SUM(W79:W84)</f>
        <v>2155.4664133879842</v>
      </c>
    </row>
    <row r="86" spans="1:23" ht="14.25" thickBot="1">
      <c r="I86" s="154"/>
      <c r="P86" s="197" t="s">
        <v>145</v>
      </c>
      <c r="Q86" s="226">
        <f>Q85/$W85*100</f>
        <v>6.9597790226666341</v>
      </c>
      <c r="R86" s="227">
        <f t="shared" ref="R86" si="266">R85/$W85*100</f>
        <v>8.0454757696981289</v>
      </c>
      <c r="S86" s="227">
        <f t="shared" ref="S86" si="267">S85/$W85*100</f>
        <v>5.3046520943414608</v>
      </c>
      <c r="T86" s="227">
        <f t="shared" ref="T86" si="268">T85/$W85*100</f>
        <v>5.2040715548240151</v>
      </c>
      <c r="U86" s="224">
        <f t="shared" ref="U86" si="269">U85/$W85*100</f>
        <v>48.278522172140001</v>
      </c>
      <c r="V86" s="224">
        <f t="shared" ref="V86" si="270">V85/$W85*100</f>
        <v>26.207499386329768</v>
      </c>
      <c r="W86" s="225">
        <f>SUM(Q86:V86)</f>
        <v>100.00000000000001</v>
      </c>
    </row>
    <row r="87" spans="1:23" ht="14.25" thickBot="1"/>
    <row r="88" spans="1:23" ht="14.25" thickBot="1">
      <c r="Q88" s="192">
        <f>SUM(Q85:T85)/(W85-V85)*100</f>
        <v>34.575299968630837</v>
      </c>
      <c r="R88" t="s">
        <v>147</v>
      </c>
      <c r="S88" t="s">
        <v>148</v>
      </c>
    </row>
    <row r="92" spans="1:23" ht="14.25" thickBot="1">
      <c r="A92" t="s">
        <v>150</v>
      </c>
      <c r="P92" s="197" t="s">
        <v>26</v>
      </c>
    </row>
    <row r="93" spans="1:23">
      <c r="A93" s="267"/>
      <c r="B93" s="306"/>
      <c r="C93" s="298" t="s">
        <v>4</v>
      </c>
      <c r="D93" s="303"/>
      <c r="E93" s="303"/>
      <c r="F93" s="303"/>
      <c r="G93" s="303"/>
      <c r="H93" s="303"/>
      <c r="I93" s="304"/>
      <c r="J93" s="305" t="s">
        <v>18</v>
      </c>
      <c r="K93" s="303"/>
      <c r="L93" s="303"/>
      <c r="M93" s="303"/>
      <c r="N93" s="303"/>
      <c r="O93" s="303"/>
      <c r="P93" s="304"/>
      <c r="Q93" s="305" t="s">
        <v>3</v>
      </c>
      <c r="R93" s="303"/>
      <c r="S93" s="303"/>
      <c r="T93" s="303"/>
      <c r="U93" s="303"/>
      <c r="V93" s="303"/>
      <c r="W93" s="304"/>
    </row>
    <row r="94" spans="1:23" ht="23.25" thickBot="1">
      <c r="A94" s="269"/>
      <c r="B94" s="271"/>
      <c r="C94" s="208" t="s">
        <v>131</v>
      </c>
      <c r="D94" s="209" t="s">
        <v>132</v>
      </c>
      <c r="E94" s="209" t="s">
        <v>133</v>
      </c>
      <c r="F94" s="209" t="s">
        <v>134</v>
      </c>
      <c r="G94" s="209" t="s">
        <v>135</v>
      </c>
      <c r="H94" s="209" t="s">
        <v>136</v>
      </c>
      <c r="I94" s="210" t="s">
        <v>137</v>
      </c>
      <c r="J94" s="211" t="s">
        <v>131</v>
      </c>
      <c r="K94" s="209" t="s">
        <v>132</v>
      </c>
      <c r="L94" s="209" t="s">
        <v>133</v>
      </c>
      <c r="M94" s="209" t="s">
        <v>134</v>
      </c>
      <c r="N94" s="209" t="s">
        <v>135</v>
      </c>
      <c r="O94" s="209" t="s">
        <v>136</v>
      </c>
      <c r="P94" s="210" t="s">
        <v>137</v>
      </c>
      <c r="Q94" s="211" t="s">
        <v>131</v>
      </c>
      <c r="R94" s="209" t="s">
        <v>132</v>
      </c>
      <c r="S94" s="209" t="s">
        <v>133</v>
      </c>
      <c r="T94" s="209" t="s">
        <v>134</v>
      </c>
      <c r="U94" s="209" t="s">
        <v>135</v>
      </c>
      <c r="V94" s="209" t="s">
        <v>136</v>
      </c>
      <c r="W94" s="210" t="s">
        <v>137</v>
      </c>
    </row>
    <row r="95" spans="1:23">
      <c r="A95" s="261" t="s">
        <v>5</v>
      </c>
      <c r="B95" s="139" t="s">
        <v>138</v>
      </c>
      <c r="C95" s="38">
        <v>0</v>
      </c>
      <c r="D95" s="49">
        <v>0.17897242397380642</v>
      </c>
      <c r="E95" s="49">
        <v>1.4317793917904513</v>
      </c>
      <c r="F95" s="49">
        <v>0.89486211986903208</v>
      </c>
      <c r="G95" s="49">
        <v>1.0738345438428385</v>
      </c>
      <c r="H95" s="49">
        <v>0</v>
      </c>
      <c r="I95" s="214">
        <v>3.5794484794761283</v>
      </c>
      <c r="J95" s="215">
        <v>0</v>
      </c>
      <c r="K95" s="49">
        <v>0.57188779043269744</v>
      </c>
      <c r="L95" s="49">
        <v>0.68626534851923693</v>
      </c>
      <c r="M95" s="49">
        <v>1.2581531389519345</v>
      </c>
      <c r="N95" s="49">
        <v>1.2581531389519345</v>
      </c>
      <c r="O95" s="49">
        <v>0.45751023234615795</v>
      </c>
      <c r="P95" s="214">
        <v>4.2319696492019609</v>
      </c>
      <c r="Q95" s="215">
        <f>C95+J95</f>
        <v>0</v>
      </c>
      <c r="R95" s="49">
        <f t="shared" ref="R95:R100" si="271">D95+K95</f>
        <v>0.75086021440650386</v>
      </c>
      <c r="S95" s="49">
        <f t="shared" ref="S95:S100" si="272">E95+L95</f>
        <v>2.1180447403096885</v>
      </c>
      <c r="T95" s="49">
        <f t="shared" ref="T95:T100" si="273">F95+M95</f>
        <v>2.1530152588209663</v>
      </c>
      <c r="U95" s="49">
        <f t="shared" ref="U95:U100" si="274">G95+N95</f>
        <v>2.331987682794773</v>
      </c>
      <c r="V95" s="49">
        <f t="shared" ref="V95:V100" si="275">H95+O95</f>
        <v>0.45751023234615795</v>
      </c>
      <c r="W95" s="214">
        <f t="shared" ref="W95:W100" si="276">I95+P95</f>
        <v>7.8114181286780893</v>
      </c>
    </row>
    <row r="96" spans="1:23">
      <c r="A96" s="262"/>
      <c r="B96" s="24" t="s">
        <v>139</v>
      </c>
      <c r="C96" s="27">
        <v>0.23775977720513355</v>
      </c>
      <c r="D96" s="9">
        <v>0.23775977720513355</v>
      </c>
      <c r="E96" s="9">
        <v>0.47551955441026711</v>
      </c>
      <c r="F96" s="9">
        <v>2.3775977720513355</v>
      </c>
      <c r="G96" s="9">
        <v>0.71327933161540069</v>
      </c>
      <c r="H96" s="9">
        <v>0.95103910882053422</v>
      </c>
      <c r="I96" s="199">
        <v>4.9929553213078046</v>
      </c>
      <c r="J96" s="205">
        <v>0.12953622377732993</v>
      </c>
      <c r="K96" s="9">
        <v>0</v>
      </c>
      <c r="L96" s="9">
        <v>0.77721734266397957</v>
      </c>
      <c r="M96" s="9">
        <v>2.4611882517692685</v>
      </c>
      <c r="N96" s="9">
        <v>2.4611882517692685</v>
      </c>
      <c r="O96" s="9">
        <v>0.51814489510931971</v>
      </c>
      <c r="P96" s="199">
        <v>6.3472749650891664</v>
      </c>
      <c r="Q96" s="205">
        <f t="shared" ref="Q96:Q100" si="277">C96+J96</f>
        <v>0.36729600098246351</v>
      </c>
      <c r="R96" s="9">
        <f t="shared" si="271"/>
        <v>0.23775977720513355</v>
      </c>
      <c r="S96" s="9">
        <f t="shared" si="272"/>
        <v>1.2527368970742467</v>
      </c>
      <c r="T96" s="9">
        <f t="shared" si="273"/>
        <v>4.838786023820604</v>
      </c>
      <c r="U96" s="9">
        <f t="shared" si="274"/>
        <v>3.1744675833846694</v>
      </c>
      <c r="V96" s="9">
        <f t="shared" si="275"/>
        <v>1.469184003929854</v>
      </c>
      <c r="W96" s="199">
        <f t="shared" si="276"/>
        <v>11.34023028639697</v>
      </c>
    </row>
    <row r="97" spans="1:23">
      <c r="A97" s="262"/>
      <c r="B97" s="24" t="s">
        <v>140</v>
      </c>
      <c r="C97" s="27">
        <v>0</v>
      </c>
      <c r="D97" s="9">
        <v>0.32164058710689403</v>
      </c>
      <c r="E97" s="9">
        <v>0.96492176132068208</v>
      </c>
      <c r="F97" s="9">
        <v>2.5731246968551522</v>
      </c>
      <c r="G97" s="9">
        <v>1.9298435226413642</v>
      </c>
      <c r="H97" s="9">
        <v>1.2865623484275761</v>
      </c>
      <c r="I97" s="199">
        <v>7.0760929163516693</v>
      </c>
      <c r="J97" s="205">
        <v>0.20013508339984395</v>
      </c>
      <c r="K97" s="9">
        <v>0</v>
      </c>
      <c r="L97" s="9">
        <v>0.60040525019953184</v>
      </c>
      <c r="M97" s="9">
        <v>4.0027016679968792</v>
      </c>
      <c r="N97" s="9">
        <v>3.602431501197191</v>
      </c>
      <c r="O97" s="9">
        <v>1.4009455837989078</v>
      </c>
      <c r="P97" s="199">
        <v>9.8066190865923542</v>
      </c>
      <c r="Q97" s="205">
        <f t="shared" si="277"/>
        <v>0.20013508339984395</v>
      </c>
      <c r="R97" s="9">
        <f t="shared" si="271"/>
        <v>0.32164058710689403</v>
      </c>
      <c r="S97" s="9">
        <f t="shared" si="272"/>
        <v>1.565327011520214</v>
      </c>
      <c r="T97" s="9">
        <f t="shared" si="273"/>
        <v>6.5758263648520314</v>
      </c>
      <c r="U97" s="9">
        <f t="shared" si="274"/>
        <v>5.5322750238385554</v>
      </c>
      <c r="V97" s="9">
        <f t="shared" si="275"/>
        <v>2.6875079322264837</v>
      </c>
      <c r="W97" s="199">
        <f t="shared" si="276"/>
        <v>16.882712002944025</v>
      </c>
    </row>
    <row r="98" spans="1:23">
      <c r="A98" s="262"/>
      <c r="B98" s="24" t="s">
        <v>141</v>
      </c>
      <c r="C98" s="27">
        <v>0</v>
      </c>
      <c r="D98" s="9">
        <v>1.5345916758966667</v>
      </c>
      <c r="E98" s="9">
        <v>0.87690952908380948</v>
      </c>
      <c r="F98" s="9">
        <v>1.5345916758966667</v>
      </c>
      <c r="G98" s="9">
        <v>1.9730464404385712</v>
      </c>
      <c r="H98" s="9">
        <v>0.65768214681285708</v>
      </c>
      <c r="I98" s="199">
        <v>6.5768214681285713</v>
      </c>
      <c r="J98" s="205">
        <v>0.15741593285283506</v>
      </c>
      <c r="K98" s="9">
        <v>0.15741593285283506</v>
      </c>
      <c r="L98" s="9">
        <v>0.7870796642641753</v>
      </c>
      <c r="M98" s="9">
        <v>2.046407127086856</v>
      </c>
      <c r="N98" s="9">
        <v>3.1483186570567012</v>
      </c>
      <c r="O98" s="9">
        <v>2.8334867913510311</v>
      </c>
      <c r="P98" s="199">
        <v>9.130124105464434</v>
      </c>
      <c r="Q98" s="205">
        <f t="shared" si="277"/>
        <v>0.15741593285283506</v>
      </c>
      <c r="R98" s="9">
        <f t="shared" si="271"/>
        <v>1.6920076087495017</v>
      </c>
      <c r="S98" s="9">
        <f t="shared" si="272"/>
        <v>1.6639891933479847</v>
      </c>
      <c r="T98" s="9">
        <f t="shared" si="273"/>
        <v>3.5809988029835225</v>
      </c>
      <c r="U98" s="9">
        <f t="shared" si="274"/>
        <v>5.1213650974952722</v>
      </c>
      <c r="V98" s="9">
        <f t="shared" si="275"/>
        <v>3.491168938163888</v>
      </c>
      <c r="W98" s="199">
        <f t="shared" si="276"/>
        <v>15.706945573593005</v>
      </c>
    </row>
    <row r="99" spans="1:23">
      <c r="A99" s="262"/>
      <c r="B99" s="24" t="s">
        <v>142</v>
      </c>
      <c r="C99" s="27">
        <v>0.2701889500424608</v>
      </c>
      <c r="D99" s="9">
        <v>0.81056685012738239</v>
      </c>
      <c r="E99" s="9">
        <v>1.0807558001698432</v>
      </c>
      <c r="F99" s="9">
        <v>2.701889500424608</v>
      </c>
      <c r="G99" s="9">
        <v>4.0528342506369119</v>
      </c>
      <c r="H99" s="9">
        <v>2.1615116003396864</v>
      </c>
      <c r="I99" s="199">
        <v>11.077746951740892</v>
      </c>
      <c r="J99" s="205">
        <v>0</v>
      </c>
      <c r="K99" s="9">
        <v>0.48395720492472205</v>
      </c>
      <c r="L99" s="9">
        <v>0.48395720492472205</v>
      </c>
      <c r="M99" s="9">
        <v>2.6617646270859714</v>
      </c>
      <c r="N99" s="9">
        <v>5.0815506517095814</v>
      </c>
      <c r="O99" s="9">
        <v>5.5655078566343033</v>
      </c>
      <c r="P99" s="199">
        <v>14.2767375452793</v>
      </c>
      <c r="Q99" s="205">
        <f t="shared" si="277"/>
        <v>0.2701889500424608</v>
      </c>
      <c r="R99" s="9">
        <f t="shared" si="271"/>
        <v>1.2945240550521044</v>
      </c>
      <c r="S99" s="9">
        <f t="shared" si="272"/>
        <v>1.5647130050945652</v>
      </c>
      <c r="T99" s="9">
        <f t="shared" si="273"/>
        <v>5.3636541275105794</v>
      </c>
      <c r="U99" s="9">
        <f t="shared" si="274"/>
        <v>9.1343849023464934</v>
      </c>
      <c r="V99" s="9">
        <f t="shared" si="275"/>
        <v>7.7270194569739896</v>
      </c>
      <c r="W99" s="199">
        <f t="shared" si="276"/>
        <v>25.354484497020191</v>
      </c>
    </row>
    <row r="100" spans="1:23">
      <c r="A100" s="262"/>
      <c r="B100" s="24" t="s">
        <v>143</v>
      </c>
      <c r="C100" s="27">
        <v>0</v>
      </c>
      <c r="D100" s="9">
        <v>0.74229505154729469</v>
      </c>
      <c r="E100" s="9">
        <v>0.98972673539639289</v>
      </c>
      <c r="F100" s="9">
        <v>3.4640435738873752</v>
      </c>
      <c r="G100" s="9">
        <v>6.9280871477747503</v>
      </c>
      <c r="H100" s="9">
        <v>3.9589069415855715</v>
      </c>
      <c r="I100" s="199">
        <v>16.083059450191385</v>
      </c>
      <c r="J100" s="205">
        <v>0</v>
      </c>
      <c r="K100" s="9">
        <v>0.35750152564692883</v>
      </c>
      <c r="L100" s="9">
        <v>1.4300061025877153</v>
      </c>
      <c r="M100" s="9">
        <v>2.1450091538815732</v>
      </c>
      <c r="N100" s="9">
        <v>6.7925289872916474</v>
      </c>
      <c r="O100" s="9">
        <v>8.2225350898793632</v>
      </c>
      <c r="P100" s="199">
        <v>18.947580859287228</v>
      </c>
      <c r="Q100" s="205">
        <f t="shared" si="277"/>
        <v>0</v>
      </c>
      <c r="R100" s="9">
        <f t="shared" si="271"/>
        <v>1.0997965771942235</v>
      </c>
      <c r="S100" s="9">
        <f t="shared" si="272"/>
        <v>2.4197328379841081</v>
      </c>
      <c r="T100" s="9">
        <f t="shared" si="273"/>
        <v>5.6090527277689484</v>
      </c>
      <c r="U100" s="9">
        <f t="shared" si="274"/>
        <v>13.720616135066397</v>
      </c>
      <c r="V100" s="9">
        <f t="shared" si="275"/>
        <v>12.181442031464934</v>
      </c>
      <c r="W100" s="199">
        <f t="shared" si="276"/>
        <v>35.030640309478613</v>
      </c>
    </row>
    <row r="101" spans="1:23" ht="14.25" thickBot="1">
      <c r="A101" s="263"/>
      <c r="B101" s="56" t="s">
        <v>14</v>
      </c>
      <c r="C101" s="202">
        <f>SUM(C95:C100)</f>
        <v>0.50794872724759432</v>
      </c>
      <c r="D101" s="203">
        <f t="shared" ref="D101" si="278">SUM(D95:D100)</f>
        <v>3.8258263658571776</v>
      </c>
      <c r="E101" s="203">
        <f t="shared" ref="E101" si="279">SUM(E95:E100)</f>
        <v>5.8196127721714461</v>
      </c>
      <c r="F101" s="203">
        <f t="shared" ref="F101" si="280">SUM(F95:F100)</f>
        <v>13.546109338984168</v>
      </c>
      <c r="G101" s="203">
        <f t="shared" ref="G101" si="281">SUM(G95:G100)</f>
        <v>16.670925236949838</v>
      </c>
      <c r="H101" s="203">
        <f t="shared" ref="H101" si="282">SUM(H95:H100)</f>
        <v>9.015702145986225</v>
      </c>
      <c r="I101" s="204">
        <f t="shared" ref="I101" si="283">SUM(I95:I100)</f>
        <v>49.386124587196448</v>
      </c>
      <c r="J101" s="207">
        <f t="shared" ref="J101" si="284">SUM(J95:J100)</f>
        <v>0.48708724003000892</v>
      </c>
      <c r="K101" s="203">
        <f t="shared" ref="K101" si="285">SUM(K95:K100)</f>
        <v>1.5707624538571832</v>
      </c>
      <c r="L101" s="203">
        <f t="shared" ref="L101" si="286">SUM(L95:L100)</f>
        <v>4.7649309131593611</v>
      </c>
      <c r="M101" s="203">
        <f t="shared" ref="M101" si="287">SUM(M95:M100)</f>
        <v>14.575223966772484</v>
      </c>
      <c r="N101" s="203">
        <f t="shared" ref="N101" si="288">SUM(N95:N100)</f>
        <v>22.344171187976322</v>
      </c>
      <c r="O101" s="203">
        <f t="shared" ref="O101" si="289">SUM(O95:O100)</f>
        <v>18.998130449119081</v>
      </c>
      <c r="P101" s="204">
        <f t="shared" ref="P101" si="290">SUM(P95:P100)</f>
        <v>62.74030621091444</v>
      </c>
      <c r="Q101" s="207">
        <f t="shared" ref="Q101" si="291">SUM(Q95:Q100)</f>
        <v>0.99503596727760335</v>
      </c>
      <c r="R101" s="203">
        <f t="shared" ref="R101" si="292">SUM(R95:R100)</f>
        <v>5.3965888197143608</v>
      </c>
      <c r="S101" s="203">
        <f t="shared" ref="S101" si="293">SUM(S95:S100)</f>
        <v>10.584543685330807</v>
      </c>
      <c r="T101" s="203">
        <f t="shared" ref="T101" si="294">SUM(T95:T100)</f>
        <v>28.12133330575665</v>
      </c>
      <c r="U101" s="203">
        <f t="shared" ref="U101" si="295">SUM(U95:U100)</f>
        <v>39.015096424926156</v>
      </c>
      <c r="V101" s="203">
        <f t="shared" ref="V101" si="296">SUM(V95:V100)</f>
        <v>28.013832595105306</v>
      </c>
      <c r="W101" s="204">
        <f t="shared" ref="W101" si="297">SUM(W95:W100)</f>
        <v>112.12643079811089</v>
      </c>
    </row>
    <row r="102" spans="1:23">
      <c r="A102" s="262" t="s">
        <v>15</v>
      </c>
      <c r="B102" s="37" t="s">
        <v>138</v>
      </c>
      <c r="C102" s="29">
        <v>0</v>
      </c>
      <c r="D102" s="48">
        <v>2.5114217253712239</v>
      </c>
      <c r="E102" s="48">
        <v>13.812819489541731</v>
      </c>
      <c r="F102" s="48">
        <v>7.5342651761136716</v>
      </c>
      <c r="G102" s="48">
        <v>10.045686901484896</v>
      </c>
      <c r="H102" s="48">
        <v>1.2557108626856119</v>
      </c>
      <c r="I102" s="212">
        <v>35.159904155197133</v>
      </c>
      <c r="J102" s="213">
        <v>0</v>
      </c>
      <c r="K102" s="48">
        <v>3.3853500234825065</v>
      </c>
      <c r="L102" s="48">
        <v>7.6170375528356393</v>
      </c>
      <c r="M102" s="48">
        <v>11.002387576318146</v>
      </c>
      <c r="N102" s="48">
        <v>13.541400093930026</v>
      </c>
      <c r="O102" s="48">
        <v>5.0780250352237601</v>
      </c>
      <c r="P102" s="212">
        <v>40.624200281790081</v>
      </c>
      <c r="Q102" s="215">
        <f>C102+J102</f>
        <v>0</v>
      </c>
      <c r="R102" s="49">
        <f t="shared" ref="R102:R107" si="298">D102+K102</f>
        <v>5.8967717488537303</v>
      </c>
      <c r="S102" s="49">
        <f t="shared" ref="S102:S107" si="299">E102+L102</f>
        <v>21.429857042377371</v>
      </c>
      <c r="T102" s="49">
        <f t="shared" ref="T102:T107" si="300">F102+M102</f>
        <v>18.536652752431817</v>
      </c>
      <c r="U102" s="49">
        <f t="shared" ref="U102:U107" si="301">G102+N102</f>
        <v>23.587086995414921</v>
      </c>
      <c r="V102" s="49">
        <f t="shared" ref="V102:V107" si="302">H102+O102</f>
        <v>6.3337358979093725</v>
      </c>
      <c r="W102" s="214">
        <f t="shared" ref="W102:W107" si="303">I102+P102</f>
        <v>75.784104436987207</v>
      </c>
    </row>
    <row r="103" spans="1:23">
      <c r="A103" s="262"/>
      <c r="B103" s="24" t="s">
        <v>139</v>
      </c>
      <c r="C103" s="27">
        <v>0</v>
      </c>
      <c r="D103" s="9">
        <v>3.8258800317927899</v>
      </c>
      <c r="E103" s="9">
        <v>3.8258800317927899</v>
      </c>
      <c r="F103" s="9">
        <v>21.042340174860346</v>
      </c>
      <c r="G103" s="9">
        <v>11.477640095378369</v>
      </c>
      <c r="H103" s="9">
        <v>11.477640095378369</v>
      </c>
      <c r="I103" s="199">
        <v>51.649380429202665</v>
      </c>
      <c r="J103" s="205">
        <v>0</v>
      </c>
      <c r="K103" s="9">
        <v>3.2249528359634851</v>
      </c>
      <c r="L103" s="9">
        <v>4.2999371146179799</v>
      </c>
      <c r="M103" s="9">
        <v>17.19974845847192</v>
      </c>
      <c r="N103" s="9">
        <v>22.574669851744396</v>
      </c>
      <c r="O103" s="9">
        <v>8.5998742292359598</v>
      </c>
      <c r="P103" s="199">
        <v>55.899182490033738</v>
      </c>
      <c r="Q103" s="205">
        <f t="shared" ref="Q103:Q107" si="304">C103+J103</f>
        <v>0</v>
      </c>
      <c r="R103" s="9">
        <f t="shared" si="298"/>
        <v>7.0508328677562755</v>
      </c>
      <c r="S103" s="9">
        <f t="shared" si="299"/>
        <v>8.1258171464107694</v>
      </c>
      <c r="T103" s="9">
        <f t="shared" si="300"/>
        <v>38.242088633332266</v>
      </c>
      <c r="U103" s="9">
        <f t="shared" si="301"/>
        <v>34.052309947122765</v>
      </c>
      <c r="V103" s="9">
        <f t="shared" si="302"/>
        <v>20.077514324614327</v>
      </c>
      <c r="W103" s="199">
        <f t="shared" si="303"/>
        <v>107.5485629192364</v>
      </c>
    </row>
    <row r="104" spans="1:23">
      <c r="A104" s="262"/>
      <c r="B104" s="24" t="s">
        <v>140</v>
      </c>
      <c r="C104" s="27">
        <v>0</v>
      </c>
      <c r="D104" s="9">
        <v>0</v>
      </c>
      <c r="E104" s="9">
        <v>10.798020009687452</v>
      </c>
      <c r="F104" s="9">
        <v>13.883168583883869</v>
      </c>
      <c r="G104" s="9">
        <v>18.51089144517849</v>
      </c>
      <c r="H104" s="9">
        <v>9.2554457225892452</v>
      </c>
      <c r="I104" s="199">
        <v>52.447525761339051</v>
      </c>
      <c r="J104" s="205">
        <v>1.1755250211919521</v>
      </c>
      <c r="K104" s="9">
        <v>1.1755250211919521</v>
      </c>
      <c r="L104" s="9">
        <v>3.5265750635758564</v>
      </c>
      <c r="M104" s="9">
        <v>25.861550466222948</v>
      </c>
      <c r="N104" s="9">
        <v>18.808400339071234</v>
      </c>
      <c r="O104" s="9">
        <v>5.8776251059597602</v>
      </c>
      <c r="P104" s="199">
        <v>56.425201017213702</v>
      </c>
      <c r="Q104" s="205">
        <f t="shared" si="304"/>
        <v>1.1755250211919521</v>
      </c>
      <c r="R104" s="9">
        <f t="shared" si="298"/>
        <v>1.1755250211919521</v>
      </c>
      <c r="S104" s="9">
        <f t="shared" si="299"/>
        <v>14.324595073263309</v>
      </c>
      <c r="T104" s="9">
        <f t="shared" si="300"/>
        <v>39.744719050106816</v>
      </c>
      <c r="U104" s="9">
        <f t="shared" si="301"/>
        <v>37.319291784249728</v>
      </c>
      <c r="V104" s="9">
        <f t="shared" si="302"/>
        <v>15.133070828549005</v>
      </c>
      <c r="W104" s="199">
        <f t="shared" si="303"/>
        <v>108.87272677855276</v>
      </c>
    </row>
    <row r="105" spans="1:23">
      <c r="A105" s="262"/>
      <c r="B105" s="24" t="s">
        <v>141</v>
      </c>
      <c r="C105" s="27">
        <v>0</v>
      </c>
      <c r="D105" s="9">
        <v>4.5328964887772978</v>
      </c>
      <c r="E105" s="9">
        <v>6.7993447331659471</v>
      </c>
      <c r="F105" s="9">
        <v>10.19901709974892</v>
      </c>
      <c r="G105" s="9">
        <v>16.998361832914867</v>
      </c>
      <c r="H105" s="9">
        <v>10.19901709974892</v>
      </c>
      <c r="I105" s="199">
        <v>48.728637254355952</v>
      </c>
      <c r="J105" s="205">
        <v>0.79600540415771581</v>
      </c>
      <c r="K105" s="9">
        <v>2.3880162124731474</v>
      </c>
      <c r="L105" s="9">
        <v>2.3880162124731474</v>
      </c>
      <c r="M105" s="9">
        <v>12.736086466523453</v>
      </c>
      <c r="N105" s="9">
        <v>27.064183741362339</v>
      </c>
      <c r="O105" s="9">
        <v>13.532091870681169</v>
      </c>
      <c r="P105" s="199">
        <v>58.904399907670978</v>
      </c>
      <c r="Q105" s="205">
        <f t="shared" si="304"/>
        <v>0.79600540415771581</v>
      </c>
      <c r="R105" s="9">
        <f t="shared" si="298"/>
        <v>6.9209127012504457</v>
      </c>
      <c r="S105" s="9">
        <f t="shared" si="299"/>
        <v>9.1873609456390941</v>
      </c>
      <c r="T105" s="9">
        <f t="shared" si="300"/>
        <v>22.935103566272375</v>
      </c>
      <c r="U105" s="9">
        <f t="shared" si="301"/>
        <v>44.062545574277209</v>
      </c>
      <c r="V105" s="9">
        <f t="shared" si="302"/>
        <v>23.731108970430089</v>
      </c>
      <c r="W105" s="199">
        <f t="shared" si="303"/>
        <v>107.63303716202694</v>
      </c>
    </row>
    <row r="106" spans="1:23">
      <c r="A106" s="262"/>
      <c r="B106" s="24" t="s">
        <v>142</v>
      </c>
      <c r="C106" s="27">
        <v>0</v>
      </c>
      <c r="D106" s="9">
        <v>4.6942220124182237</v>
      </c>
      <c r="E106" s="9">
        <v>5.6330664149018688</v>
      </c>
      <c r="F106" s="9">
        <v>9.3884440248364474</v>
      </c>
      <c r="G106" s="9">
        <v>23.471110062091117</v>
      </c>
      <c r="H106" s="9">
        <v>10.327288427320092</v>
      </c>
      <c r="I106" s="199">
        <v>53.51413094156775</v>
      </c>
      <c r="J106" s="205">
        <v>0</v>
      </c>
      <c r="K106" s="9">
        <v>0.83973571962979976</v>
      </c>
      <c r="L106" s="9">
        <v>2.5192071588893992</v>
      </c>
      <c r="M106" s="9">
        <v>7.5576214766681975</v>
      </c>
      <c r="N106" s="9">
        <v>31.909957345932391</v>
      </c>
      <c r="O106" s="9">
        <v>17.634450112225796</v>
      </c>
      <c r="P106" s="199">
        <v>60.46097181334558</v>
      </c>
      <c r="Q106" s="205">
        <f t="shared" si="304"/>
        <v>0</v>
      </c>
      <c r="R106" s="9">
        <f t="shared" si="298"/>
        <v>5.5339577320480231</v>
      </c>
      <c r="S106" s="9">
        <f t="shared" si="299"/>
        <v>8.1522735737912679</v>
      </c>
      <c r="T106" s="9">
        <f t="shared" si="300"/>
        <v>16.946065501504645</v>
      </c>
      <c r="U106" s="9">
        <f t="shared" si="301"/>
        <v>55.381067408023512</v>
      </c>
      <c r="V106" s="9">
        <f t="shared" si="302"/>
        <v>27.961738539545888</v>
      </c>
      <c r="W106" s="199">
        <f t="shared" si="303"/>
        <v>113.97510275491334</v>
      </c>
    </row>
    <row r="107" spans="1:23">
      <c r="A107" s="262"/>
      <c r="B107" s="24" t="s">
        <v>143</v>
      </c>
      <c r="C107" s="27">
        <v>0</v>
      </c>
      <c r="D107" s="9">
        <v>0.82109599539080447</v>
      </c>
      <c r="E107" s="9">
        <v>1.6421919907816089</v>
      </c>
      <c r="F107" s="9">
        <v>9.032055949298849</v>
      </c>
      <c r="G107" s="9">
        <v>26.275071852505743</v>
      </c>
      <c r="H107" s="9">
        <v>16.42191990781609</v>
      </c>
      <c r="I107" s="199">
        <v>54.192335695793091</v>
      </c>
      <c r="J107" s="205">
        <v>0</v>
      </c>
      <c r="K107" s="9">
        <v>1.1802384405471205</v>
      </c>
      <c r="L107" s="9">
        <v>1.1802384405471205</v>
      </c>
      <c r="M107" s="9">
        <v>7.0814306432827223</v>
      </c>
      <c r="N107" s="9">
        <v>41.308345419149219</v>
      </c>
      <c r="O107" s="9">
        <v>21.244291929848167</v>
      </c>
      <c r="P107" s="199">
        <v>71.994544873374352</v>
      </c>
      <c r="Q107" s="205">
        <f t="shared" si="304"/>
        <v>0</v>
      </c>
      <c r="R107" s="9">
        <f t="shared" si="298"/>
        <v>2.0013344359379248</v>
      </c>
      <c r="S107" s="9">
        <f t="shared" si="299"/>
        <v>2.8224304313287294</v>
      </c>
      <c r="T107" s="9">
        <f t="shared" si="300"/>
        <v>16.113486592581573</v>
      </c>
      <c r="U107" s="9">
        <f t="shared" si="301"/>
        <v>67.583417271654966</v>
      </c>
      <c r="V107" s="9">
        <f t="shared" si="302"/>
        <v>37.666211837664257</v>
      </c>
      <c r="W107" s="199">
        <f t="shared" si="303"/>
        <v>126.18688056916744</v>
      </c>
    </row>
    <row r="108" spans="1:23" ht="14.25" thickBot="1">
      <c r="A108" s="262"/>
      <c r="B108" s="64" t="s">
        <v>14</v>
      </c>
      <c r="C108" s="202">
        <f>SUM(C102:C107)</f>
        <v>0</v>
      </c>
      <c r="D108" s="203">
        <f t="shared" ref="D108" si="305">SUM(D102:D107)</f>
        <v>16.385516253750339</v>
      </c>
      <c r="E108" s="203">
        <f t="shared" ref="E108" si="306">SUM(E102:E107)</f>
        <v>42.511322669871397</v>
      </c>
      <c r="F108" s="203">
        <f t="shared" ref="F108" si="307">SUM(F102:F107)</f>
        <v>71.079291008742103</v>
      </c>
      <c r="G108" s="203">
        <f t="shared" ref="G108" si="308">SUM(G102:G107)</f>
        <v>106.77876218955349</v>
      </c>
      <c r="H108" s="203">
        <f t="shared" ref="H108" si="309">SUM(H102:H107)</f>
        <v>58.937022115538326</v>
      </c>
      <c r="I108" s="204">
        <f t="shared" ref="I108" si="310">SUM(I102:I107)</f>
        <v>295.69191423745565</v>
      </c>
      <c r="J108" s="207">
        <f t="shared" ref="J108" si="311">SUM(J102:J107)</f>
        <v>1.9715304253496679</v>
      </c>
      <c r="K108" s="203">
        <f t="shared" ref="K108" si="312">SUM(K102:K107)</f>
        <v>12.193818253288011</v>
      </c>
      <c r="L108" s="203">
        <f t="shared" ref="L108" si="313">SUM(L102:L107)</f>
        <v>21.531011542939147</v>
      </c>
      <c r="M108" s="203">
        <f t="shared" ref="M108" si="314">SUM(M102:M107)</f>
        <v>81.438825087487373</v>
      </c>
      <c r="N108" s="203">
        <f t="shared" ref="N108" si="315">SUM(N102:N107)</f>
        <v>155.20695679118961</v>
      </c>
      <c r="O108" s="203">
        <f t="shared" ref="O108" si="316">SUM(O102:O107)</f>
        <v>71.9663582831746</v>
      </c>
      <c r="P108" s="204">
        <f t="shared" ref="P108" si="317">SUM(P102:P107)</f>
        <v>344.30850038342845</v>
      </c>
      <c r="Q108" s="219">
        <f t="shared" ref="Q108" si="318">SUM(Q102:Q107)</f>
        <v>1.9715304253496679</v>
      </c>
      <c r="R108" s="217">
        <f t="shared" ref="R108" si="319">SUM(R102:R107)</f>
        <v>28.57933450703835</v>
      </c>
      <c r="S108" s="217">
        <f t="shared" ref="S108" si="320">SUM(S102:S107)</f>
        <v>64.042334212810545</v>
      </c>
      <c r="T108" s="217">
        <f t="shared" ref="T108" si="321">SUM(T102:T107)</f>
        <v>152.51811609622951</v>
      </c>
      <c r="U108" s="217">
        <f t="shared" ref="U108" si="322">SUM(U102:U107)</f>
        <v>261.98571898074312</v>
      </c>
      <c r="V108" s="217">
        <f t="shared" ref="V108" si="323">SUM(V102:V107)</f>
        <v>130.90338039871293</v>
      </c>
      <c r="W108" s="218">
        <f t="shared" ref="W108" si="324">SUM(W102:W107)</f>
        <v>640.00041462088416</v>
      </c>
    </row>
    <row r="109" spans="1:23">
      <c r="A109" s="261" t="s">
        <v>16</v>
      </c>
      <c r="B109" s="139" t="s">
        <v>138</v>
      </c>
      <c r="C109" s="38">
        <v>0</v>
      </c>
      <c r="D109" s="49">
        <v>1.5289802592060073</v>
      </c>
      <c r="E109" s="49">
        <v>7.6449012960300369</v>
      </c>
      <c r="F109" s="49">
        <v>9.1738815552360435</v>
      </c>
      <c r="G109" s="49">
        <v>12.231842073648059</v>
      </c>
      <c r="H109" s="49">
        <v>6.1159210368240293</v>
      </c>
      <c r="I109" s="214">
        <v>36.695526220944174</v>
      </c>
      <c r="J109" s="215">
        <v>0</v>
      </c>
      <c r="K109" s="49">
        <v>4.5403720026532257</v>
      </c>
      <c r="L109" s="49">
        <v>9.0807440053064514</v>
      </c>
      <c r="M109" s="49">
        <v>19.29658101127621</v>
      </c>
      <c r="N109" s="49">
        <v>15.89130200928629</v>
      </c>
      <c r="O109" s="49">
        <v>5.6754650033165319</v>
      </c>
      <c r="P109" s="214">
        <v>54.484464031838712</v>
      </c>
      <c r="Q109" s="215">
        <f>C109+J109</f>
        <v>0</v>
      </c>
      <c r="R109" s="49">
        <f t="shared" ref="R109:R114" si="325">D109+K109</f>
        <v>6.0693522618592333</v>
      </c>
      <c r="S109" s="49">
        <f t="shared" ref="S109:S114" si="326">E109+L109</f>
        <v>16.725645301336488</v>
      </c>
      <c r="T109" s="49">
        <f t="shared" ref="T109:T114" si="327">F109+M109</f>
        <v>28.470462566512253</v>
      </c>
      <c r="U109" s="49">
        <f t="shared" ref="U109:U114" si="328">G109+N109</f>
        <v>28.123144082934349</v>
      </c>
      <c r="V109" s="49">
        <f t="shared" ref="V109:V114" si="329">H109+O109</f>
        <v>11.791386040140562</v>
      </c>
      <c r="W109" s="214">
        <f t="shared" ref="W109:W114" si="330">I109+P109</f>
        <v>91.179990252782886</v>
      </c>
    </row>
    <row r="110" spans="1:23">
      <c r="A110" s="262"/>
      <c r="B110" s="24" t="s">
        <v>139</v>
      </c>
      <c r="C110" s="27">
        <v>0</v>
      </c>
      <c r="D110" s="9">
        <v>3.6364684274223649</v>
      </c>
      <c r="E110" s="9">
        <v>7.2729368548447297</v>
      </c>
      <c r="F110" s="9">
        <v>16.364107923400642</v>
      </c>
      <c r="G110" s="9">
        <v>23.637044778245372</v>
      </c>
      <c r="H110" s="9">
        <v>10.909405282267095</v>
      </c>
      <c r="I110" s="199">
        <v>61.819963266180203</v>
      </c>
      <c r="J110" s="205">
        <v>1.2404110668072672</v>
      </c>
      <c r="K110" s="9">
        <v>6.202055334036336</v>
      </c>
      <c r="L110" s="9">
        <v>8.6828774676508704</v>
      </c>
      <c r="M110" s="9">
        <v>16.125343868494475</v>
      </c>
      <c r="N110" s="9">
        <v>26.048632402952613</v>
      </c>
      <c r="O110" s="9">
        <v>9.9232885344581376</v>
      </c>
      <c r="P110" s="199">
        <v>68.222608674399709</v>
      </c>
      <c r="Q110" s="205">
        <f t="shared" ref="Q110:Q114" si="331">C110+J110</f>
        <v>1.2404110668072672</v>
      </c>
      <c r="R110" s="9">
        <f t="shared" si="325"/>
        <v>9.8385237614587009</v>
      </c>
      <c r="S110" s="9">
        <f t="shared" si="326"/>
        <v>15.9558143224956</v>
      </c>
      <c r="T110" s="9">
        <f t="shared" si="327"/>
        <v>32.489451791895121</v>
      </c>
      <c r="U110" s="9">
        <f t="shared" si="328"/>
        <v>49.685677181197988</v>
      </c>
      <c r="V110" s="9">
        <f t="shared" si="329"/>
        <v>20.832693816725232</v>
      </c>
      <c r="W110" s="199">
        <f t="shared" si="330"/>
        <v>130.0425719405799</v>
      </c>
    </row>
    <row r="111" spans="1:23">
      <c r="A111" s="262"/>
      <c r="B111" s="24" t="s">
        <v>140</v>
      </c>
      <c r="C111" s="27">
        <v>0</v>
      </c>
      <c r="D111" s="9">
        <v>1.7630381218168998</v>
      </c>
      <c r="E111" s="9">
        <v>8.8151906090844996</v>
      </c>
      <c r="F111" s="9">
        <v>19.393419339985897</v>
      </c>
      <c r="G111" s="9">
        <v>19.393419339985897</v>
      </c>
      <c r="H111" s="9">
        <v>14.104304974535198</v>
      </c>
      <c r="I111" s="199">
        <v>63.469372385408391</v>
      </c>
      <c r="J111" s="205">
        <v>0</v>
      </c>
      <c r="K111" s="9">
        <v>0</v>
      </c>
      <c r="L111" s="9">
        <v>4.5678726546524517</v>
      </c>
      <c r="M111" s="9">
        <v>29.691172255240936</v>
      </c>
      <c r="N111" s="9">
        <v>27.407235927914712</v>
      </c>
      <c r="O111" s="9">
        <v>15.987554291283582</v>
      </c>
      <c r="P111" s="199">
        <v>77.653835129091689</v>
      </c>
      <c r="Q111" s="205">
        <f t="shared" si="331"/>
        <v>0</v>
      </c>
      <c r="R111" s="9">
        <f t="shared" si="325"/>
        <v>1.7630381218168998</v>
      </c>
      <c r="S111" s="9">
        <f t="shared" si="326"/>
        <v>13.38306326373695</v>
      </c>
      <c r="T111" s="9">
        <f t="shared" si="327"/>
        <v>49.084591595226833</v>
      </c>
      <c r="U111" s="9">
        <f t="shared" si="328"/>
        <v>46.800655267900609</v>
      </c>
      <c r="V111" s="9">
        <f t="shared" si="329"/>
        <v>30.09185926581878</v>
      </c>
      <c r="W111" s="199">
        <f t="shared" si="330"/>
        <v>141.12320751450008</v>
      </c>
    </row>
    <row r="112" spans="1:23">
      <c r="A112" s="262"/>
      <c r="B112" s="24" t="s">
        <v>141</v>
      </c>
      <c r="C112" s="27">
        <v>1.2450828349243206</v>
      </c>
      <c r="D112" s="9">
        <v>2.4901656698486412</v>
      </c>
      <c r="E112" s="9">
        <v>4.9803313396972824</v>
      </c>
      <c r="F112" s="9">
        <v>16.186076854016168</v>
      </c>
      <c r="G112" s="9">
        <v>16.186076854016168</v>
      </c>
      <c r="H112" s="9">
        <v>13.695911184167526</v>
      </c>
      <c r="I112" s="199">
        <v>54.783644736670112</v>
      </c>
      <c r="J112" s="205">
        <v>0</v>
      </c>
      <c r="K112" s="9">
        <v>2.8361736523019196</v>
      </c>
      <c r="L112" s="9">
        <v>5.6723473046038393</v>
      </c>
      <c r="M112" s="9">
        <v>17.017041913811518</v>
      </c>
      <c r="N112" s="9">
        <v>19.853215566113438</v>
      </c>
      <c r="O112" s="9">
        <v>12.290085826641652</v>
      </c>
      <c r="P112" s="199">
        <v>57.668864263472365</v>
      </c>
      <c r="Q112" s="205">
        <f t="shared" si="331"/>
        <v>1.2450828349243206</v>
      </c>
      <c r="R112" s="9">
        <f t="shared" si="325"/>
        <v>5.3263393221505613</v>
      </c>
      <c r="S112" s="9">
        <f t="shared" si="326"/>
        <v>10.652678644301123</v>
      </c>
      <c r="T112" s="9">
        <f t="shared" si="327"/>
        <v>33.203118767827689</v>
      </c>
      <c r="U112" s="9">
        <f t="shared" si="328"/>
        <v>36.039292420129605</v>
      </c>
      <c r="V112" s="9">
        <f t="shared" si="329"/>
        <v>25.985997010809179</v>
      </c>
      <c r="W112" s="199">
        <f t="shared" si="330"/>
        <v>112.45250900014247</v>
      </c>
    </row>
    <row r="113" spans="1:23">
      <c r="A113" s="262"/>
      <c r="B113" s="24" t="s">
        <v>142</v>
      </c>
      <c r="C113" s="27">
        <v>1.126285467094952</v>
      </c>
      <c r="D113" s="9">
        <v>5.6314273354747604</v>
      </c>
      <c r="E113" s="9">
        <v>3.3788564012848559</v>
      </c>
      <c r="F113" s="9">
        <v>10.136569203854568</v>
      </c>
      <c r="G113" s="9">
        <v>11.262854670949521</v>
      </c>
      <c r="H113" s="9">
        <v>29.283422144468751</v>
      </c>
      <c r="I113" s="199">
        <v>60.819415223127407</v>
      </c>
      <c r="J113" s="205">
        <v>0</v>
      </c>
      <c r="K113" s="9">
        <v>2.0326019650583098</v>
      </c>
      <c r="L113" s="9">
        <v>3.0489029475874645</v>
      </c>
      <c r="M113" s="9">
        <v>12.195611790349858</v>
      </c>
      <c r="N113" s="9">
        <v>28.456427510816336</v>
      </c>
      <c r="O113" s="9">
        <v>26.423825545758028</v>
      </c>
      <c r="P113" s="199">
        <v>72.157369759570003</v>
      </c>
      <c r="Q113" s="205">
        <f t="shared" si="331"/>
        <v>1.126285467094952</v>
      </c>
      <c r="R113" s="9">
        <f t="shared" si="325"/>
        <v>7.6640293005330697</v>
      </c>
      <c r="S113" s="9">
        <f t="shared" si="326"/>
        <v>6.4277593488723204</v>
      </c>
      <c r="T113" s="9">
        <f t="shared" si="327"/>
        <v>22.332180994204428</v>
      </c>
      <c r="U113" s="9">
        <f t="shared" si="328"/>
        <v>39.719282181765855</v>
      </c>
      <c r="V113" s="9">
        <f t="shared" si="329"/>
        <v>55.707247690226779</v>
      </c>
      <c r="W113" s="199">
        <f t="shared" si="330"/>
        <v>132.97678498269741</v>
      </c>
    </row>
    <row r="114" spans="1:23">
      <c r="A114" s="262"/>
      <c r="B114" s="24" t="s">
        <v>143</v>
      </c>
      <c r="C114" s="27">
        <v>0</v>
      </c>
      <c r="D114" s="9">
        <v>2.7317699124959756</v>
      </c>
      <c r="E114" s="9">
        <v>5.4635398249919511</v>
      </c>
      <c r="F114" s="9">
        <v>7.2847197666559342</v>
      </c>
      <c r="G114" s="9">
        <v>33.691828920783699</v>
      </c>
      <c r="H114" s="9">
        <v>17.301209445807842</v>
      </c>
      <c r="I114" s="199">
        <v>66.473067870735406</v>
      </c>
      <c r="J114" s="205">
        <v>0</v>
      </c>
      <c r="K114" s="9">
        <v>0</v>
      </c>
      <c r="L114" s="9">
        <v>1.5068288418427438</v>
      </c>
      <c r="M114" s="9">
        <v>6.0273153673709752</v>
      </c>
      <c r="N114" s="9">
        <v>31.643405678697619</v>
      </c>
      <c r="O114" s="9">
        <v>25.616090311326644</v>
      </c>
      <c r="P114" s="199">
        <v>64.793640199237984</v>
      </c>
      <c r="Q114" s="205">
        <f t="shared" si="331"/>
        <v>0</v>
      </c>
      <c r="R114" s="9">
        <f t="shared" si="325"/>
        <v>2.7317699124959756</v>
      </c>
      <c r="S114" s="9">
        <f t="shared" si="326"/>
        <v>6.9703686668346947</v>
      </c>
      <c r="T114" s="9">
        <f t="shared" si="327"/>
        <v>13.31203513402691</v>
      </c>
      <c r="U114" s="9">
        <f t="shared" si="328"/>
        <v>65.335234599481311</v>
      </c>
      <c r="V114" s="9">
        <f t="shared" si="329"/>
        <v>42.917299757134487</v>
      </c>
      <c r="W114" s="199">
        <f t="shared" si="330"/>
        <v>131.26670806997339</v>
      </c>
    </row>
    <row r="115" spans="1:23" ht="14.25" thickBot="1">
      <c r="A115" s="263"/>
      <c r="B115" s="56" t="s">
        <v>14</v>
      </c>
      <c r="C115" s="202">
        <f>SUM(C109:C114)</f>
        <v>2.3713683020192726</v>
      </c>
      <c r="D115" s="203">
        <f t="shared" ref="D115" si="332">SUM(D109:D114)</f>
        <v>17.781849726264646</v>
      </c>
      <c r="E115" s="203">
        <f t="shared" ref="E115" si="333">SUM(E109:E114)</f>
        <v>37.555756325933359</v>
      </c>
      <c r="F115" s="203">
        <f t="shared" ref="F115" si="334">SUM(F109:F114)</f>
        <v>78.538774643149253</v>
      </c>
      <c r="G115" s="203">
        <f t="shared" ref="G115" si="335">SUM(G109:G114)</f>
        <v>116.40306663762871</v>
      </c>
      <c r="H115" s="203">
        <f t="shared" ref="H115" si="336">SUM(H109:H114)</f>
        <v>91.410174068070447</v>
      </c>
      <c r="I115" s="204">
        <f t="shared" ref="I115" si="337">SUM(I109:I114)</f>
        <v>344.06098970306567</v>
      </c>
      <c r="J115" s="207">
        <f t="shared" ref="J115" si="338">SUM(J109:J114)</f>
        <v>1.2404110668072672</v>
      </c>
      <c r="K115" s="203">
        <f t="shared" ref="K115" si="339">SUM(K109:K114)</f>
        <v>15.611202954049793</v>
      </c>
      <c r="L115" s="203">
        <f t="shared" ref="L115" si="340">SUM(L109:L114)</f>
        <v>32.559573221643824</v>
      </c>
      <c r="M115" s="203">
        <f t="shared" ref="M115" si="341">SUM(M109:M114)</f>
        <v>100.35306620654397</v>
      </c>
      <c r="N115" s="203">
        <f t="shared" ref="N115" si="342">SUM(N109:N114)</f>
        <v>149.30021909578102</v>
      </c>
      <c r="O115" s="203">
        <f t="shared" ref="O115" si="343">SUM(O109:O114)</f>
        <v>95.916309512784579</v>
      </c>
      <c r="P115" s="204">
        <f t="shared" ref="P115" si="344">SUM(P109:P114)</f>
        <v>394.98078205761044</v>
      </c>
      <c r="Q115" s="207">
        <f t="shared" ref="Q115" si="345">SUM(Q109:Q114)</f>
        <v>3.6117793688265403</v>
      </c>
      <c r="R115" s="203">
        <f t="shared" ref="R115" si="346">SUM(R109:R114)</f>
        <v>33.39305268031444</v>
      </c>
      <c r="S115" s="203">
        <f t="shared" ref="S115" si="347">SUM(S109:S114)</f>
        <v>70.115329547577176</v>
      </c>
      <c r="T115" s="203">
        <f t="shared" ref="T115" si="348">SUM(T109:T114)</f>
        <v>178.89184084969321</v>
      </c>
      <c r="U115" s="203">
        <f t="shared" ref="U115" si="349">SUM(U109:U114)</f>
        <v>265.70328573340976</v>
      </c>
      <c r="V115" s="203">
        <f t="shared" ref="V115" si="350">SUM(V109:V114)</f>
        <v>187.32648358085501</v>
      </c>
      <c r="W115" s="204">
        <f t="shared" ref="W115" si="351">SUM(W109:W114)</f>
        <v>739.04177176067606</v>
      </c>
    </row>
    <row r="116" spans="1:23">
      <c r="A116" s="262" t="s">
        <v>17</v>
      </c>
      <c r="B116" s="37" t="s">
        <v>138</v>
      </c>
      <c r="C116" s="29">
        <v>0</v>
      </c>
      <c r="D116" s="48">
        <v>2.1394450185846776</v>
      </c>
      <c r="E116" s="48">
        <v>6.4183350557540333</v>
      </c>
      <c r="F116" s="48">
        <v>12.836670111508067</v>
      </c>
      <c r="G116" s="48">
        <v>14.976115130092744</v>
      </c>
      <c r="H116" s="48">
        <v>6.4183350557540333</v>
      </c>
      <c r="I116" s="212">
        <v>42.788900371693558</v>
      </c>
      <c r="J116" s="213">
        <v>0</v>
      </c>
      <c r="K116" s="48">
        <v>1.1641615677954718</v>
      </c>
      <c r="L116" s="48">
        <v>8.1491309745683029</v>
      </c>
      <c r="M116" s="48">
        <v>25.611554491500378</v>
      </c>
      <c r="N116" s="48">
        <v>15.134100381341133</v>
      </c>
      <c r="O116" s="48">
        <v>5.820807838977359</v>
      </c>
      <c r="P116" s="212">
        <v>55.879755254182648</v>
      </c>
      <c r="Q116" s="215">
        <f>C116+J116</f>
        <v>0</v>
      </c>
      <c r="R116" s="49">
        <f t="shared" ref="R116:R121" si="352">D116+K116</f>
        <v>3.3036065863801491</v>
      </c>
      <c r="S116" s="49">
        <f t="shared" ref="S116:S121" si="353">E116+L116</f>
        <v>14.567466030322336</v>
      </c>
      <c r="T116" s="49">
        <f t="shared" ref="T116:T121" si="354">F116+M116</f>
        <v>38.448224603008441</v>
      </c>
      <c r="U116" s="49">
        <f t="shared" ref="U116:U121" si="355">G116+N116</f>
        <v>30.110215511433879</v>
      </c>
      <c r="V116" s="49">
        <f t="shared" ref="V116:V121" si="356">H116+O116</f>
        <v>12.239142894731392</v>
      </c>
      <c r="W116" s="214">
        <f t="shared" ref="W116:W121" si="357">I116+P116</f>
        <v>98.668655625876198</v>
      </c>
    </row>
    <row r="117" spans="1:23">
      <c r="A117" s="262"/>
      <c r="B117" s="24" t="s">
        <v>139</v>
      </c>
      <c r="C117" s="27">
        <v>0</v>
      </c>
      <c r="D117" s="9">
        <v>2.8562766451307158</v>
      </c>
      <c r="E117" s="9">
        <v>5.7125532902614315</v>
      </c>
      <c r="F117" s="9">
        <v>17.137659870784294</v>
      </c>
      <c r="G117" s="9">
        <v>17.137659870784294</v>
      </c>
      <c r="H117" s="9">
        <v>8.5688299353921469</v>
      </c>
      <c r="I117" s="199">
        <v>51.412979612352885</v>
      </c>
      <c r="J117" s="205">
        <v>0</v>
      </c>
      <c r="K117" s="9">
        <v>2.5757438218156818</v>
      </c>
      <c r="L117" s="9">
        <v>12.878719109078409</v>
      </c>
      <c r="M117" s="9">
        <v>23.181694396341136</v>
      </c>
      <c r="N117" s="9">
        <v>21.893822485433297</v>
      </c>
      <c r="O117" s="9">
        <v>12.878719109078409</v>
      </c>
      <c r="P117" s="199">
        <v>73.408698921746932</v>
      </c>
      <c r="Q117" s="205">
        <f t="shared" ref="Q117:Q121" si="358">C117+J117</f>
        <v>0</v>
      </c>
      <c r="R117" s="9">
        <f t="shared" si="352"/>
        <v>5.4320204669463976</v>
      </c>
      <c r="S117" s="9">
        <f t="shared" si="353"/>
        <v>18.591272399339839</v>
      </c>
      <c r="T117" s="9">
        <f t="shared" si="354"/>
        <v>40.319354267125433</v>
      </c>
      <c r="U117" s="9">
        <f t="shared" si="355"/>
        <v>39.031482356217595</v>
      </c>
      <c r="V117" s="9">
        <f t="shared" si="356"/>
        <v>21.447549044470556</v>
      </c>
      <c r="W117" s="199">
        <f t="shared" si="357"/>
        <v>124.82167853409982</v>
      </c>
    </row>
    <row r="118" spans="1:23">
      <c r="A118" s="262"/>
      <c r="B118" s="24" t="s">
        <v>140</v>
      </c>
      <c r="C118" s="27">
        <v>2.1225503626056073</v>
      </c>
      <c r="D118" s="9">
        <v>4.2451007252112145</v>
      </c>
      <c r="E118" s="9">
        <v>8.490201450422429</v>
      </c>
      <c r="F118" s="9">
        <v>16.980402900844858</v>
      </c>
      <c r="G118" s="9">
        <v>14.85785253823925</v>
      </c>
      <c r="H118" s="9">
        <v>14.85785253823925</v>
      </c>
      <c r="I118" s="199">
        <v>61.553960515562608</v>
      </c>
      <c r="J118" s="205">
        <v>1.325409509066461</v>
      </c>
      <c r="K118" s="9">
        <v>1.325409509066461</v>
      </c>
      <c r="L118" s="9">
        <v>6.6270475453323048</v>
      </c>
      <c r="M118" s="9">
        <v>33.135237726661529</v>
      </c>
      <c r="N118" s="9">
        <v>22.531961654129837</v>
      </c>
      <c r="O118" s="9">
        <v>7.9524570543987663</v>
      </c>
      <c r="P118" s="199">
        <v>72.897522998655347</v>
      </c>
      <c r="Q118" s="205">
        <f t="shared" si="358"/>
        <v>3.4479598716720683</v>
      </c>
      <c r="R118" s="9">
        <f t="shared" si="352"/>
        <v>5.5705102342776751</v>
      </c>
      <c r="S118" s="9">
        <f t="shared" si="353"/>
        <v>15.117248995754734</v>
      </c>
      <c r="T118" s="9">
        <f t="shared" si="354"/>
        <v>50.115640627506387</v>
      </c>
      <c r="U118" s="9">
        <f t="shared" si="355"/>
        <v>37.389814192369087</v>
      </c>
      <c r="V118" s="9">
        <f t="shared" si="356"/>
        <v>22.810309592638017</v>
      </c>
      <c r="W118" s="199">
        <f t="shared" si="357"/>
        <v>134.45148351421795</v>
      </c>
    </row>
    <row r="119" spans="1:23">
      <c r="A119" s="262"/>
      <c r="B119" s="24" t="s">
        <v>141</v>
      </c>
      <c r="C119" s="27">
        <v>0</v>
      </c>
      <c r="D119" s="9">
        <v>4.6198106525160769</v>
      </c>
      <c r="E119" s="9">
        <v>4.6198106525160769</v>
      </c>
      <c r="F119" s="9">
        <v>13.85943195754823</v>
      </c>
      <c r="G119" s="9">
        <v>10.779558189204179</v>
      </c>
      <c r="H119" s="9">
        <v>9.2396213050321538</v>
      </c>
      <c r="I119" s="199">
        <v>43.118232756816717</v>
      </c>
      <c r="J119" s="205">
        <v>0</v>
      </c>
      <c r="K119" s="9">
        <v>0</v>
      </c>
      <c r="L119" s="9">
        <v>0</v>
      </c>
      <c r="M119" s="9">
        <v>24.695276907645777</v>
      </c>
      <c r="N119" s="9">
        <v>34.358646132376734</v>
      </c>
      <c r="O119" s="9">
        <v>11.810784608004502</v>
      </c>
      <c r="P119" s="199">
        <v>70.864707648027007</v>
      </c>
      <c r="Q119" s="205">
        <f t="shared" si="358"/>
        <v>0</v>
      </c>
      <c r="R119" s="9">
        <f t="shared" si="352"/>
        <v>4.6198106525160769</v>
      </c>
      <c r="S119" s="9">
        <f t="shared" si="353"/>
        <v>4.6198106525160769</v>
      </c>
      <c r="T119" s="9">
        <f t="shared" si="354"/>
        <v>38.554708865194009</v>
      </c>
      <c r="U119" s="9">
        <f t="shared" si="355"/>
        <v>45.138204321580915</v>
      </c>
      <c r="V119" s="9">
        <f t="shared" si="356"/>
        <v>21.050405913036656</v>
      </c>
      <c r="W119" s="199">
        <f t="shared" si="357"/>
        <v>113.98294040484373</v>
      </c>
    </row>
    <row r="120" spans="1:23">
      <c r="A120" s="262"/>
      <c r="B120" s="24" t="s">
        <v>142</v>
      </c>
      <c r="C120" s="27">
        <v>1.1137351067123848</v>
      </c>
      <c r="D120" s="9">
        <v>0</v>
      </c>
      <c r="E120" s="9">
        <v>4.4549404268495394</v>
      </c>
      <c r="F120" s="9">
        <v>17.819761707398158</v>
      </c>
      <c r="G120" s="9">
        <v>17.819761707398158</v>
      </c>
      <c r="H120" s="9">
        <v>16.706026600685774</v>
      </c>
      <c r="I120" s="199">
        <v>57.914225549044012</v>
      </c>
      <c r="J120" s="205">
        <v>0</v>
      </c>
      <c r="K120" s="9">
        <v>3.4456193845098562</v>
      </c>
      <c r="L120" s="9">
        <v>1.1485397948366187</v>
      </c>
      <c r="M120" s="9">
        <v>17.22809692254928</v>
      </c>
      <c r="N120" s="9">
        <v>35.604733639935183</v>
      </c>
      <c r="O120" s="9">
        <v>18.3766367173859</v>
      </c>
      <c r="P120" s="199">
        <v>75.803626459216844</v>
      </c>
      <c r="Q120" s="205">
        <f t="shared" si="358"/>
        <v>1.1137351067123848</v>
      </c>
      <c r="R120" s="9">
        <f t="shared" si="352"/>
        <v>3.4456193845098562</v>
      </c>
      <c r="S120" s="9">
        <f t="shared" si="353"/>
        <v>5.6034802216861586</v>
      </c>
      <c r="T120" s="9">
        <f t="shared" si="354"/>
        <v>35.047858629947442</v>
      </c>
      <c r="U120" s="9">
        <f t="shared" si="355"/>
        <v>53.424495347333341</v>
      </c>
      <c r="V120" s="9">
        <f t="shared" si="356"/>
        <v>35.082663318071674</v>
      </c>
      <c r="W120" s="199">
        <f t="shared" si="357"/>
        <v>133.71785200826085</v>
      </c>
    </row>
    <row r="121" spans="1:23">
      <c r="A121" s="262"/>
      <c r="B121" s="24" t="s">
        <v>143</v>
      </c>
      <c r="C121" s="27">
        <v>0</v>
      </c>
      <c r="D121" s="9">
        <v>2.0853307679137227</v>
      </c>
      <c r="E121" s="9">
        <v>1.0426653839568614</v>
      </c>
      <c r="F121" s="9">
        <v>13.554649991439199</v>
      </c>
      <c r="G121" s="9">
        <v>20.853307679137227</v>
      </c>
      <c r="H121" s="9">
        <v>20.853307679137227</v>
      </c>
      <c r="I121" s="199">
        <v>58.389261501584244</v>
      </c>
      <c r="J121" s="205">
        <v>0</v>
      </c>
      <c r="K121" s="9">
        <v>0</v>
      </c>
      <c r="L121" s="9">
        <v>0</v>
      </c>
      <c r="M121" s="9">
        <v>3.0363570126819308</v>
      </c>
      <c r="N121" s="9">
        <v>48.581712202910893</v>
      </c>
      <c r="O121" s="9">
        <v>28.845391620478342</v>
      </c>
      <c r="P121" s="199">
        <v>80.463460836071164</v>
      </c>
      <c r="Q121" s="205">
        <f t="shared" si="358"/>
        <v>0</v>
      </c>
      <c r="R121" s="9">
        <f t="shared" si="352"/>
        <v>2.0853307679137227</v>
      </c>
      <c r="S121" s="9">
        <f t="shared" si="353"/>
        <v>1.0426653839568614</v>
      </c>
      <c r="T121" s="9">
        <f t="shared" si="354"/>
        <v>16.591007004121131</v>
      </c>
      <c r="U121" s="9">
        <f t="shared" si="355"/>
        <v>69.435019882048124</v>
      </c>
      <c r="V121" s="9">
        <f t="shared" si="356"/>
        <v>49.698699299615569</v>
      </c>
      <c r="W121" s="199">
        <f t="shared" si="357"/>
        <v>138.85272233765539</v>
      </c>
    </row>
    <row r="122" spans="1:23" ht="14.25" thickBot="1">
      <c r="A122" s="262"/>
      <c r="B122" s="64" t="s">
        <v>14</v>
      </c>
      <c r="C122" s="216">
        <f>SUM(C116:C121)</f>
        <v>3.2362854693179921</v>
      </c>
      <c r="D122" s="217">
        <f t="shared" ref="D122" si="359">SUM(D116:D121)</f>
        <v>15.945963809356408</v>
      </c>
      <c r="E122" s="217">
        <f t="shared" ref="E122" si="360">SUM(E116:E121)</f>
        <v>30.738506259760371</v>
      </c>
      <c r="F122" s="217">
        <f t="shared" ref="F122" si="361">SUM(F116:F121)</f>
        <v>92.188576539522813</v>
      </c>
      <c r="G122" s="217">
        <f t="shared" ref="G122" si="362">SUM(G116:G121)</f>
        <v>96.424255114855868</v>
      </c>
      <c r="H122" s="217">
        <f t="shared" ref="H122" si="363">SUM(H116:H121)</f>
        <v>76.64397311424058</v>
      </c>
      <c r="I122" s="218">
        <f t="shared" ref="I122" si="364">SUM(I116:I121)</f>
        <v>315.17756030705408</v>
      </c>
      <c r="J122" s="219">
        <f t="shared" ref="J122" si="365">SUM(J116:J121)</f>
        <v>1.325409509066461</v>
      </c>
      <c r="K122" s="217">
        <f t="shared" ref="K122" si="366">SUM(K116:K121)</f>
        <v>8.5109342831874706</v>
      </c>
      <c r="L122" s="217">
        <f t="shared" ref="L122" si="367">SUM(L116:L121)</f>
        <v>28.803437423815634</v>
      </c>
      <c r="M122" s="217">
        <f t="shared" ref="M122" si="368">SUM(M116:M121)</f>
        <v>126.88821745738004</v>
      </c>
      <c r="N122" s="217">
        <f t="shared" ref="N122" si="369">SUM(N116:N121)</f>
        <v>178.10497649612708</v>
      </c>
      <c r="O122" s="217">
        <f t="shared" ref="O122" si="370">SUM(O116:O121)</f>
        <v>85.684796948323282</v>
      </c>
      <c r="P122" s="218">
        <f t="shared" ref="P122" si="371">SUM(P116:P121)</f>
        <v>429.31777211789995</v>
      </c>
      <c r="Q122" s="219">
        <f t="shared" ref="Q122" si="372">SUM(Q116:Q121)</f>
        <v>4.5616949783844536</v>
      </c>
      <c r="R122" s="217">
        <f t="shared" ref="R122" si="373">SUM(R116:R121)</f>
        <v>24.456898092543881</v>
      </c>
      <c r="S122" s="217">
        <f t="shared" ref="S122" si="374">SUM(S116:S121)</f>
        <v>59.541943683576008</v>
      </c>
      <c r="T122" s="217">
        <f t="shared" ref="T122" si="375">SUM(T116:T121)</f>
        <v>219.07679399690284</v>
      </c>
      <c r="U122" s="217">
        <f t="shared" ref="U122" si="376">SUM(U116:U121)</f>
        <v>274.52923161098295</v>
      </c>
      <c r="V122" s="217">
        <f t="shared" ref="V122" si="377">SUM(V116:V121)</f>
        <v>162.32877006256388</v>
      </c>
      <c r="W122" s="218">
        <f t="shared" ref="W122" si="378">SUM(W116:W121)</f>
        <v>744.49533242495386</v>
      </c>
    </row>
    <row r="123" spans="1:23">
      <c r="A123" s="261" t="s">
        <v>3</v>
      </c>
      <c r="B123" s="139" t="s">
        <v>138</v>
      </c>
      <c r="C123" s="220">
        <f>C95+C102+C109+C116</f>
        <v>0</v>
      </c>
      <c r="D123" s="221">
        <f t="shared" ref="D123:P123" si="379">D95+D102+D109+D116</f>
        <v>6.3588194271357157</v>
      </c>
      <c r="E123" s="221">
        <f t="shared" si="379"/>
        <v>29.307835233116251</v>
      </c>
      <c r="F123" s="221">
        <f t="shared" si="379"/>
        <v>30.439678962726813</v>
      </c>
      <c r="G123" s="221">
        <f t="shared" si="379"/>
        <v>38.327478649068539</v>
      </c>
      <c r="H123" s="221">
        <f t="shared" si="379"/>
        <v>13.789966955263674</v>
      </c>
      <c r="I123" s="222">
        <f t="shared" si="379"/>
        <v>118.22377922731098</v>
      </c>
      <c r="J123" s="223">
        <f t="shared" si="379"/>
        <v>0</v>
      </c>
      <c r="K123" s="221">
        <f t="shared" si="379"/>
        <v>9.6617713843639006</v>
      </c>
      <c r="L123" s="221">
        <f t="shared" si="379"/>
        <v>25.533177881229626</v>
      </c>
      <c r="M123" s="221">
        <f t="shared" si="379"/>
        <v>57.16867621804667</v>
      </c>
      <c r="N123" s="221">
        <f t="shared" si="379"/>
        <v>45.824955623509382</v>
      </c>
      <c r="O123" s="221">
        <f t="shared" si="379"/>
        <v>17.03180810986381</v>
      </c>
      <c r="P123" s="222">
        <f t="shared" si="379"/>
        <v>155.22038921701341</v>
      </c>
      <c r="Q123" s="215">
        <f>C123+J123</f>
        <v>0</v>
      </c>
      <c r="R123" s="49">
        <f t="shared" ref="R123:R128" si="380">D123+K123</f>
        <v>16.020590811499616</v>
      </c>
      <c r="S123" s="49">
        <f t="shared" ref="S123:S128" si="381">E123+L123</f>
        <v>54.841013114345877</v>
      </c>
      <c r="T123" s="49">
        <f t="shared" ref="T123:T128" si="382">F123+M123</f>
        <v>87.608355180773486</v>
      </c>
      <c r="U123" s="49">
        <f t="shared" ref="U123:U128" si="383">G123+N123</f>
        <v>84.152434272577921</v>
      </c>
      <c r="V123" s="49">
        <f t="shared" ref="V123:V128" si="384">H123+O123</f>
        <v>30.821775065127483</v>
      </c>
      <c r="W123" s="214">
        <f t="shared" ref="W123:W128" si="385">I123+P123</f>
        <v>273.44416844432442</v>
      </c>
    </row>
    <row r="124" spans="1:23">
      <c r="A124" s="262"/>
      <c r="B124" s="24" t="s">
        <v>139</v>
      </c>
      <c r="C124" s="200">
        <f t="shared" ref="C124:P124" si="386">C96+C103+C110+C117</f>
        <v>0.23775977720513355</v>
      </c>
      <c r="D124" s="198">
        <f t="shared" si="386"/>
        <v>10.556384881551004</v>
      </c>
      <c r="E124" s="198">
        <f t="shared" si="386"/>
        <v>17.28688973130922</v>
      </c>
      <c r="F124" s="198">
        <f t="shared" si="386"/>
        <v>56.921705741096616</v>
      </c>
      <c r="G124" s="198">
        <f t="shared" si="386"/>
        <v>52.965624076023431</v>
      </c>
      <c r="H124" s="198">
        <f t="shared" si="386"/>
        <v>31.906914421858147</v>
      </c>
      <c r="I124" s="201">
        <f t="shared" si="386"/>
        <v>169.87527862904358</v>
      </c>
      <c r="J124" s="206">
        <f t="shared" si="386"/>
        <v>1.3699472905845971</v>
      </c>
      <c r="K124" s="198">
        <f t="shared" si="386"/>
        <v>12.002751991815503</v>
      </c>
      <c r="L124" s="198">
        <f t="shared" si="386"/>
        <v>26.638751034011236</v>
      </c>
      <c r="M124" s="198">
        <f t="shared" si="386"/>
        <v>58.9679749750768</v>
      </c>
      <c r="N124" s="198">
        <f t="shared" si="386"/>
        <v>72.978312991899571</v>
      </c>
      <c r="O124" s="198">
        <f t="shared" si="386"/>
        <v>31.920026767881829</v>
      </c>
      <c r="P124" s="201">
        <f t="shared" si="386"/>
        <v>203.87776505126953</v>
      </c>
      <c r="Q124" s="205">
        <f t="shared" ref="Q124:Q128" si="387">C124+J124</f>
        <v>1.6077070677897307</v>
      </c>
      <c r="R124" s="9">
        <f t="shared" si="380"/>
        <v>22.559136873366505</v>
      </c>
      <c r="S124" s="9">
        <f t="shared" si="381"/>
        <v>43.925640765320452</v>
      </c>
      <c r="T124" s="9">
        <f t="shared" si="382"/>
        <v>115.88968071617342</v>
      </c>
      <c r="U124" s="9">
        <f t="shared" si="383"/>
        <v>125.943937067923</v>
      </c>
      <c r="V124" s="9">
        <f t="shared" si="384"/>
        <v>63.826941189739976</v>
      </c>
      <c r="W124" s="199">
        <f t="shared" si="385"/>
        <v>373.75304368031311</v>
      </c>
    </row>
    <row r="125" spans="1:23">
      <c r="A125" s="262"/>
      <c r="B125" s="24" t="s">
        <v>140</v>
      </c>
      <c r="C125" s="200">
        <f t="shared" ref="C125:P125" si="388">C97+C104+C111+C118</f>
        <v>2.1225503626056073</v>
      </c>
      <c r="D125" s="198">
        <f t="shared" si="388"/>
        <v>6.3297794341350082</v>
      </c>
      <c r="E125" s="198">
        <f t="shared" si="388"/>
        <v>29.068333830515062</v>
      </c>
      <c r="F125" s="198">
        <f t="shared" si="388"/>
        <v>52.830115521569773</v>
      </c>
      <c r="G125" s="198">
        <f t="shared" si="388"/>
        <v>54.692006846044997</v>
      </c>
      <c r="H125" s="198">
        <f t="shared" si="388"/>
        <v>39.50416558379127</v>
      </c>
      <c r="I125" s="201">
        <f t="shared" si="388"/>
        <v>184.54695157866172</v>
      </c>
      <c r="J125" s="206">
        <f t="shared" si="388"/>
        <v>2.701069613658257</v>
      </c>
      <c r="K125" s="198">
        <f t="shared" si="388"/>
        <v>2.5009345302584132</v>
      </c>
      <c r="L125" s="198">
        <f t="shared" si="388"/>
        <v>15.321900513760145</v>
      </c>
      <c r="M125" s="198">
        <f t="shared" si="388"/>
        <v>92.690662116122297</v>
      </c>
      <c r="N125" s="198">
        <f t="shared" si="388"/>
        <v>72.350029422312986</v>
      </c>
      <c r="O125" s="198">
        <f t="shared" si="388"/>
        <v>31.218582035441017</v>
      </c>
      <c r="P125" s="201">
        <f t="shared" si="388"/>
        <v>216.78317823155311</v>
      </c>
      <c r="Q125" s="205">
        <f t="shared" si="387"/>
        <v>4.8236199762638643</v>
      </c>
      <c r="R125" s="9">
        <f t="shared" si="380"/>
        <v>8.8307139643934214</v>
      </c>
      <c r="S125" s="9">
        <f t="shared" si="381"/>
        <v>44.390234344275207</v>
      </c>
      <c r="T125" s="9">
        <f t="shared" si="382"/>
        <v>145.52077763769208</v>
      </c>
      <c r="U125" s="9">
        <f t="shared" si="383"/>
        <v>127.04203626835798</v>
      </c>
      <c r="V125" s="9">
        <f t="shared" si="384"/>
        <v>70.72274761923228</v>
      </c>
      <c r="W125" s="199">
        <f t="shared" si="385"/>
        <v>401.33012981021483</v>
      </c>
    </row>
    <row r="126" spans="1:23">
      <c r="A126" s="262"/>
      <c r="B126" s="24" t="s">
        <v>141</v>
      </c>
      <c r="C126" s="200">
        <f t="shared" ref="C126:P126" si="389">C98+C105+C112+C119</f>
        <v>1.2450828349243206</v>
      </c>
      <c r="D126" s="198">
        <f t="shared" si="389"/>
        <v>13.177464487038684</v>
      </c>
      <c r="E126" s="198">
        <f t="shared" si="389"/>
        <v>17.276396254463116</v>
      </c>
      <c r="F126" s="198">
        <f t="shared" si="389"/>
        <v>41.779117587209988</v>
      </c>
      <c r="G126" s="198">
        <f t="shared" si="389"/>
        <v>45.937043316573792</v>
      </c>
      <c r="H126" s="198">
        <f t="shared" si="389"/>
        <v>33.792231735761455</v>
      </c>
      <c r="I126" s="201">
        <f t="shared" si="389"/>
        <v>153.20733621597137</v>
      </c>
      <c r="J126" s="206">
        <f t="shared" si="389"/>
        <v>0.95342133701055087</v>
      </c>
      <c r="K126" s="198">
        <f t="shared" si="389"/>
        <v>5.3816057976279019</v>
      </c>
      <c r="L126" s="198">
        <f t="shared" si="389"/>
        <v>8.8474431813411627</v>
      </c>
      <c r="M126" s="198">
        <f t="shared" si="389"/>
        <v>56.494812415067599</v>
      </c>
      <c r="N126" s="198">
        <f t="shared" si="389"/>
        <v>84.424364096909216</v>
      </c>
      <c r="O126" s="198">
        <f t="shared" si="389"/>
        <v>40.466449096678353</v>
      </c>
      <c r="P126" s="201">
        <f t="shared" si="389"/>
        <v>196.56809592463478</v>
      </c>
      <c r="Q126" s="205">
        <f t="shared" si="387"/>
        <v>2.1985041719348715</v>
      </c>
      <c r="R126" s="9">
        <f t="shared" si="380"/>
        <v>18.559070284666586</v>
      </c>
      <c r="S126" s="9">
        <f t="shared" si="381"/>
        <v>26.123839435804278</v>
      </c>
      <c r="T126" s="9">
        <f t="shared" si="382"/>
        <v>98.273930002277581</v>
      </c>
      <c r="U126" s="9">
        <f t="shared" si="383"/>
        <v>130.36140741348299</v>
      </c>
      <c r="V126" s="9">
        <f t="shared" si="384"/>
        <v>74.258680832439808</v>
      </c>
      <c r="W126" s="199">
        <f t="shared" si="385"/>
        <v>349.77543214060614</v>
      </c>
    </row>
    <row r="127" spans="1:23">
      <c r="A127" s="262"/>
      <c r="B127" s="24" t="s">
        <v>142</v>
      </c>
      <c r="C127" s="200">
        <f t="shared" ref="C127:P127" si="390">C99+C106+C113+C120</f>
        <v>2.5102095238497979</v>
      </c>
      <c r="D127" s="198">
        <f t="shared" si="390"/>
        <v>11.136216198020367</v>
      </c>
      <c r="E127" s="198">
        <f t="shared" si="390"/>
        <v>14.547619043206108</v>
      </c>
      <c r="F127" s="198">
        <f t="shared" si="390"/>
        <v>40.04666443651378</v>
      </c>
      <c r="G127" s="198">
        <f t="shared" si="390"/>
        <v>56.606560691075707</v>
      </c>
      <c r="H127" s="198">
        <f t="shared" si="390"/>
        <v>58.478248772814304</v>
      </c>
      <c r="I127" s="201">
        <f t="shared" si="390"/>
        <v>183.32551866548005</v>
      </c>
      <c r="J127" s="206">
        <f t="shared" si="390"/>
        <v>0</v>
      </c>
      <c r="K127" s="198">
        <f t="shared" si="390"/>
        <v>6.8019142741226872</v>
      </c>
      <c r="L127" s="198">
        <f t="shared" si="390"/>
        <v>7.2006071062382038</v>
      </c>
      <c r="M127" s="198">
        <f t="shared" si="390"/>
        <v>39.643094816653303</v>
      </c>
      <c r="N127" s="198">
        <f t="shared" si="390"/>
        <v>101.05266914839351</v>
      </c>
      <c r="O127" s="198">
        <f t="shared" si="390"/>
        <v>68.000420232004018</v>
      </c>
      <c r="P127" s="201">
        <f t="shared" si="390"/>
        <v>222.69870557741172</v>
      </c>
      <c r="Q127" s="205">
        <f t="shared" si="387"/>
        <v>2.5102095238497979</v>
      </c>
      <c r="R127" s="9">
        <f t="shared" si="380"/>
        <v>17.938130472143055</v>
      </c>
      <c r="S127" s="9">
        <f t="shared" si="381"/>
        <v>21.748226149444314</v>
      </c>
      <c r="T127" s="9">
        <f t="shared" si="382"/>
        <v>79.689759253167082</v>
      </c>
      <c r="U127" s="9">
        <f t="shared" si="383"/>
        <v>157.65922983946922</v>
      </c>
      <c r="V127" s="9">
        <f t="shared" si="384"/>
        <v>126.47866900481833</v>
      </c>
      <c r="W127" s="199">
        <f t="shared" si="385"/>
        <v>406.02422424289176</v>
      </c>
    </row>
    <row r="128" spans="1:23">
      <c r="A128" s="262"/>
      <c r="B128" s="24" t="s">
        <v>143</v>
      </c>
      <c r="C128" s="200">
        <f t="shared" ref="C128:P128" si="391">C100+C107+C114+C121</f>
        <v>0</v>
      </c>
      <c r="D128" s="198">
        <f t="shared" si="391"/>
        <v>6.3804917273477972</v>
      </c>
      <c r="E128" s="198">
        <f t="shared" si="391"/>
        <v>9.1381239351268135</v>
      </c>
      <c r="F128" s="198">
        <f t="shared" si="391"/>
        <v>33.335469281281355</v>
      </c>
      <c r="G128" s="198">
        <f t="shared" si="391"/>
        <v>87.74829560020143</v>
      </c>
      <c r="H128" s="198">
        <f t="shared" si="391"/>
        <v>58.535343974346731</v>
      </c>
      <c r="I128" s="201">
        <f t="shared" si="391"/>
        <v>195.13772451830414</v>
      </c>
      <c r="J128" s="206">
        <f t="shared" si="391"/>
        <v>0</v>
      </c>
      <c r="K128" s="198">
        <f t="shared" si="391"/>
        <v>1.5377399661940494</v>
      </c>
      <c r="L128" s="198">
        <f t="shared" si="391"/>
        <v>4.1170733849775791</v>
      </c>
      <c r="M128" s="198">
        <f t="shared" si="391"/>
        <v>18.290112177217203</v>
      </c>
      <c r="N128" s="198">
        <f t="shared" si="391"/>
        <v>128.32599228804938</v>
      </c>
      <c r="O128" s="198">
        <f t="shared" si="391"/>
        <v>83.928308951532514</v>
      </c>
      <c r="P128" s="201">
        <f t="shared" si="391"/>
        <v>236.19922676797071</v>
      </c>
      <c r="Q128" s="205">
        <f t="shared" si="387"/>
        <v>0</v>
      </c>
      <c r="R128" s="9">
        <f t="shared" si="380"/>
        <v>7.9182316935418466</v>
      </c>
      <c r="S128" s="9">
        <f t="shared" si="381"/>
        <v>13.255197320104394</v>
      </c>
      <c r="T128" s="9">
        <f t="shared" si="382"/>
        <v>51.625581458498559</v>
      </c>
      <c r="U128" s="9">
        <f t="shared" si="383"/>
        <v>216.07428788825081</v>
      </c>
      <c r="V128" s="9">
        <f t="shared" si="384"/>
        <v>142.46365292587925</v>
      </c>
      <c r="W128" s="199">
        <f t="shared" si="385"/>
        <v>431.33695128627483</v>
      </c>
    </row>
    <row r="129" spans="1:23" ht="14.25" thickBot="1">
      <c r="A129" s="263"/>
      <c r="B129" s="56" t="s">
        <v>14</v>
      </c>
      <c r="C129" s="202">
        <f>SUM(C123:C128)</f>
        <v>6.1156024985848596</v>
      </c>
      <c r="D129" s="203">
        <f t="shared" ref="D129" si="392">SUM(D123:D128)</f>
        <v>53.939156155228567</v>
      </c>
      <c r="E129" s="203">
        <f t="shared" ref="E129" si="393">SUM(E123:E128)</f>
        <v>116.62519802773657</v>
      </c>
      <c r="F129" s="203">
        <f t="shared" ref="F129" si="394">SUM(F123:F128)</f>
        <v>255.35275153039834</v>
      </c>
      <c r="G129" s="203">
        <f t="shared" ref="G129" si="395">SUM(G123:G128)</f>
        <v>336.2770091789879</v>
      </c>
      <c r="H129" s="203">
        <f t="shared" ref="H129" si="396">SUM(H123:H128)</f>
        <v>236.00687144383556</v>
      </c>
      <c r="I129" s="204">
        <f t="shared" ref="I129" si="397">SUM(I123:I128)</f>
        <v>1004.3165888347719</v>
      </c>
      <c r="J129" s="207">
        <f t="shared" ref="J129" si="398">SUM(J123:J128)</f>
        <v>5.0244382412534048</v>
      </c>
      <c r="K129" s="203">
        <f t="shared" ref="K129" si="399">SUM(K123:K128)</f>
        <v>37.886717944382454</v>
      </c>
      <c r="L129" s="203">
        <f t="shared" ref="L129" si="400">SUM(L123:L128)</f>
        <v>87.658953101557955</v>
      </c>
      <c r="M129" s="203">
        <f t="shared" ref="M129" si="401">SUM(M123:M128)</f>
        <v>323.25533271818392</v>
      </c>
      <c r="N129" s="203">
        <f t="shared" ref="N129" si="402">SUM(N123:N128)</f>
        <v>504.95632357107411</v>
      </c>
      <c r="O129" s="203">
        <f t="shared" ref="O129" si="403">SUM(O123:O128)</f>
        <v>272.56559519340152</v>
      </c>
      <c r="P129" s="204">
        <f t="shared" ref="P129" si="404">SUM(P123:P128)</f>
        <v>1231.3473607698534</v>
      </c>
      <c r="Q129" s="207">
        <f t="shared" ref="Q129" si="405">SUM(Q123:Q128)</f>
        <v>11.140040739838266</v>
      </c>
      <c r="R129" s="203">
        <f t="shared" ref="R129" si="406">SUM(R123:R128)</f>
        <v>91.825874099611028</v>
      </c>
      <c r="S129" s="203">
        <f t="shared" ref="S129" si="407">SUM(S123:S128)</f>
        <v>204.28415112929454</v>
      </c>
      <c r="T129" s="203">
        <f t="shared" ref="T129" si="408">SUM(T123:T128)</f>
        <v>578.60808424858214</v>
      </c>
      <c r="U129" s="203">
        <f t="shared" ref="U129" si="409">SUM(U123:U128)</f>
        <v>841.23333275006189</v>
      </c>
      <c r="V129" s="203">
        <f t="shared" ref="V129" si="410">SUM(V123:V128)</f>
        <v>508.57246663723708</v>
      </c>
      <c r="W129" s="204">
        <f t="shared" ref="W129" si="411">SUM(W123:W128)</f>
        <v>2235.663949604625</v>
      </c>
    </row>
    <row r="130" spans="1:23" ht="14.25" thickBot="1">
      <c r="I130" s="154"/>
      <c r="P130" s="197" t="s">
        <v>145</v>
      </c>
      <c r="Q130" s="226">
        <f>Q129/$W129*100</f>
        <v>0.4982878013401062</v>
      </c>
      <c r="R130" s="227">
        <f t="shared" ref="R130" si="412">R129/$W129*100</f>
        <v>4.1073200699886199</v>
      </c>
      <c r="S130" s="227">
        <f t="shared" ref="S130" si="413">S129/$W129*100</f>
        <v>9.1375160012497396</v>
      </c>
      <c r="T130" s="227">
        <f t="shared" ref="T130" si="414">T129/$W129*100</f>
        <v>25.880816495292525</v>
      </c>
      <c r="U130" s="224">
        <f t="shared" ref="U130" si="415">U129/$W129*100</f>
        <v>37.627897202476838</v>
      </c>
      <c r="V130" s="224">
        <f t="shared" ref="V130" si="416">V129/$W129*100</f>
        <v>22.748162429652169</v>
      </c>
      <c r="W130" s="225">
        <f>SUM(Q130:V130)</f>
        <v>99.999999999999986</v>
      </c>
    </row>
    <row r="131" spans="1:23" ht="14.25" thickBot="1"/>
    <row r="132" spans="1:23" ht="14.25" thickBot="1">
      <c r="Q132" s="192">
        <f>SUM(Q129:T129)/(W129-V129)*100</f>
        <v>51.291906592886214</v>
      </c>
      <c r="R132" t="s">
        <v>147</v>
      </c>
      <c r="S132" t="s">
        <v>148</v>
      </c>
    </row>
    <row r="136" spans="1:23" ht="14.25" thickBot="1">
      <c r="A136" t="s">
        <v>152</v>
      </c>
      <c r="P136" s="197" t="s">
        <v>26</v>
      </c>
    </row>
    <row r="137" spans="1:23">
      <c r="A137" s="267"/>
      <c r="B137" s="306"/>
      <c r="C137" s="298" t="s">
        <v>4</v>
      </c>
      <c r="D137" s="303"/>
      <c r="E137" s="303"/>
      <c r="F137" s="303"/>
      <c r="G137" s="303"/>
      <c r="H137" s="303"/>
      <c r="I137" s="304"/>
      <c r="J137" s="305" t="s">
        <v>18</v>
      </c>
      <c r="K137" s="303"/>
      <c r="L137" s="303"/>
      <c r="M137" s="303"/>
      <c r="N137" s="303"/>
      <c r="O137" s="303"/>
      <c r="P137" s="304"/>
      <c r="Q137" s="305" t="s">
        <v>3</v>
      </c>
      <c r="R137" s="303"/>
      <c r="S137" s="303"/>
      <c r="T137" s="303"/>
      <c r="U137" s="303"/>
      <c r="V137" s="303"/>
      <c r="W137" s="304"/>
    </row>
    <row r="138" spans="1:23" ht="23.25" thickBot="1">
      <c r="A138" s="269"/>
      <c r="B138" s="271"/>
      <c r="C138" s="208" t="s">
        <v>131</v>
      </c>
      <c r="D138" s="209" t="s">
        <v>132</v>
      </c>
      <c r="E138" s="209" t="s">
        <v>133</v>
      </c>
      <c r="F138" s="209" t="s">
        <v>134</v>
      </c>
      <c r="G138" s="209" t="s">
        <v>135</v>
      </c>
      <c r="H138" s="209" t="s">
        <v>136</v>
      </c>
      <c r="I138" s="210" t="s">
        <v>137</v>
      </c>
      <c r="J138" s="211" t="s">
        <v>131</v>
      </c>
      <c r="K138" s="209" t="s">
        <v>132</v>
      </c>
      <c r="L138" s="209" t="s">
        <v>133</v>
      </c>
      <c r="M138" s="209" t="s">
        <v>134</v>
      </c>
      <c r="N138" s="209" t="s">
        <v>135</v>
      </c>
      <c r="O138" s="209" t="s">
        <v>136</v>
      </c>
      <c r="P138" s="210" t="s">
        <v>137</v>
      </c>
      <c r="Q138" s="211" t="s">
        <v>131</v>
      </c>
      <c r="R138" s="209" t="s">
        <v>132</v>
      </c>
      <c r="S138" s="209" t="s">
        <v>133</v>
      </c>
      <c r="T138" s="209" t="s">
        <v>134</v>
      </c>
      <c r="U138" s="209" t="s">
        <v>135</v>
      </c>
      <c r="V138" s="209" t="s">
        <v>136</v>
      </c>
      <c r="W138" s="210" t="s">
        <v>137</v>
      </c>
    </row>
    <row r="139" spans="1:23">
      <c r="A139" s="261" t="s">
        <v>5</v>
      </c>
      <c r="B139" s="139" t="s">
        <v>138</v>
      </c>
      <c r="C139" s="38">
        <v>0</v>
      </c>
      <c r="D139" s="49">
        <v>0.17897242397380642</v>
      </c>
      <c r="E139" s="49">
        <v>0.53691727192141925</v>
      </c>
      <c r="F139" s="49">
        <v>1.0738345438428385</v>
      </c>
      <c r="G139" s="49">
        <v>0.89486211986903208</v>
      </c>
      <c r="H139" s="49">
        <v>0.89486211986903208</v>
      </c>
      <c r="I139" s="214">
        <v>3.5794484794761283</v>
      </c>
      <c r="J139" s="215">
        <v>0</v>
      </c>
      <c r="K139" s="49">
        <v>0.22875511617307898</v>
      </c>
      <c r="L139" s="49">
        <v>0.11437755808653949</v>
      </c>
      <c r="M139" s="49">
        <v>0.80064290660577642</v>
      </c>
      <c r="N139" s="49">
        <v>1.3725306970384739</v>
      </c>
      <c r="O139" s="49">
        <v>1.7156633712980924</v>
      </c>
      <c r="P139" s="214">
        <v>4.2319696492019609</v>
      </c>
      <c r="Q139" s="215">
        <f>C139+J139</f>
        <v>0</v>
      </c>
      <c r="R139" s="49">
        <f t="shared" ref="R139:R144" si="417">D139+K139</f>
        <v>0.40772754014688539</v>
      </c>
      <c r="S139" s="49">
        <f t="shared" ref="S139:S144" si="418">E139+L139</f>
        <v>0.65129483000795874</v>
      </c>
      <c r="T139" s="49">
        <f t="shared" ref="T139:T144" si="419">F139+M139</f>
        <v>1.874477450448615</v>
      </c>
      <c r="U139" s="49">
        <f t="shared" ref="U139:U144" si="420">G139+N139</f>
        <v>2.2673928169075062</v>
      </c>
      <c r="V139" s="49">
        <f t="shared" ref="V139:V144" si="421">H139+O139</f>
        <v>2.6105254911671247</v>
      </c>
      <c r="W139" s="214">
        <f t="shared" ref="W139:W144" si="422">I139+P139</f>
        <v>7.8114181286780893</v>
      </c>
    </row>
    <row r="140" spans="1:23">
      <c r="A140" s="262"/>
      <c r="B140" s="24" t="s">
        <v>139</v>
      </c>
      <c r="C140" s="27">
        <v>0</v>
      </c>
      <c r="D140" s="9">
        <v>0.23775977720513355</v>
      </c>
      <c r="E140" s="9">
        <v>0.47551955441026711</v>
      </c>
      <c r="F140" s="9">
        <v>0.95103910882053422</v>
      </c>
      <c r="G140" s="9">
        <v>0.95103910882053422</v>
      </c>
      <c r="H140" s="9">
        <v>2.1398379948462019</v>
      </c>
      <c r="I140" s="199">
        <v>4.755195544102671</v>
      </c>
      <c r="J140" s="205">
        <v>0.12953622377732993</v>
      </c>
      <c r="K140" s="9">
        <v>0</v>
      </c>
      <c r="L140" s="9">
        <v>0.38860867133198979</v>
      </c>
      <c r="M140" s="9">
        <v>0.90675356644130956</v>
      </c>
      <c r="N140" s="9">
        <v>1.1658260139959693</v>
      </c>
      <c r="O140" s="9">
        <v>3.7565504895425681</v>
      </c>
      <c r="P140" s="199">
        <v>6.3472749650891664</v>
      </c>
      <c r="Q140" s="205">
        <f t="shared" ref="Q140:Q144" si="423">C140+J140</f>
        <v>0.12953622377732993</v>
      </c>
      <c r="R140" s="9">
        <f t="shared" si="417"/>
        <v>0.23775977720513355</v>
      </c>
      <c r="S140" s="9">
        <f t="shared" si="418"/>
        <v>0.86412822574225689</v>
      </c>
      <c r="T140" s="9">
        <f t="shared" si="419"/>
        <v>1.8577926752618437</v>
      </c>
      <c r="U140" s="9">
        <f t="shared" si="420"/>
        <v>2.1168651228165034</v>
      </c>
      <c r="V140" s="9">
        <f t="shared" si="421"/>
        <v>5.8963884843887699</v>
      </c>
      <c r="W140" s="199">
        <f t="shared" si="422"/>
        <v>11.102470509191837</v>
      </c>
    </row>
    <row r="141" spans="1:23">
      <c r="A141" s="262"/>
      <c r="B141" s="24" t="s">
        <v>140</v>
      </c>
      <c r="C141" s="27">
        <v>0</v>
      </c>
      <c r="D141" s="9">
        <v>0</v>
      </c>
      <c r="E141" s="9">
        <v>1.6082029355344702</v>
      </c>
      <c r="F141" s="9">
        <v>1.2865623484275761</v>
      </c>
      <c r="G141" s="9">
        <v>0.32164058710689403</v>
      </c>
      <c r="H141" s="9">
        <v>3.8596870452827283</v>
      </c>
      <c r="I141" s="199">
        <v>7.0760929163516693</v>
      </c>
      <c r="J141" s="205">
        <v>0</v>
      </c>
      <c r="K141" s="9">
        <v>0</v>
      </c>
      <c r="L141" s="9">
        <v>0.20013508339984395</v>
      </c>
      <c r="M141" s="9">
        <v>1.0006754169992198</v>
      </c>
      <c r="N141" s="9">
        <v>1.6010806671987516</v>
      </c>
      <c r="O141" s="9">
        <v>7.0047279189945382</v>
      </c>
      <c r="P141" s="199">
        <v>9.8066190865923524</v>
      </c>
      <c r="Q141" s="205">
        <f t="shared" si="423"/>
        <v>0</v>
      </c>
      <c r="R141" s="9">
        <f t="shared" si="417"/>
        <v>0</v>
      </c>
      <c r="S141" s="9">
        <f t="shared" si="418"/>
        <v>1.8083380189343141</v>
      </c>
      <c r="T141" s="9">
        <f t="shared" si="419"/>
        <v>2.2872377654267959</v>
      </c>
      <c r="U141" s="9">
        <f t="shared" si="420"/>
        <v>1.9227212543056456</v>
      </c>
      <c r="V141" s="9">
        <f t="shared" si="421"/>
        <v>10.864414964277266</v>
      </c>
      <c r="W141" s="199">
        <f t="shared" si="422"/>
        <v>16.882712002944022</v>
      </c>
    </row>
    <row r="142" spans="1:23">
      <c r="A142" s="262"/>
      <c r="B142" s="24" t="s">
        <v>141</v>
      </c>
      <c r="C142" s="27">
        <v>0</v>
      </c>
      <c r="D142" s="9">
        <v>0.43845476454190474</v>
      </c>
      <c r="E142" s="9">
        <v>0.65768214681285708</v>
      </c>
      <c r="F142" s="9">
        <v>0.21922738227095237</v>
      </c>
      <c r="G142" s="9">
        <v>0.87690952908380948</v>
      </c>
      <c r="H142" s="9">
        <v>4.6037750276899994</v>
      </c>
      <c r="I142" s="199">
        <v>6.7960488503995231</v>
      </c>
      <c r="J142" s="205">
        <v>0.15741593285283506</v>
      </c>
      <c r="K142" s="9">
        <v>0.15741593285283506</v>
      </c>
      <c r="L142" s="9">
        <v>0</v>
      </c>
      <c r="M142" s="9">
        <v>0.15741593285283506</v>
      </c>
      <c r="N142" s="9">
        <v>1.2593274628226805</v>
      </c>
      <c r="O142" s="9">
        <v>7.2411329112304124</v>
      </c>
      <c r="P142" s="199">
        <v>8.9727081726115987</v>
      </c>
      <c r="Q142" s="205">
        <f t="shared" si="423"/>
        <v>0.15741593285283506</v>
      </c>
      <c r="R142" s="9">
        <f t="shared" si="417"/>
        <v>0.59587069739473986</v>
      </c>
      <c r="S142" s="9">
        <f t="shared" si="418"/>
        <v>0.65768214681285708</v>
      </c>
      <c r="T142" s="9">
        <f t="shared" si="419"/>
        <v>0.37664331512378746</v>
      </c>
      <c r="U142" s="9">
        <f t="shared" si="420"/>
        <v>2.1362369919064901</v>
      </c>
      <c r="V142" s="9">
        <f t="shared" si="421"/>
        <v>11.844907938920411</v>
      </c>
      <c r="W142" s="199">
        <f t="shared" si="422"/>
        <v>15.768757023011123</v>
      </c>
    </row>
    <row r="143" spans="1:23">
      <c r="A143" s="262"/>
      <c r="B143" s="24" t="s">
        <v>142</v>
      </c>
      <c r="C143" s="27">
        <v>0.54037790008492159</v>
      </c>
      <c r="D143" s="9">
        <v>0.81056685012738239</v>
      </c>
      <c r="E143" s="9">
        <v>0.2701889500424608</v>
      </c>
      <c r="F143" s="9">
        <v>0.2701889500424608</v>
      </c>
      <c r="G143" s="9">
        <v>2.4317005503821472</v>
      </c>
      <c r="H143" s="9">
        <v>6.7547237510615199</v>
      </c>
      <c r="I143" s="199">
        <v>11.077746951740892</v>
      </c>
      <c r="J143" s="205">
        <v>0</v>
      </c>
      <c r="K143" s="9">
        <v>0.24197860246236103</v>
      </c>
      <c r="L143" s="9">
        <v>0</v>
      </c>
      <c r="M143" s="9">
        <v>0.24197860246236103</v>
      </c>
      <c r="N143" s="9">
        <v>1.4518716147741662</v>
      </c>
      <c r="O143" s="9">
        <v>12.340908725580412</v>
      </c>
      <c r="P143" s="199">
        <v>14.2767375452793</v>
      </c>
      <c r="Q143" s="205">
        <f t="shared" si="423"/>
        <v>0.54037790008492159</v>
      </c>
      <c r="R143" s="9">
        <f t="shared" si="417"/>
        <v>1.0525454525897433</v>
      </c>
      <c r="S143" s="9">
        <f t="shared" si="418"/>
        <v>0.2701889500424608</v>
      </c>
      <c r="T143" s="9">
        <f t="shared" si="419"/>
        <v>0.51216755250482182</v>
      </c>
      <c r="U143" s="9">
        <f t="shared" si="420"/>
        <v>3.8835721651563135</v>
      </c>
      <c r="V143" s="9">
        <f t="shared" si="421"/>
        <v>19.095632476641931</v>
      </c>
      <c r="W143" s="199">
        <f t="shared" si="422"/>
        <v>25.354484497020191</v>
      </c>
    </row>
    <row r="144" spans="1:23">
      <c r="A144" s="262"/>
      <c r="B144" s="24" t="s">
        <v>143</v>
      </c>
      <c r="C144" s="27">
        <v>0</v>
      </c>
      <c r="D144" s="9">
        <v>0.49486336769819644</v>
      </c>
      <c r="E144" s="9">
        <v>0.24743168384909822</v>
      </c>
      <c r="F144" s="9">
        <v>1.2371584192454912</v>
      </c>
      <c r="G144" s="9">
        <v>3.4640435738873752</v>
      </c>
      <c r="H144" s="9">
        <v>10.144699037813027</v>
      </c>
      <c r="I144" s="199">
        <v>15.588196082493187</v>
      </c>
      <c r="J144" s="205">
        <v>0</v>
      </c>
      <c r="K144" s="9">
        <v>0.35750152564692883</v>
      </c>
      <c r="L144" s="9">
        <v>0.35750152564692883</v>
      </c>
      <c r="M144" s="9">
        <v>0.71500305129385766</v>
      </c>
      <c r="N144" s="9">
        <v>3.5750152564692881</v>
      </c>
      <c r="O144" s="9">
        <v>13.585057974583295</v>
      </c>
      <c r="P144" s="199">
        <v>18.590079333640297</v>
      </c>
      <c r="Q144" s="205">
        <f t="shared" si="423"/>
        <v>0</v>
      </c>
      <c r="R144" s="9">
        <f t="shared" si="417"/>
        <v>0.85236489334512533</v>
      </c>
      <c r="S144" s="9">
        <f t="shared" si="418"/>
        <v>0.60493320949602702</v>
      </c>
      <c r="T144" s="9">
        <f t="shared" si="419"/>
        <v>1.9521614705393489</v>
      </c>
      <c r="U144" s="9">
        <f t="shared" si="420"/>
        <v>7.0390588303566632</v>
      </c>
      <c r="V144" s="9">
        <f t="shared" si="421"/>
        <v>23.72975701239632</v>
      </c>
      <c r="W144" s="199">
        <f t="shared" si="422"/>
        <v>34.178275416133488</v>
      </c>
    </row>
    <row r="145" spans="1:23" ht="14.25" thickBot="1">
      <c r="A145" s="263"/>
      <c r="B145" s="56" t="s">
        <v>14</v>
      </c>
      <c r="C145" s="202">
        <f>SUM(C139:C144)</f>
        <v>0.54037790008492159</v>
      </c>
      <c r="D145" s="203">
        <f t="shared" ref="D145" si="424">SUM(D139:D144)</f>
        <v>2.1606171835464236</v>
      </c>
      <c r="E145" s="203">
        <f t="shared" ref="E145" si="425">SUM(E139:E144)</f>
        <v>3.7959425425705731</v>
      </c>
      <c r="F145" s="203">
        <f t="shared" ref="F145" si="426">SUM(F139:F144)</f>
        <v>5.0380107526498534</v>
      </c>
      <c r="G145" s="203">
        <f t="shared" ref="G145" si="427">SUM(G139:G144)</f>
        <v>8.940195469149792</v>
      </c>
      <c r="H145" s="203">
        <f t="shared" ref="H145" si="428">SUM(H139:H144)</f>
        <v>28.397584976562506</v>
      </c>
      <c r="I145" s="204">
        <f t="shared" ref="I145" si="429">SUM(I139:I144)</f>
        <v>48.872728824564064</v>
      </c>
      <c r="J145" s="207">
        <f t="shared" ref="J145" si="430">SUM(J139:J144)</f>
        <v>0.28695215663016499</v>
      </c>
      <c r="K145" s="203">
        <f t="shared" ref="K145" si="431">SUM(K139:K144)</f>
        <v>0.98565117713520389</v>
      </c>
      <c r="L145" s="203">
        <f t="shared" ref="L145" si="432">SUM(L139:L144)</f>
        <v>1.060622838465302</v>
      </c>
      <c r="M145" s="203">
        <f t="shared" ref="M145" si="433">SUM(M139:M144)</f>
        <v>3.8224694766553595</v>
      </c>
      <c r="N145" s="203">
        <f t="shared" ref="N145" si="434">SUM(N139:N144)</f>
        <v>10.425651712299331</v>
      </c>
      <c r="O145" s="203">
        <f t="shared" ref="O145" si="435">SUM(O139:O144)</f>
        <v>45.644041391229315</v>
      </c>
      <c r="P145" s="204">
        <f t="shared" ref="P145" si="436">SUM(P139:P144)</f>
        <v>62.22538875241468</v>
      </c>
      <c r="Q145" s="207">
        <f t="shared" ref="Q145" si="437">SUM(Q139:Q144)</f>
        <v>0.82733005671508653</v>
      </c>
      <c r="R145" s="203">
        <f t="shared" ref="R145" si="438">SUM(R139:R144)</f>
        <v>3.1462683606816277</v>
      </c>
      <c r="S145" s="203">
        <f t="shared" ref="S145" si="439">SUM(S139:S144)</f>
        <v>4.8565653810358747</v>
      </c>
      <c r="T145" s="203">
        <f t="shared" ref="T145" si="440">SUM(T139:T144)</f>
        <v>8.8604802293052121</v>
      </c>
      <c r="U145" s="203">
        <f t="shared" ref="U145" si="441">SUM(U139:U144)</f>
        <v>19.365847181449119</v>
      </c>
      <c r="V145" s="203">
        <f t="shared" ref="V145" si="442">SUM(V139:V144)</f>
        <v>74.041626367791821</v>
      </c>
      <c r="W145" s="204">
        <f t="shared" ref="W145" si="443">SUM(W139:W144)</f>
        <v>111.09811757697875</v>
      </c>
    </row>
    <row r="146" spans="1:23">
      <c r="A146" s="262" t="s">
        <v>15</v>
      </c>
      <c r="B146" s="37" t="s">
        <v>138</v>
      </c>
      <c r="C146" s="29">
        <v>0</v>
      </c>
      <c r="D146" s="48">
        <v>2.5114217253712239</v>
      </c>
      <c r="E146" s="48">
        <v>1.2557108626856119</v>
      </c>
      <c r="F146" s="48">
        <v>8.7899760387992831</v>
      </c>
      <c r="G146" s="48">
        <v>2.5114217253712239</v>
      </c>
      <c r="H146" s="48">
        <v>20.091373802969791</v>
      </c>
      <c r="I146" s="212">
        <v>35.159904155197133</v>
      </c>
      <c r="J146" s="213">
        <v>0</v>
      </c>
      <c r="K146" s="48">
        <v>0.84633750587062662</v>
      </c>
      <c r="L146" s="48">
        <v>3.3853500234825065</v>
      </c>
      <c r="M146" s="48">
        <v>11.002387576318146</v>
      </c>
      <c r="N146" s="48">
        <v>9.309712564576893</v>
      </c>
      <c r="O146" s="48">
        <v>16.080412611541906</v>
      </c>
      <c r="P146" s="212">
        <v>40.624200281790081</v>
      </c>
      <c r="Q146" s="215">
        <f>C146+J146</f>
        <v>0</v>
      </c>
      <c r="R146" s="49">
        <f t="shared" ref="R146:R151" si="444">D146+K146</f>
        <v>3.3577592312418503</v>
      </c>
      <c r="S146" s="49">
        <f t="shared" ref="S146:S151" si="445">E146+L146</f>
        <v>4.641060886168118</v>
      </c>
      <c r="T146" s="49">
        <f t="shared" ref="T146:T151" si="446">F146+M146</f>
        <v>19.792363615117431</v>
      </c>
      <c r="U146" s="49">
        <f t="shared" ref="U146:U151" si="447">G146+N146</f>
        <v>11.821134289948116</v>
      </c>
      <c r="V146" s="49">
        <f t="shared" ref="V146:V151" si="448">H146+O146</f>
        <v>36.171786414511701</v>
      </c>
      <c r="W146" s="214">
        <f t="shared" ref="W146:W151" si="449">I146+P146</f>
        <v>75.784104436987207</v>
      </c>
    </row>
    <row r="147" spans="1:23">
      <c r="A147" s="262"/>
      <c r="B147" s="24" t="s">
        <v>139</v>
      </c>
      <c r="C147" s="27">
        <v>0</v>
      </c>
      <c r="D147" s="9">
        <v>1.912940015896395</v>
      </c>
      <c r="E147" s="9">
        <v>1.912940015896395</v>
      </c>
      <c r="F147" s="9">
        <v>7.6517600635855798</v>
      </c>
      <c r="G147" s="9">
        <v>9.564700079481975</v>
      </c>
      <c r="H147" s="9">
        <v>30.607040254342319</v>
      </c>
      <c r="I147" s="199">
        <v>51.649380429202665</v>
      </c>
      <c r="J147" s="205">
        <v>0</v>
      </c>
      <c r="K147" s="9">
        <v>1.074984278654495</v>
      </c>
      <c r="L147" s="9">
        <v>1.074984278654495</v>
      </c>
      <c r="M147" s="9">
        <v>6.4499056719269703</v>
      </c>
      <c r="N147" s="9">
        <v>8.5998742292359598</v>
      </c>
      <c r="O147" s="9">
        <v>38.699434031561822</v>
      </c>
      <c r="P147" s="199">
        <v>55.899182490033738</v>
      </c>
      <c r="Q147" s="205">
        <f t="shared" ref="Q147:Q151" si="450">C147+J147</f>
        <v>0</v>
      </c>
      <c r="R147" s="9">
        <f t="shared" si="444"/>
        <v>2.9879242945508899</v>
      </c>
      <c r="S147" s="9">
        <f t="shared" si="445"/>
        <v>2.9879242945508899</v>
      </c>
      <c r="T147" s="9">
        <f t="shared" si="446"/>
        <v>14.101665735512551</v>
      </c>
      <c r="U147" s="9">
        <f t="shared" si="447"/>
        <v>18.164574308717935</v>
      </c>
      <c r="V147" s="9">
        <f t="shared" si="448"/>
        <v>69.306474285904144</v>
      </c>
      <c r="W147" s="199">
        <f t="shared" si="449"/>
        <v>107.5485629192364</v>
      </c>
    </row>
    <row r="148" spans="1:23">
      <c r="A148" s="262"/>
      <c r="B148" s="24" t="s">
        <v>140</v>
      </c>
      <c r="C148" s="27">
        <v>0</v>
      </c>
      <c r="D148" s="9">
        <v>3.0851485741964151</v>
      </c>
      <c r="E148" s="9">
        <v>7.7128714354910377</v>
      </c>
      <c r="F148" s="9">
        <v>6.1702971483928302</v>
      </c>
      <c r="G148" s="9">
        <v>10.798020009687452</v>
      </c>
      <c r="H148" s="9">
        <v>24.681188593571321</v>
      </c>
      <c r="I148" s="199">
        <v>52.447525761339051</v>
      </c>
      <c r="J148" s="205">
        <v>0</v>
      </c>
      <c r="K148" s="9">
        <v>0</v>
      </c>
      <c r="L148" s="9">
        <v>2.3510500423839042</v>
      </c>
      <c r="M148" s="9">
        <v>3.5265750635758564</v>
      </c>
      <c r="N148" s="9">
        <v>7.0531501271517127</v>
      </c>
      <c r="O148" s="9">
        <v>43.494425784102226</v>
      </c>
      <c r="P148" s="199">
        <v>56.425201017213695</v>
      </c>
      <c r="Q148" s="205">
        <f t="shared" si="450"/>
        <v>0</v>
      </c>
      <c r="R148" s="9">
        <f t="shared" si="444"/>
        <v>3.0851485741964151</v>
      </c>
      <c r="S148" s="9">
        <f t="shared" si="445"/>
        <v>10.063921477874942</v>
      </c>
      <c r="T148" s="9">
        <f t="shared" si="446"/>
        <v>9.696872211968687</v>
      </c>
      <c r="U148" s="9">
        <f t="shared" si="447"/>
        <v>17.851170136839166</v>
      </c>
      <c r="V148" s="9">
        <f t="shared" si="448"/>
        <v>68.175614377673554</v>
      </c>
      <c r="W148" s="199">
        <f t="shared" si="449"/>
        <v>108.87272677855275</v>
      </c>
    </row>
    <row r="149" spans="1:23">
      <c r="A149" s="262"/>
      <c r="B149" s="24" t="s">
        <v>141</v>
      </c>
      <c r="C149" s="27">
        <v>0</v>
      </c>
      <c r="D149" s="9">
        <v>3.3996723665829736</v>
      </c>
      <c r="E149" s="9">
        <v>3.3996723665829736</v>
      </c>
      <c r="F149" s="9">
        <v>3.3996723665829736</v>
      </c>
      <c r="G149" s="9">
        <v>4.5328964887772978</v>
      </c>
      <c r="H149" s="9">
        <v>33.996723665829734</v>
      </c>
      <c r="I149" s="199">
        <v>48.728637254355952</v>
      </c>
      <c r="J149" s="205">
        <v>0.79600540415771581</v>
      </c>
      <c r="K149" s="9">
        <v>1.5920108083154316</v>
      </c>
      <c r="L149" s="9">
        <v>0.79600540415771581</v>
      </c>
      <c r="M149" s="9">
        <v>0</v>
      </c>
      <c r="N149" s="9">
        <v>7.9600540415771581</v>
      </c>
      <c r="O149" s="9">
        <v>47.760324249462947</v>
      </c>
      <c r="P149" s="199">
        <v>58.904399907670964</v>
      </c>
      <c r="Q149" s="205">
        <f t="shared" si="450"/>
        <v>0.79600540415771581</v>
      </c>
      <c r="R149" s="9">
        <f t="shared" si="444"/>
        <v>4.9916831748984052</v>
      </c>
      <c r="S149" s="9">
        <f t="shared" si="445"/>
        <v>4.1956777707406889</v>
      </c>
      <c r="T149" s="9">
        <f t="shared" si="446"/>
        <v>3.3996723665829736</v>
      </c>
      <c r="U149" s="9">
        <f t="shared" si="447"/>
        <v>12.492950530354456</v>
      </c>
      <c r="V149" s="9">
        <f t="shared" si="448"/>
        <v>81.757047915292674</v>
      </c>
      <c r="W149" s="199">
        <f t="shared" si="449"/>
        <v>107.63303716202691</v>
      </c>
    </row>
    <row r="150" spans="1:23">
      <c r="A150" s="262"/>
      <c r="B150" s="24" t="s">
        <v>142</v>
      </c>
      <c r="C150" s="27">
        <v>0</v>
      </c>
      <c r="D150" s="9">
        <v>2.8165332074509344</v>
      </c>
      <c r="E150" s="9">
        <v>0.93884440248364476</v>
      </c>
      <c r="F150" s="9">
        <v>1.8776888049672895</v>
      </c>
      <c r="G150" s="9">
        <v>9.3884440248364474</v>
      </c>
      <c r="H150" s="9">
        <v>38.492620501829435</v>
      </c>
      <c r="I150" s="199">
        <v>53.51413094156775</v>
      </c>
      <c r="J150" s="205">
        <v>1.6794714392595995</v>
      </c>
      <c r="K150" s="9">
        <v>0.83973571962979976</v>
      </c>
      <c r="L150" s="9">
        <v>0.83973571962979976</v>
      </c>
      <c r="M150" s="9">
        <v>5.0384143177787983</v>
      </c>
      <c r="N150" s="9">
        <v>10.076828635557597</v>
      </c>
      <c r="O150" s="9">
        <v>39.467578822600586</v>
      </c>
      <c r="P150" s="199">
        <v>57.941764654456179</v>
      </c>
      <c r="Q150" s="205">
        <f t="shared" si="450"/>
        <v>1.6794714392595995</v>
      </c>
      <c r="R150" s="9">
        <f t="shared" si="444"/>
        <v>3.6562689270807343</v>
      </c>
      <c r="S150" s="9">
        <f t="shared" si="445"/>
        <v>1.7785801221134445</v>
      </c>
      <c r="T150" s="9">
        <f t="shared" si="446"/>
        <v>6.9161031227460876</v>
      </c>
      <c r="U150" s="9">
        <f t="shared" si="447"/>
        <v>19.465272660394042</v>
      </c>
      <c r="V150" s="9">
        <f t="shared" si="448"/>
        <v>77.960199324430022</v>
      </c>
      <c r="W150" s="199">
        <f t="shared" si="449"/>
        <v>111.45589559602394</v>
      </c>
    </row>
    <row r="151" spans="1:23">
      <c r="A151" s="262"/>
      <c r="B151" s="24" t="s">
        <v>143</v>
      </c>
      <c r="C151" s="27">
        <v>0</v>
      </c>
      <c r="D151" s="9">
        <v>3.2843839815632179</v>
      </c>
      <c r="E151" s="9">
        <v>1.6421919907816089</v>
      </c>
      <c r="F151" s="9">
        <v>1.6421919907816089</v>
      </c>
      <c r="G151" s="9">
        <v>16.42191990781609</v>
      </c>
      <c r="H151" s="9">
        <v>33.664935811022985</v>
      </c>
      <c r="I151" s="199">
        <v>56.655623681965508</v>
      </c>
      <c r="J151" s="205">
        <v>0</v>
      </c>
      <c r="K151" s="9">
        <v>0</v>
      </c>
      <c r="L151" s="9">
        <v>0</v>
      </c>
      <c r="M151" s="9">
        <v>0</v>
      </c>
      <c r="N151" s="9">
        <v>16.523338167659688</v>
      </c>
      <c r="O151" s="9">
        <v>50.750252943526178</v>
      </c>
      <c r="P151" s="199">
        <v>67.273591111185866</v>
      </c>
      <c r="Q151" s="205">
        <f t="shared" si="450"/>
        <v>0</v>
      </c>
      <c r="R151" s="9">
        <f t="shared" si="444"/>
        <v>3.2843839815632179</v>
      </c>
      <c r="S151" s="9">
        <f t="shared" si="445"/>
        <v>1.6421919907816089</v>
      </c>
      <c r="T151" s="9">
        <f t="shared" si="446"/>
        <v>1.6421919907816089</v>
      </c>
      <c r="U151" s="9">
        <f t="shared" si="447"/>
        <v>32.945258075475778</v>
      </c>
      <c r="V151" s="9">
        <f t="shared" si="448"/>
        <v>84.415188754549163</v>
      </c>
      <c r="W151" s="199">
        <f t="shared" si="449"/>
        <v>123.92921479315137</v>
      </c>
    </row>
    <row r="152" spans="1:23" ht="14.25" thickBot="1">
      <c r="A152" s="262"/>
      <c r="B152" s="64" t="s">
        <v>14</v>
      </c>
      <c r="C152" s="202">
        <f>SUM(C146:C151)</f>
        <v>0</v>
      </c>
      <c r="D152" s="203">
        <f t="shared" ref="D152" si="451">SUM(D146:D151)</f>
        <v>17.010099871061158</v>
      </c>
      <c r="E152" s="203">
        <f t="shared" ref="E152" si="452">SUM(E146:E151)</f>
        <v>16.862231073921272</v>
      </c>
      <c r="F152" s="203">
        <f t="shared" ref="F152" si="453">SUM(F146:F151)</f>
        <v>29.531586413109562</v>
      </c>
      <c r="G152" s="203">
        <f t="shared" ref="G152" si="454">SUM(G146:G151)</f>
        <v>53.217402235970482</v>
      </c>
      <c r="H152" s="203">
        <f t="shared" ref="H152" si="455">SUM(H146:H151)</f>
        <v>181.5338826295656</v>
      </c>
      <c r="I152" s="204">
        <f t="shared" ref="I152" si="456">SUM(I146:I151)</f>
        <v>298.15520222362807</v>
      </c>
      <c r="J152" s="207">
        <f t="shared" ref="J152" si="457">SUM(J146:J151)</f>
        <v>2.4754768434173151</v>
      </c>
      <c r="K152" s="203">
        <f t="shared" ref="K152" si="458">SUM(K146:K151)</f>
        <v>4.3530683124703531</v>
      </c>
      <c r="L152" s="203">
        <f t="shared" ref="L152" si="459">SUM(L146:L151)</f>
        <v>8.4471254683084211</v>
      </c>
      <c r="M152" s="203">
        <f t="shared" ref="M152" si="460">SUM(M146:M151)</f>
        <v>26.017282629599769</v>
      </c>
      <c r="N152" s="203">
        <f t="shared" ref="N152" si="461">SUM(N146:N151)</f>
        <v>59.52295776575901</v>
      </c>
      <c r="O152" s="203">
        <f t="shared" ref="O152" si="462">SUM(O146:O151)</f>
        <v>236.25242844279563</v>
      </c>
      <c r="P152" s="204">
        <f t="shared" ref="P152" si="463">SUM(P146:P151)</f>
        <v>337.06833946235048</v>
      </c>
      <c r="Q152" s="219">
        <f t="shared" ref="Q152" si="464">SUM(Q146:Q151)</f>
        <v>2.4754768434173151</v>
      </c>
      <c r="R152" s="217">
        <f t="shared" ref="R152" si="465">SUM(R146:R151)</f>
        <v>21.36316818353151</v>
      </c>
      <c r="S152" s="217">
        <f t="shared" ref="S152" si="466">SUM(S146:S151)</f>
        <v>25.30935654222969</v>
      </c>
      <c r="T152" s="217">
        <f t="shared" ref="T152" si="467">SUM(T146:T151)</f>
        <v>55.548869042709342</v>
      </c>
      <c r="U152" s="217">
        <f t="shared" ref="U152" si="468">SUM(U146:U151)</f>
        <v>112.7403600017295</v>
      </c>
      <c r="V152" s="217">
        <f t="shared" ref="V152" si="469">SUM(V146:V151)</f>
        <v>417.78631107236129</v>
      </c>
      <c r="W152" s="218">
        <f t="shared" ref="W152" si="470">SUM(W146:W151)</f>
        <v>635.2235416859786</v>
      </c>
    </row>
    <row r="153" spans="1:23">
      <c r="A153" s="261" t="s">
        <v>16</v>
      </c>
      <c r="B153" s="139" t="s">
        <v>138</v>
      </c>
      <c r="C153" s="38">
        <v>0</v>
      </c>
      <c r="D153" s="49">
        <v>1.5289802592060073</v>
      </c>
      <c r="E153" s="49">
        <v>7.6449012960300369</v>
      </c>
      <c r="F153" s="49">
        <v>9.1738815552360435</v>
      </c>
      <c r="G153" s="49">
        <v>6.1159210368240293</v>
      </c>
      <c r="H153" s="49">
        <v>13.760822332854065</v>
      </c>
      <c r="I153" s="214">
        <v>38.224506480150183</v>
      </c>
      <c r="J153" s="215">
        <v>0</v>
      </c>
      <c r="K153" s="49">
        <v>0</v>
      </c>
      <c r="L153" s="49">
        <v>2.2701860013266129</v>
      </c>
      <c r="M153" s="49">
        <v>13.621116007959678</v>
      </c>
      <c r="N153" s="49">
        <v>9.0807440053064514</v>
      </c>
      <c r="O153" s="49">
        <v>29.512418017245967</v>
      </c>
      <c r="P153" s="214">
        <v>54.484464031838712</v>
      </c>
      <c r="Q153" s="215">
        <f>C153+J153</f>
        <v>0</v>
      </c>
      <c r="R153" s="49">
        <f t="shared" ref="R153:R158" si="471">D153+K153</f>
        <v>1.5289802592060073</v>
      </c>
      <c r="S153" s="49">
        <f t="shared" ref="S153:S158" si="472">E153+L153</f>
        <v>9.9150872973566493</v>
      </c>
      <c r="T153" s="49">
        <f t="shared" ref="T153:T158" si="473">F153+M153</f>
        <v>22.794997563195722</v>
      </c>
      <c r="U153" s="49">
        <f t="shared" ref="U153:U158" si="474">G153+N153</f>
        <v>15.19666504213048</v>
      </c>
      <c r="V153" s="49">
        <f t="shared" ref="V153:V158" si="475">H153+O153</f>
        <v>43.273240350100032</v>
      </c>
      <c r="W153" s="214">
        <f t="shared" ref="W153:W158" si="476">I153+P153</f>
        <v>92.708970511988895</v>
      </c>
    </row>
    <row r="154" spans="1:23">
      <c r="A154" s="262"/>
      <c r="B154" s="24" t="s">
        <v>139</v>
      </c>
      <c r="C154" s="27">
        <v>0</v>
      </c>
      <c r="D154" s="9">
        <v>1.8182342137111824</v>
      </c>
      <c r="E154" s="9">
        <v>7.2729368548447297</v>
      </c>
      <c r="F154" s="9">
        <v>5.4547026411335473</v>
      </c>
      <c r="G154" s="9">
        <v>18.182342137111824</v>
      </c>
      <c r="H154" s="9">
        <v>29.091747419378919</v>
      </c>
      <c r="I154" s="199">
        <v>61.819963266180203</v>
      </c>
      <c r="J154" s="205">
        <v>1.2404110668072672</v>
      </c>
      <c r="K154" s="9">
        <v>1.2404110668072672</v>
      </c>
      <c r="L154" s="9">
        <v>0</v>
      </c>
      <c r="M154" s="9">
        <v>4.9616442672290688</v>
      </c>
      <c r="N154" s="9">
        <v>12.404110668072672</v>
      </c>
      <c r="O154" s="9">
        <v>49.616442672290688</v>
      </c>
      <c r="P154" s="199">
        <v>69.463019741206963</v>
      </c>
      <c r="Q154" s="205">
        <f t="shared" ref="Q154:Q158" si="477">C154+J154</f>
        <v>1.2404110668072672</v>
      </c>
      <c r="R154" s="9">
        <f t="shared" si="471"/>
        <v>3.0586452805184496</v>
      </c>
      <c r="S154" s="9">
        <f t="shared" si="472"/>
        <v>7.2729368548447297</v>
      </c>
      <c r="T154" s="9">
        <f t="shared" si="473"/>
        <v>10.416346908362616</v>
      </c>
      <c r="U154" s="9">
        <f t="shared" si="474"/>
        <v>30.586452805184496</v>
      </c>
      <c r="V154" s="9">
        <f t="shared" si="475"/>
        <v>78.708190091669607</v>
      </c>
      <c r="W154" s="199">
        <f t="shared" si="476"/>
        <v>131.28298300738717</v>
      </c>
    </row>
    <row r="155" spans="1:23">
      <c r="A155" s="262"/>
      <c r="B155" s="24" t="s">
        <v>140</v>
      </c>
      <c r="C155" s="27">
        <v>0</v>
      </c>
      <c r="D155" s="9">
        <v>3.5260762436337996</v>
      </c>
      <c r="E155" s="9">
        <v>3.5260762436337996</v>
      </c>
      <c r="F155" s="9">
        <v>5.2891143654506996</v>
      </c>
      <c r="G155" s="9">
        <v>14.104304974535198</v>
      </c>
      <c r="H155" s="9">
        <v>37.023800558154896</v>
      </c>
      <c r="I155" s="199">
        <v>63.469372385408391</v>
      </c>
      <c r="J155" s="205">
        <v>0</v>
      </c>
      <c r="K155" s="9">
        <v>0</v>
      </c>
      <c r="L155" s="9">
        <v>1.1419681636631129</v>
      </c>
      <c r="M155" s="9">
        <v>10.277713472968017</v>
      </c>
      <c r="N155" s="9">
        <v>13.703617963957356</v>
      </c>
      <c r="O155" s="9">
        <v>52.530535528503194</v>
      </c>
      <c r="P155" s="199">
        <v>77.653835129091675</v>
      </c>
      <c r="Q155" s="205">
        <f t="shared" si="477"/>
        <v>0</v>
      </c>
      <c r="R155" s="9">
        <f t="shared" si="471"/>
        <v>3.5260762436337996</v>
      </c>
      <c r="S155" s="9">
        <f t="shared" si="472"/>
        <v>4.6680444072969127</v>
      </c>
      <c r="T155" s="9">
        <f t="shared" si="473"/>
        <v>15.566827838418718</v>
      </c>
      <c r="U155" s="9">
        <f t="shared" si="474"/>
        <v>27.807922938492553</v>
      </c>
      <c r="V155" s="9">
        <f t="shared" si="475"/>
        <v>89.554336086658083</v>
      </c>
      <c r="W155" s="199">
        <f t="shared" si="476"/>
        <v>141.12320751450005</v>
      </c>
    </row>
    <row r="156" spans="1:23">
      <c r="A156" s="262"/>
      <c r="B156" s="24" t="s">
        <v>141</v>
      </c>
      <c r="C156" s="27">
        <v>1.2450828349243206</v>
      </c>
      <c r="D156" s="9">
        <v>1.2450828349243206</v>
      </c>
      <c r="E156" s="9">
        <v>4.9803313396972824</v>
      </c>
      <c r="F156" s="9">
        <v>1.2450828349243206</v>
      </c>
      <c r="G156" s="9">
        <v>8.7155798444702448</v>
      </c>
      <c r="H156" s="9">
        <v>38.597567882653941</v>
      </c>
      <c r="I156" s="199">
        <v>56.02872757159443</v>
      </c>
      <c r="J156" s="205">
        <v>0</v>
      </c>
      <c r="K156" s="9">
        <v>0</v>
      </c>
      <c r="L156" s="9">
        <v>1.8907824348679465</v>
      </c>
      <c r="M156" s="9">
        <v>3.781564869735893</v>
      </c>
      <c r="N156" s="9">
        <v>4.7269560871698664</v>
      </c>
      <c r="O156" s="9">
        <v>47.269560871698665</v>
      </c>
      <c r="P156" s="199">
        <v>57.668864263472372</v>
      </c>
      <c r="Q156" s="205">
        <f t="shared" si="477"/>
        <v>1.2450828349243206</v>
      </c>
      <c r="R156" s="9">
        <f t="shared" si="471"/>
        <v>1.2450828349243206</v>
      </c>
      <c r="S156" s="9">
        <f t="shared" si="472"/>
        <v>6.8711137745652291</v>
      </c>
      <c r="T156" s="9">
        <f t="shared" si="473"/>
        <v>5.0266477046602134</v>
      </c>
      <c r="U156" s="9">
        <f t="shared" si="474"/>
        <v>13.442535931640112</v>
      </c>
      <c r="V156" s="9">
        <f t="shared" si="475"/>
        <v>85.867128754352606</v>
      </c>
      <c r="W156" s="199">
        <f t="shared" si="476"/>
        <v>113.6975918350668</v>
      </c>
    </row>
    <row r="157" spans="1:23">
      <c r="A157" s="262"/>
      <c r="B157" s="24" t="s">
        <v>142</v>
      </c>
      <c r="C157" s="27">
        <v>0</v>
      </c>
      <c r="D157" s="9">
        <v>2.2525709341899041</v>
      </c>
      <c r="E157" s="9">
        <v>2.2525709341899041</v>
      </c>
      <c r="F157" s="9">
        <v>4.5051418683798081</v>
      </c>
      <c r="G157" s="9">
        <v>6.7577128025697117</v>
      </c>
      <c r="H157" s="9">
        <v>45.051418683798083</v>
      </c>
      <c r="I157" s="199">
        <v>60.819415223127407</v>
      </c>
      <c r="J157" s="205">
        <v>0</v>
      </c>
      <c r="K157" s="9">
        <v>1.0163009825291549</v>
      </c>
      <c r="L157" s="9">
        <v>2.0326019650583098</v>
      </c>
      <c r="M157" s="9">
        <v>3.0489029475874645</v>
      </c>
      <c r="N157" s="9">
        <v>10.16300982529155</v>
      </c>
      <c r="O157" s="9">
        <v>54.880253056574368</v>
      </c>
      <c r="P157" s="199">
        <v>71.141068777040843</v>
      </c>
      <c r="Q157" s="205">
        <f t="shared" si="477"/>
        <v>0</v>
      </c>
      <c r="R157" s="9">
        <f t="shared" si="471"/>
        <v>3.2688719167190587</v>
      </c>
      <c r="S157" s="9">
        <f t="shared" si="472"/>
        <v>4.2851728992482139</v>
      </c>
      <c r="T157" s="9">
        <f t="shared" si="473"/>
        <v>7.5540448159672726</v>
      </c>
      <c r="U157" s="9">
        <f t="shared" si="474"/>
        <v>16.920722627861259</v>
      </c>
      <c r="V157" s="9">
        <f t="shared" si="475"/>
        <v>99.931671740372451</v>
      </c>
      <c r="W157" s="199">
        <f t="shared" si="476"/>
        <v>131.96048400016826</v>
      </c>
    </row>
    <row r="158" spans="1:23">
      <c r="A158" s="262"/>
      <c r="B158" s="24" t="s">
        <v>143</v>
      </c>
      <c r="C158" s="27">
        <v>0</v>
      </c>
      <c r="D158" s="9">
        <v>2.7317699124959756</v>
      </c>
      <c r="E158" s="9">
        <v>2.7317699124959756</v>
      </c>
      <c r="F158" s="9">
        <v>0.91058997083199178</v>
      </c>
      <c r="G158" s="9">
        <v>13.658849562479876</v>
      </c>
      <c r="H158" s="9">
        <v>44.618908570767594</v>
      </c>
      <c r="I158" s="199">
        <v>64.651887929071421</v>
      </c>
      <c r="J158" s="205">
        <v>0</v>
      </c>
      <c r="K158" s="9">
        <v>0</v>
      </c>
      <c r="L158" s="9">
        <v>3.0136576836854876</v>
      </c>
      <c r="M158" s="9">
        <v>3.0136576836854876</v>
      </c>
      <c r="N158" s="9">
        <v>12.05463073474195</v>
      </c>
      <c r="O158" s="9">
        <v>51.232180622653289</v>
      </c>
      <c r="P158" s="199">
        <v>69.314126724766211</v>
      </c>
      <c r="Q158" s="205">
        <f t="shared" si="477"/>
        <v>0</v>
      </c>
      <c r="R158" s="9">
        <f t="shared" si="471"/>
        <v>2.7317699124959756</v>
      </c>
      <c r="S158" s="9">
        <f t="shared" si="472"/>
        <v>5.7454275961814627</v>
      </c>
      <c r="T158" s="9">
        <f t="shared" si="473"/>
        <v>3.9242476545174796</v>
      </c>
      <c r="U158" s="9">
        <f t="shared" si="474"/>
        <v>25.713480297221828</v>
      </c>
      <c r="V158" s="9">
        <f t="shared" si="475"/>
        <v>95.851089193420876</v>
      </c>
      <c r="W158" s="199">
        <f t="shared" si="476"/>
        <v>133.96601465383765</v>
      </c>
    </row>
    <row r="159" spans="1:23" ht="14.25" thickBot="1">
      <c r="A159" s="263"/>
      <c r="B159" s="56" t="s">
        <v>14</v>
      </c>
      <c r="C159" s="202">
        <f>SUM(C153:C158)</f>
        <v>1.2450828349243206</v>
      </c>
      <c r="D159" s="203">
        <f t="shared" ref="D159" si="478">SUM(D153:D158)</f>
        <v>13.10271439816119</v>
      </c>
      <c r="E159" s="203">
        <f t="shared" ref="E159" si="479">SUM(E153:E158)</f>
        <v>28.408586580891729</v>
      </c>
      <c r="F159" s="203">
        <f t="shared" ref="F159" si="480">SUM(F153:F158)</f>
        <v>26.578513235956414</v>
      </c>
      <c r="G159" s="203">
        <f t="shared" ref="G159" si="481">SUM(G153:G158)</f>
        <v>67.534710357990889</v>
      </c>
      <c r="H159" s="203">
        <f t="shared" ref="H159" si="482">SUM(H153:H158)</f>
        <v>208.14426544760749</v>
      </c>
      <c r="I159" s="204">
        <f t="shared" ref="I159" si="483">SUM(I153:I158)</f>
        <v>345.0138728555321</v>
      </c>
      <c r="J159" s="207">
        <f t="shared" ref="J159" si="484">SUM(J153:J158)</f>
        <v>1.2404110668072672</v>
      </c>
      <c r="K159" s="203">
        <f t="shared" ref="K159" si="485">SUM(K153:K158)</f>
        <v>2.2567120493364223</v>
      </c>
      <c r="L159" s="203">
        <f t="shared" ref="L159" si="486">SUM(L153:L158)</f>
        <v>10.349196248601469</v>
      </c>
      <c r="M159" s="203">
        <f t="shared" ref="M159" si="487">SUM(M153:M158)</f>
        <v>38.704599249165611</v>
      </c>
      <c r="N159" s="203">
        <f t="shared" ref="N159" si="488">SUM(N153:N158)</f>
        <v>62.133069284539843</v>
      </c>
      <c r="O159" s="203">
        <f t="shared" ref="O159" si="489">SUM(O153:O158)</f>
        <v>285.04139076896615</v>
      </c>
      <c r="P159" s="204">
        <f t="shared" ref="P159" si="490">SUM(P153:P158)</f>
        <v>399.72537866741675</v>
      </c>
      <c r="Q159" s="207">
        <f t="shared" ref="Q159" si="491">SUM(Q153:Q158)</f>
        <v>2.485493901731588</v>
      </c>
      <c r="R159" s="203">
        <f t="shared" ref="R159" si="492">SUM(R153:R158)</f>
        <v>15.359426447497611</v>
      </c>
      <c r="S159" s="203">
        <f t="shared" ref="S159" si="493">SUM(S153:S158)</f>
        <v>38.757782829493202</v>
      </c>
      <c r="T159" s="203">
        <f t="shared" ref="T159" si="494">SUM(T153:T158)</f>
        <v>65.283112485122018</v>
      </c>
      <c r="U159" s="203">
        <f t="shared" ref="U159" si="495">SUM(U153:U158)</f>
        <v>129.66777964253072</v>
      </c>
      <c r="V159" s="203">
        <f t="shared" ref="V159" si="496">SUM(V153:V158)</f>
        <v>493.18565621657365</v>
      </c>
      <c r="W159" s="204">
        <f t="shared" ref="W159" si="497">SUM(W153:W158)</f>
        <v>744.73925152294885</v>
      </c>
    </row>
    <row r="160" spans="1:23">
      <c r="A160" s="262" t="s">
        <v>17</v>
      </c>
      <c r="B160" s="37" t="s">
        <v>138</v>
      </c>
      <c r="C160" s="29">
        <v>2.1394450185846776</v>
      </c>
      <c r="D160" s="48">
        <v>0</v>
      </c>
      <c r="E160" s="48">
        <v>8.5577800743387105</v>
      </c>
      <c r="F160" s="48">
        <v>8.5577800743387105</v>
      </c>
      <c r="G160" s="48">
        <v>6.4183350557540333</v>
      </c>
      <c r="H160" s="48">
        <v>17.115560148677421</v>
      </c>
      <c r="I160" s="212">
        <v>42.788900371693558</v>
      </c>
      <c r="J160" s="213">
        <v>0</v>
      </c>
      <c r="K160" s="48">
        <v>0</v>
      </c>
      <c r="L160" s="48">
        <v>2.3283231355909435</v>
      </c>
      <c r="M160" s="48">
        <v>11.641615677954718</v>
      </c>
      <c r="N160" s="48">
        <v>11.641615677954718</v>
      </c>
      <c r="O160" s="48">
        <v>30.268200762682266</v>
      </c>
      <c r="P160" s="212">
        <v>55.879755254182641</v>
      </c>
      <c r="Q160" s="215">
        <f>C160+J160</f>
        <v>2.1394450185846776</v>
      </c>
      <c r="R160" s="49">
        <f t="shared" ref="R160:R165" si="498">D160+K160</f>
        <v>0</v>
      </c>
      <c r="S160" s="49">
        <f t="shared" ref="S160:S165" si="499">E160+L160</f>
        <v>10.886103209929654</v>
      </c>
      <c r="T160" s="49">
        <f t="shared" ref="T160:T165" si="500">F160+M160</f>
        <v>20.199395752293427</v>
      </c>
      <c r="U160" s="49">
        <f t="shared" ref="U160:U165" si="501">G160+N160</f>
        <v>18.059950733708753</v>
      </c>
      <c r="V160" s="49">
        <f t="shared" ref="V160:V165" si="502">H160+O160</f>
        <v>47.383760911359687</v>
      </c>
      <c r="W160" s="214">
        <f t="shared" ref="W160:W165" si="503">I160+P160</f>
        <v>98.668655625876198</v>
      </c>
    </row>
    <row r="161" spans="1:23">
      <c r="A161" s="262"/>
      <c r="B161" s="24" t="s">
        <v>139</v>
      </c>
      <c r="C161" s="27">
        <v>0</v>
      </c>
      <c r="D161" s="9">
        <v>0</v>
      </c>
      <c r="E161" s="9">
        <v>5.7125532902614315</v>
      </c>
      <c r="F161" s="9">
        <v>0</v>
      </c>
      <c r="G161" s="9">
        <v>8.5688299353921469</v>
      </c>
      <c r="H161" s="9">
        <v>37.131596386699307</v>
      </c>
      <c r="I161" s="199">
        <v>51.412979612352885</v>
      </c>
      <c r="J161" s="205">
        <v>0</v>
      </c>
      <c r="K161" s="9">
        <v>0</v>
      </c>
      <c r="L161" s="9">
        <v>3.863615732723523</v>
      </c>
      <c r="M161" s="9">
        <v>11.590847198170568</v>
      </c>
      <c r="N161" s="9">
        <v>12.878719109078409</v>
      </c>
      <c r="O161" s="9">
        <v>46.363388792682272</v>
      </c>
      <c r="P161" s="199">
        <v>74.696570832654771</v>
      </c>
      <c r="Q161" s="205">
        <f t="shared" ref="Q161:Q165" si="504">C161+J161</f>
        <v>0</v>
      </c>
      <c r="R161" s="9">
        <f t="shared" si="498"/>
        <v>0</v>
      </c>
      <c r="S161" s="9">
        <f t="shared" si="499"/>
        <v>9.5761690229849545</v>
      </c>
      <c r="T161" s="9">
        <f t="shared" si="500"/>
        <v>11.590847198170568</v>
      </c>
      <c r="U161" s="9">
        <f t="shared" si="501"/>
        <v>21.447549044470556</v>
      </c>
      <c r="V161" s="9">
        <f t="shared" si="502"/>
        <v>83.494985179381587</v>
      </c>
      <c r="W161" s="199">
        <f t="shared" si="503"/>
        <v>126.10955044500766</v>
      </c>
    </row>
    <row r="162" spans="1:23">
      <c r="A162" s="262"/>
      <c r="B162" s="24" t="s">
        <v>140</v>
      </c>
      <c r="C162" s="27">
        <v>0</v>
      </c>
      <c r="D162" s="9">
        <v>6.3676510878168218</v>
      </c>
      <c r="E162" s="9">
        <v>4.2451007252112145</v>
      </c>
      <c r="F162" s="9">
        <v>4.2451007252112145</v>
      </c>
      <c r="G162" s="9">
        <v>16.980402900844858</v>
      </c>
      <c r="H162" s="9">
        <v>29.7157050764785</v>
      </c>
      <c r="I162" s="199">
        <v>61.553960515562608</v>
      </c>
      <c r="J162" s="205">
        <v>1.325409509066461</v>
      </c>
      <c r="K162" s="9">
        <v>0</v>
      </c>
      <c r="L162" s="9">
        <v>1.325409509066461</v>
      </c>
      <c r="M162" s="9">
        <v>11.928685581598149</v>
      </c>
      <c r="N162" s="9">
        <v>7.9524570543987663</v>
      </c>
      <c r="O162" s="9">
        <v>51.690970853591978</v>
      </c>
      <c r="P162" s="199">
        <v>74.222932507721822</v>
      </c>
      <c r="Q162" s="205">
        <f t="shared" si="504"/>
        <v>1.325409509066461</v>
      </c>
      <c r="R162" s="9">
        <f t="shared" si="498"/>
        <v>6.3676510878168218</v>
      </c>
      <c r="S162" s="9">
        <f t="shared" si="499"/>
        <v>5.5705102342776751</v>
      </c>
      <c r="T162" s="9">
        <f t="shared" si="500"/>
        <v>16.173786306809362</v>
      </c>
      <c r="U162" s="9">
        <f t="shared" si="501"/>
        <v>24.932859955243625</v>
      </c>
      <c r="V162" s="9">
        <f t="shared" si="502"/>
        <v>81.406675930070477</v>
      </c>
      <c r="W162" s="199">
        <f t="shared" si="503"/>
        <v>135.77689302328443</v>
      </c>
    </row>
    <row r="163" spans="1:23">
      <c r="A163" s="262"/>
      <c r="B163" s="24" t="s">
        <v>141</v>
      </c>
      <c r="C163" s="27">
        <v>0</v>
      </c>
      <c r="D163" s="9">
        <v>9.2396213050321538</v>
      </c>
      <c r="E163" s="9">
        <v>3.0798737683440511</v>
      </c>
      <c r="F163" s="9">
        <v>1.5399368841720256</v>
      </c>
      <c r="G163" s="9">
        <v>3.0798737683440511</v>
      </c>
      <c r="H163" s="9">
        <v>29.258800799268485</v>
      </c>
      <c r="I163" s="199">
        <v>46.198106525160767</v>
      </c>
      <c r="J163" s="205">
        <v>0</v>
      </c>
      <c r="K163" s="9">
        <v>1.0737076916367729</v>
      </c>
      <c r="L163" s="9">
        <v>0</v>
      </c>
      <c r="M163" s="9">
        <v>2.1474153832735459</v>
      </c>
      <c r="N163" s="9">
        <v>13.958199991278049</v>
      </c>
      <c r="O163" s="9">
        <v>53.685384581838647</v>
      </c>
      <c r="P163" s="199">
        <v>70.864707648027007</v>
      </c>
      <c r="Q163" s="205">
        <f t="shared" si="504"/>
        <v>0</v>
      </c>
      <c r="R163" s="9">
        <f t="shared" si="498"/>
        <v>10.313328996668927</v>
      </c>
      <c r="S163" s="9">
        <f t="shared" si="499"/>
        <v>3.0798737683440511</v>
      </c>
      <c r="T163" s="9">
        <f t="shared" si="500"/>
        <v>3.6873522674455712</v>
      </c>
      <c r="U163" s="9">
        <f t="shared" si="501"/>
        <v>17.038073759622101</v>
      </c>
      <c r="V163" s="9">
        <f t="shared" si="502"/>
        <v>82.944185381107133</v>
      </c>
      <c r="W163" s="199">
        <f t="shared" si="503"/>
        <v>117.06281417318777</v>
      </c>
    </row>
    <row r="164" spans="1:23">
      <c r="A164" s="262"/>
      <c r="B164" s="24" t="s">
        <v>142</v>
      </c>
      <c r="C164" s="27">
        <v>1.1137351067123848</v>
      </c>
      <c r="D164" s="9">
        <v>2.2274702134247697</v>
      </c>
      <c r="E164" s="9">
        <v>6.6824106402743091</v>
      </c>
      <c r="F164" s="9">
        <v>7.7961457469866939</v>
      </c>
      <c r="G164" s="9">
        <v>6.6824106402743091</v>
      </c>
      <c r="H164" s="9">
        <v>33.412053201371549</v>
      </c>
      <c r="I164" s="199">
        <v>57.914225549044019</v>
      </c>
      <c r="J164" s="205">
        <v>0</v>
      </c>
      <c r="K164" s="9">
        <v>3.4456193845098562</v>
      </c>
      <c r="L164" s="9">
        <v>0</v>
      </c>
      <c r="M164" s="9">
        <v>3.4456193845098562</v>
      </c>
      <c r="N164" s="9">
        <v>12.633937743202805</v>
      </c>
      <c r="O164" s="9">
        <v>55.129910152157699</v>
      </c>
      <c r="P164" s="199">
        <v>74.655086664380221</v>
      </c>
      <c r="Q164" s="205">
        <f t="shared" si="504"/>
        <v>1.1137351067123848</v>
      </c>
      <c r="R164" s="9">
        <f t="shared" si="498"/>
        <v>5.6730895979346254</v>
      </c>
      <c r="S164" s="9">
        <f t="shared" si="499"/>
        <v>6.6824106402743091</v>
      </c>
      <c r="T164" s="9">
        <f t="shared" si="500"/>
        <v>11.24176513149655</v>
      </c>
      <c r="U164" s="9">
        <f t="shared" si="501"/>
        <v>19.316348383477113</v>
      </c>
      <c r="V164" s="9">
        <f t="shared" si="502"/>
        <v>88.541963353529241</v>
      </c>
      <c r="W164" s="199">
        <f t="shared" si="503"/>
        <v>132.56931221342424</v>
      </c>
    </row>
    <row r="165" spans="1:23">
      <c r="A165" s="262"/>
      <c r="B165" s="24" t="s">
        <v>143</v>
      </c>
      <c r="C165" s="27">
        <v>0</v>
      </c>
      <c r="D165" s="9">
        <v>3.1279961518705841</v>
      </c>
      <c r="E165" s="9">
        <v>0</v>
      </c>
      <c r="F165" s="9">
        <v>6.2559923037411682</v>
      </c>
      <c r="G165" s="9">
        <v>7.2986576876980296</v>
      </c>
      <c r="H165" s="9">
        <v>39.62128459036073</v>
      </c>
      <c r="I165" s="199">
        <v>56.303930733670512</v>
      </c>
      <c r="J165" s="205">
        <v>0</v>
      </c>
      <c r="K165" s="9">
        <v>0</v>
      </c>
      <c r="L165" s="9">
        <v>1.5181785063409654</v>
      </c>
      <c r="M165" s="9">
        <v>0</v>
      </c>
      <c r="N165" s="9">
        <v>19.736320582432551</v>
      </c>
      <c r="O165" s="9">
        <v>56.172604734615717</v>
      </c>
      <c r="P165" s="199">
        <v>77.427103823389231</v>
      </c>
      <c r="Q165" s="205">
        <f t="shared" si="504"/>
        <v>0</v>
      </c>
      <c r="R165" s="9">
        <f t="shared" si="498"/>
        <v>3.1279961518705841</v>
      </c>
      <c r="S165" s="9">
        <f t="shared" si="499"/>
        <v>1.5181785063409654</v>
      </c>
      <c r="T165" s="9">
        <f t="shared" si="500"/>
        <v>6.2559923037411682</v>
      </c>
      <c r="U165" s="9">
        <f t="shared" si="501"/>
        <v>27.03497827013058</v>
      </c>
      <c r="V165" s="9">
        <f t="shared" si="502"/>
        <v>95.793889324976448</v>
      </c>
      <c r="W165" s="199">
        <f t="shared" si="503"/>
        <v>133.73103455705973</v>
      </c>
    </row>
    <row r="166" spans="1:23" ht="14.25" thickBot="1">
      <c r="A166" s="262"/>
      <c r="B166" s="64" t="s">
        <v>14</v>
      </c>
      <c r="C166" s="216">
        <f>SUM(C160:C165)</f>
        <v>3.2531801252970625</v>
      </c>
      <c r="D166" s="217">
        <f t="shared" ref="D166" si="505">SUM(D160:D165)</f>
        <v>20.962738758144329</v>
      </c>
      <c r="E166" s="217">
        <f t="shared" ref="E166" si="506">SUM(E160:E165)</f>
        <v>28.277718498429717</v>
      </c>
      <c r="F166" s="217">
        <f t="shared" ref="F166" si="507">SUM(F160:F165)</f>
        <v>28.394955734449809</v>
      </c>
      <c r="G166" s="217">
        <f t="shared" ref="G166" si="508">SUM(G160:G165)</f>
        <v>49.028509988307427</v>
      </c>
      <c r="H166" s="217">
        <f t="shared" ref="H166" si="509">SUM(H160:H165)</f>
        <v>186.25500020285602</v>
      </c>
      <c r="I166" s="218">
        <f t="shared" ref="I166" si="510">SUM(I160:I165)</f>
        <v>316.17210330748435</v>
      </c>
      <c r="J166" s="219">
        <f t="shared" ref="J166" si="511">SUM(J160:J165)</f>
        <v>1.325409509066461</v>
      </c>
      <c r="K166" s="217">
        <f t="shared" ref="K166" si="512">SUM(K160:K165)</f>
        <v>4.5193270761466291</v>
      </c>
      <c r="L166" s="217">
        <f t="shared" ref="L166" si="513">SUM(L160:L165)</f>
        <v>9.0355268837218929</v>
      </c>
      <c r="M166" s="217">
        <f t="shared" ref="M166" si="514">SUM(M160:M165)</f>
        <v>40.754183225506836</v>
      </c>
      <c r="N166" s="217">
        <f t="shared" ref="N166" si="515">SUM(N160:N165)</f>
        <v>78.801250158345297</v>
      </c>
      <c r="O166" s="217">
        <f t="shared" ref="O166" si="516">SUM(O160:O165)</f>
        <v>293.31045987756858</v>
      </c>
      <c r="P166" s="218">
        <f t="shared" ref="P166" si="517">SUM(P160:P165)</f>
        <v>427.74615673035572</v>
      </c>
      <c r="Q166" s="219">
        <f t="shared" ref="Q166" si="518">SUM(Q160:Q165)</f>
        <v>4.5785896343635235</v>
      </c>
      <c r="R166" s="217">
        <f t="shared" ref="R166" si="519">SUM(R160:R165)</f>
        <v>25.482065834290957</v>
      </c>
      <c r="S166" s="217">
        <f t="shared" ref="S166" si="520">SUM(S160:S165)</f>
        <v>37.313245382151614</v>
      </c>
      <c r="T166" s="217">
        <f t="shared" ref="T166" si="521">SUM(T160:T165)</f>
        <v>69.149138959956645</v>
      </c>
      <c r="U166" s="217">
        <f t="shared" ref="U166" si="522">SUM(U160:U165)</f>
        <v>127.82976014665272</v>
      </c>
      <c r="V166" s="217">
        <f t="shared" ref="V166" si="523">SUM(V160:V165)</f>
        <v>479.5654600804246</v>
      </c>
      <c r="W166" s="218">
        <f t="shared" ref="W166" si="524">SUM(W160:W165)</f>
        <v>743.91826003784013</v>
      </c>
    </row>
    <row r="167" spans="1:23">
      <c r="A167" s="261" t="s">
        <v>3</v>
      </c>
      <c r="B167" s="139" t="s">
        <v>138</v>
      </c>
      <c r="C167" s="220">
        <f>C139+C146+C153+C160</f>
        <v>2.1394450185846776</v>
      </c>
      <c r="D167" s="221">
        <f t="shared" ref="D167:P167" si="525">D139+D146+D153+D160</f>
        <v>4.2193744085510376</v>
      </c>
      <c r="E167" s="221">
        <f t="shared" si="525"/>
        <v>17.995309504975779</v>
      </c>
      <c r="F167" s="221">
        <f t="shared" si="525"/>
        <v>27.595472212216876</v>
      </c>
      <c r="G167" s="221">
        <f t="shared" si="525"/>
        <v>15.940539937818318</v>
      </c>
      <c r="H167" s="221">
        <f t="shared" si="525"/>
        <v>51.862618404370309</v>
      </c>
      <c r="I167" s="222">
        <f t="shared" si="525"/>
        <v>119.75275948651699</v>
      </c>
      <c r="J167" s="223">
        <f t="shared" si="525"/>
        <v>0</v>
      </c>
      <c r="K167" s="221">
        <f t="shared" si="525"/>
        <v>1.0750926220437056</v>
      </c>
      <c r="L167" s="221">
        <f t="shared" si="525"/>
        <v>8.0982367184866018</v>
      </c>
      <c r="M167" s="221">
        <f t="shared" si="525"/>
        <v>37.065762168838319</v>
      </c>
      <c r="N167" s="221">
        <f t="shared" si="525"/>
        <v>31.404602944876537</v>
      </c>
      <c r="O167" s="221">
        <f t="shared" si="525"/>
        <v>77.576694762768227</v>
      </c>
      <c r="P167" s="222">
        <f t="shared" si="525"/>
        <v>155.22038921701341</v>
      </c>
      <c r="Q167" s="215">
        <f>C167+J167</f>
        <v>2.1394450185846776</v>
      </c>
      <c r="R167" s="49">
        <f t="shared" ref="R167:R172" si="526">D167+K167</f>
        <v>5.2944670305947437</v>
      </c>
      <c r="S167" s="49">
        <f t="shared" ref="S167:S172" si="527">E167+L167</f>
        <v>26.093546223462383</v>
      </c>
      <c r="T167" s="49">
        <f t="shared" ref="T167:T172" si="528">F167+M167</f>
        <v>64.661234381055195</v>
      </c>
      <c r="U167" s="49">
        <f t="shared" ref="U167:U172" si="529">G167+N167</f>
        <v>47.345142882694859</v>
      </c>
      <c r="V167" s="49">
        <f t="shared" ref="V167:V172" si="530">H167+O167</f>
        <v>129.43931316713855</v>
      </c>
      <c r="W167" s="214">
        <f t="shared" ref="W167:W172" si="531">I167+P167</f>
        <v>274.9731487035304</v>
      </c>
    </row>
    <row r="168" spans="1:23">
      <c r="A168" s="262"/>
      <c r="B168" s="24" t="s">
        <v>139</v>
      </c>
      <c r="C168" s="200">
        <f t="shared" ref="C168:P168" si="532">C140+C147+C154+C161</f>
        <v>0</v>
      </c>
      <c r="D168" s="198">
        <f t="shared" si="532"/>
        <v>3.9689340068127108</v>
      </c>
      <c r="E168" s="198">
        <f t="shared" si="532"/>
        <v>15.373949715412824</v>
      </c>
      <c r="F168" s="198">
        <f t="shared" si="532"/>
        <v>14.057501813539661</v>
      </c>
      <c r="G168" s="198">
        <f t="shared" si="532"/>
        <v>37.266911260806481</v>
      </c>
      <c r="H168" s="198">
        <f t="shared" si="532"/>
        <v>98.970222055266746</v>
      </c>
      <c r="I168" s="201">
        <f t="shared" si="532"/>
        <v>169.63751885183842</v>
      </c>
      <c r="J168" s="206">
        <f t="shared" si="532"/>
        <v>1.3699472905845971</v>
      </c>
      <c r="K168" s="198">
        <f t="shared" si="532"/>
        <v>2.315395345461762</v>
      </c>
      <c r="L168" s="198">
        <f t="shared" si="532"/>
        <v>5.3272086827100082</v>
      </c>
      <c r="M168" s="198">
        <f t="shared" si="532"/>
        <v>23.909150703767917</v>
      </c>
      <c r="N168" s="198">
        <f t="shared" si="532"/>
        <v>35.048530020383012</v>
      </c>
      <c r="O168" s="198">
        <f t="shared" si="532"/>
        <v>138.43581598607733</v>
      </c>
      <c r="P168" s="201">
        <f t="shared" si="532"/>
        <v>206.40604802898466</v>
      </c>
      <c r="Q168" s="205">
        <f t="shared" ref="Q168:Q172" si="533">C168+J168</f>
        <v>1.3699472905845971</v>
      </c>
      <c r="R168" s="9">
        <f t="shared" si="526"/>
        <v>6.2843293522744723</v>
      </c>
      <c r="S168" s="9">
        <f t="shared" si="527"/>
        <v>20.701158398122832</v>
      </c>
      <c r="T168" s="9">
        <f t="shared" si="528"/>
        <v>37.96665251730758</v>
      </c>
      <c r="U168" s="9">
        <f t="shared" si="529"/>
        <v>72.315441281189493</v>
      </c>
      <c r="V168" s="9">
        <f t="shared" si="530"/>
        <v>237.40603804134406</v>
      </c>
      <c r="W168" s="199">
        <f t="shared" si="531"/>
        <v>376.04356688082305</v>
      </c>
    </row>
    <row r="169" spans="1:23">
      <c r="A169" s="262"/>
      <c r="B169" s="24" t="s">
        <v>140</v>
      </c>
      <c r="C169" s="200">
        <f t="shared" ref="C169:P169" si="534">C141+C148+C155+C162</f>
        <v>0</v>
      </c>
      <c r="D169" s="198">
        <f t="shared" si="534"/>
        <v>12.978875905647037</v>
      </c>
      <c r="E169" s="198">
        <f t="shared" si="534"/>
        <v>17.092251339870522</v>
      </c>
      <c r="F169" s="198">
        <f t="shared" si="534"/>
        <v>16.991074587482323</v>
      </c>
      <c r="G169" s="198">
        <f t="shared" si="534"/>
        <v>42.204368472174401</v>
      </c>
      <c r="H169" s="198">
        <f t="shared" si="534"/>
        <v>95.28038127348745</v>
      </c>
      <c r="I169" s="201">
        <f t="shared" si="534"/>
        <v>184.54695157866172</v>
      </c>
      <c r="J169" s="206">
        <f t="shared" si="534"/>
        <v>1.325409509066461</v>
      </c>
      <c r="K169" s="198">
        <f t="shared" si="534"/>
        <v>0</v>
      </c>
      <c r="L169" s="198">
        <f t="shared" si="534"/>
        <v>5.0185627985133223</v>
      </c>
      <c r="M169" s="198">
        <f t="shared" si="534"/>
        <v>26.733649535141243</v>
      </c>
      <c r="N169" s="198">
        <f t="shared" si="534"/>
        <v>30.310305812706588</v>
      </c>
      <c r="O169" s="198">
        <f t="shared" si="534"/>
        <v>154.72066008519192</v>
      </c>
      <c r="P169" s="201">
        <f t="shared" si="534"/>
        <v>218.10858774061953</v>
      </c>
      <c r="Q169" s="205">
        <f t="shared" si="533"/>
        <v>1.325409509066461</v>
      </c>
      <c r="R169" s="9">
        <f t="shared" si="526"/>
        <v>12.978875905647037</v>
      </c>
      <c r="S169" s="9">
        <f t="shared" si="527"/>
        <v>22.110814138383844</v>
      </c>
      <c r="T169" s="9">
        <f t="shared" si="528"/>
        <v>43.72472412262357</v>
      </c>
      <c r="U169" s="9">
        <f t="shared" si="529"/>
        <v>72.514674284880982</v>
      </c>
      <c r="V169" s="9">
        <f t="shared" si="530"/>
        <v>250.00104135867937</v>
      </c>
      <c r="W169" s="199">
        <f t="shared" si="531"/>
        <v>402.65553931928127</v>
      </c>
    </row>
    <row r="170" spans="1:23">
      <c r="A170" s="262"/>
      <c r="B170" s="24" t="s">
        <v>141</v>
      </c>
      <c r="C170" s="200">
        <f t="shared" ref="C170:P170" si="535">C142+C149+C156+C163</f>
        <v>1.2450828349243206</v>
      </c>
      <c r="D170" s="198">
        <f t="shared" si="535"/>
        <v>14.322831271081352</v>
      </c>
      <c r="E170" s="198">
        <f t="shared" si="535"/>
        <v>12.117559621437163</v>
      </c>
      <c r="F170" s="198">
        <f t="shared" si="535"/>
        <v>6.4039194679502716</v>
      </c>
      <c r="G170" s="198">
        <f t="shared" si="535"/>
        <v>17.205259630675403</v>
      </c>
      <c r="H170" s="198">
        <f t="shared" si="535"/>
        <v>106.45686737544216</v>
      </c>
      <c r="I170" s="201">
        <f t="shared" si="535"/>
        <v>157.75152020151069</v>
      </c>
      <c r="J170" s="206">
        <f t="shared" si="535"/>
        <v>0.95342133701055087</v>
      </c>
      <c r="K170" s="198">
        <f t="shared" si="535"/>
        <v>2.8231344328050394</v>
      </c>
      <c r="L170" s="198">
        <f t="shared" si="535"/>
        <v>2.6867878390256621</v>
      </c>
      <c r="M170" s="198">
        <f t="shared" si="535"/>
        <v>6.0863961858622737</v>
      </c>
      <c r="N170" s="198">
        <f t="shared" si="535"/>
        <v>27.904537582847752</v>
      </c>
      <c r="O170" s="198">
        <f t="shared" si="535"/>
        <v>155.95640261423068</v>
      </c>
      <c r="P170" s="201">
        <f t="shared" si="535"/>
        <v>196.41067999178193</v>
      </c>
      <c r="Q170" s="205">
        <f t="shared" si="533"/>
        <v>2.1985041719348715</v>
      </c>
      <c r="R170" s="9">
        <f t="shared" si="526"/>
        <v>17.14596570388639</v>
      </c>
      <c r="S170" s="9">
        <f t="shared" si="527"/>
        <v>14.804347460462825</v>
      </c>
      <c r="T170" s="9">
        <f t="shared" si="528"/>
        <v>12.490315653812544</v>
      </c>
      <c r="U170" s="9">
        <f t="shared" si="529"/>
        <v>45.109797213523152</v>
      </c>
      <c r="V170" s="9">
        <f t="shared" si="530"/>
        <v>262.41326998967281</v>
      </c>
      <c r="W170" s="199">
        <f t="shared" si="531"/>
        <v>354.16220019329262</v>
      </c>
    </row>
    <row r="171" spans="1:23">
      <c r="A171" s="262"/>
      <c r="B171" s="24" t="s">
        <v>142</v>
      </c>
      <c r="C171" s="200">
        <f t="shared" ref="C171:P171" si="536">C143+C150+C157+C164</f>
        <v>1.6541130067973064</v>
      </c>
      <c r="D171" s="198">
        <f t="shared" si="536"/>
        <v>8.1071412051929901</v>
      </c>
      <c r="E171" s="198">
        <f t="shared" si="536"/>
        <v>10.144014926990319</v>
      </c>
      <c r="F171" s="198">
        <f t="shared" si="536"/>
        <v>14.449165370376253</v>
      </c>
      <c r="G171" s="198">
        <f t="shared" si="536"/>
        <v>25.260268018062614</v>
      </c>
      <c r="H171" s="198">
        <f t="shared" si="536"/>
        <v>123.71081613806058</v>
      </c>
      <c r="I171" s="201">
        <f t="shared" si="536"/>
        <v>183.32551866548005</v>
      </c>
      <c r="J171" s="206">
        <f t="shared" si="536"/>
        <v>1.6794714392595995</v>
      </c>
      <c r="K171" s="198">
        <f t="shared" si="536"/>
        <v>5.5436346891311725</v>
      </c>
      <c r="L171" s="198">
        <f t="shared" si="536"/>
        <v>2.8723376846881097</v>
      </c>
      <c r="M171" s="198">
        <f t="shared" si="536"/>
        <v>11.774915252338479</v>
      </c>
      <c r="N171" s="198">
        <f t="shared" si="536"/>
        <v>34.32564781882612</v>
      </c>
      <c r="O171" s="198">
        <f t="shared" si="536"/>
        <v>161.81865075691306</v>
      </c>
      <c r="P171" s="201">
        <f t="shared" si="536"/>
        <v>218.01465764115653</v>
      </c>
      <c r="Q171" s="205">
        <f t="shared" si="533"/>
        <v>3.3335844460569062</v>
      </c>
      <c r="R171" s="9">
        <f t="shared" si="526"/>
        <v>13.650775894324163</v>
      </c>
      <c r="S171" s="9">
        <f t="shared" si="527"/>
        <v>13.016352611678428</v>
      </c>
      <c r="T171" s="9">
        <f t="shared" si="528"/>
        <v>26.22408062271473</v>
      </c>
      <c r="U171" s="9">
        <f t="shared" si="529"/>
        <v>59.585915836888731</v>
      </c>
      <c r="V171" s="9">
        <f t="shared" si="530"/>
        <v>285.52946689497367</v>
      </c>
      <c r="W171" s="199">
        <f t="shared" si="531"/>
        <v>401.34017630663658</v>
      </c>
    </row>
    <row r="172" spans="1:23">
      <c r="A172" s="262"/>
      <c r="B172" s="24" t="s">
        <v>143</v>
      </c>
      <c r="C172" s="200">
        <f t="shared" ref="C172:P172" si="537">C144+C151+C158+C165</f>
        <v>0</v>
      </c>
      <c r="D172" s="198">
        <f t="shared" si="537"/>
        <v>9.6390134136279748</v>
      </c>
      <c r="E172" s="198">
        <f t="shared" si="537"/>
        <v>4.6213935871266827</v>
      </c>
      <c r="F172" s="198">
        <f t="shared" si="537"/>
        <v>10.04593268460026</v>
      </c>
      <c r="G172" s="198">
        <f t="shared" si="537"/>
        <v>40.843470731881375</v>
      </c>
      <c r="H172" s="198">
        <f t="shared" si="537"/>
        <v>128.04982800996436</v>
      </c>
      <c r="I172" s="201">
        <f t="shared" si="537"/>
        <v>193.19963842720063</v>
      </c>
      <c r="J172" s="206">
        <f t="shared" si="537"/>
        <v>0</v>
      </c>
      <c r="K172" s="198">
        <f t="shared" si="537"/>
        <v>0.35750152564692883</v>
      </c>
      <c r="L172" s="198">
        <f t="shared" si="537"/>
        <v>4.8893377156733813</v>
      </c>
      <c r="M172" s="198">
        <f t="shared" si="537"/>
        <v>3.7286607349793455</v>
      </c>
      <c r="N172" s="198">
        <f t="shared" si="537"/>
        <v>51.889304741303476</v>
      </c>
      <c r="O172" s="198">
        <f t="shared" si="537"/>
        <v>171.74009627537848</v>
      </c>
      <c r="P172" s="201">
        <f t="shared" si="537"/>
        <v>232.60490099298164</v>
      </c>
      <c r="Q172" s="205">
        <f t="shared" si="533"/>
        <v>0</v>
      </c>
      <c r="R172" s="9">
        <f t="shared" si="526"/>
        <v>9.9965149392749044</v>
      </c>
      <c r="S172" s="9">
        <f t="shared" si="527"/>
        <v>9.510731302800064</v>
      </c>
      <c r="T172" s="9">
        <f t="shared" si="528"/>
        <v>13.774593419579606</v>
      </c>
      <c r="U172" s="9">
        <f t="shared" si="529"/>
        <v>92.732775473184859</v>
      </c>
      <c r="V172" s="9">
        <f t="shared" si="530"/>
        <v>299.78992428534286</v>
      </c>
      <c r="W172" s="199">
        <f t="shared" si="531"/>
        <v>425.80453942018227</v>
      </c>
    </row>
    <row r="173" spans="1:23" ht="14.25" thickBot="1">
      <c r="A173" s="263"/>
      <c r="B173" s="56" t="s">
        <v>14</v>
      </c>
      <c r="C173" s="202">
        <f>SUM(C167:C172)</f>
        <v>5.0386408603063044</v>
      </c>
      <c r="D173" s="203">
        <f t="shared" ref="D173" si="538">SUM(D167:D172)</f>
        <v>53.236170210913102</v>
      </c>
      <c r="E173" s="203">
        <f t="shared" ref="E173" si="539">SUM(E167:E172)</f>
        <v>77.34447869581328</v>
      </c>
      <c r="F173" s="203">
        <f t="shared" ref="F173" si="540">SUM(F167:F172)</f>
        <v>89.543066136165635</v>
      </c>
      <c r="G173" s="203">
        <f t="shared" ref="G173" si="541">SUM(G167:G172)</f>
        <v>178.72081805141858</v>
      </c>
      <c r="H173" s="203">
        <f t="shared" ref="H173" si="542">SUM(H167:H172)</f>
        <v>604.33073325659166</v>
      </c>
      <c r="I173" s="204">
        <f t="shared" ref="I173" si="543">SUM(I167:I172)</f>
        <v>1008.2139072112086</v>
      </c>
      <c r="J173" s="207">
        <f t="shared" ref="J173" si="544">SUM(J167:J172)</f>
        <v>5.328249575921209</v>
      </c>
      <c r="K173" s="203">
        <f t="shared" ref="K173" si="545">SUM(K167:K172)</f>
        <v>12.11475861508861</v>
      </c>
      <c r="L173" s="203">
        <f t="shared" ref="L173" si="546">SUM(L167:L172)</f>
        <v>28.892471439097086</v>
      </c>
      <c r="M173" s="203">
        <f t="shared" ref="M173" si="547">SUM(M167:M172)</f>
        <v>109.29853458092757</v>
      </c>
      <c r="N173" s="203">
        <f t="shared" ref="N173" si="548">SUM(N167:N172)</f>
        <v>210.8829289209435</v>
      </c>
      <c r="O173" s="203">
        <f t="shared" ref="O173" si="549">SUM(O167:O172)</f>
        <v>860.24832048055976</v>
      </c>
      <c r="P173" s="204">
        <f t="shared" ref="P173" si="550">SUM(P167:P172)</f>
        <v>1226.7652636125379</v>
      </c>
      <c r="Q173" s="207">
        <f t="shared" ref="Q173" si="551">SUM(Q167:Q172)</f>
        <v>10.366890436227514</v>
      </c>
      <c r="R173" s="203">
        <f t="shared" ref="R173" si="552">SUM(R167:R172)</f>
        <v>65.350928826001706</v>
      </c>
      <c r="S173" s="203">
        <f t="shared" ref="S173" si="553">SUM(S167:S172)</f>
        <v>106.23695013491037</v>
      </c>
      <c r="T173" s="203">
        <f t="shared" ref="T173" si="554">SUM(T167:T172)</f>
        <v>198.84160071709323</v>
      </c>
      <c r="U173" s="203">
        <f t="shared" ref="U173" si="555">SUM(U167:U172)</f>
        <v>389.60374697236205</v>
      </c>
      <c r="V173" s="203">
        <f t="shared" ref="V173" si="556">SUM(V167:V172)</f>
        <v>1464.5790537371513</v>
      </c>
      <c r="W173" s="204">
        <f t="shared" ref="W173" si="557">SUM(W167:W172)</f>
        <v>2234.9791708237462</v>
      </c>
    </row>
    <row r="174" spans="1:23" ht="14.25" thickBot="1">
      <c r="I174" s="154"/>
      <c r="P174" s="197" t="s">
        <v>145</v>
      </c>
      <c r="Q174" s="226">
        <f>Q173/$W173*100</f>
        <v>0.4638472953824706</v>
      </c>
      <c r="R174" s="227">
        <f t="shared" ref="R174" si="558">R173/$W173*100</f>
        <v>2.9240061687874843</v>
      </c>
      <c r="S174" s="227">
        <f t="shared" ref="S174" si="559">S173/$W173*100</f>
        <v>4.7533754015145746</v>
      </c>
      <c r="T174" s="227">
        <f t="shared" ref="T174" si="560">T173/$W173*100</f>
        <v>8.8967988298435099</v>
      </c>
      <c r="U174" s="224">
        <f t="shared" ref="U174" si="561">U173/$W173*100</f>
        <v>17.432097446741114</v>
      </c>
      <c r="V174" s="224">
        <f t="shared" ref="V174" si="562">V173/$W173*100</f>
        <v>65.529874857730846</v>
      </c>
      <c r="W174" s="225">
        <f>SUM(Q174:V174)</f>
        <v>100</v>
      </c>
    </row>
    <row r="175" spans="1:23" ht="14.25" thickBot="1"/>
    <row r="176" spans="1:23" ht="14.25" thickBot="1">
      <c r="Q176" s="192">
        <f>SUM(Q173:T173)/(W173-V173)*100</f>
        <v>49.42838943928021</v>
      </c>
      <c r="R176" t="s">
        <v>147</v>
      </c>
      <c r="S176" t="s">
        <v>148</v>
      </c>
    </row>
    <row r="180" spans="1:23" ht="14.25" thickBot="1">
      <c r="A180" t="s">
        <v>153</v>
      </c>
      <c r="P180" s="197" t="s">
        <v>26</v>
      </c>
    </row>
    <row r="181" spans="1:23">
      <c r="A181" s="267"/>
      <c r="B181" s="306"/>
      <c r="C181" s="298" t="s">
        <v>4</v>
      </c>
      <c r="D181" s="303"/>
      <c r="E181" s="303"/>
      <c r="F181" s="303"/>
      <c r="G181" s="303"/>
      <c r="H181" s="303"/>
      <c r="I181" s="304"/>
      <c r="J181" s="305" t="s">
        <v>18</v>
      </c>
      <c r="K181" s="303"/>
      <c r="L181" s="303"/>
      <c r="M181" s="303"/>
      <c r="N181" s="303"/>
      <c r="O181" s="303"/>
      <c r="P181" s="304"/>
      <c r="Q181" s="305" t="s">
        <v>3</v>
      </c>
      <c r="R181" s="303"/>
      <c r="S181" s="303"/>
      <c r="T181" s="303"/>
      <c r="U181" s="303"/>
      <c r="V181" s="303"/>
      <c r="W181" s="304"/>
    </row>
    <row r="182" spans="1:23" ht="23.25" thickBot="1">
      <c r="A182" s="269"/>
      <c r="B182" s="271"/>
      <c r="C182" s="208" t="s">
        <v>131</v>
      </c>
      <c r="D182" s="209" t="s">
        <v>132</v>
      </c>
      <c r="E182" s="209" t="s">
        <v>133</v>
      </c>
      <c r="F182" s="209" t="s">
        <v>134</v>
      </c>
      <c r="G182" s="209" t="s">
        <v>135</v>
      </c>
      <c r="H182" s="209" t="s">
        <v>136</v>
      </c>
      <c r="I182" s="210" t="s">
        <v>137</v>
      </c>
      <c r="J182" s="211" t="s">
        <v>131</v>
      </c>
      <c r="K182" s="209" t="s">
        <v>132</v>
      </c>
      <c r="L182" s="209" t="s">
        <v>133</v>
      </c>
      <c r="M182" s="209" t="s">
        <v>134</v>
      </c>
      <c r="N182" s="209" t="s">
        <v>135</v>
      </c>
      <c r="O182" s="209" t="s">
        <v>136</v>
      </c>
      <c r="P182" s="210" t="s">
        <v>137</v>
      </c>
      <c r="Q182" s="211" t="s">
        <v>131</v>
      </c>
      <c r="R182" s="209" t="s">
        <v>132</v>
      </c>
      <c r="S182" s="209" t="s">
        <v>133</v>
      </c>
      <c r="T182" s="209" t="s">
        <v>134</v>
      </c>
      <c r="U182" s="209" t="s">
        <v>135</v>
      </c>
      <c r="V182" s="209" t="s">
        <v>136</v>
      </c>
      <c r="W182" s="210" t="s">
        <v>137</v>
      </c>
    </row>
    <row r="183" spans="1:23">
      <c r="A183" s="261" t="s">
        <v>5</v>
      </c>
      <c r="B183" s="139" t="s">
        <v>138</v>
      </c>
      <c r="C183" s="38">
        <v>0</v>
      </c>
      <c r="D183" s="49">
        <v>0</v>
      </c>
      <c r="E183" s="49">
        <v>0</v>
      </c>
      <c r="F183" s="49">
        <v>0.35794484794761283</v>
      </c>
      <c r="G183" s="49">
        <v>1.4317793917904513</v>
      </c>
      <c r="H183" s="49">
        <v>1.7897242397380642</v>
      </c>
      <c r="I183" s="214">
        <v>3.5794484794761283</v>
      </c>
      <c r="J183" s="215">
        <v>0</v>
      </c>
      <c r="K183" s="49">
        <v>0</v>
      </c>
      <c r="L183" s="49">
        <v>0</v>
      </c>
      <c r="M183" s="49">
        <v>0</v>
      </c>
      <c r="N183" s="49">
        <v>1.9444184874711712</v>
      </c>
      <c r="O183" s="49">
        <v>2.2875511617307898</v>
      </c>
      <c r="P183" s="214">
        <v>4.2319696492019609</v>
      </c>
      <c r="Q183" s="215">
        <f>C183+J183</f>
        <v>0</v>
      </c>
      <c r="R183" s="49">
        <f t="shared" ref="R183:R188" si="563">D183+K183</f>
        <v>0</v>
      </c>
      <c r="S183" s="49">
        <f t="shared" ref="S183:S188" si="564">E183+L183</f>
        <v>0</v>
      </c>
      <c r="T183" s="49">
        <f t="shared" ref="T183:T188" si="565">F183+M183</f>
        <v>0.35794484794761283</v>
      </c>
      <c r="U183" s="49">
        <f t="shared" ref="U183:U188" si="566">G183+N183</f>
        <v>3.3761978792616225</v>
      </c>
      <c r="V183" s="49">
        <f t="shared" ref="V183:V188" si="567">H183+O183</f>
        <v>4.0772754014688539</v>
      </c>
      <c r="W183" s="214">
        <f t="shared" ref="W183:W188" si="568">I183+P183</f>
        <v>7.8114181286780893</v>
      </c>
    </row>
    <row r="184" spans="1:23">
      <c r="A184" s="262"/>
      <c r="B184" s="24" t="s">
        <v>139</v>
      </c>
      <c r="C184" s="27">
        <v>0</v>
      </c>
      <c r="D184" s="9">
        <v>0</v>
      </c>
      <c r="E184" s="9">
        <v>0</v>
      </c>
      <c r="F184" s="9">
        <v>0.47551955441026711</v>
      </c>
      <c r="G184" s="9">
        <v>1.6643184404359348</v>
      </c>
      <c r="H184" s="9">
        <v>2.6153575492564691</v>
      </c>
      <c r="I184" s="199">
        <v>4.755195544102671</v>
      </c>
      <c r="J184" s="205">
        <v>0.12953622377732993</v>
      </c>
      <c r="K184" s="9">
        <v>0</v>
      </c>
      <c r="L184" s="9">
        <v>0</v>
      </c>
      <c r="M184" s="9">
        <v>0.25907244755465986</v>
      </c>
      <c r="N184" s="9">
        <v>3.1088693706559183</v>
      </c>
      <c r="O184" s="9">
        <v>2.8497969231012585</v>
      </c>
      <c r="P184" s="199">
        <v>6.3472749650891664</v>
      </c>
      <c r="Q184" s="205">
        <f t="shared" ref="Q184:Q188" si="569">C184+J184</f>
        <v>0.12953622377732993</v>
      </c>
      <c r="R184" s="9">
        <f t="shared" si="563"/>
        <v>0</v>
      </c>
      <c r="S184" s="9">
        <f t="shared" si="564"/>
        <v>0</v>
      </c>
      <c r="T184" s="9">
        <f t="shared" si="565"/>
        <v>0.73459200196492702</v>
      </c>
      <c r="U184" s="9">
        <f t="shared" si="566"/>
        <v>4.7731878110918533</v>
      </c>
      <c r="V184" s="9">
        <f t="shared" si="567"/>
        <v>5.4651544723577281</v>
      </c>
      <c r="W184" s="199">
        <f t="shared" si="568"/>
        <v>11.102470509191837</v>
      </c>
    </row>
    <row r="185" spans="1:23">
      <c r="A185" s="262"/>
      <c r="B185" s="24" t="s">
        <v>140</v>
      </c>
      <c r="C185" s="27">
        <v>0</v>
      </c>
      <c r="D185" s="9">
        <v>0</v>
      </c>
      <c r="E185" s="9">
        <v>0.64328117421378805</v>
      </c>
      <c r="F185" s="9">
        <v>0.96492176132068208</v>
      </c>
      <c r="G185" s="9">
        <v>2.5731246968551522</v>
      </c>
      <c r="H185" s="9">
        <v>2.8947652839620464</v>
      </c>
      <c r="I185" s="199">
        <v>7.0760929163516693</v>
      </c>
      <c r="J185" s="205">
        <v>0</v>
      </c>
      <c r="K185" s="9">
        <v>0</v>
      </c>
      <c r="L185" s="9">
        <v>0</v>
      </c>
      <c r="M185" s="9">
        <v>0.40027016679968791</v>
      </c>
      <c r="N185" s="9">
        <v>4.6031069181964108</v>
      </c>
      <c r="O185" s="9">
        <v>4.8032420015962547</v>
      </c>
      <c r="P185" s="199">
        <v>9.8066190865923524</v>
      </c>
      <c r="Q185" s="205">
        <f t="shared" si="569"/>
        <v>0</v>
      </c>
      <c r="R185" s="9">
        <f t="shared" si="563"/>
        <v>0</v>
      </c>
      <c r="S185" s="9">
        <f t="shared" si="564"/>
        <v>0.64328117421378805</v>
      </c>
      <c r="T185" s="9">
        <f t="shared" si="565"/>
        <v>1.3651919281203699</v>
      </c>
      <c r="U185" s="9">
        <f t="shared" si="566"/>
        <v>7.176231615051563</v>
      </c>
      <c r="V185" s="9">
        <f t="shared" si="567"/>
        <v>7.698007285558301</v>
      </c>
      <c r="W185" s="199">
        <f t="shared" si="568"/>
        <v>16.882712002944022</v>
      </c>
    </row>
    <row r="186" spans="1:23">
      <c r="A186" s="262"/>
      <c r="B186" s="24" t="s">
        <v>141</v>
      </c>
      <c r="C186" s="27">
        <v>0</v>
      </c>
      <c r="D186" s="9">
        <v>0</v>
      </c>
      <c r="E186" s="9">
        <v>0.21922738227095237</v>
      </c>
      <c r="F186" s="9">
        <v>0.43845476454190474</v>
      </c>
      <c r="G186" s="9">
        <v>2.8499559695223806</v>
      </c>
      <c r="H186" s="9">
        <v>3.2884107340642856</v>
      </c>
      <c r="I186" s="199">
        <v>6.7960488503995231</v>
      </c>
      <c r="J186" s="205">
        <v>0.15741593285283506</v>
      </c>
      <c r="K186" s="9">
        <v>0</v>
      </c>
      <c r="L186" s="9">
        <v>0</v>
      </c>
      <c r="M186" s="9">
        <v>0</v>
      </c>
      <c r="N186" s="9">
        <v>4.092814254173712</v>
      </c>
      <c r="O186" s="9">
        <v>4.8798939184378867</v>
      </c>
      <c r="P186" s="199">
        <v>9.130124105464434</v>
      </c>
      <c r="Q186" s="205">
        <f t="shared" si="569"/>
        <v>0.15741593285283506</v>
      </c>
      <c r="R186" s="9">
        <f t="shared" si="563"/>
        <v>0</v>
      </c>
      <c r="S186" s="9">
        <f t="shared" si="564"/>
        <v>0.21922738227095237</v>
      </c>
      <c r="T186" s="9">
        <f t="shared" si="565"/>
        <v>0.43845476454190474</v>
      </c>
      <c r="U186" s="9">
        <f t="shared" si="566"/>
        <v>6.9427702236960922</v>
      </c>
      <c r="V186" s="9">
        <f t="shared" si="567"/>
        <v>8.1683046525021723</v>
      </c>
      <c r="W186" s="199">
        <f t="shared" si="568"/>
        <v>15.926172955863958</v>
      </c>
    </row>
    <row r="187" spans="1:23">
      <c r="A187" s="262"/>
      <c r="B187" s="24" t="s">
        <v>142</v>
      </c>
      <c r="C187" s="27">
        <v>0</v>
      </c>
      <c r="D187" s="9">
        <v>0.2701889500424608</v>
      </c>
      <c r="E187" s="9">
        <v>0</v>
      </c>
      <c r="F187" s="9">
        <v>0.54037790008492159</v>
      </c>
      <c r="G187" s="9">
        <v>5.1335900508067551</v>
      </c>
      <c r="H187" s="9">
        <v>5.1335900508067551</v>
      </c>
      <c r="I187" s="199">
        <v>11.077746951740892</v>
      </c>
      <c r="J187" s="205">
        <v>0</v>
      </c>
      <c r="K187" s="9">
        <v>0</v>
      </c>
      <c r="L187" s="9">
        <v>0</v>
      </c>
      <c r="M187" s="9">
        <v>0.72593580738708308</v>
      </c>
      <c r="N187" s="9">
        <v>3.3877004344730546</v>
      </c>
      <c r="O187" s="9">
        <v>10.163101303419163</v>
      </c>
      <c r="P187" s="199">
        <v>14.2767375452793</v>
      </c>
      <c r="Q187" s="205">
        <f t="shared" si="569"/>
        <v>0</v>
      </c>
      <c r="R187" s="9">
        <f t="shared" si="563"/>
        <v>0.2701889500424608</v>
      </c>
      <c r="S187" s="9">
        <f t="shared" si="564"/>
        <v>0</v>
      </c>
      <c r="T187" s="9">
        <f t="shared" si="565"/>
        <v>1.2663137074720048</v>
      </c>
      <c r="U187" s="9">
        <f t="shared" si="566"/>
        <v>8.5212904852798097</v>
      </c>
      <c r="V187" s="9">
        <f t="shared" si="567"/>
        <v>15.296691354225917</v>
      </c>
      <c r="W187" s="199">
        <f t="shared" si="568"/>
        <v>25.354484497020191</v>
      </c>
    </row>
    <row r="188" spans="1:23">
      <c r="A188" s="262"/>
      <c r="B188" s="24" t="s">
        <v>143</v>
      </c>
      <c r="C188" s="27">
        <v>0</v>
      </c>
      <c r="D188" s="9">
        <v>0</v>
      </c>
      <c r="E188" s="9">
        <v>0.24743168384909822</v>
      </c>
      <c r="F188" s="9">
        <v>1.4845901030945894</v>
      </c>
      <c r="G188" s="9">
        <v>7.9178138831711431</v>
      </c>
      <c r="H188" s="9">
        <v>5.9383604123783575</v>
      </c>
      <c r="I188" s="199">
        <v>15.588196082493187</v>
      </c>
      <c r="J188" s="205">
        <v>0</v>
      </c>
      <c r="K188" s="9">
        <v>0</v>
      </c>
      <c r="L188" s="9">
        <v>0</v>
      </c>
      <c r="M188" s="9">
        <v>0.35750152564692883</v>
      </c>
      <c r="N188" s="9">
        <v>10.010042718114008</v>
      </c>
      <c r="O188" s="9">
        <v>8.2225350898793632</v>
      </c>
      <c r="P188" s="199">
        <v>18.590079333640301</v>
      </c>
      <c r="Q188" s="205">
        <f t="shared" si="569"/>
        <v>0</v>
      </c>
      <c r="R188" s="9">
        <f t="shared" si="563"/>
        <v>0</v>
      </c>
      <c r="S188" s="9">
        <f t="shared" si="564"/>
        <v>0.24743168384909822</v>
      </c>
      <c r="T188" s="9">
        <f t="shared" si="565"/>
        <v>1.8420916287415183</v>
      </c>
      <c r="U188" s="9">
        <f t="shared" si="566"/>
        <v>17.92785660128515</v>
      </c>
      <c r="V188" s="9">
        <f t="shared" si="567"/>
        <v>14.16089550225772</v>
      </c>
      <c r="W188" s="199">
        <f t="shared" si="568"/>
        <v>34.178275416133488</v>
      </c>
    </row>
    <row r="189" spans="1:23" ht="14.25" thickBot="1">
      <c r="A189" s="263"/>
      <c r="B189" s="56" t="s">
        <v>14</v>
      </c>
      <c r="C189" s="202">
        <f>SUM(C183:C188)</f>
        <v>0</v>
      </c>
      <c r="D189" s="203">
        <f t="shared" ref="D189" si="570">SUM(D183:D188)</f>
        <v>0.2701889500424608</v>
      </c>
      <c r="E189" s="203">
        <f t="shared" ref="E189" si="571">SUM(E183:E188)</f>
        <v>1.1099402403338388</v>
      </c>
      <c r="F189" s="203">
        <f t="shared" ref="F189" si="572">SUM(F183:F188)</f>
        <v>4.2618089313999779</v>
      </c>
      <c r="G189" s="203">
        <f t="shared" ref="G189" si="573">SUM(G183:G188)</f>
        <v>21.570582432581816</v>
      </c>
      <c r="H189" s="203">
        <f t="shared" ref="H189" si="574">SUM(H183:H188)</f>
        <v>21.660208270205977</v>
      </c>
      <c r="I189" s="204">
        <f t="shared" ref="I189" si="575">SUM(I183:I188)</f>
        <v>48.872728824564064</v>
      </c>
      <c r="J189" s="207">
        <f t="shared" ref="J189" si="576">SUM(J183:J188)</f>
        <v>0.28695215663016499</v>
      </c>
      <c r="K189" s="203">
        <f t="shared" ref="K189" si="577">SUM(K183:K188)</f>
        <v>0</v>
      </c>
      <c r="L189" s="203">
        <f t="shared" ref="L189" si="578">SUM(L183:L188)</f>
        <v>0</v>
      </c>
      <c r="M189" s="203">
        <f t="shared" ref="M189" si="579">SUM(M183:M188)</f>
        <v>1.7427799473883594</v>
      </c>
      <c r="N189" s="203">
        <f t="shared" ref="N189" si="580">SUM(N183:N188)</f>
        <v>27.146952183084274</v>
      </c>
      <c r="O189" s="203">
        <f t="shared" ref="O189" si="581">SUM(O183:O188)</f>
        <v>33.206120398164714</v>
      </c>
      <c r="P189" s="204">
        <f t="shared" ref="P189" si="582">SUM(P183:P188)</f>
        <v>62.382804685267516</v>
      </c>
      <c r="Q189" s="207">
        <f t="shared" ref="Q189" si="583">SUM(Q183:Q188)</f>
        <v>0.28695215663016499</v>
      </c>
      <c r="R189" s="203">
        <f t="shared" ref="R189" si="584">SUM(R183:R188)</f>
        <v>0.2701889500424608</v>
      </c>
      <c r="S189" s="203">
        <f t="shared" ref="S189" si="585">SUM(S183:S188)</f>
        <v>1.1099402403338388</v>
      </c>
      <c r="T189" s="203">
        <f t="shared" ref="T189" si="586">SUM(T183:T188)</f>
        <v>6.0045888787883372</v>
      </c>
      <c r="U189" s="203">
        <f t="shared" ref="U189" si="587">SUM(U183:U188)</f>
        <v>48.717534615666096</v>
      </c>
      <c r="V189" s="203">
        <f t="shared" ref="V189" si="588">SUM(V183:V188)</f>
        <v>54.866328668370684</v>
      </c>
      <c r="W189" s="204">
        <f t="shared" ref="W189" si="589">SUM(W183:W188)</f>
        <v>111.25553350983159</v>
      </c>
    </row>
    <row r="190" spans="1:23">
      <c r="A190" s="262" t="s">
        <v>15</v>
      </c>
      <c r="B190" s="37" t="s">
        <v>138</v>
      </c>
      <c r="C190" s="29">
        <v>0</v>
      </c>
      <c r="D190" s="48">
        <v>1.2557108626856119</v>
      </c>
      <c r="E190" s="48">
        <v>1.2557108626856119</v>
      </c>
      <c r="F190" s="48">
        <v>1.2557108626856119</v>
      </c>
      <c r="G190" s="48">
        <v>13.812819489541731</v>
      </c>
      <c r="H190" s="48">
        <v>17.579952077598566</v>
      </c>
      <c r="I190" s="212">
        <v>35.159904155197133</v>
      </c>
      <c r="J190" s="213">
        <v>0</v>
      </c>
      <c r="K190" s="48">
        <v>0</v>
      </c>
      <c r="L190" s="48">
        <v>0.84633750587062662</v>
      </c>
      <c r="M190" s="48">
        <v>0</v>
      </c>
      <c r="N190" s="48">
        <v>17.77308762328316</v>
      </c>
      <c r="O190" s="48">
        <v>22.004775152636292</v>
      </c>
      <c r="P190" s="212">
        <v>40.624200281790081</v>
      </c>
      <c r="Q190" s="215">
        <f>C190+J190</f>
        <v>0</v>
      </c>
      <c r="R190" s="49">
        <f t="shared" ref="R190:R195" si="590">D190+K190</f>
        <v>1.2557108626856119</v>
      </c>
      <c r="S190" s="49">
        <f t="shared" ref="S190:S195" si="591">E190+L190</f>
        <v>2.1020483685562388</v>
      </c>
      <c r="T190" s="49">
        <f t="shared" ref="T190:T195" si="592">F190+M190</f>
        <v>1.2557108626856119</v>
      </c>
      <c r="U190" s="49">
        <f t="shared" ref="U190:U195" si="593">G190+N190</f>
        <v>31.585907112824891</v>
      </c>
      <c r="V190" s="49">
        <f t="shared" ref="V190:V195" si="594">H190+O190</f>
        <v>39.584727230234861</v>
      </c>
      <c r="W190" s="214">
        <f t="shared" ref="W190:W195" si="595">I190+P190</f>
        <v>75.784104436987207</v>
      </c>
    </row>
    <row r="191" spans="1:23">
      <c r="A191" s="262"/>
      <c r="B191" s="24" t="s">
        <v>139</v>
      </c>
      <c r="C191" s="27">
        <v>0</v>
      </c>
      <c r="D191" s="9">
        <v>0</v>
      </c>
      <c r="E191" s="9">
        <v>0</v>
      </c>
      <c r="F191" s="9">
        <v>3.8258800317927899</v>
      </c>
      <c r="G191" s="9">
        <v>19.12940015896395</v>
      </c>
      <c r="H191" s="9">
        <v>28.694100238445923</v>
      </c>
      <c r="I191" s="199">
        <v>51.649380429202665</v>
      </c>
      <c r="J191" s="205">
        <v>0</v>
      </c>
      <c r="K191" s="9">
        <v>1.074984278654495</v>
      </c>
      <c r="L191" s="9">
        <v>0</v>
      </c>
      <c r="M191" s="9">
        <v>4.2999371146179799</v>
      </c>
      <c r="N191" s="9">
        <v>23.64965413039889</v>
      </c>
      <c r="O191" s="9">
        <v>26.874606966362375</v>
      </c>
      <c r="P191" s="199">
        <v>55.899182490033738</v>
      </c>
      <c r="Q191" s="205">
        <f t="shared" ref="Q191:Q195" si="596">C191+J191</f>
        <v>0</v>
      </c>
      <c r="R191" s="9">
        <f t="shared" si="590"/>
        <v>1.074984278654495</v>
      </c>
      <c r="S191" s="9">
        <f t="shared" si="591"/>
        <v>0</v>
      </c>
      <c r="T191" s="9">
        <f t="shared" si="592"/>
        <v>8.1258171464107694</v>
      </c>
      <c r="U191" s="9">
        <f t="shared" si="593"/>
        <v>42.77905428936284</v>
      </c>
      <c r="V191" s="9">
        <f t="shared" si="594"/>
        <v>55.568707204808298</v>
      </c>
      <c r="W191" s="199">
        <f t="shared" si="595"/>
        <v>107.5485629192364</v>
      </c>
    </row>
    <row r="192" spans="1:23">
      <c r="A192" s="262"/>
      <c r="B192" s="24" t="s">
        <v>140</v>
      </c>
      <c r="C192" s="27">
        <v>0</v>
      </c>
      <c r="D192" s="9">
        <v>0</v>
      </c>
      <c r="E192" s="9">
        <v>0</v>
      </c>
      <c r="F192" s="9">
        <v>0</v>
      </c>
      <c r="G192" s="9">
        <v>26.223762880669529</v>
      </c>
      <c r="H192" s="9">
        <v>26.223762880669529</v>
      </c>
      <c r="I192" s="199">
        <v>52.447525761339058</v>
      </c>
      <c r="J192" s="205">
        <v>0</v>
      </c>
      <c r="K192" s="9">
        <v>0</v>
      </c>
      <c r="L192" s="9">
        <v>1.1755250211919521</v>
      </c>
      <c r="M192" s="9">
        <v>1.1755250211919521</v>
      </c>
      <c r="N192" s="9">
        <v>21.159450381455137</v>
      </c>
      <c r="O192" s="9">
        <v>32.914700593374661</v>
      </c>
      <c r="P192" s="199">
        <v>56.425201017213702</v>
      </c>
      <c r="Q192" s="205">
        <f t="shared" si="596"/>
        <v>0</v>
      </c>
      <c r="R192" s="9">
        <f t="shared" si="590"/>
        <v>0</v>
      </c>
      <c r="S192" s="9">
        <f t="shared" si="591"/>
        <v>1.1755250211919521</v>
      </c>
      <c r="T192" s="9">
        <f t="shared" si="592"/>
        <v>1.1755250211919521</v>
      </c>
      <c r="U192" s="9">
        <f t="shared" si="593"/>
        <v>47.38321326212467</v>
      </c>
      <c r="V192" s="9">
        <f t="shared" si="594"/>
        <v>59.138463474044187</v>
      </c>
      <c r="W192" s="199">
        <f t="shared" si="595"/>
        <v>108.87272677855276</v>
      </c>
    </row>
    <row r="193" spans="1:23">
      <c r="A193" s="262"/>
      <c r="B193" s="24" t="s">
        <v>141</v>
      </c>
      <c r="C193" s="27">
        <v>0</v>
      </c>
      <c r="D193" s="9">
        <v>0</v>
      </c>
      <c r="E193" s="9">
        <v>1.1332241221943244</v>
      </c>
      <c r="F193" s="9">
        <v>1.1332241221943244</v>
      </c>
      <c r="G193" s="9">
        <v>20.39803419949784</v>
      </c>
      <c r="H193" s="9">
        <v>26.064154810469461</v>
      </c>
      <c r="I193" s="199">
        <v>48.728637254355945</v>
      </c>
      <c r="J193" s="205">
        <v>0.79600540415771581</v>
      </c>
      <c r="K193" s="9">
        <v>0</v>
      </c>
      <c r="L193" s="9">
        <v>0</v>
      </c>
      <c r="M193" s="9">
        <v>1.5920108083154316</v>
      </c>
      <c r="N193" s="9">
        <v>26.26817833720462</v>
      </c>
      <c r="O193" s="9">
        <v>30.2482053579932</v>
      </c>
      <c r="P193" s="199">
        <v>58.904399907670964</v>
      </c>
      <c r="Q193" s="205">
        <f t="shared" si="596"/>
        <v>0.79600540415771581</v>
      </c>
      <c r="R193" s="9">
        <f t="shared" si="590"/>
        <v>0</v>
      </c>
      <c r="S193" s="9">
        <f t="shared" si="591"/>
        <v>1.1332241221943244</v>
      </c>
      <c r="T193" s="9">
        <f t="shared" si="592"/>
        <v>2.7252349305097558</v>
      </c>
      <c r="U193" s="9">
        <f t="shared" si="593"/>
        <v>46.66621253670246</v>
      </c>
      <c r="V193" s="9">
        <f t="shared" si="594"/>
        <v>56.312360168462661</v>
      </c>
      <c r="W193" s="199">
        <f t="shared" si="595"/>
        <v>107.63303716202691</v>
      </c>
    </row>
    <row r="194" spans="1:23">
      <c r="A194" s="262"/>
      <c r="B194" s="24" t="s">
        <v>142</v>
      </c>
      <c r="C194" s="27">
        <v>0.93884440248364476</v>
      </c>
      <c r="D194" s="9">
        <v>0</v>
      </c>
      <c r="E194" s="9">
        <v>2.8165332074509344</v>
      </c>
      <c r="F194" s="9">
        <v>4.6942220124182237</v>
      </c>
      <c r="G194" s="9">
        <v>21.593421257123829</v>
      </c>
      <c r="H194" s="9">
        <v>24.409954464574763</v>
      </c>
      <c r="I194" s="199">
        <v>54.452975344051396</v>
      </c>
      <c r="J194" s="205">
        <v>0</v>
      </c>
      <c r="K194" s="9">
        <v>0</v>
      </c>
      <c r="L194" s="9">
        <v>0.83973571962979976</v>
      </c>
      <c r="M194" s="9">
        <v>0</v>
      </c>
      <c r="N194" s="9">
        <v>21.833128710374794</v>
      </c>
      <c r="O194" s="9">
        <v>35.268900224451592</v>
      </c>
      <c r="P194" s="199">
        <v>57.941764654456186</v>
      </c>
      <c r="Q194" s="205">
        <f t="shared" si="596"/>
        <v>0.93884440248364476</v>
      </c>
      <c r="R194" s="9">
        <f t="shared" si="590"/>
        <v>0</v>
      </c>
      <c r="S194" s="9">
        <f t="shared" si="591"/>
        <v>3.6562689270807343</v>
      </c>
      <c r="T194" s="9">
        <f t="shared" si="592"/>
        <v>4.6942220124182237</v>
      </c>
      <c r="U194" s="9">
        <f t="shared" si="593"/>
        <v>43.426549967498623</v>
      </c>
      <c r="V194" s="9">
        <f t="shared" si="594"/>
        <v>59.678854689026352</v>
      </c>
      <c r="W194" s="199">
        <f t="shared" si="595"/>
        <v>112.39473999850759</v>
      </c>
    </row>
    <row r="195" spans="1:23">
      <c r="A195" s="262"/>
      <c r="B195" s="24" t="s">
        <v>143</v>
      </c>
      <c r="C195" s="27">
        <v>0</v>
      </c>
      <c r="D195" s="9">
        <v>0</v>
      </c>
      <c r="E195" s="9">
        <v>0.82109599539080447</v>
      </c>
      <c r="F195" s="9">
        <v>3.2843839815632179</v>
      </c>
      <c r="G195" s="9">
        <v>30.380551829459765</v>
      </c>
      <c r="H195" s="9">
        <v>22.169591875551721</v>
      </c>
      <c r="I195" s="199">
        <v>56.655623681965508</v>
      </c>
      <c r="J195" s="205">
        <v>0</v>
      </c>
      <c r="K195" s="9">
        <v>0</v>
      </c>
      <c r="L195" s="9">
        <v>1.1802384405471205</v>
      </c>
      <c r="M195" s="9">
        <v>1.1802384405471205</v>
      </c>
      <c r="N195" s="9">
        <v>31.866437894772254</v>
      </c>
      <c r="O195" s="9">
        <v>34.22691477586649</v>
      </c>
      <c r="P195" s="199">
        <v>68.45382955173298</v>
      </c>
      <c r="Q195" s="205">
        <f t="shared" si="596"/>
        <v>0</v>
      </c>
      <c r="R195" s="9">
        <f t="shared" si="590"/>
        <v>0</v>
      </c>
      <c r="S195" s="9">
        <f t="shared" si="591"/>
        <v>2.0013344359379248</v>
      </c>
      <c r="T195" s="9">
        <f t="shared" si="592"/>
        <v>4.4646224221103381</v>
      </c>
      <c r="U195" s="9">
        <f t="shared" si="593"/>
        <v>62.246989724232023</v>
      </c>
      <c r="V195" s="9">
        <f t="shared" si="594"/>
        <v>56.396506651418207</v>
      </c>
      <c r="W195" s="199">
        <f t="shared" si="595"/>
        <v>125.10945323369849</v>
      </c>
    </row>
    <row r="196" spans="1:23" ht="14.25" thickBot="1">
      <c r="A196" s="262"/>
      <c r="B196" s="64" t="s">
        <v>14</v>
      </c>
      <c r="C196" s="202">
        <f>SUM(C190:C195)</f>
        <v>0.93884440248364476</v>
      </c>
      <c r="D196" s="203">
        <f t="shared" ref="D196" si="597">SUM(D190:D195)</f>
        <v>1.2557108626856119</v>
      </c>
      <c r="E196" s="203">
        <f t="shared" ref="E196" si="598">SUM(E190:E195)</f>
        <v>6.0265641877216751</v>
      </c>
      <c r="F196" s="203">
        <f t="shared" ref="F196" si="599">SUM(F190:F195)</f>
        <v>14.193421010654168</v>
      </c>
      <c r="G196" s="203">
        <f t="shared" ref="G196" si="600">SUM(G190:G195)</f>
        <v>131.53798981525665</v>
      </c>
      <c r="H196" s="203">
        <f t="shared" ref="H196" si="601">SUM(H190:H195)</f>
        <v>145.14151634730996</v>
      </c>
      <c r="I196" s="204">
        <f t="shared" ref="I196" si="602">SUM(I190:I195)</f>
        <v>299.09404662611172</v>
      </c>
      <c r="J196" s="207">
        <f t="shared" ref="J196" si="603">SUM(J190:J195)</f>
        <v>0.79600540415771581</v>
      </c>
      <c r="K196" s="203">
        <f t="shared" ref="K196" si="604">SUM(K190:K195)</f>
        <v>1.074984278654495</v>
      </c>
      <c r="L196" s="203">
        <f t="shared" ref="L196" si="605">SUM(L190:L195)</f>
        <v>4.0418366872394991</v>
      </c>
      <c r="M196" s="203">
        <f t="shared" ref="M196" si="606">SUM(M190:M195)</f>
        <v>8.2477113846724848</v>
      </c>
      <c r="N196" s="203">
        <f t="shared" ref="N196" si="607">SUM(N190:N195)</f>
        <v>142.54993707748886</v>
      </c>
      <c r="O196" s="203">
        <f t="shared" ref="O196" si="608">SUM(O190:O195)</f>
        <v>181.5381030706846</v>
      </c>
      <c r="P196" s="204">
        <f t="shared" ref="P196" si="609">SUM(P190:P195)</f>
        <v>338.24857790289764</v>
      </c>
      <c r="Q196" s="219">
        <f t="shared" ref="Q196" si="610">SUM(Q190:Q195)</f>
        <v>1.7348498066413605</v>
      </c>
      <c r="R196" s="217">
        <f t="shared" ref="R196" si="611">SUM(R190:R195)</f>
        <v>2.3306951413401071</v>
      </c>
      <c r="S196" s="217">
        <f t="shared" ref="S196" si="612">SUM(S190:S195)</f>
        <v>10.068400874961174</v>
      </c>
      <c r="T196" s="217">
        <f t="shared" ref="T196" si="613">SUM(T190:T195)</f>
        <v>22.441132395326651</v>
      </c>
      <c r="U196" s="217">
        <f t="shared" ref="U196" si="614">SUM(U190:U195)</f>
        <v>274.08792689274549</v>
      </c>
      <c r="V196" s="217">
        <f t="shared" ref="V196" si="615">SUM(V190:V195)</f>
        <v>326.67961941799456</v>
      </c>
      <c r="W196" s="218">
        <f t="shared" ref="W196" si="616">SUM(W190:W195)</f>
        <v>637.3426245290093</v>
      </c>
    </row>
    <row r="197" spans="1:23">
      <c r="A197" s="261" t="s">
        <v>16</v>
      </c>
      <c r="B197" s="139" t="s">
        <v>138</v>
      </c>
      <c r="C197" s="38">
        <v>0</v>
      </c>
      <c r="D197" s="49">
        <v>0</v>
      </c>
      <c r="E197" s="49">
        <v>0</v>
      </c>
      <c r="F197" s="49">
        <v>0</v>
      </c>
      <c r="G197" s="49">
        <v>18.347763110472087</v>
      </c>
      <c r="H197" s="49">
        <v>19.876743369678096</v>
      </c>
      <c r="I197" s="214">
        <v>38.224506480150183</v>
      </c>
      <c r="J197" s="215">
        <v>0</v>
      </c>
      <c r="K197" s="49">
        <v>0</v>
      </c>
      <c r="L197" s="49">
        <v>0</v>
      </c>
      <c r="M197" s="49">
        <v>4.5403720026532257</v>
      </c>
      <c r="N197" s="49">
        <v>20.431674011939517</v>
      </c>
      <c r="O197" s="49">
        <v>29.512418017245967</v>
      </c>
      <c r="P197" s="214">
        <v>54.484464031838712</v>
      </c>
      <c r="Q197" s="215">
        <f>C197+J197</f>
        <v>0</v>
      </c>
      <c r="R197" s="49">
        <f t="shared" ref="R197:R202" si="617">D197+K197</f>
        <v>0</v>
      </c>
      <c r="S197" s="49">
        <f t="shared" ref="S197:S202" si="618">E197+L197</f>
        <v>0</v>
      </c>
      <c r="T197" s="49">
        <f t="shared" ref="T197:T202" si="619">F197+M197</f>
        <v>4.5403720026532257</v>
      </c>
      <c r="U197" s="49">
        <f t="shared" ref="U197:U202" si="620">G197+N197</f>
        <v>38.779437122411608</v>
      </c>
      <c r="V197" s="49">
        <f t="shared" ref="V197:V202" si="621">H197+O197</f>
        <v>49.389161386924059</v>
      </c>
      <c r="W197" s="214">
        <f t="shared" ref="W197:W202" si="622">I197+P197</f>
        <v>92.708970511988895</v>
      </c>
    </row>
    <row r="198" spans="1:23">
      <c r="A198" s="262"/>
      <c r="B198" s="24" t="s">
        <v>139</v>
      </c>
      <c r="C198" s="27">
        <v>0</v>
      </c>
      <c r="D198" s="9">
        <v>0</v>
      </c>
      <c r="E198" s="9">
        <v>1.8182342137111824</v>
      </c>
      <c r="F198" s="9">
        <v>3.6364684274223649</v>
      </c>
      <c r="G198" s="9">
        <v>29.091747419378919</v>
      </c>
      <c r="H198" s="9">
        <v>27.273513205667737</v>
      </c>
      <c r="I198" s="199">
        <v>61.81996326618021</v>
      </c>
      <c r="J198" s="205">
        <v>1.2404110668072672</v>
      </c>
      <c r="K198" s="9">
        <v>0</v>
      </c>
      <c r="L198" s="9">
        <v>0</v>
      </c>
      <c r="M198" s="9">
        <v>3.7212332004218016</v>
      </c>
      <c r="N198" s="9">
        <v>31.010276670181682</v>
      </c>
      <c r="O198" s="9">
        <v>33.491098803796213</v>
      </c>
      <c r="P198" s="199">
        <v>69.463019741206963</v>
      </c>
      <c r="Q198" s="205">
        <f t="shared" ref="Q198:Q202" si="623">C198+J198</f>
        <v>1.2404110668072672</v>
      </c>
      <c r="R198" s="9">
        <f t="shared" si="617"/>
        <v>0</v>
      </c>
      <c r="S198" s="9">
        <f t="shared" si="618"/>
        <v>1.8182342137111824</v>
      </c>
      <c r="T198" s="9">
        <f t="shared" si="619"/>
        <v>7.3577016278441665</v>
      </c>
      <c r="U198" s="9">
        <f t="shared" si="620"/>
        <v>60.102024089560601</v>
      </c>
      <c r="V198" s="9">
        <f t="shared" si="621"/>
        <v>60.764612009463946</v>
      </c>
      <c r="W198" s="199">
        <f t="shared" si="622"/>
        <v>131.28298300738717</v>
      </c>
    </row>
    <row r="199" spans="1:23">
      <c r="A199" s="262"/>
      <c r="B199" s="24" t="s">
        <v>140</v>
      </c>
      <c r="C199" s="27">
        <v>0</v>
      </c>
      <c r="D199" s="9">
        <v>0</v>
      </c>
      <c r="E199" s="9">
        <v>1.7630381218168998</v>
      </c>
      <c r="F199" s="9">
        <v>3.5260762436337996</v>
      </c>
      <c r="G199" s="9">
        <v>31.734686192704196</v>
      </c>
      <c r="H199" s="9">
        <v>26.445571827253495</v>
      </c>
      <c r="I199" s="199">
        <v>63.469372385408391</v>
      </c>
      <c r="J199" s="205">
        <v>0</v>
      </c>
      <c r="K199" s="9">
        <v>0</v>
      </c>
      <c r="L199" s="9">
        <v>0</v>
      </c>
      <c r="M199" s="9">
        <v>5.7098408183155644</v>
      </c>
      <c r="N199" s="9">
        <v>27.407235927914712</v>
      </c>
      <c r="O199" s="9">
        <v>44.536758382861407</v>
      </c>
      <c r="P199" s="199">
        <v>77.653835129091675</v>
      </c>
      <c r="Q199" s="205">
        <f t="shared" si="623"/>
        <v>0</v>
      </c>
      <c r="R199" s="9">
        <f t="shared" si="617"/>
        <v>0</v>
      </c>
      <c r="S199" s="9">
        <f t="shared" si="618"/>
        <v>1.7630381218168998</v>
      </c>
      <c r="T199" s="9">
        <f t="shared" si="619"/>
        <v>9.2359170619493636</v>
      </c>
      <c r="U199" s="9">
        <f t="shared" si="620"/>
        <v>59.141922120618908</v>
      </c>
      <c r="V199" s="9">
        <f t="shared" si="621"/>
        <v>70.982330210114895</v>
      </c>
      <c r="W199" s="199">
        <f t="shared" si="622"/>
        <v>141.12320751450005</v>
      </c>
    </row>
    <row r="200" spans="1:23">
      <c r="A200" s="262"/>
      <c r="B200" s="24" t="s">
        <v>141</v>
      </c>
      <c r="C200" s="27">
        <v>1.2450828349243206</v>
      </c>
      <c r="D200" s="9">
        <v>0</v>
      </c>
      <c r="E200" s="9">
        <v>0</v>
      </c>
      <c r="F200" s="9">
        <v>3.7352485047729616</v>
      </c>
      <c r="G200" s="9">
        <v>23.656573863562091</v>
      </c>
      <c r="H200" s="9">
        <v>26.146739533410731</v>
      </c>
      <c r="I200" s="199">
        <v>54.783644736670105</v>
      </c>
      <c r="J200" s="205">
        <v>0</v>
      </c>
      <c r="K200" s="9">
        <v>0</v>
      </c>
      <c r="L200" s="9">
        <v>0</v>
      </c>
      <c r="M200" s="9">
        <v>1.8907824348679465</v>
      </c>
      <c r="N200" s="9">
        <v>17.017041913811518</v>
      </c>
      <c r="O200" s="9">
        <v>38.761039914792903</v>
      </c>
      <c r="P200" s="199">
        <v>57.668864263472372</v>
      </c>
      <c r="Q200" s="205">
        <f t="shared" si="623"/>
        <v>1.2450828349243206</v>
      </c>
      <c r="R200" s="9">
        <f t="shared" si="617"/>
        <v>0</v>
      </c>
      <c r="S200" s="9">
        <f t="shared" si="618"/>
        <v>0</v>
      </c>
      <c r="T200" s="9">
        <f t="shared" si="619"/>
        <v>5.6260309396409083</v>
      </c>
      <c r="U200" s="9">
        <f t="shared" si="620"/>
        <v>40.673615777373612</v>
      </c>
      <c r="V200" s="9">
        <f t="shared" si="621"/>
        <v>64.907779448203627</v>
      </c>
      <c r="W200" s="199">
        <f t="shared" si="622"/>
        <v>112.45250900014247</v>
      </c>
    </row>
    <row r="201" spans="1:23">
      <c r="A201" s="262"/>
      <c r="B201" s="24" t="s">
        <v>142</v>
      </c>
      <c r="C201" s="27">
        <v>0</v>
      </c>
      <c r="D201" s="9">
        <v>1.126285467094952</v>
      </c>
      <c r="E201" s="9">
        <v>1.126285467094952</v>
      </c>
      <c r="F201" s="9">
        <v>7.883998269664664</v>
      </c>
      <c r="G201" s="9">
        <v>20.273138407709137</v>
      </c>
      <c r="H201" s="9">
        <v>30.409707611563704</v>
      </c>
      <c r="I201" s="199">
        <v>60.819415223127407</v>
      </c>
      <c r="J201" s="205">
        <v>0</v>
      </c>
      <c r="K201" s="9">
        <v>1.0163009825291549</v>
      </c>
      <c r="L201" s="9">
        <v>1.0163009825291549</v>
      </c>
      <c r="M201" s="9">
        <v>2.0326019650583098</v>
      </c>
      <c r="N201" s="9">
        <v>24.391223580699716</v>
      </c>
      <c r="O201" s="9">
        <v>42.684641266224503</v>
      </c>
      <c r="P201" s="199">
        <v>71.141068777040843</v>
      </c>
      <c r="Q201" s="205">
        <f t="shared" si="623"/>
        <v>0</v>
      </c>
      <c r="R201" s="9">
        <f t="shared" si="617"/>
        <v>2.1425864496241069</v>
      </c>
      <c r="S201" s="9">
        <f t="shared" si="618"/>
        <v>2.1425864496241069</v>
      </c>
      <c r="T201" s="9">
        <f t="shared" si="619"/>
        <v>9.9166002347229742</v>
      </c>
      <c r="U201" s="9">
        <f t="shared" si="620"/>
        <v>44.664361988408857</v>
      </c>
      <c r="V201" s="9">
        <f t="shared" si="621"/>
        <v>73.094348877788207</v>
      </c>
      <c r="W201" s="199">
        <f t="shared" si="622"/>
        <v>131.96048400016826</v>
      </c>
    </row>
    <row r="202" spans="1:23">
      <c r="A202" s="262"/>
      <c r="B202" s="24" t="s">
        <v>143</v>
      </c>
      <c r="C202" s="27">
        <v>0</v>
      </c>
      <c r="D202" s="9">
        <v>0</v>
      </c>
      <c r="E202" s="9">
        <v>1.8211799416639836</v>
      </c>
      <c r="F202" s="9">
        <v>6.3741297958239427</v>
      </c>
      <c r="G202" s="9">
        <v>29.138879066623737</v>
      </c>
      <c r="H202" s="9">
        <v>27.317699124959752</v>
      </c>
      <c r="I202" s="199">
        <v>64.651887929071421</v>
      </c>
      <c r="J202" s="205">
        <v>0</v>
      </c>
      <c r="K202" s="9">
        <v>0</v>
      </c>
      <c r="L202" s="9">
        <v>3.0136576836854876</v>
      </c>
      <c r="M202" s="9">
        <v>3.0136576836854876</v>
      </c>
      <c r="N202" s="9">
        <v>25.616090311326644</v>
      </c>
      <c r="O202" s="9">
        <v>37.670721046068593</v>
      </c>
      <c r="P202" s="199">
        <v>69.314126724766211</v>
      </c>
      <c r="Q202" s="205">
        <f t="shared" si="623"/>
        <v>0</v>
      </c>
      <c r="R202" s="9">
        <f t="shared" si="617"/>
        <v>0</v>
      </c>
      <c r="S202" s="9">
        <f t="shared" si="618"/>
        <v>4.8348376253494711</v>
      </c>
      <c r="T202" s="9">
        <f t="shared" si="619"/>
        <v>9.3877874795094307</v>
      </c>
      <c r="U202" s="9">
        <f t="shared" si="620"/>
        <v>54.754969377950381</v>
      </c>
      <c r="V202" s="9">
        <f t="shared" si="621"/>
        <v>64.988420171028338</v>
      </c>
      <c r="W202" s="199">
        <f t="shared" si="622"/>
        <v>133.96601465383765</v>
      </c>
    </row>
    <row r="203" spans="1:23" ht="14.25" thickBot="1">
      <c r="A203" s="263"/>
      <c r="B203" s="56" t="s">
        <v>14</v>
      </c>
      <c r="C203" s="202">
        <f>SUM(C197:C202)</f>
        <v>1.2450828349243206</v>
      </c>
      <c r="D203" s="203">
        <f t="shared" ref="D203" si="624">SUM(D197:D202)</f>
        <v>1.126285467094952</v>
      </c>
      <c r="E203" s="203">
        <f t="shared" ref="E203" si="625">SUM(E197:E202)</f>
        <v>6.5287377442870174</v>
      </c>
      <c r="F203" s="203">
        <f t="shared" ref="F203" si="626">SUM(F197:F202)</f>
        <v>25.155921241317731</v>
      </c>
      <c r="G203" s="203">
        <f t="shared" ref="G203" si="627">SUM(G197:G202)</f>
        <v>152.24278806045015</v>
      </c>
      <c r="H203" s="203">
        <f t="shared" ref="H203" si="628">SUM(H197:H202)</f>
        <v>157.46997467253351</v>
      </c>
      <c r="I203" s="204">
        <f t="shared" ref="I203" si="629">SUM(I197:I202)</f>
        <v>343.76879002060775</v>
      </c>
      <c r="J203" s="207">
        <f t="shared" ref="J203" si="630">SUM(J197:J202)</f>
        <v>1.2404110668072672</v>
      </c>
      <c r="K203" s="203">
        <f t="shared" ref="K203" si="631">SUM(K197:K202)</f>
        <v>1.0163009825291549</v>
      </c>
      <c r="L203" s="203">
        <f t="shared" ref="L203" si="632">SUM(L197:L202)</f>
        <v>4.0299586662146423</v>
      </c>
      <c r="M203" s="203">
        <f t="shared" ref="M203" si="633">SUM(M197:M202)</f>
        <v>20.908488105002334</v>
      </c>
      <c r="N203" s="203">
        <f t="shared" ref="N203" si="634">SUM(N197:N202)</f>
        <v>145.8735424158738</v>
      </c>
      <c r="O203" s="203">
        <f t="shared" ref="O203" si="635">SUM(O197:O202)</f>
        <v>226.65667743098959</v>
      </c>
      <c r="P203" s="204">
        <f t="shared" ref="P203" si="636">SUM(P197:P202)</f>
        <v>399.72537866741675</v>
      </c>
      <c r="Q203" s="207">
        <f t="shared" ref="Q203" si="637">SUM(Q197:Q202)</f>
        <v>2.485493901731588</v>
      </c>
      <c r="R203" s="203">
        <f t="shared" ref="R203" si="638">SUM(R197:R202)</f>
        <v>2.1425864496241069</v>
      </c>
      <c r="S203" s="203">
        <f t="shared" ref="S203" si="639">SUM(S197:S202)</f>
        <v>10.558696410501661</v>
      </c>
      <c r="T203" s="203">
        <f t="shared" ref="T203" si="640">SUM(T197:T202)</f>
        <v>46.064409346320076</v>
      </c>
      <c r="U203" s="203">
        <f t="shared" ref="U203" si="641">SUM(U197:U202)</f>
        <v>298.11633047632398</v>
      </c>
      <c r="V203" s="203">
        <f t="shared" ref="V203" si="642">SUM(V197:V202)</f>
        <v>384.12665210352304</v>
      </c>
      <c r="W203" s="204">
        <f t="shared" ref="W203" si="643">SUM(W197:W202)</f>
        <v>743.4941686880245</v>
      </c>
    </row>
    <row r="204" spans="1:23">
      <c r="A204" s="262" t="s">
        <v>17</v>
      </c>
      <c r="B204" s="37" t="s">
        <v>138</v>
      </c>
      <c r="C204" s="29">
        <v>0</v>
      </c>
      <c r="D204" s="48">
        <v>0</v>
      </c>
      <c r="E204" s="48">
        <v>0</v>
      </c>
      <c r="F204" s="48">
        <v>2.1394450185846776</v>
      </c>
      <c r="G204" s="48">
        <v>19.255005167262098</v>
      </c>
      <c r="H204" s="48">
        <v>21.394450185846775</v>
      </c>
      <c r="I204" s="212">
        <v>42.788900371693551</v>
      </c>
      <c r="J204" s="213">
        <v>0</v>
      </c>
      <c r="K204" s="48">
        <v>0</v>
      </c>
      <c r="L204" s="48">
        <v>0</v>
      </c>
      <c r="M204" s="48">
        <v>0</v>
      </c>
      <c r="N204" s="48">
        <v>23.283231355909436</v>
      </c>
      <c r="O204" s="48">
        <v>32.596523898273212</v>
      </c>
      <c r="P204" s="212">
        <v>55.879755254182648</v>
      </c>
      <c r="Q204" s="215">
        <f>C204+J204</f>
        <v>0</v>
      </c>
      <c r="R204" s="49">
        <f t="shared" ref="R204:R209" si="644">D204+K204</f>
        <v>0</v>
      </c>
      <c r="S204" s="49">
        <f t="shared" ref="S204:S209" si="645">E204+L204</f>
        <v>0</v>
      </c>
      <c r="T204" s="49">
        <f t="shared" ref="T204:T209" si="646">F204+M204</f>
        <v>2.1394450185846776</v>
      </c>
      <c r="U204" s="49">
        <f t="shared" ref="U204:U209" si="647">G204+N204</f>
        <v>42.538236523171534</v>
      </c>
      <c r="V204" s="49">
        <f t="shared" ref="V204:V209" si="648">H204+O204</f>
        <v>53.990974084119983</v>
      </c>
      <c r="W204" s="214">
        <f t="shared" ref="W204:W209" si="649">I204+P204</f>
        <v>98.668655625876198</v>
      </c>
    </row>
    <row r="205" spans="1:23">
      <c r="A205" s="262"/>
      <c r="B205" s="24" t="s">
        <v>139</v>
      </c>
      <c r="C205" s="27">
        <v>0</v>
      </c>
      <c r="D205" s="9">
        <v>0</v>
      </c>
      <c r="E205" s="9">
        <v>0</v>
      </c>
      <c r="F205" s="9">
        <v>0</v>
      </c>
      <c r="G205" s="9">
        <v>22.850213161045726</v>
      </c>
      <c r="H205" s="9">
        <v>28.562766451307159</v>
      </c>
      <c r="I205" s="199">
        <v>51.412979612352885</v>
      </c>
      <c r="J205" s="205">
        <v>0</v>
      </c>
      <c r="K205" s="9">
        <v>0</v>
      </c>
      <c r="L205" s="9">
        <v>0</v>
      </c>
      <c r="M205" s="9">
        <v>2.5757438218156818</v>
      </c>
      <c r="N205" s="9">
        <v>23.181694396341136</v>
      </c>
      <c r="O205" s="9">
        <v>48.939132614497957</v>
      </c>
      <c r="P205" s="199">
        <v>74.696570832654771</v>
      </c>
      <c r="Q205" s="205">
        <f t="shared" ref="Q205:Q209" si="650">C205+J205</f>
        <v>0</v>
      </c>
      <c r="R205" s="9">
        <f t="shared" si="644"/>
        <v>0</v>
      </c>
      <c r="S205" s="9">
        <f t="shared" si="645"/>
        <v>0</v>
      </c>
      <c r="T205" s="9">
        <f t="shared" si="646"/>
        <v>2.5757438218156818</v>
      </c>
      <c r="U205" s="9">
        <f t="shared" si="647"/>
        <v>46.031907557386859</v>
      </c>
      <c r="V205" s="9">
        <f t="shared" si="648"/>
        <v>77.501899065805119</v>
      </c>
      <c r="W205" s="199">
        <f t="shared" si="649"/>
        <v>126.10955044500766</v>
      </c>
    </row>
    <row r="206" spans="1:23">
      <c r="A206" s="262"/>
      <c r="B206" s="24" t="s">
        <v>140</v>
      </c>
      <c r="C206" s="27">
        <v>0</v>
      </c>
      <c r="D206" s="9">
        <v>0</v>
      </c>
      <c r="E206" s="9">
        <v>2.1225503626056073</v>
      </c>
      <c r="F206" s="9">
        <v>0</v>
      </c>
      <c r="G206" s="9">
        <v>27.593154713872895</v>
      </c>
      <c r="H206" s="9">
        <v>31.838255439084108</v>
      </c>
      <c r="I206" s="199">
        <v>61.553960515562608</v>
      </c>
      <c r="J206" s="205">
        <v>0</v>
      </c>
      <c r="K206" s="9">
        <v>0</v>
      </c>
      <c r="L206" s="9">
        <v>1.325409509066461</v>
      </c>
      <c r="M206" s="9">
        <v>6.6270475453323048</v>
      </c>
      <c r="N206" s="9">
        <v>27.833599690395683</v>
      </c>
      <c r="O206" s="9">
        <v>38.436875762927372</v>
      </c>
      <c r="P206" s="199">
        <v>74.222932507721822</v>
      </c>
      <c r="Q206" s="205">
        <f t="shared" si="650"/>
        <v>0</v>
      </c>
      <c r="R206" s="9">
        <f t="shared" si="644"/>
        <v>0</v>
      </c>
      <c r="S206" s="9">
        <f t="shared" si="645"/>
        <v>3.4479598716720683</v>
      </c>
      <c r="T206" s="9">
        <f t="shared" si="646"/>
        <v>6.6270475453323048</v>
      </c>
      <c r="U206" s="9">
        <f t="shared" si="647"/>
        <v>55.426754404268578</v>
      </c>
      <c r="V206" s="9">
        <f t="shared" si="648"/>
        <v>70.27513120201148</v>
      </c>
      <c r="W206" s="199">
        <f t="shared" si="649"/>
        <v>135.77689302328443</v>
      </c>
    </row>
    <row r="207" spans="1:23">
      <c r="A207" s="262"/>
      <c r="B207" s="24" t="s">
        <v>141</v>
      </c>
      <c r="C207" s="27">
        <v>0</v>
      </c>
      <c r="D207" s="9">
        <v>1.5399368841720256</v>
      </c>
      <c r="E207" s="9">
        <v>0</v>
      </c>
      <c r="F207" s="9">
        <v>1.5399368841720256</v>
      </c>
      <c r="G207" s="9">
        <v>13.85943195754823</v>
      </c>
      <c r="H207" s="9">
        <v>27.71886391509646</v>
      </c>
      <c r="I207" s="199">
        <v>44.658169640988746</v>
      </c>
      <c r="J207" s="205">
        <v>0</v>
      </c>
      <c r="K207" s="9">
        <v>0</v>
      </c>
      <c r="L207" s="9">
        <v>0</v>
      </c>
      <c r="M207" s="9">
        <v>5.3685384581838651</v>
      </c>
      <c r="N207" s="9">
        <v>26.842692290919324</v>
      </c>
      <c r="O207" s="9">
        <v>38.653476898923827</v>
      </c>
      <c r="P207" s="199">
        <v>70.864707648027007</v>
      </c>
      <c r="Q207" s="205">
        <f t="shared" si="650"/>
        <v>0</v>
      </c>
      <c r="R207" s="9">
        <f t="shared" si="644"/>
        <v>1.5399368841720256</v>
      </c>
      <c r="S207" s="9">
        <f t="shared" si="645"/>
        <v>0</v>
      </c>
      <c r="T207" s="9">
        <f t="shared" si="646"/>
        <v>6.9084753423558904</v>
      </c>
      <c r="U207" s="9">
        <f t="shared" si="647"/>
        <v>40.702124248467555</v>
      </c>
      <c r="V207" s="9">
        <f t="shared" si="648"/>
        <v>66.372340814020291</v>
      </c>
      <c r="W207" s="199">
        <f t="shared" si="649"/>
        <v>115.52287728901575</v>
      </c>
    </row>
    <row r="208" spans="1:23">
      <c r="A208" s="262"/>
      <c r="B208" s="24" t="s">
        <v>142</v>
      </c>
      <c r="C208" s="27">
        <v>0</v>
      </c>
      <c r="D208" s="9">
        <v>0</v>
      </c>
      <c r="E208" s="9">
        <v>0</v>
      </c>
      <c r="F208" s="9">
        <v>3.3412053201371545</v>
      </c>
      <c r="G208" s="9">
        <v>31.184582987946776</v>
      </c>
      <c r="H208" s="9">
        <v>24.502172347672467</v>
      </c>
      <c r="I208" s="199">
        <v>59.027960655756402</v>
      </c>
      <c r="J208" s="205">
        <v>0</v>
      </c>
      <c r="K208" s="9">
        <v>0</v>
      </c>
      <c r="L208" s="9">
        <v>0</v>
      </c>
      <c r="M208" s="9">
        <v>4.5941591793464749</v>
      </c>
      <c r="N208" s="9">
        <v>28.713494870915468</v>
      </c>
      <c r="O208" s="9">
        <v>40.198892819281653</v>
      </c>
      <c r="P208" s="199">
        <v>73.506546869543598</v>
      </c>
      <c r="Q208" s="205">
        <f t="shared" si="650"/>
        <v>0</v>
      </c>
      <c r="R208" s="9">
        <f t="shared" si="644"/>
        <v>0</v>
      </c>
      <c r="S208" s="9">
        <f t="shared" si="645"/>
        <v>0</v>
      </c>
      <c r="T208" s="9">
        <f t="shared" si="646"/>
        <v>7.9353644994836294</v>
      </c>
      <c r="U208" s="9">
        <f t="shared" si="647"/>
        <v>59.898077858862244</v>
      </c>
      <c r="V208" s="9">
        <f t="shared" si="648"/>
        <v>64.701065166954123</v>
      </c>
      <c r="W208" s="199">
        <f t="shared" si="649"/>
        <v>132.5345075253</v>
      </c>
    </row>
    <row r="209" spans="1:23">
      <c r="A209" s="262"/>
      <c r="B209" s="24" t="s">
        <v>143</v>
      </c>
      <c r="C209" s="27">
        <v>0</v>
      </c>
      <c r="D209" s="9">
        <v>2.0853307679137227</v>
      </c>
      <c r="E209" s="9">
        <v>0</v>
      </c>
      <c r="F209" s="9">
        <v>4.1706615358274455</v>
      </c>
      <c r="G209" s="9">
        <v>18.767976911223506</v>
      </c>
      <c r="H209" s="9">
        <v>32.322626902662705</v>
      </c>
      <c r="I209" s="199">
        <v>57.346596117627378</v>
      </c>
      <c r="J209" s="205">
        <v>0</v>
      </c>
      <c r="K209" s="9">
        <v>0</v>
      </c>
      <c r="L209" s="9">
        <v>0</v>
      </c>
      <c r="M209" s="9">
        <v>0</v>
      </c>
      <c r="N209" s="9">
        <v>40.990819671206069</v>
      </c>
      <c r="O209" s="9">
        <v>34.918105645842203</v>
      </c>
      <c r="P209" s="199">
        <v>75.908925317048272</v>
      </c>
      <c r="Q209" s="205">
        <f t="shared" si="650"/>
        <v>0</v>
      </c>
      <c r="R209" s="9">
        <f t="shared" si="644"/>
        <v>2.0853307679137227</v>
      </c>
      <c r="S209" s="9">
        <f t="shared" si="645"/>
        <v>0</v>
      </c>
      <c r="T209" s="9">
        <f t="shared" si="646"/>
        <v>4.1706615358274455</v>
      </c>
      <c r="U209" s="9">
        <f t="shared" si="647"/>
        <v>59.758796582429575</v>
      </c>
      <c r="V209" s="9">
        <f t="shared" si="648"/>
        <v>67.240732548504909</v>
      </c>
      <c r="W209" s="199">
        <f t="shared" si="649"/>
        <v>133.25552143467564</v>
      </c>
    </row>
    <row r="210" spans="1:23" ht="14.25" thickBot="1">
      <c r="A210" s="262"/>
      <c r="B210" s="64" t="s">
        <v>14</v>
      </c>
      <c r="C210" s="216">
        <f>SUM(C204:C209)</f>
        <v>0</v>
      </c>
      <c r="D210" s="217">
        <f t="shared" ref="D210" si="651">SUM(D204:D209)</f>
        <v>3.6252676520857481</v>
      </c>
      <c r="E210" s="217">
        <f t="shared" ref="E210" si="652">SUM(E204:E209)</f>
        <v>2.1225503626056073</v>
      </c>
      <c r="F210" s="217">
        <f t="shared" ref="F210" si="653">SUM(F204:F209)</f>
        <v>11.191248758721304</v>
      </c>
      <c r="G210" s="217">
        <f t="shared" ref="G210" si="654">SUM(G204:G209)</f>
        <v>133.51036489889924</v>
      </c>
      <c r="H210" s="217">
        <f t="shared" ref="H210" si="655">SUM(H204:H209)</f>
        <v>166.33913524166968</v>
      </c>
      <c r="I210" s="218">
        <f t="shared" ref="I210" si="656">SUM(I204:I209)</f>
        <v>316.78856691398158</v>
      </c>
      <c r="J210" s="219">
        <f t="shared" ref="J210" si="657">SUM(J204:J209)</f>
        <v>0</v>
      </c>
      <c r="K210" s="217">
        <f t="shared" ref="K210" si="658">SUM(K204:K209)</f>
        <v>0</v>
      </c>
      <c r="L210" s="217">
        <f t="shared" ref="L210" si="659">SUM(L204:L209)</f>
        <v>1.325409509066461</v>
      </c>
      <c r="M210" s="217">
        <f t="shared" ref="M210" si="660">SUM(M204:M209)</f>
        <v>19.165489004678328</v>
      </c>
      <c r="N210" s="217">
        <f t="shared" ref="N210" si="661">SUM(N204:N209)</f>
        <v>170.84553227568711</v>
      </c>
      <c r="O210" s="217">
        <f t="shared" ref="O210" si="662">SUM(O204:O209)</f>
        <v>233.74300763974622</v>
      </c>
      <c r="P210" s="218">
        <f t="shared" ref="P210" si="663">SUM(P204:P209)</f>
        <v>425.07943842917808</v>
      </c>
      <c r="Q210" s="219">
        <f t="shared" ref="Q210" si="664">SUM(Q204:Q209)</f>
        <v>0</v>
      </c>
      <c r="R210" s="217">
        <f t="shared" ref="R210" si="665">SUM(R204:R209)</f>
        <v>3.6252676520857481</v>
      </c>
      <c r="S210" s="217">
        <f t="shared" ref="S210" si="666">SUM(S204:S209)</f>
        <v>3.4479598716720683</v>
      </c>
      <c r="T210" s="217">
        <f t="shared" ref="T210" si="667">SUM(T204:T209)</f>
        <v>30.356737763399629</v>
      </c>
      <c r="U210" s="217">
        <f t="shared" ref="U210" si="668">SUM(U204:U209)</f>
        <v>304.35589717458635</v>
      </c>
      <c r="V210" s="217">
        <f t="shared" ref="V210" si="669">SUM(V204:V209)</f>
        <v>400.0821428814159</v>
      </c>
      <c r="W210" s="218">
        <f t="shared" ref="W210" si="670">SUM(W204:W209)</f>
        <v>741.86800534315978</v>
      </c>
    </row>
    <row r="211" spans="1:23">
      <c r="A211" s="261" t="s">
        <v>3</v>
      </c>
      <c r="B211" s="139" t="s">
        <v>138</v>
      </c>
      <c r="C211" s="220">
        <f>C183+C190+C197+C204</f>
        <v>0</v>
      </c>
      <c r="D211" s="221">
        <f t="shared" ref="D211:P211" si="671">D183+D190+D197+D204</f>
        <v>1.2557108626856119</v>
      </c>
      <c r="E211" s="221">
        <f t="shared" si="671"/>
        <v>1.2557108626856119</v>
      </c>
      <c r="F211" s="221">
        <f t="shared" si="671"/>
        <v>3.7531007292179024</v>
      </c>
      <c r="G211" s="221">
        <f t="shared" si="671"/>
        <v>52.847367159066366</v>
      </c>
      <c r="H211" s="221">
        <f t="shared" si="671"/>
        <v>60.640869872861501</v>
      </c>
      <c r="I211" s="222">
        <f t="shared" si="671"/>
        <v>119.75275948651699</v>
      </c>
      <c r="J211" s="223">
        <f t="shared" si="671"/>
        <v>0</v>
      </c>
      <c r="K211" s="221">
        <f t="shared" si="671"/>
        <v>0</v>
      </c>
      <c r="L211" s="221">
        <f t="shared" si="671"/>
        <v>0.84633750587062662</v>
      </c>
      <c r="M211" s="221">
        <f t="shared" si="671"/>
        <v>4.5403720026532257</v>
      </c>
      <c r="N211" s="221">
        <f t="shared" si="671"/>
        <v>63.432411478603285</v>
      </c>
      <c r="O211" s="221">
        <f t="shared" si="671"/>
        <v>86.401268229886256</v>
      </c>
      <c r="P211" s="222">
        <f t="shared" si="671"/>
        <v>155.22038921701341</v>
      </c>
      <c r="Q211" s="215">
        <f>C211+J211</f>
        <v>0</v>
      </c>
      <c r="R211" s="49">
        <f t="shared" ref="R211:R216" si="672">D211+K211</f>
        <v>1.2557108626856119</v>
      </c>
      <c r="S211" s="49">
        <f t="shared" ref="S211:S216" si="673">E211+L211</f>
        <v>2.1020483685562388</v>
      </c>
      <c r="T211" s="49">
        <f t="shared" ref="T211:T216" si="674">F211+M211</f>
        <v>8.2934727318711285</v>
      </c>
      <c r="U211" s="49">
        <f t="shared" ref="U211:U216" si="675">G211+N211</f>
        <v>116.27977863766965</v>
      </c>
      <c r="V211" s="49">
        <f t="shared" ref="V211:V216" si="676">H211+O211</f>
        <v>147.04213810274774</v>
      </c>
      <c r="W211" s="214">
        <f t="shared" ref="W211:W216" si="677">I211+P211</f>
        <v>274.9731487035304</v>
      </c>
    </row>
    <row r="212" spans="1:23">
      <c r="A212" s="262"/>
      <c r="B212" s="24" t="s">
        <v>139</v>
      </c>
      <c r="C212" s="200">
        <f t="shared" ref="C212:P212" si="678">C184+C191+C198+C205</f>
        <v>0</v>
      </c>
      <c r="D212" s="198">
        <f t="shared" si="678"/>
        <v>0</v>
      </c>
      <c r="E212" s="198">
        <f t="shared" si="678"/>
        <v>1.8182342137111824</v>
      </c>
      <c r="F212" s="198">
        <f t="shared" si="678"/>
        <v>7.9378680136254216</v>
      </c>
      <c r="G212" s="198">
        <f t="shared" si="678"/>
        <v>72.73567917982453</v>
      </c>
      <c r="H212" s="198">
        <f t="shared" si="678"/>
        <v>87.14573744467728</v>
      </c>
      <c r="I212" s="201">
        <f t="shared" si="678"/>
        <v>169.63751885183842</v>
      </c>
      <c r="J212" s="206">
        <f t="shared" si="678"/>
        <v>1.3699472905845971</v>
      </c>
      <c r="K212" s="198">
        <f t="shared" si="678"/>
        <v>1.074984278654495</v>
      </c>
      <c r="L212" s="198">
        <f t="shared" si="678"/>
        <v>0</v>
      </c>
      <c r="M212" s="198">
        <f t="shared" si="678"/>
        <v>10.855986584410122</v>
      </c>
      <c r="N212" s="198">
        <f t="shared" si="678"/>
        <v>80.950494567577636</v>
      </c>
      <c r="O212" s="198">
        <f t="shared" si="678"/>
        <v>112.15463530775781</v>
      </c>
      <c r="P212" s="201">
        <f t="shared" si="678"/>
        <v>206.40604802898466</v>
      </c>
      <c r="Q212" s="205">
        <f t="shared" ref="Q212:Q216" si="679">C212+J212</f>
        <v>1.3699472905845971</v>
      </c>
      <c r="R212" s="9">
        <f t="shared" si="672"/>
        <v>1.074984278654495</v>
      </c>
      <c r="S212" s="9">
        <f t="shared" si="673"/>
        <v>1.8182342137111824</v>
      </c>
      <c r="T212" s="9">
        <f t="shared" si="674"/>
        <v>18.793854598035544</v>
      </c>
      <c r="U212" s="9">
        <f t="shared" si="675"/>
        <v>153.68617374740217</v>
      </c>
      <c r="V212" s="9">
        <f t="shared" si="676"/>
        <v>199.30037275243509</v>
      </c>
      <c r="W212" s="199">
        <f t="shared" si="677"/>
        <v>376.04356688082305</v>
      </c>
    </row>
    <row r="213" spans="1:23">
      <c r="A213" s="262"/>
      <c r="B213" s="24" t="s">
        <v>140</v>
      </c>
      <c r="C213" s="200">
        <f t="shared" ref="C213:P213" si="680">C185+C192+C199+C206</f>
        <v>0</v>
      </c>
      <c r="D213" s="198">
        <f t="shared" si="680"/>
        <v>0</v>
      </c>
      <c r="E213" s="198">
        <f t="shared" si="680"/>
        <v>4.5288696586362951</v>
      </c>
      <c r="F213" s="198">
        <f t="shared" si="680"/>
        <v>4.4909980049544815</v>
      </c>
      <c r="G213" s="198">
        <f t="shared" si="680"/>
        <v>88.124728484101766</v>
      </c>
      <c r="H213" s="198">
        <f t="shared" si="680"/>
        <v>87.40235543096918</v>
      </c>
      <c r="I213" s="201">
        <f t="shared" si="680"/>
        <v>184.54695157866172</v>
      </c>
      <c r="J213" s="206">
        <f t="shared" si="680"/>
        <v>0</v>
      </c>
      <c r="K213" s="198">
        <f t="shared" si="680"/>
        <v>0</v>
      </c>
      <c r="L213" s="198">
        <f t="shared" si="680"/>
        <v>2.5009345302584132</v>
      </c>
      <c r="M213" s="198">
        <f t="shared" si="680"/>
        <v>13.91268355163951</v>
      </c>
      <c r="N213" s="198">
        <f t="shared" si="680"/>
        <v>81.003392917961946</v>
      </c>
      <c r="O213" s="198">
        <f t="shared" si="680"/>
        <v>120.6915767407597</v>
      </c>
      <c r="P213" s="201">
        <f t="shared" si="680"/>
        <v>218.10858774061956</v>
      </c>
      <c r="Q213" s="205">
        <f t="shared" si="679"/>
        <v>0</v>
      </c>
      <c r="R213" s="9">
        <f t="shared" si="672"/>
        <v>0</v>
      </c>
      <c r="S213" s="9">
        <f t="shared" si="673"/>
        <v>7.0298041888947083</v>
      </c>
      <c r="T213" s="9">
        <f t="shared" si="674"/>
        <v>18.403681556593991</v>
      </c>
      <c r="U213" s="9">
        <f t="shared" si="675"/>
        <v>169.1281214020637</v>
      </c>
      <c r="V213" s="9">
        <f t="shared" si="676"/>
        <v>208.09393217172888</v>
      </c>
      <c r="W213" s="199">
        <f t="shared" si="677"/>
        <v>402.65553931928127</v>
      </c>
    </row>
    <row r="214" spans="1:23">
      <c r="A214" s="262"/>
      <c r="B214" s="24" t="s">
        <v>141</v>
      </c>
      <c r="C214" s="200">
        <f t="shared" ref="C214:P214" si="681">C186+C193+C200+C207</f>
        <v>1.2450828349243206</v>
      </c>
      <c r="D214" s="198">
        <f t="shared" si="681"/>
        <v>1.5399368841720256</v>
      </c>
      <c r="E214" s="198">
        <f t="shared" si="681"/>
        <v>1.3524515044652767</v>
      </c>
      <c r="F214" s="198">
        <f t="shared" si="681"/>
        <v>6.8468642756812166</v>
      </c>
      <c r="G214" s="198">
        <f t="shared" si="681"/>
        <v>60.763995990130546</v>
      </c>
      <c r="H214" s="198">
        <f t="shared" si="681"/>
        <v>83.218168993040933</v>
      </c>
      <c r="I214" s="201">
        <f t="shared" si="681"/>
        <v>154.96650048241432</v>
      </c>
      <c r="J214" s="206">
        <f t="shared" si="681"/>
        <v>0.95342133701055087</v>
      </c>
      <c r="K214" s="198">
        <f t="shared" si="681"/>
        <v>0</v>
      </c>
      <c r="L214" s="198">
        <f t="shared" si="681"/>
        <v>0</v>
      </c>
      <c r="M214" s="198">
        <f t="shared" si="681"/>
        <v>8.8513317013672435</v>
      </c>
      <c r="N214" s="198">
        <f t="shared" si="681"/>
        <v>74.220726796109176</v>
      </c>
      <c r="O214" s="198">
        <f t="shared" si="681"/>
        <v>112.54261609014782</v>
      </c>
      <c r="P214" s="201">
        <f t="shared" si="681"/>
        <v>196.56809592463478</v>
      </c>
      <c r="Q214" s="205">
        <f t="shared" si="679"/>
        <v>2.1985041719348715</v>
      </c>
      <c r="R214" s="9">
        <f t="shared" si="672"/>
        <v>1.5399368841720256</v>
      </c>
      <c r="S214" s="9">
        <f t="shared" si="673"/>
        <v>1.3524515044652767</v>
      </c>
      <c r="T214" s="9">
        <f t="shared" si="674"/>
        <v>15.69819597704846</v>
      </c>
      <c r="U214" s="9">
        <f t="shared" si="675"/>
        <v>134.98472278623973</v>
      </c>
      <c r="V214" s="9">
        <f t="shared" si="676"/>
        <v>195.76078508318875</v>
      </c>
      <c r="W214" s="199">
        <f t="shared" si="677"/>
        <v>351.53459640704909</v>
      </c>
    </row>
    <row r="215" spans="1:23">
      <c r="A215" s="262"/>
      <c r="B215" s="24" t="s">
        <v>142</v>
      </c>
      <c r="C215" s="200">
        <f t="shared" ref="C215:P215" si="682">C187+C194+C201+C208</f>
        <v>0.93884440248364476</v>
      </c>
      <c r="D215" s="198">
        <f t="shared" si="682"/>
        <v>1.3964744171374128</v>
      </c>
      <c r="E215" s="198">
        <f t="shared" si="682"/>
        <v>3.9428186745458866</v>
      </c>
      <c r="F215" s="198">
        <f t="shared" si="682"/>
        <v>16.459803502304965</v>
      </c>
      <c r="G215" s="198">
        <f t="shared" si="682"/>
        <v>78.184732703586491</v>
      </c>
      <c r="H215" s="198">
        <f t="shared" si="682"/>
        <v>84.455424474617686</v>
      </c>
      <c r="I215" s="201">
        <f t="shared" si="682"/>
        <v>185.3780981746761</v>
      </c>
      <c r="J215" s="206">
        <f t="shared" si="682"/>
        <v>0</v>
      </c>
      <c r="K215" s="198">
        <f t="shared" si="682"/>
        <v>1.0163009825291549</v>
      </c>
      <c r="L215" s="198">
        <f t="shared" si="682"/>
        <v>1.8560367021589546</v>
      </c>
      <c r="M215" s="198">
        <f t="shared" si="682"/>
        <v>7.3526969517918683</v>
      </c>
      <c r="N215" s="198">
        <f t="shared" si="682"/>
        <v>78.325547596463025</v>
      </c>
      <c r="O215" s="198">
        <f t="shared" si="682"/>
        <v>128.31553561337691</v>
      </c>
      <c r="P215" s="201">
        <f t="shared" si="682"/>
        <v>216.86611784631992</v>
      </c>
      <c r="Q215" s="205">
        <f t="shared" si="679"/>
        <v>0.93884440248364476</v>
      </c>
      <c r="R215" s="9">
        <f t="shared" si="672"/>
        <v>2.4127753996665677</v>
      </c>
      <c r="S215" s="9">
        <f t="shared" si="673"/>
        <v>5.7988553767048412</v>
      </c>
      <c r="T215" s="9">
        <f t="shared" si="674"/>
        <v>23.812500454096835</v>
      </c>
      <c r="U215" s="9">
        <f t="shared" si="675"/>
        <v>156.51028030004952</v>
      </c>
      <c r="V215" s="9">
        <f t="shared" si="676"/>
        <v>212.77096008799458</v>
      </c>
      <c r="W215" s="199">
        <f t="shared" si="677"/>
        <v>402.24421602099602</v>
      </c>
    </row>
    <row r="216" spans="1:23">
      <c r="A216" s="262"/>
      <c r="B216" s="24" t="s">
        <v>143</v>
      </c>
      <c r="C216" s="200">
        <f t="shared" ref="C216:P216" si="683">C188+C195+C202+C209</f>
        <v>0</v>
      </c>
      <c r="D216" s="198">
        <f t="shared" si="683"/>
        <v>2.0853307679137227</v>
      </c>
      <c r="E216" s="198">
        <f t="shared" si="683"/>
        <v>2.8897076209038861</v>
      </c>
      <c r="F216" s="198">
        <f t="shared" si="683"/>
        <v>15.313765416309195</v>
      </c>
      <c r="G216" s="198">
        <f t="shared" si="683"/>
        <v>86.205221690478169</v>
      </c>
      <c r="H216" s="198">
        <f t="shared" si="683"/>
        <v>87.74827831555254</v>
      </c>
      <c r="I216" s="201">
        <f t="shared" si="683"/>
        <v>194.24230381115748</v>
      </c>
      <c r="J216" s="206">
        <f t="shared" si="683"/>
        <v>0</v>
      </c>
      <c r="K216" s="198">
        <f t="shared" si="683"/>
        <v>0</v>
      </c>
      <c r="L216" s="198">
        <f t="shared" si="683"/>
        <v>4.1938961242326078</v>
      </c>
      <c r="M216" s="198">
        <f t="shared" si="683"/>
        <v>4.5513976498795365</v>
      </c>
      <c r="N216" s="198">
        <f t="shared" si="683"/>
        <v>108.48339059541898</v>
      </c>
      <c r="O216" s="198">
        <f t="shared" si="683"/>
        <v>115.03827655765666</v>
      </c>
      <c r="P216" s="201">
        <f t="shared" si="683"/>
        <v>232.26696092718777</v>
      </c>
      <c r="Q216" s="205">
        <f t="shared" si="679"/>
        <v>0</v>
      </c>
      <c r="R216" s="9">
        <f t="shared" si="672"/>
        <v>2.0853307679137227</v>
      </c>
      <c r="S216" s="9">
        <f t="shared" si="673"/>
        <v>7.0836037451364939</v>
      </c>
      <c r="T216" s="9">
        <f t="shared" si="674"/>
        <v>19.865163066188732</v>
      </c>
      <c r="U216" s="9">
        <f t="shared" si="675"/>
        <v>194.68861228589714</v>
      </c>
      <c r="V216" s="9">
        <f t="shared" si="676"/>
        <v>202.78655487320918</v>
      </c>
      <c r="W216" s="199">
        <f t="shared" si="677"/>
        <v>426.50926473834522</v>
      </c>
    </row>
    <row r="217" spans="1:23" ht="14.25" thickBot="1">
      <c r="A217" s="263"/>
      <c r="B217" s="56" t="s">
        <v>14</v>
      </c>
      <c r="C217" s="202">
        <f>SUM(C211:C216)</f>
        <v>2.1839272374079655</v>
      </c>
      <c r="D217" s="203">
        <f t="shared" ref="D217" si="684">SUM(D211:D216)</f>
        <v>6.2774529319087735</v>
      </c>
      <c r="E217" s="203">
        <f t="shared" ref="E217" si="685">SUM(E211:E216)</f>
        <v>15.787792534948139</v>
      </c>
      <c r="F217" s="203">
        <f t="shared" ref="F217" si="686">SUM(F211:F216)</f>
        <v>54.802399942093182</v>
      </c>
      <c r="G217" s="203">
        <f t="shared" ref="G217" si="687">SUM(G211:G216)</f>
        <v>438.86172520718787</v>
      </c>
      <c r="H217" s="203">
        <f t="shared" ref="H217" si="688">SUM(H211:H216)</f>
        <v>490.61083453171909</v>
      </c>
      <c r="I217" s="204">
        <f t="shared" ref="I217" si="689">SUM(I211:I216)</f>
        <v>1008.524132385265</v>
      </c>
      <c r="J217" s="207">
        <f t="shared" ref="J217" si="690">SUM(J211:J216)</f>
        <v>2.3233686275951477</v>
      </c>
      <c r="K217" s="203">
        <f t="shared" ref="K217" si="691">SUM(K211:K216)</f>
        <v>2.0912852611836499</v>
      </c>
      <c r="L217" s="203">
        <f t="shared" ref="L217" si="692">SUM(L211:L216)</f>
        <v>9.3972048625206028</v>
      </c>
      <c r="M217" s="203">
        <f t="shared" ref="M217" si="693">SUM(M211:M216)</f>
        <v>50.064468441741511</v>
      </c>
      <c r="N217" s="203">
        <f t="shared" ref="N217" si="694">SUM(N211:N216)</f>
        <v>486.41596395213406</v>
      </c>
      <c r="O217" s="203">
        <f t="shared" ref="O217" si="695">SUM(O211:O216)</f>
        <v>675.14390853958514</v>
      </c>
      <c r="P217" s="204">
        <f t="shared" ref="P217" si="696">SUM(P211:P216)</f>
        <v>1225.4361996847601</v>
      </c>
      <c r="Q217" s="207">
        <f t="shared" ref="Q217" si="697">SUM(Q211:Q216)</f>
        <v>4.5072958650031136</v>
      </c>
      <c r="R217" s="203">
        <f t="shared" ref="R217" si="698">SUM(R211:R216)</f>
        <v>8.3687381930924225</v>
      </c>
      <c r="S217" s="203">
        <f t="shared" ref="S217" si="699">SUM(S211:S216)</f>
        <v>25.184997397468742</v>
      </c>
      <c r="T217" s="203">
        <f t="shared" ref="T217" si="700">SUM(T211:T216)</f>
        <v>104.86686838383469</v>
      </c>
      <c r="U217" s="203">
        <f t="shared" ref="U217" si="701">SUM(U211:U216)</f>
        <v>925.27768915932188</v>
      </c>
      <c r="V217" s="203">
        <f t="shared" ref="V217" si="702">SUM(V211:V216)</f>
        <v>1165.7547430713043</v>
      </c>
      <c r="W217" s="204">
        <f t="shared" ref="W217" si="703">SUM(W211:W216)</f>
        <v>2233.9603320700253</v>
      </c>
    </row>
    <row r="218" spans="1:23" ht="14.25" thickBot="1">
      <c r="I218" s="154"/>
      <c r="P218" s="197" t="s">
        <v>145</v>
      </c>
      <c r="Q218" s="226">
        <f>Q217/$W217*100</f>
        <v>0.20176257386032354</v>
      </c>
      <c r="R218" s="227">
        <f t="shared" ref="R218" si="704">R217/$W217*100</f>
        <v>0.37461444918933762</v>
      </c>
      <c r="S218" s="227">
        <f t="shared" ref="S218" si="705">S217/$W217*100</f>
        <v>1.1273699463647995</v>
      </c>
      <c r="T218" s="227">
        <f t="shared" ref="T218" si="706">T217/$W217*100</f>
        <v>4.6942135398914298</v>
      </c>
      <c r="U218" s="224">
        <f t="shared" ref="U218" si="707">U217/$W217*100</f>
        <v>41.418716164129201</v>
      </c>
      <c r="V218" s="224">
        <f t="shared" ref="V218" si="708">V217/$W217*100</f>
        <v>52.183323326564903</v>
      </c>
      <c r="W218" s="225">
        <f>SUM(Q218:V218)</f>
        <v>100</v>
      </c>
    </row>
    <row r="219" spans="1:23" ht="14.25" thickBot="1"/>
    <row r="220" spans="1:23" ht="14.25" thickBot="1">
      <c r="Q220" s="192">
        <f>SUM(Q217:T217)/(W217-V217)*100</f>
        <v>13.38018648389323</v>
      </c>
      <c r="R220" t="s">
        <v>147</v>
      </c>
      <c r="S220" t="s">
        <v>148</v>
      </c>
    </row>
    <row r="224" spans="1:23" ht="14.25" thickBot="1">
      <c r="A224" t="s">
        <v>154</v>
      </c>
      <c r="P224" s="197" t="s">
        <v>26</v>
      </c>
    </row>
    <row r="225" spans="1:23">
      <c r="A225" s="267"/>
      <c r="B225" s="306"/>
      <c r="C225" s="298" t="s">
        <v>4</v>
      </c>
      <c r="D225" s="303"/>
      <c r="E225" s="303"/>
      <c r="F225" s="303"/>
      <c r="G225" s="303"/>
      <c r="H225" s="303"/>
      <c r="I225" s="304"/>
      <c r="J225" s="305" t="s">
        <v>18</v>
      </c>
      <c r="K225" s="303"/>
      <c r="L225" s="303"/>
      <c r="M225" s="303"/>
      <c r="N225" s="303"/>
      <c r="O225" s="303"/>
      <c r="P225" s="304"/>
      <c r="Q225" s="305" t="s">
        <v>3</v>
      </c>
      <c r="R225" s="303"/>
      <c r="S225" s="303"/>
      <c r="T225" s="303"/>
      <c r="U225" s="303"/>
      <c r="V225" s="303"/>
      <c r="W225" s="304"/>
    </row>
    <row r="226" spans="1:23" ht="23.25" thickBot="1">
      <c r="A226" s="269"/>
      <c r="B226" s="271"/>
      <c r="C226" s="208" t="s">
        <v>131</v>
      </c>
      <c r="D226" s="209" t="s">
        <v>132</v>
      </c>
      <c r="E226" s="209" t="s">
        <v>133</v>
      </c>
      <c r="F226" s="209" t="s">
        <v>134</v>
      </c>
      <c r="G226" s="209" t="s">
        <v>135</v>
      </c>
      <c r="H226" s="209" t="s">
        <v>136</v>
      </c>
      <c r="I226" s="210" t="s">
        <v>137</v>
      </c>
      <c r="J226" s="211" t="s">
        <v>131</v>
      </c>
      <c r="K226" s="209" t="s">
        <v>132</v>
      </c>
      <c r="L226" s="209" t="s">
        <v>133</v>
      </c>
      <c r="M226" s="209" t="s">
        <v>134</v>
      </c>
      <c r="N226" s="209" t="s">
        <v>135</v>
      </c>
      <c r="O226" s="209" t="s">
        <v>136</v>
      </c>
      <c r="P226" s="210" t="s">
        <v>137</v>
      </c>
      <c r="Q226" s="211" t="s">
        <v>131</v>
      </c>
      <c r="R226" s="209" t="s">
        <v>132</v>
      </c>
      <c r="S226" s="209" t="s">
        <v>133</v>
      </c>
      <c r="T226" s="209" t="s">
        <v>134</v>
      </c>
      <c r="U226" s="209" t="s">
        <v>135</v>
      </c>
      <c r="V226" s="209" t="s">
        <v>136</v>
      </c>
      <c r="W226" s="210" t="s">
        <v>137</v>
      </c>
    </row>
    <row r="227" spans="1:23">
      <c r="A227" s="261" t="s">
        <v>5</v>
      </c>
      <c r="B227" s="139" t="s">
        <v>138</v>
      </c>
      <c r="C227" s="38">
        <v>0</v>
      </c>
      <c r="D227" s="49">
        <v>0</v>
      </c>
      <c r="E227" s="49">
        <v>0</v>
      </c>
      <c r="F227" s="49">
        <v>0</v>
      </c>
      <c r="G227" s="49">
        <v>2.3266415116594832</v>
      </c>
      <c r="H227" s="49">
        <v>1.2528069678166449</v>
      </c>
      <c r="I227" s="214">
        <v>3.5794484794761283</v>
      </c>
      <c r="J227" s="215">
        <v>0</v>
      </c>
      <c r="K227" s="49">
        <v>0</v>
      </c>
      <c r="L227" s="49">
        <v>0</v>
      </c>
      <c r="M227" s="49">
        <v>0</v>
      </c>
      <c r="N227" s="49">
        <v>2.9738165102500265</v>
      </c>
      <c r="O227" s="49">
        <v>1.2581531389519345</v>
      </c>
      <c r="P227" s="214">
        <v>4.2319696492019609</v>
      </c>
      <c r="Q227" s="215">
        <f>C227+J227</f>
        <v>0</v>
      </c>
      <c r="R227" s="49">
        <f t="shared" ref="R227:R232" si="709">D227+K227</f>
        <v>0</v>
      </c>
      <c r="S227" s="49">
        <f t="shared" ref="S227:S232" si="710">E227+L227</f>
        <v>0</v>
      </c>
      <c r="T227" s="49">
        <f t="shared" ref="T227:T232" si="711">F227+M227</f>
        <v>0</v>
      </c>
      <c r="U227" s="49">
        <f t="shared" ref="U227:U232" si="712">G227+N227</f>
        <v>5.3004580219095097</v>
      </c>
      <c r="V227" s="49">
        <f t="shared" ref="V227:V232" si="713">H227+O227</f>
        <v>2.5109601067685796</v>
      </c>
      <c r="W227" s="214">
        <f t="shared" ref="W227:W232" si="714">I227+P227</f>
        <v>7.8114181286780893</v>
      </c>
    </row>
    <row r="228" spans="1:23">
      <c r="A228" s="262"/>
      <c r="B228" s="24" t="s">
        <v>139</v>
      </c>
      <c r="C228" s="27">
        <v>0</v>
      </c>
      <c r="D228" s="9">
        <v>0</v>
      </c>
      <c r="E228" s="9">
        <v>0</v>
      </c>
      <c r="F228" s="9">
        <v>0.23775977720513355</v>
      </c>
      <c r="G228" s="9">
        <v>1.9020782176410684</v>
      </c>
      <c r="H228" s="9">
        <v>2.6153575492564691</v>
      </c>
      <c r="I228" s="199">
        <v>4.755195544102671</v>
      </c>
      <c r="J228" s="205">
        <v>0.12953622377732993</v>
      </c>
      <c r="K228" s="9">
        <v>0</v>
      </c>
      <c r="L228" s="9">
        <v>0</v>
      </c>
      <c r="M228" s="9">
        <v>0.12953622377732993</v>
      </c>
      <c r="N228" s="9">
        <v>3.4974780419879079</v>
      </c>
      <c r="O228" s="9">
        <v>2.5907244755465983</v>
      </c>
      <c r="P228" s="199">
        <v>6.3472749650891664</v>
      </c>
      <c r="Q228" s="205">
        <f t="shared" ref="Q228:Q232" si="715">C228+J228</f>
        <v>0.12953622377732993</v>
      </c>
      <c r="R228" s="9">
        <f t="shared" si="709"/>
        <v>0</v>
      </c>
      <c r="S228" s="9">
        <f t="shared" si="710"/>
        <v>0</v>
      </c>
      <c r="T228" s="9">
        <f t="shared" si="711"/>
        <v>0.36729600098246351</v>
      </c>
      <c r="U228" s="9">
        <f t="shared" si="712"/>
        <v>5.3995562596289766</v>
      </c>
      <c r="V228" s="9">
        <f t="shared" si="713"/>
        <v>5.2060820248030675</v>
      </c>
      <c r="W228" s="199">
        <f t="shared" si="714"/>
        <v>11.102470509191837</v>
      </c>
    </row>
    <row r="229" spans="1:23">
      <c r="A229" s="262"/>
      <c r="B229" s="24" t="s">
        <v>140</v>
      </c>
      <c r="C229" s="27">
        <v>0</v>
      </c>
      <c r="D229" s="9">
        <v>0</v>
      </c>
      <c r="E229" s="9">
        <v>0</v>
      </c>
      <c r="F229" s="9">
        <v>0.32164058710689403</v>
      </c>
      <c r="G229" s="9">
        <v>3.5380464581758342</v>
      </c>
      <c r="H229" s="9">
        <v>3.2164058710689405</v>
      </c>
      <c r="I229" s="199">
        <v>7.0760929163516693</v>
      </c>
      <c r="J229" s="205">
        <v>0</v>
      </c>
      <c r="K229" s="9">
        <v>0</v>
      </c>
      <c r="L229" s="9">
        <v>0.20013508339984395</v>
      </c>
      <c r="M229" s="9">
        <v>0.40027016679968791</v>
      </c>
      <c r="N229" s="9">
        <v>4.8032420015962547</v>
      </c>
      <c r="O229" s="9">
        <v>4.402971834796567</v>
      </c>
      <c r="P229" s="199">
        <v>9.8066190865923524</v>
      </c>
      <c r="Q229" s="205">
        <f t="shared" si="715"/>
        <v>0</v>
      </c>
      <c r="R229" s="9">
        <f t="shared" si="709"/>
        <v>0</v>
      </c>
      <c r="S229" s="9">
        <f t="shared" si="710"/>
        <v>0.20013508339984395</v>
      </c>
      <c r="T229" s="9">
        <f t="shared" si="711"/>
        <v>0.72191075390658188</v>
      </c>
      <c r="U229" s="9">
        <f t="shared" si="712"/>
        <v>8.3412884597720893</v>
      </c>
      <c r="V229" s="9">
        <f t="shared" si="713"/>
        <v>7.6193777058655074</v>
      </c>
      <c r="W229" s="199">
        <f t="shared" si="714"/>
        <v>16.882712002944022</v>
      </c>
    </row>
    <row r="230" spans="1:23">
      <c r="A230" s="262"/>
      <c r="B230" s="24" t="s">
        <v>141</v>
      </c>
      <c r="C230" s="27">
        <v>0</v>
      </c>
      <c r="D230" s="9">
        <v>0</v>
      </c>
      <c r="E230" s="9">
        <v>0</v>
      </c>
      <c r="F230" s="9">
        <v>0</v>
      </c>
      <c r="G230" s="9">
        <v>4.3845476454190475</v>
      </c>
      <c r="H230" s="9">
        <v>2.411501204980476</v>
      </c>
      <c r="I230" s="199">
        <v>6.796048850399524</v>
      </c>
      <c r="J230" s="205">
        <v>0.15741593285283506</v>
      </c>
      <c r="K230" s="9">
        <v>0.15741593285283506</v>
      </c>
      <c r="L230" s="9">
        <v>0</v>
      </c>
      <c r="M230" s="9">
        <v>0</v>
      </c>
      <c r="N230" s="9">
        <v>5.3521417169963925</v>
      </c>
      <c r="O230" s="9">
        <v>3.4631505227623713</v>
      </c>
      <c r="P230" s="199">
        <v>9.130124105464434</v>
      </c>
      <c r="Q230" s="205">
        <f t="shared" si="715"/>
        <v>0.15741593285283506</v>
      </c>
      <c r="R230" s="9">
        <f t="shared" si="709"/>
        <v>0.15741593285283506</v>
      </c>
      <c r="S230" s="9">
        <f t="shared" si="710"/>
        <v>0</v>
      </c>
      <c r="T230" s="9">
        <f t="shared" si="711"/>
        <v>0</v>
      </c>
      <c r="U230" s="9">
        <f t="shared" si="712"/>
        <v>9.73668936241544</v>
      </c>
      <c r="V230" s="9">
        <f t="shared" si="713"/>
        <v>5.8746517277428474</v>
      </c>
      <c r="W230" s="199">
        <f t="shared" si="714"/>
        <v>15.926172955863958</v>
      </c>
    </row>
    <row r="231" spans="1:23">
      <c r="A231" s="262"/>
      <c r="B231" s="24" t="s">
        <v>142</v>
      </c>
      <c r="C231" s="27">
        <v>0</v>
      </c>
      <c r="D231" s="9">
        <v>0</v>
      </c>
      <c r="E231" s="9">
        <v>0</v>
      </c>
      <c r="F231" s="9">
        <v>1.0807558001698432</v>
      </c>
      <c r="G231" s="9">
        <v>6.4845348010190591</v>
      </c>
      <c r="H231" s="9">
        <v>3.5124563505519903</v>
      </c>
      <c r="I231" s="199">
        <v>11.077746951740892</v>
      </c>
      <c r="J231" s="205">
        <v>0</v>
      </c>
      <c r="K231" s="9">
        <v>0</v>
      </c>
      <c r="L231" s="9">
        <v>0</v>
      </c>
      <c r="M231" s="9">
        <v>1.209893012311805</v>
      </c>
      <c r="N231" s="9">
        <v>7.9852938812579142</v>
      </c>
      <c r="O231" s="9">
        <v>5.0815506517095814</v>
      </c>
      <c r="P231" s="199">
        <v>14.2767375452793</v>
      </c>
      <c r="Q231" s="205">
        <f t="shared" si="715"/>
        <v>0</v>
      </c>
      <c r="R231" s="9">
        <f t="shared" si="709"/>
        <v>0</v>
      </c>
      <c r="S231" s="9">
        <f t="shared" si="710"/>
        <v>0</v>
      </c>
      <c r="T231" s="9">
        <f t="shared" si="711"/>
        <v>2.2906488124816482</v>
      </c>
      <c r="U231" s="9">
        <f t="shared" si="712"/>
        <v>14.469828682276972</v>
      </c>
      <c r="V231" s="9">
        <f t="shared" si="713"/>
        <v>8.5940070022615718</v>
      </c>
      <c r="W231" s="199">
        <f t="shared" si="714"/>
        <v>25.354484497020191</v>
      </c>
    </row>
    <row r="232" spans="1:23">
      <c r="A232" s="262"/>
      <c r="B232" s="24" t="s">
        <v>143</v>
      </c>
      <c r="C232" s="27">
        <v>0</v>
      </c>
      <c r="D232" s="9">
        <v>0.24743168384909822</v>
      </c>
      <c r="E232" s="9">
        <v>0.49486336769819644</v>
      </c>
      <c r="F232" s="9">
        <v>1.4845901030945894</v>
      </c>
      <c r="G232" s="9">
        <v>11.381857457058517</v>
      </c>
      <c r="H232" s="9">
        <v>2.226885154641884</v>
      </c>
      <c r="I232" s="199">
        <v>15.835627766342286</v>
      </c>
      <c r="J232" s="205">
        <v>0</v>
      </c>
      <c r="K232" s="9">
        <v>0</v>
      </c>
      <c r="L232" s="9">
        <v>0</v>
      </c>
      <c r="M232" s="9">
        <v>0.35750152564692883</v>
      </c>
      <c r="N232" s="9">
        <v>12.15505187199558</v>
      </c>
      <c r="O232" s="9">
        <v>6.07752593599779</v>
      </c>
      <c r="P232" s="199">
        <v>18.590079333640301</v>
      </c>
      <c r="Q232" s="205">
        <f t="shared" si="715"/>
        <v>0</v>
      </c>
      <c r="R232" s="9">
        <f t="shared" si="709"/>
        <v>0.24743168384909822</v>
      </c>
      <c r="S232" s="9">
        <f t="shared" si="710"/>
        <v>0.49486336769819644</v>
      </c>
      <c r="T232" s="9">
        <f t="shared" si="711"/>
        <v>1.8420916287415183</v>
      </c>
      <c r="U232" s="9">
        <f t="shared" si="712"/>
        <v>23.536909329054097</v>
      </c>
      <c r="V232" s="9">
        <f t="shared" si="713"/>
        <v>8.3044110906396735</v>
      </c>
      <c r="W232" s="199">
        <f t="shared" si="714"/>
        <v>34.425707099982588</v>
      </c>
    </row>
    <row r="233" spans="1:23" ht="14.25" thickBot="1">
      <c r="A233" s="263"/>
      <c r="B233" s="56" t="s">
        <v>14</v>
      </c>
      <c r="C233" s="202">
        <f>SUM(C227:C232)</f>
        <v>0</v>
      </c>
      <c r="D233" s="203">
        <f t="shared" ref="D233" si="716">SUM(D227:D232)</f>
        <v>0.24743168384909822</v>
      </c>
      <c r="E233" s="203">
        <f t="shared" ref="E233" si="717">SUM(E227:E232)</f>
        <v>0.49486336769819644</v>
      </c>
      <c r="F233" s="203">
        <f t="shared" ref="F233" si="718">SUM(F227:F232)</f>
        <v>3.1247462675764601</v>
      </c>
      <c r="G233" s="203">
        <f t="shared" ref="G233" si="719">SUM(G227:G232)</f>
        <v>30.017706090973007</v>
      </c>
      <c r="H233" s="203">
        <f t="shared" ref="H233" si="720">SUM(H227:H232)</f>
        <v>15.235413098316407</v>
      </c>
      <c r="I233" s="204">
        <f t="shared" ref="I233" si="721">SUM(I227:I232)</f>
        <v>49.120160508413171</v>
      </c>
      <c r="J233" s="207">
        <f t="shared" ref="J233" si="722">SUM(J227:J232)</f>
        <v>0.28695215663016499</v>
      </c>
      <c r="K233" s="203">
        <f t="shared" ref="K233" si="723">SUM(K227:K232)</f>
        <v>0.15741593285283506</v>
      </c>
      <c r="L233" s="203">
        <f t="shared" ref="L233" si="724">SUM(L227:L232)</f>
        <v>0.20013508339984395</v>
      </c>
      <c r="M233" s="203">
        <f t="shared" ref="M233" si="725">SUM(M227:M232)</f>
        <v>2.0972009285357518</v>
      </c>
      <c r="N233" s="203">
        <f t="shared" ref="N233" si="726">SUM(N227:N232)</f>
        <v>36.767024024084073</v>
      </c>
      <c r="O233" s="203">
        <f t="shared" ref="O233" si="727">SUM(O227:O232)</f>
        <v>22.874076559764845</v>
      </c>
      <c r="P233" s="204">
        <f t="shared" ref="P233" si="728">SUM(P227:P232)</f>
        <v>62.382804685267516</v>
      </c>
      <c r="Q233" s="207">
        <f t="shared" ref="Q233" si="729">SUM(Q227:Q232)</f>
        <v>0.28695215663016499</v>
      </c>
      <c r="R233" s="203">
        <f t="shared" ref="R233" si="730">SUM(R227:R232)</f>
        <v>0.40484761670193326</v>
      </c>
      <c r="S233" s="203">
        <f t="shared" ref="S233" si="731">SUM(S227:S232)</f>
        <v>0.69499845109804037</v>
      </c>
      <c r="T233" s="203">
        <f t="shared" ref="T233" si="732">SUM(T227:T232)</f>
        <v>5.2219471961122119</v>
      </c>
      <c r="U233" s="203">
        <f t="shared" ref="U233" si="733">SUM(U227:U232)</f>
        <v>66.784730115057087</v>
      </c>
      <c r="V233" s="203">
        <f t="shared" ref="V233" si="734">SUM(V227:V232)</f>
        <v>38.109489658081252</v>
      </c>
      <c r="W233" s="204">
        <f t="shared" ref="W233" si="735">SUM(W227:W232)</f>
        <v>111.50296519368069</v>
      </c>
    </row>
    <row r="234" spans="1:23">
      <c r="A234" s="262" t="s">
        <v>15</v>
      </c>
      <c r="B234" s="37" t="s">
        <v>138</v>
      </c>
      <c r="C234" s="29">
        <v>0</v>
      </c>
      <c r="D234" s="48">
        <v>0</v>
      </c>
      <c r="E234" s="48">
        <v>0</v>
      </c>
      <c r="F234" s="48">
        <v>0</v>
      </c>
      <c r="G234" s="48">
        <v>16.324241214912956</v>
      </c>
      <c r="H234" s="48">
        <v>18.83566294028418</v>
      </c>
      <c r="I234" s="212">
        <v>35.15990415519714</v>
      </c>
      <c r="J234" s="213">
        <v>0.84633750587062662</v>
      </c>
      <c r="K234" s="48">
        <v>0.84633750587062662</v>
      </c>
      <c r="L234" s="48">
        <v>0</v>
      </c>
      <c r="M234" s="48">
        <v>1.6926750117412532</v>
      </c>
      <c r="N234" s="48">
        <v>22.004775152636292</v>
      </c>
      <c r="O234" s="48">
        <v>15.234075105671279</v>
      </c>
      <c r="P234" s="212">
        <v>40.624200281790074</v>
      </c>
      <c r="Q234" s="215">
        <f>C234+J234</f>
        <v>0.84633750587062662</v>
      </c>
      <c r="R234" s="49">
        <f t="shared" ref="R234:R239" si="736">D234+K234</f>
        <v>0.84633750587062662</v>
      </c>
      <c r="S234" s="49">
        <f t="shared" ref="S234:S239" si="737">E234+L234</f>
        <v>0</v>
      </c>
      <c r="T234" s="49">
        <f t="shared" ref="T234:T239" si="738">F234+M234</f>
        <v>1.6926750117412532</v>
      </c>
      <c r="U234" s="49">
        <f t="shared" ref="U234:U239" si="739">G234+N234</f>
        <v>38.329016367549244</v>
      </c>
      <c r="V234" s="49">
        <f t="shared" ref="V234:V239" si="740">H234+O234</f>
        <v>34.069738045955461</v>
      </c>
      <c r="W234" s="214">
        <f t="shared" ref="W234:W239" si="741">I234+P234</f>
        <v>75.784104436987207</v>
      </c>
    </row>
    <row r="235" spans="1:23">
      <c r="A235" s="262"/>
      <c r="B235" s="24" t="s">
        <v>139</v>
      </c>
      <c r="C235" s="27">
        <v>0</v>
      </c>
      <c r="D235" s="9">
        <v>0</v>
      </c>
      <c r="E235" s="9">
        <v>0</v>
      </c>
      <c r="F235" s="9">
        <v>0</v>
      </c>
      <c r="G235" s="9">
        <v>24.868220206653135</v>
      </c>
      <c r="H235" s="9">
        <v>26.781160222549531</v>
      </c>
      <c r="I235" s="199">
        <v>51.649380429202665</v>
      </c>
      <c r="J235" s="205">
        <v>0</v>
      </c>
      <c r="K235" s="9">
        <v>2.1499685573089899</v>
      </c>
      <c r="L235" s="9">
        <v>0</v>
      </c>
      <c r="M235" s="9">
        <v>2.1499685573089899</v>
      </c>
      <c r="N235" s="9">
        <v>35.474481195598337</v>
      </c>
      <c r="O235" s="9">
        <v>16.124764179817426</v>
      </c>
      <c r="P235" s="199">
        <v>55.899182490033745</v>
      </c>
      <c r="Q235" s="205">
        <f t="shared" ref="Q235:Q239" si="742">C235+J235</f>
        <v>0</v>
      </c>
      <c r="R235" s="9">
        <f t="shared" si="736"/>
        <v>2.1499685573089899</v>
      </c>
      <c r="S235" s="9">
        <f t="shared" si="737"/>
        <v>0</v>
      </c>
      <c r="T235" s="9">
        <f t="shared" si="738"/>
        <v>2.1499685573089899</v>
      </c>
      <c r="U235" s="9">
        <f t="shared" si="739"/>
        <v>60.342701402251471</v>
      </c>
      <c r="V235" s="9">
        <f t="shared" si="740"/>
        <v>42.905924402366956</v>
      </c>
      <c r="W235" s="199">
        <f t="shared" si="741"/>
        <v>107.54856291923642</v>
      </c>
    </row>
    <row r="236" spans="1:23">
      <c r="A236" s="262"/>
      <c r="B236" s="24" t="s">
        <v>140</v>
      </c>
      <c r="C236" s="27">
        <v>0</v>
      </c>
      <c r="D236" s="9">
        <v>0</v>
      </c>
      <c r="E236" s="9">
        <v>0</v>
      </c>
      <c r="F236" s="9">
        <v>3.0851485741964151</v>
      </c>
      <c r="G236" s="9">
        <v>32.394060029062359</v>
      </c>
      <c r="H236" s="9">
        <v>16.968317158080282</v>
      </c>
      <c r="I236" s="199">
        <v>52.447525761339058</v>
      </c>
      <c r="J236" s="205">
        <v>0</v>
      </c>
      <c r="K236" s="9">
        <v>0</v>
      </c>
      <c r="L236" s="9">
        <v>0</v>
      </c>
      <c r="M236" s="9">
        <v>1.1755250211919521</v>
      </c>
      <c r="N236" s="9">
        <v>35.265750635758565</v>
      </c>
      <c r="O236" s="9">
        <v>19.983925360263186</v>
      </c>
      <c r="P236" s="199">
        <v>56.425201017213702</v>
      </c>
      <c r="Q236" s="205">
        <f t="shared" si="742"/>
        <v>0</v>
      </c>
      <c r="R236" s="9">
        <f t="shared" si="736"/>
        <v>0</v>
      </c>
      <c r="S236" s="9">
        <f t="shared" si="737"/>
        <v>0</v>
      </c>
      <c r="T236" s="9">
        <f t="shared" si="738"/>
        <v>4.2606735953883668</v>
      </c>
      <c r="U236" s="9">
        <f t="shared" si="739"/>
        <v>67.659810664820924</v>
      </c>
      <c r="V236" s="9">
        <f t="shared" si="740"/>
        <v>36.952242518343468</v>
      </c>
      <c r="W236" s="199">
        <f t="shared" si="741"/>
        <v>108.87272677855276</v>
      </c>
    </row>
    <row r="237" spans="1:23">
      <c r="A237" s="262"/>
      <c r="B237" s="24" t="s">
        <v>141</v>
      </c>
      <c r="C237" s="27">
        <v>0</v>
      </c>
      <c r="D237" s="9">
        <v>0</v>
      </c>
      <c r="E237" s="9">
        <v>0</v>
      </c>
      <c r="F237" s="9">
        <v>2.2664482443886489</v>
      </c>
      <c r="G237" s="9">
        <v>28.330603054858113</v>
      </c>
      <c r="H237" s="9">
        <v>18.131585955109191</v>
      </c>
      <c r="I237" s="199">
        <v>48.728637254355952</v>
      </c>
      <c r="J237" s="205">
        <v>0.79600540415771581</v>
      </c>
      <c r="K237" s="9">
        <v>0</v>
      </c>
      <c r="L237" s="9">
        <v>0</v>
      </c>
      <c r="M237" s="9">
        <v>2.3880162124731474</v>
      </c>
      <c r="N237" s="9">
        <v>34.228232378781783</v>
      </c>
      <c r="O237" s="9">
        <v>21.492145912258326</v>
      </c>
      <c r="P237" s="199">
        <v>58.904399907670978</v>
      </c>
      <c r="Q237" s="205">
        <f t="shared" si="742"/>
        <v>0.79600540415771581</v>
      </c>
      <c r="R237" s="9">
        <f t="shared" si="736"/>
        <v>0</v>
      </c>
      <c r="S237" s="9">
        <f t="shared" si="737"/>
        <v>0</v>
      </c>
      <c r="T237" s="9">
        <f t="shared" si="738"/>
        <v>4.6544644568617963</v>
      </c>
      <c r="U237" s="9">
        <f t="shared" si="739"/>
        <v>62.558835433639899</v>
      </c>
      <c r="V237" s="9">
        <f t="shared" si="740"/>
        <v>39.623731867367518</v>
      </c>
      <c r="W237" s="199">
        <f t="shared" si="741"/>
        <v>107.63303716202694</v>
      </c>
    </row>
    <row r="238" spans="1:23">
      <c r="A238" s="262"/>
      <c r="B238" s="24" t="s">
        <v>142</v>
      </c>
      <c r="C238" s="27">
        <v>0</v>
      </c>
      <c r="D238" s="9">
        <v>0</v>
      </c>
      <c r="E238" s="9">
        <v>1.8776888049672895</v>
      </c>
      <c r="F238" s="9">
        <v>2.8165332074509344</v>
      </c>
      <c r="G238" s="9">
        <v>30.981865281960278</v>
      </c>
      <c r="H238" s="9">
        <v>18.776888049672895</v>
      </c>
      <c r="I238" s="199">
        <v>54.452975344051396</v>
      </c>
      <c r="J238" s="205">
        <v>0</v>
      </c>
      <c r="K238" s="9">
        <v>0</v>
      </c>
      <c r="L238" s="9">
        <v>0</v>
      </c>
      <c r="M238" s="9">
        <v>0.83973571962979976</v>
      </c>
      <c r="N238" s="9">
        <v>40.307314542230387</v>
      </c>
      <c r="O238" s="9">
        <v>17.634450112225796</v>
      </c>
      <c r="P238" s="199">
        <v>58.781500374085979</v>
      </c>
      <c r="Q238" s="205">
        <f t="shared" si="742"/>
        <v>0</v>
      </c>
      <c r="R238" s="9">
        <f t="shared" si="736"/>
        <v>0</v>
      </c>
      <c r="S238" s="9">
        <f t="shared" si="737"/>
        <v>1.8776888049672895</v>
      </c>
      <c r="T238" s="9">
        <f t="shared" si="738"/>
        <v>3.6562689270807343</v>
      </c>
      <c r="U238" s="9">
        <f t="shared" si="739"/>
        <v>71.289179824190668</v>
      </c>
      <c r="V238" s="9">
        <f t="shared" si="740"/>
        <v>36.411338161898691</v>
      </c>
      <c r="W238" s="199">
        <f t="shared" si="741"/>
        <v>113.23447571813738</v>
      </c>
    </row>
    <row r="239" spans="1:23">
      <c r="A239" s="262"/>
      <c r="B239" s="24" t="s">
        <v>143</v>
      </c>
      <c r="C239" s="27">
        <v>0</v>
      </c>
      <c r="D239" s="9">
        <v>0.82109599539080447</v>
      </c>
      <c r="E239" s="9">
        <v>0.82109599539080447</v>
      </c>
      <c r="F239" s="9">
        <v>5.7476719677356316</v>
      </c>
      <c r="G239" s="9">
        <v>36.949319792586202</v>
      </c>
      <c r="H239" s="9">
        <v>12.316439930862067</v>
      </c>
      <c r="I239" s="199">
        <v>56.655623681965508</v>
      </c>
      <c r="J239" s="205">
        <v>0</v>
      </c>
      <c r="K239" s="9">
        <v>0</v>
      </c>
      <c r="L239" s="9">
        <v>0</v>
      </c>
      <c r="M239" s="9">
        <v>1.1802384405471205</v>
      </c>
      <c r="N239" s="9">
        <v>56.651445146261779</v>
      </c>
      <c r="O239" s="9">
        <v>11.802384405471205</v>
      </c>
      <c r="P239" s="199">
        <v>69.634067992280109</v>
      </c>
      <c r="Q239" s="205">
        <f t="shared" si="742"/>
        <v>0</v>
      </c>
      <c r="R239" s="9">
        <f t="shared" si="736"/>
        <v>0.82109599539080447</v>
      </c>
      <c r="S239" s="9">
        <f t="shared" si="737"/>
        <v>0.82109599539080447</v>
      </c>
      <c r="T239" s="9">
        <f t="shared" si="738"/>
        <v>6.9279104082827523</v>
      </c>
      <c r="U239" s="9">
        <f t="shared" si="739"/>
        <v>93.600764938847988</v>
      </c>
      <c r="V239" s="9">
        <f t="shared" si="740"/>
        <v>24.118824336333272</v>
      </c>
      <c r="W239" s="199">
        <f t="shared" si="741"/>
        <v>126.28969167424562</v>
      </c>
    </row>
    <row r="240" spans="1:23" ht="14.25" thickBot="1">
      <c r="A240" s="262"/>
      <c r="B240" s="64" t="s">
        <v>14</v>
      </c>
      <c r="C240" s="202">
        <f>SUM(C234:C239)</f>
        <v>0</v>
      </c>
      <c r="D240" s="203">
        <f t="shared" ref="D240" si="743">SUM(D234:D239)</f>
        <v>0.82109599539080447</v>
      </c>
      <c r="E240" s="203">
        <f t="shared" ref="E240" si="744">SUM(E234:E239)</f>
        <v>2.6987848003580939</v>
      </c>
      <c r="F240" s="203">
        <f t="shared" ref="F240" si="745">SUM(F234:F239)</f>
        <v>13.91580199377163</v>
      </c>
      <c r="G240" s="203">
        <f t="shared" ref="G240" si="746">SUM(G234:G239)</f>
        <v>169.84830958003306</v>
      </c>
      <c r="H240" s="203">
        <f t="shared" ref="H240" si="747">SUM(H234:H239)</f>
        <v>111.81005425655815</v>
      </c>
      <c r="I240" s="204">
        <f t="shared" ref="I240" si="748">SUM(I234:I239)</f>
        <v>299.09404662611172</v>
      </c>
      <c r="J240" s="207">
        <f t="shared" ref="J240" si="749">SUM(J234:J239)</f>
        <v>1.6423429100283424</v>
      </c>
      <c r="K240" s="203">
        <f t="shared" ref="K240" si="750">SUM(K234:K239)</f>
        <v>2.9963060631796168</v>
      </c>
      <c r="L240" s="203">
        <f t="shared" ref="L240" si="751">SUM(L234:L239)</f>
        <v>0</v>
      </c>
      <c r="M240" s="203">
        <f t="shared" ref="M240" si="752">SUM(M234:M239)</f>
        <v>9.4261589628922628</v>
      </c>
      <c r="N240" s="203">
        <f t="shared" ref="N240" si="753">SUM(N234:N239)</f>
        <v>223.93199905126716</v>
      </c>
      <c r="O240" s="203">
        <f t="shared" ref="O240" si="754">SUM(O234:O239)</f>
        <v>102.27174507570722</v>
      </c>
      <c r="P240" s="204">
        <f t="shared" ref="P240" si="755">SUM(P234:P239)</f>
        <v>340.26855206307459</v>
      </c>
      <c r="Q240" s="219">
        <f t="shared" ref="Q240" si="756">SUM(Q234:Q239)</f>
        <v>1.6423429100283424</v>
      </c>
      <c r="R240" s="217">
        <f t="shared" ref="R240" si="757">SUM(R234:R239)</f>
        <v>3.8174020585704214</v>
      </c>
      <c r="S240" s="217">
        <f t="shared" ref="S240" si="758">SUM(S234:S239)</f>
        <v>2.6987848003580939</v>
      </c>
      <c r="T240" s="217">
        <f t="shared" ref="T240" si="759">SUM(T234:T239)</f>
        <v>23.341960956663893</v>
      </c>
      <c r="U240" s="217">
        <f t="shared" ref="U240" si="760">SUM(U234:U239)</f>
        <v>393.78030863130022</v>
      </c>
      <c r="V240" s="217">
        <f t="shared" ref="V240" si="761">SUM(V234:V239)</f>
        <v>214.08179933226538</v>
      </c>
      <c r="W240" s="218">
        <f t="shared" ref="W240" si="762">SUM(W234:W239)</f>
        <v>639.36259868918637</v>
      </c>
    </row>
    <row r="241" spans="1:23">
      <c r="A241" s="261" t="s">
        <v>16</v>
      </c>
      <c r="B241" s="139" t="s">
        <v>138</v>
      </c>
      <c r="C241" s="38">
        <v>1.5289802592060073</v>
      </c>
      <c r="D241" s="49">
        <v>0</v>
      </c>
      <c r="E241" s="49">
        <v>0</v>
      </c>
      <c r="F241" s="49">
        <v>1.5289802592060073</v>
      </c>
      <c r="G241" s="49">
        <v>19.876743369678096</v>
      </c>
      <c r="H241" s="49">
        <v>15.289802592060074</v>
      </c>
      <c r="I241" s="214">
        <v>38.224506480150183</v>
      </c>
      <c r="J241" s="215">
        <v>1.1350930006633064</v>
      </c>
      <c r="K241" s="49">
        <v>0</v>
      </c>
      <c r="L241" s="49">
        <v>0</v>
      </c>
      <c r="M241" s="49">
        <v>3.4052790019899195</v>
      </c>
      <c r="N241" s="49">
        <v>28.37732501658266</v>
      </c>
      <c r="O241" s="49">
        <v>21.566767012602821</v>
      </c>
      <c r="P241" s="214">
        <v>54.484464031838712</v>
      </c>
      <c r="Q241" s="215">
        <f>C241+J241</f>
        <v>2.6640732598693138</v>
      </c>
      <c r="R241" s="49">
        <f t="shared" ref="R241:R246" si="763">D241+K241</f>
        <v>0</v>
      </c>
      <c r="S241" s="49">
        <f t="shared" ref="S241:S246" si="764">E241+L241</f>
        <v>0</v>
      </c>
      <c r="T241" s="49">
        <f t="shared" ref="T241:T246" si="765">F241+M241</f>
        <v>4.9342592611959271</v>
      </c>
      <c r="U241" s="49">
        <f t="shared" ref="U241:U246" si="766">G241+N241</f>
        <v>48.254068386260755</v>
      </c>
      <c r="V241" s="49">
        <f t="shared" ref="V241:V246" si="767">H241+O241</f>
        <v>36.856569604662894</v>
      </c>
      <c r="W241" s="214">
        <f t="shared" ref="W241:W246" si="768">I241+P241</f>
        <v>92.708970511988895</v>
      </c>
    </row>
    <row r="242" spans="1:23">
      <c r="A242" s="262"/>
      <c r="B242" s="24" t="s">
        <v>139</v>
      </c>
      <c r="C242" s="27">
        <v>0</v>
      </c>
      <c r="D242" s="9">
        <v>0</v>
      </c>
      <c r="E242" s="9">
        <v>0</v>
      </c>
      <c r="F242" s="9">
        <v>1.8182342137111824</v>
      </c>
      <c r="G242" s="9">
        <v>32.728215846801284</v>
      </c>
      <c r="H242" s="9">
        <v>27.273513205667737</v>
      </c>
      <c r="I242" s="199">
        <v>61.81996326618021</v>
      </c>
      <c r="J242" s="205">
        <v>1.2404110668072672</v>
      </c>
      <c r="K242" s="9">
        <v>0</v>
      </c>
      <c r="L242" s="9">
        <v>0</v>
      </c>
      <c r="M242" s="9">
        <v>1.2404110668072672</v>
      </c>
      <c r="N242" s="9">
        <v>37.212332004218013</v>
      </c>
      <c r="O242" s="9">
        <v>28.529454536567144</v>
      </c>
      <c r="P242" s="199">
        <v>68.222608674399694</v>
      </c>
      <c r="Q242" s="205">
        <f t="shared" ref="Q242:Q246" si="769">C242+J242</f>
        <v>1.2404110668072672</v>
      </c>
      <c r="R242" s="9">
        <f t="shared" si="763"/>
        <v>0</v>
      </c>
      <c r="S242" s="9">
        <f t="shared" si="764"/>
        <v>0</v>
      </c>
      <c r="T242" s="9">
        <f t="shared" si="765"/>
        <v>3.0586452805184496</v>
      </c>
      <c r="U242" s="9">
        <f t="shared" si="766"/>
        <v>69.940547851019289</v>
      </c>
      <c r="V242" s="9">
        <f t="shared" si="767"/>
        <v>55.802967742234884</v>
      </c>
      <c r="W242" s="199">
        <f t="shared" si="768"/>
        <v>130.0425719405799</v>
      </c>
    </row>
    <row r="243" spans="1:23">
      <c r="A243" s="262"/>
      <c r="B243" s="24" t="s">
        <v>140</v>
      </c>
      <c r="C243" s="27">
        <v>0</v>
      </c>
      <c r="D243" s="9">
        <v>0</v>
      </c>
      <c r="E243" s="9">
        <v>0</v>
      </c>
      <c r="F243" s="9">
        <v>1.7630381218168998</v>
      </c>
      <c r="G243" s="9">
        <v>38.786838679971794</v>
      </c>
      <c r="H243" s="9">
        <v>22.919495583619696</v>
      </c>
      <c r="I243" s="199">
        <v>63.469372385408391</v>
      </c>
      <c r="J243" s="205">
        <v>1.1419681636631129</v>
      </c>
      <c r="K243" s="9">
        <v>0</v>
      </c>
      <c r="L243" s="9">
        <v>0</v>
      </c>
      <c r="M243" s="9">
        <v>4.5678726546524517</v>
      </c>
      <c r="N243" s="9">
        <v>41.110853891872068</v>
      </c>
      <c r="O243" s="9">
        <v>30.833140418904048</v>
      </c>
      <c r="P243" s="199">
        <v>77.653835129091675</v>
      </c>
      <c r="Q243" s="205">
        <f t="shared" si="769"/>
        <v>1.1419681636631129</v>
      </c>
      <c r="R243" s="9">
        <f t="shared" si="763"/>
        <v>0</v>
      </c>
      <c r="S243" s="9">
        <f t="shared" si="764"/>
        <v>0</v>
      </c>
      <c r="T243" s="9">
        <f t="shared" si="765"/>
        <v>6.3309107764693513</v>
      </c>
      <c r="U243" s="9">
        <f t="shared" si="766"/>
        <v>79.897692571843862</v>
      </c>
      <c r="V243" s="9">
        <f t="shared" si="767"/>
        <v>53.752636002523744</v>
      </c>
      <c r="W243" s="199">
        <f t="shared" si="768"/>
        <v>141.12320751450005</v>
      </c>
    </row>
    <row r="244" spans="1:23">
      <c r="A244" s="262"/>
      <c r="B244" s="24" t="s">
        <v>141</v>
      </c>
      <c r="C244" s="27">
        <v>0</v>
      </c>
      <c r="D244" s="9">
        <v>0</v>
      </c>
      <c r="E244" s="9">
        <v>0</v>
      </c>
      <c r="F244" s="9">
        <v>1.2450828349243206</v>
      </c>
      <c r="G244" s="9">
        <v>37.352485047729616</v>
      </c>
      <c r="H244" s="9">
        <v>16.186076854016168</v>
      </c>
      <c r="I244" s="199">
        <v>54.783644736670098</v>
      </c>
      <c r="J244" s="205">
        <v>0</v>
      </c>
      <c r="K244" s="9">
        <v>0</v>
      </c>
      <c r="L244" s="9">
        <v>0.94539121743397325</v>
      </c>
      <c r="M244" s="9">
        <v>3.781564869735893</v>
      </c>
      <c r="N244" s="9">
        <v>29.307127740453172</v>
      </c>
      <c r="O244" s="9">
        <v>23.634780435849333</v>
      </c>
      <c r="P244" s="199">
        <v>57.668864263472372</v>
      </c>
      <c r="Q244" s="205">
        <f t="shared" si="769"/>
        <v>0</v>
      </c>
      <c r="R244" s="9">
        <f t="shared" si="763"/>
        <v>0</v>
      </c>
      <c r="S244" s="9">
        <f t="shared" si="764"/>
        <v>0.94539121743397325</v>
      </c>
      <c r="T244" s="9">
        <f t="shared" si="765"/>
        <v>5.0266477046602134</v>
      </c>
      <c r="U244" s="9">
        <f t="shared" si="766"/>
        <v>66.659612788182784</v>
      </c>
      <c r="V244" s="9">
        <f t="shared" si="767"/>
        <v>39.820857289865501</v>
      </c>
      <c r="W244" s="199">
        <f t="shared" si="768"/>
        <v>112.45250900014247</v>
      </c>
    </row>
    <row r="245" spans="1:23">
      <c r="A245" s="262"/>
      <c r="B245" s="24" t="s">
        <v>142</v>
      </c>
      <c r="C245" s="27">
        <v>0</v>
      </c>
      <c r="D245" s="9">
        <v>0</v>
      </c>
      <c r="E245" s="9">
        <v>0</v>
      </c>
      <c r="F245" s="9">
        <v>11.262854670949521</v>
      </c>
      <c r="G245" s="9">
        <v>38.293705881228369</v>
      </c>
      <c r="H245" s="9">
        <v>11.262854670949521</v>
      </c>
      <c r="I245" s="199">
        <v>60.819415223127415</v>
      </c>
      <c r="J245" s="205">
        <v>0</v>
      </c>
      <c r="K245" s="9">
        <v>0</v>
      </c>
      <c r="L245" s="9">
        <v>0</v>
      </c>
      <c r="M245" s="9">
        <v>3.0489029475874645</v>
      </c>
      <c r="N245" s="9">
        <v>47.766146178870279</v>
      </c>
      <c r="O245" s="9">
        <v>20.326019650583099</v>
      </c>
      <c r="P245" s="199">
        <v>71.141068777040843</v>
      </c>
      <c r="Q245" s="205">
        <f t="shared" si="769"/>
        <v>0</v>
      </c>
      <c r="R245" s="9">
        <f t="shared" si="763"/>
        <v>0</v>
      </c>
      <c r="S245" s="9">
        <f t="shared" si="764"/>
        <v>0</v>
      </c>
      <c r="T245" s="9">
        <f t="shared" si="765"/>
        <v>14.311757618536985</v>
      </c>
      <c r="U245" s="9">
        <f t="shared" si="766"/>
        <v>86.059852060098649</v>
      </c>
      <c r="V245" s="9">
        <f t="shared" si="767"/>
        <v>31.588874321532622</v>
      </c>
      <c r="W245" s="199">
        <f t="shared" si="768"/>
        <v>131.96048400016826</v>
      </c>
    </row>
    <row r="246" spans="1:23">
      <c r="A246" s="262"/>
      <c r="B246" s="24" t="s">
        <v>143</v>
      </c>
      <c r="C246" s="27">
        <v>0.91058997083199178</v>
      </c>
      <c r="D246" s="9">
        <v>0.91058997083199178</v>
      </c>
      <c r="E246" s="9">
        <v>0</v>
      </c>
      <c r="F246" s="9">
        <v>6.3741297958239427</v>
      </c>
      <c r="G246" s="9">
        <v>41.887138658271624</v>
      </c>
      <c r="H246" s="9">
        <v>15.480029504143861</v>
      </c>
      <c r="I246" s="199">
        <v>65.562477899903413</v>
      </c>
      <c r="J246" s="205">
        <v>0</v>
      </c>
      <c r="K246" s="9">
        <v>1.5068288418427438</v>
      </c>
      <c r="L246" s="9">
        <v>1.5068288418427438</v>
      </c>
      <c r="M246" s="9">
        <v>3.0136576836854876</v>
      </c>
      <c r="N246" s="9">
        <v>48.218522938967801</v>
      </c>
      <c r="O246" s="9">
        <v>15.068288418427437</v>
      </c>
      <c r="P246" s="199">
        <v>69.314126724766211</v>
      </c>
      <c r="Q246" s="205">
        <f t="shared" si="769"/>
        <v>0.91058997083199178</v>
      </c>
      <c r="R246" s="9">
        <f t="shared" si="763"/>
        <v>2.4174188126747356</v>
      </c>
      <c r="S246" s="9">
        <f t="shared" si="764"/>
        <v>1.5068288418427438</v>
      </c>
      <c r="T246" s="9">
        <f t="shared" si="765"/>
        <v>9.3877874795094307</v>
      </c>
      <c r="U246" s="9">
        <f t="shared" si="766"/>
        <v>90.105661597239418</v>
      </c>
      <c r="V246" s="9">
        <f t="shared" si="767"/>
        <v>30.5483179225713</v>
      </c>
      <c r="W246" s="199">
        <f t="shared" si="768"/>
        <v>134.87660462466962</v>
      </c>
    </row>
    <row r="247" spans="1:23" ht="14.25" thickBot="1">
      <c r="A247" s="263"/>
      <c r="B247" s="56" t="s">
        <v>14</v>
      </c>
      <c r="C247" s="202">
        <f>SUM(C241:C246)</f>
        <v>2.4395702300379991</v>
      </c>
      <c r="D247" s="203">
        <f t="shared" ref="D247" si="770">SUM(D241:D246)</f>
        <v>0.91058997083199178</v>
      </c>
      <c r="E247" s="203">
        <f t="shared" ref="E247" si="771">SUM(E241:E246)</f>
        <v>0</v>
      </c>
      <c r="F247" s="203">
        <f t="shared" ref="F247" si="772">SUM(F241:F246)</f>
        <v>23.992319896431876</v>
      </c>
      <c r="G247" s="203">
        <f t="shared" ref="G247" si="773">SUM(G241:G246)</f>
        <v>208.92512748368077</v>
      </c>
      <c r="H247" s="203">
        <f t="shared" ref="H247" si="774">SUM(H241:H246)</f>
        <v>108.41177241045705</v>
      </c>
      <c r="I247" s="204">
        <f t="shared" ref="I247" si="775">SUM(I241:I246)</f>
        <v>344.6793799914397</v>
      </c>
      <c r="J247" s="207">
        <f t="shared" ref="J247" si="776">SUM(J241:J246)</f>
        <v>3.5174722311336861</v>
      </c>
      <c r="K247" s="203">
        <f t="shared" ref="K247" si="777">SUM(K241:K246)</f>
        <v>1.5068288418427438</v>
      </c>
      <c r="L247" s="203">
        <f t="shared" ref="L247" si="778">SUM(L241:L246)</f>
        <v>2.4522200592767169</v>
      </c>
      <c r="M247" s="203">
        <f t="shared" ref="M247" si="779">SUM(M241:M246)</f>
        <v>19.057688224458481</v>
      </c>
      <c r="N247" s="203">
        <f t="shared" ref="N247" si="780">SUM(N241:N246)</f>
        <v>231.992307770964</v>
      </c>
      <c r="O247" s="203">
        <f t="shared" ref="O247" si="781">SUM(O241:O246)</f>
        <v>139.95845047293389</v>
      </c>
      <c r="P247" s="204">
        <f t="shared" ref="P247" si="782">SUM(P241:P246)</f>
        <v>398.48496760060948</v>
      </c>
      <c r="Q247" s="207">
        <f t="shared" ref="Q247" si="783">SUM(Q241:Q246)</f>
        <v>5.9570424611716852</v>
      </c>
      <c r="R247" s="203">
        <f t="shared" ref="R247" si="784">SUM(R241:R246)</f>
        <v>2.4174188126747356</v>
      </c>
      <c r="S247" s="203">
        <f t="shared" ref="S247" si="785">SUM(S241:S246)</f>
        <v>2.4522200592767169</v>
      </c>
      <c r="T247" s="203">
        <f t="shared" ref="T247" si="786">SUM(T241:T246)</f>
        <v>43.050008120890354</v>
      </c>
      <c r="U247" s="203">
        <f t="shared" ref="U247" si="787">SUM(U241:U246)</f>
        <v>440.91743525464477</v>
      </c>
      <c r="V247" s="203">
        <f t="shared" ref="V247" si="788">SUM(V241:V246)</f>
        <v>248.37022288339094</v>
      </c>
      <c r="W247" s="204">
        <f t="shared" ref="W247" si="789">SUM(W241:W246)</f>
        <v>743.16434759204924</v>
      </c>
    </row>
    <row r="248" spans="1:23">
      <c r="A248" s="262" t="s">
        <v>17</v>
      </c>
      <c r="B248" s="37" t="s">
        <v>138</v>
      </c>
      <c r="C248" s="29">
        <v>0</v>
      </c>
      <c r="D248" s="48">
        <v>0</v>
      </c>
      <c r="E248" s="48">
        <v>0</v>
      </c>
      <c r="F248" s="48">
        <v>2.1394450185846776</v>
      </c>
      <c r="G248" s="48">
        <v>19.255005167262098</v>
      </c>
      <c r="H248" s="48">
        <v>21.394450185846775</v>
      </c>
      <c r="I248" s="212">
        <v>42.788900371693551</v>
      </c>
      <c r="J248" s="213">
        <v>1.1641615677954718</v>
      </c>
      <c r="K248" s="48">
        <v>0</v>
      </c>
      <c r="L248" s="48">
        <v>0</v>
      </c>
      <c r="M248" s="48">
        <v>1.1641615677954718</v>
      </c>
      <c r="N248" s="48">
        <v>30.268200762682266</v>
      </c>
      <c r="O248" s="48">
        <v>23.283231355909436</v>
      </c>
      <c r="P248" s="212">
        <v>55.879755254182648</v>
      </c>
      <c r="Q248" s="215">
        <f>C248+J248</f>
        <v>1.1641615677954718</v>
      </c>
      <c r="R248" s="49">
        <f t="shared" ref="R248:R253" si="790">D248+K248</f>
        <v>0</v>
      </c>
      <c r="S248" s="49">
        <f t="shared" ref="S248:S253" si="791">E248+L248</f>
        <v>0</v>
      </c>
      <c r="T248" s="49">
        <f t="shared" ref="T248:T253" si="792">F248+M248</f>
        <v>3.3036065863801491</v>
      </c>
      <c r="U248" s="49">
        <f t="shared" ref="U248:U253" si="793">G248+N248</f>
        <v>49.523205929944368</v>
      </c>
      <c r="V248" s="49">
        <f t="shared" ref="V248:V253" si="794">H248+O248</f>
        <v>44.677681541756215</v>
      </c>
      <c r="W248" s="214">
        <f t="shared" ref="W248:W253" si="795">I248+P248</f>
        <v>98.668655625876198</v>
      </c>
    </row>
    <row r="249" spans="1:23">
      <c r="A249" s="262"/>
      <c r="B249" s="24" t="s">
        <v>139</v>
      </c>
      <c r="C249" s="27">
        <v>0</v>
      </c>
      <c r="D249" s="9">
        <v>0</v>
      </c>
      <c r="E249" s="9">
        <v>0</v>
      </c>
      <c r="F249" s="9">
        <v>0</v>
      </c>
      <c r="G249" s="9">
        <v>25.706489806176442</v>
      </c>
      <c r="H249" s="9">
        <v>25.706489806176442</v>
      </c>
      <c r="I249" s="199">
        <v>51.412979612352885</v>
      </c>
      <c r="J249" s="205">
        <v>0</v>
      </c>
      <c r="K249" s="9">
        <v>0</v>
      </c>
      <c r="L249" s="9">
        <v>0</v>
      </c>
      <c r="M249" s="9">
        <v>1.2878719109078409</v>
      </c>
      <c r="N249" s="9">
        <v>41.21190114905091</v>
      </c>
      <c r="O249" s="9">
        <v>32.196797772696023</v>
      </c>
      <c r="P249" s="199">
        <v>74.696570832654771</v>
      </c>
      <c r="Q249" s="205">
        <f t="shared" ref="Q249:Q253" si="796">C249+J249</f>
        <v>0</v>
      </c>
      <c r="R249" s="9">
        <f t="shared" si="790"/>
        <v>0</v>
      </c>
      <c r="S249" s="9">
        <f t="shared" si="791"/>
        <v>0</v>
      </c>
      <c r="T249" s="9">
        <f t="shared" si="792"/>
        <v>1.2878719109078409</v>
      </c>
      <c r="U249" s="9">
        <f t="shared" si="793"/>
        <v>66.918390955227352</v>
      </c>
      <c r="V249" s="9">
        <f t="shared" si="794"/>
        <v>57.903287578872465</v>
      </c>
      <c r="W249" s="199">
        <f t="shared" si="795"/>
        <v>126.10955044500766</v>
      </c>
    </row>
    <row r="250" spans="1:23">
      <c r="A250" s="262"/>
      <c r="B250" s="24" t="s">
        <v>140</v>
      </c>
      <c r="C250" s="27">
        <v>0</v>
      </c>
      <c r="D250" s="9">
        <v>0</v>
      </c>
      <c r="E250" s="9">
        <v>0</v>
      </c>
      <c r="F250" s="9">
        <v>0</v>
      </c>
      <c r="G250" s="9">
        <v>36.083356164295324</v>
      </c>
      <c r="H250" s="9">
        <v>25.470604351267287</v>
      </c>
      <c r="I250" s="199">
        <v>61.553960515562608</v>
      </c>
      <c r="J250" s="205">
        <v>0</v>
      </c>
      <c r="K250" s="9">
        <v>0</v>
      </c>
      <c r="L250" s="9">
        <v>2.6508190181329221</v>
      </c>
      <c r="M250" s="9">
        <v>6.6270475453323048</v>
      </c>
      <c r="N250" s="9">
        <v>46.389332817326135</v>
      </c>
      <c r="O250" s="9">
        <v>18.555733126930456</v>
      </c>
      <c r="P250" s="199">
        <v>74.222932507721822</v>
      </c>
      <c r="Q250" s="205">
        <f t="shared" si="796"/>
        <v>0</v>
      </c>
      <c r="R250" s="9">
        <f t="shared" si="790"/>
        <v>0</v>
      </c>
      <c r="S250" s="9">
        <f t="shared" si="791"/>
        <v>2.6508190181329221</v>
      </c>
      <c r="T250" s="9">
        <f t="shared" si="792"/>
        <v>6.6270475453323048</v>
      </c>
      <c r="U250" s="9">
        <f t="shared" si="793"/>
        <v>82.472688981621459</v>
      </c>
      <c r="V250" s="9">
        <f t="shared" si="794"/>
        <v>44.026337478197746</v>
      </c>
      <c r="W250" s="199">
        <f t="shared" si="795"/>
        <v>135.77689302328443</v>
      </c>
    </row>
    <row r="251" spans="1:23">
      <c r="A251" s="262"/>
      <c r="B251" s="24" t="s">
        <v>141</v>
      </c>
      <c r="C251" s="27">
        <v>0</v>
      </c>
      <c r="D251" s="9">
        <v>0</v>
      </c>
      <c r="E251" s="9">
        <v>0</v>
      </c>
      <c r="F251" s="9">
        <v>1.5399368841720256</v>
      </c>
      <c r="G251" s="9">
        <v>26.178927030924434</v>
      </c>
      <c r="H251" s="9">
        <v>16.939305725892282</v>
      </c>
      <c r="I251" s="199">
        <v>44.658169640988746</v>
      </c>
      <c r="J251" s="205">
        <v>0</v>
      </c>
      <c r="K251" s="9">
        <v>0</v>
      </c>
      <c r="L251" s="9">
        <v>0</v>
      </c>
      <c r="M251" s="9">
        <v>5.3685384581838651</v>
      </c>
      <c r="N251" s="9">
        <v>45.09572304874446</v>
      </c>
      <c r="O251" s="9">
        <v>20.400446141098687</v>
      </c>
      <c r="P251" s="199">
        <v>70.864707648027007</v>
      </c>
      <c r="Q251" s="205">
        <f t="shared" si="796"/>
        <v>0</v>
      </c>
      <c r="R251" s="9">
        <f t="shared" si="790"/>
        <v>0</v>
      </c>
      <c r="S251" s="9">
        <f t="shared" si="791"/>
        <v>0</v>
      </c>
      <c r="T251" s="9">
        <f t="shared" si="792"/>
        <v>6.9084753423558904</v>
      </c>
      <c r="U251" s="9">
        <f t="shared" si="793"/>
        <v>71.274650079668902</v>
      </c>
      <c r="V251" s="9">
        <f t="shared" si="794"/>
        <v>37.339751866990966</v>
      </c>
      <c r="W251" s="199">
        <f t="shared" si="795"/>
        <v>115.52287728901575</v>
      </c>
    </row>
    <row r="252" spans="1:23">
      <c r="A252" s="262"/>
      <c r="B252" s="24" t="s">
        <v>142</v>
      </c>
      <c r="C252" s="27">
        <v>1.1137351067123848</v>
      </c>
      <c r="D252" s="9">
        <v>0</v>
      </c>
      <c r="E252" s="9">
        <v>0</v>
      </c>
      <c r="F252" s="9">
        <v>4.4549404268495394</v>
      </c>
      <c r="G252" s="9">
        <v>38.980728734933471</v>
      </c>
      <c r="H252" s="9">
        <v>14.478556387261003</v>
      </c>
      <c r="I252" s="199">
        <v>59.027960655756395</v>
      </c>
      <c r="J252" s="205">
        <v>0</v>
      </c>
      <c r="K252" s="9">
        <v>0</v>
      </c>
      <c r="L252" s="9">
        <v>0</v>
      </c>
      <c r="M252" s="9">
        <v>6.8912387690197123</v>
      </c>
      <c r="N252" s="9">
        <v>50.535750972811222</v>
      </c>
      <c r="O252" s="9">
        <v>17.22809692254928</v>
      </c>
      <c r="P252" s="199">
        <v>74.655086664380221</v>
      </c>
      <c r="Q252" s="205">
        <f t="shared" si="796"/>
        <v>1.1137351067123848</v>
      </c>
      <c r="R252" s="9">
        <f t="shared" si="790"/>
        <v>0</v>
      </c>
      <c r="S252" s="9">
        <f t="shared" si="791"/>
        <v>0</v>
      </c>
      <c r="T252" s="9">
        <f t="shared" si="792"/>
        <v>11.346179195869251</v>
      </c>
      <c r="U252" s="9">
        <f t="shared" si="793"/>
        <v>89.516479707744693</v>
      </c>
      <c r="V252" s="9">
        <f t="shared" si="794"/>
        <v>31.706653309810285</v>
      </c>
      <c r="W252" s="199">
        <f t="shared" si="795"/>
        <v>133.68304732013661</v>
      </c>
    </row>
    <row r="253" spans="1:23">
      <c r="A253" s="262"/>
      <c r="B253" s="24" t="s">
        <v>143</v>
      </c>
      <c r="C253" s="27">
        <v>0</v>
      </c>
      <c r="D253" s="9">
        <v>0</v>
      </c>
      <c r="E253" s="9">
        <v>1.0426653839568614</v>
      </c>
      <c r="F253" s="9">
        <v>9.3839884556117532</v>
      </c>
      <c r="G253" s="9">
        <v>35.450623054533288</v>
      </c>
      <c r="H253" s="9">
        <v>10.426653839568614</v>
      </c>
      <c r="I253" s="199">
        <v>56.303930733670519</v>
      </c>
      <c r="J253" s="205">
        <v>0</v>
      </c>
      <c r="K253" s="9">
        <v>0</v>
      </c>
      <c r="L253" s="9">
        <v>0</v>
      </c>
      <c r="M253" s="9">
        <v>1.5181785063409654</v>
      </c>
      <c r="N253" s="9">
        <v>56.172604734615717</v>
      </c>
      <c r="O253" s="9">
        <v>18.218142076091585</v>
      </c>
      <c r="P253" s="199">
        <v>75.908925317048272</v>
      </c>
      <c r="Q253" s="205">
        <f t="shared" si="796"/>
        <v>0</v>
      </c>
      <c r="R253" s="9">
        <f t="shared" si="790"/>
        <v>0</v>
      </c>
      <c r="S253" s="9">
        <f t="shared" si="791"/>
        <v>1.0426653839568614</v>
      </c>
      <c r="T253" s="9">
        <f t="shared" si="792"/>
        <v>10.90216696195272</v>
      </c>
      <c r="U253" s="9">
        <f t="shared" si="793"/>
        <v>91.623227789149013</v>
      </c>
      <c r="V253" s="9">
        <f t="shared" si="794"/>
        <v>28.644795915660197</v>
      </c>
      <c r="W253" s="199">
        <f t="shared" si="795"/>
        <v>132.21285605071878</v>
      </c>
    </row>
    <row r="254" spans="1:23" ht="14.25" thickBot="1">
      <c r="A254" s="262"/>
      <c r="B254" s="64" t="s">
        <v>14</v>
      </c>
      <c r="C254" s="216">
        <f>SUM(C248:C253)</f>
        <v>1.1137351067123848</v>
      </c>
      <c r="D254" s="217">
        <f t="shared" ref="D254" si="797">SUM(D248:D253)</f>
        <v>0</v>
      </c>
      <c r="E254" s="217">
        <f t="shared" ref="E254" si="798">SUM(E248:E253)</f>
        <v>1.0426653839568614</v>
      </c>
      <c r="F254" s="217">
        <f t="shared" ref="F254" si="799">SUM(F248:F253)</f>
        <v>17.518310785217995</v>
      </c>
      <c r="G254" s="217">
        <f t="shared" ref="G254" si="800">SUM(G248:G253)</f>
        <v>181.65512995812506</v>
      </c>
      <c r="H254" s="217">
        <f t="shared" ref="H254" si="801">SUM(H248:H253)</f>
        <v>114.4160602960124</v>
      </c>
      <c r="I254" s="218">
        <f t="shared" ref="I254" si="802">SUM(I248:I253)</f>
        <v>315.7459015300247</v>
      </c>
      <c r="J254" s="219">
        <f t="shared" ref="J254" si="803">SUM(J248:J253)</f>
        <v>1.1641615677954718</v>
      </c>
      <c r="K254" s="217">
        <f t="shared" ref="K254" si="804">SUM(K248:K253)</f>
        <v>0</v>
      </c>
      <c r="L254" s="217">
        <f t="shared" ref="L254" si="805">SUM(L248:L253)</f>
        <v>2.6508190181329221</v>
      </c>
      <c r="M254" s="217">
        <f t="shared" ref="M254" si="806">SUM(M248:M253)</f>
        <v>22.857036757580161</v>
      </c>
      <c r="N254" s="217">
        <f t="shared" ref="N254" si="807">SUM(N248:N253)</f>
        <v>269.67351348523073</v>
      </c>
      <c r="O254" s="217">
        <f t="shared" ref="O254" si="808">SUM(O248:O253)</f>
        <v>129.88244739527548</v>
      </c>
      <c r="P254" s="218">
        <f t="shared" ref="P254" si="809">SUM(P248:P253)</f>
        <v>426.22797822401475</v>
      </c>
      <c r="Q254" s="219">
        <f t="shared" ref="Q254" si="810">SUM(Q248:Q253)</f>
        <v>2.2778966745078568</v>
      </c>
      <c r="R254" s="217">
        <f t="shared" ref="R254" si="811">SUM(R248:R253)</f>
        <v>0</v>
      </c>
      <c r="S254" s="217">
        <f t="shared" ref="S254" si="812">SUM(S248:S253)</f>
        <v>3.6934844020897835</v>
      </c>
      <c r="T254" s="217">
        <f t="shared" ref="T254" si="813">SUM(T248:T253)</f>
        <v>40.375347542798153</v>
      </c>
      <c r="U254" s="217">
        <f t="shared" ref="U254" si="814">SUM(U248:U253)</f>
        <v>451.32864344335576</v>
      </c>
      <c r="V254" s="217">
        <f t="shared" ref="V254" si="815">SUM(V248:V253)</f>
        <v>244.29850769128791</v>
      </c>
      <c r="W254" s="218">
        <f t="shared" ref="W254" si="816">SUM(W248:W253)</f>
        <v>741.97387975403944</v>
      </c>
    </row>
    <row r="255" spans="1:23">
      <c r="A255" s="261" t="s">
        <v>3</v>
      </c>
      <c r="B255" s="139" t="s">
        <v>138</v>
      </c>
      <c r="C255" s="220">
        <f>C227+C234+C241+C248</f>
        <v>1.5289802592060073</v>
      </c>
      <c r="D255" s="221">
        <f t="shared" ref="D255:P255" si="817">D227+D234+D241+D248</f>
        <v>0</v>
      </c>
      <c r="E255" s="221">
        <f t="shared" si="817"/>
        <v>0</v>
      </c>
      <c r="F255" s="221">
        <f t="shared" si="817"/>
        <v>3.6684252777906847</v>
      </c>
      <c r="G255" s="221">
        <f t="shared" si="817"/>
        <v>57.782631263512634</v>
      </c>
      <c r="H255" s="221">
        <f t="shared" si="817"/>
        <v>56.772722686007683</v>
      </c>
      <c r="I255" s="222">
        <f t="shared" si="817"/>
        <v>119.75275948651699</v>
      </c>
      <c r="J255" s="223">
        <f t="shared" si="817"/>
        <v>3.1455920743294046</v>
      </c>
      <c r="K255" s="221">
        <f t="shared" si="817"/>
        <v>0.84633750587062662</v>
      </c>
      <c r="L255" s="221">
        <f t="shared" si="817"/>
        <v>0</v>
      </c>
      <c r="M255" s="221">
        <f t="shared" si="817"/>
        <v>6.2621155815266443</v>
      </c>
      <c r="N255" s="221">
        <f t="shared" si="817"/>
        <v>83.624117442151245</v>
      </c>
      <c r="O255" s="221">
        <f t="shared" si="817"/>
        <v>61.342226613135466</v>
      </c>
      <c r="P255" s="222">
        <f t="shared" si="817"/>
        <v>155.22038921701341</v>
      </c>
      <c r="Q255" s="215">
        <f>C255+J255</f>
        <v>4.6745723335354121</v>
      </c>
      <c r="R255" s="49">
        <f t="shared" ref="R255:R260" si="818">D255+K255</f>
        <v>0.84633750587062662</v>
      </c>
      <c r="S255" s="49">
        <f t="shared" ref="S255:S260" si="819">E255+L255</f>
        <v>0</v>
      </c>
      <c r="T255" s="49">
        <f t="shared" ref="T255:T260" si="820">F255+M255</f>
        <v>9.930540859317329</v>
      </c>
      <c r="U255" s="49">
        <f t="shared" ref="U255:U260" si="821">G255+N255</f>
        <v>141.40674870566389</v>
      </c>
      <c r="V255" s="49">
        <f t="shared" ref="V255:V260" si="822">H255+O255</f>
        <v>118.11494929914315</v>
      </c>
      <c r="W255" s="214">
        <f t="shared" ref="W255:W260" si="823">I255+P255</f>
        <v>274.9731487035304</v>
      </c>
    </row>
    <row r="256" spans="1:23">
      <c r="A256" s="262"/>
      <c r="B256" s="24" t="s">
        <v>139</v>
      </c>
      <c r="C256" s="200">
        <f t="shared" ref="C256:P256" si="824">C228+C235+C242+C249</f>
        <v>0</v>
      </c>
      <c r="D256" s="198">
        <f t="shared" si="824"/>
        <v>0</v>
      </c>
      <c r="E256" s="198">
        <f t="shared" si="824"/>
        <v>0</v>
      </c>
      <c r="F256" s="198">
        <f t="shared" si="824"/>
        <v>2.0559939909163161</v>
      </c>
      <c r="G256" s="198">
        <f t="shared" si="824"/>
        <v>85.205004077271923</v>
      </c>
      <c r="H256" s="198">
        <f t="shared" si="824"/>
        <v>82.376520783650179</v>
      </c>
      <c r="I256" s="201">
        <f t="shared" si="824"/>
        <v>169.63751885183842</v>
      </c>
      <c r="J256" s="206">
        <f t="shared" si="824"/>
        <v>1.3699472905845971</v>
      </c>
      <c r="K256" s="198">
        <f t="shared" si="824"/>
        <v>2.1499685573089899</v>
      </c>
      <c r="L256" s="198">
        <f t="shared" si="824"/>
        <v>0</v>
      </c>
      <c r="M256" s="198">
        <f t="shared" si="824"/>
        <v>4.8077877588014282</v>
      </c>
      <c r="N256" s="198">
        <f t="shared" si="824"/>
        <v>117.39619239085516</v>
      </c>
      <c r="O256" s="198">
        <f t="shared" si="824"/>
        <v>79.441740964627201</v>
      </c>
      <c r="P256" s="201">
        <f t="shared" si="824"/>
        <v>205.16563696217739</v>
      </c>
      <c r="Q256" s="205">
        <f t="shared" ref="Q256:Q260" si="825">C256+J256</f>
        <v>1.3699472905845971</v>
      </c>
      <c r="R256" s="9">
        <f t="shared" si="818"/>
        <v>2.1499685573089899</v>
      </c>
      <c r="S256" s="9">
        <f t="shared" si="819"/>
        <v>0</v>
      </c>
      <c r="T256" s="9">
        <f t="shared" si="820"/>
        <v>6.8637817497177442</v>
      </c>
      <c r="U256" s="9">
        <f t="shared" si="821"/>
        <v>202.60119646812709</v>
      </c>
      <c r="V256" s="9">
        <f t="shared" si="822"/>
        <v>161.81826174827739</v>
      </c>
      <c r="W256" s="199">
        <f t="shared" si="823"/>
        <v>374.80315581401578</v>
      </c>
    </row>
    <row r="257" spans="1:23">
      <c r="A257" s="262"/>
      <c r="B257" s="24" t="s">
        <v>140</v>
      </c>
      <c r="C257" s="200">
        <f t="shared" ref="C257:P257" si="826">C229+C236+C243+C250</f>
        <v>0</v>
      </c>
      <c r="D257" s="198">
        <f t="shared" si="826"/>
        <v>0</v>
      </c>
      <c r="E257" s="198">
        <f t="shared" si="826"/>
        <v>0</v>
      </c>
      <c r="F257" s="198">
        <f t="shared" si="826"/>
        <v>5.1698272831202088</v>
      </c>
      <c r="G257" s="198">
        <f t="shared" si="826"/>
        <v>110.80230133150532</v>
      </c>
      <c r="H257" s="198">
        <f t="shared" si="826"/>
        <v>68.574822964036201</v>
      </c>
      <c r="I257" s="201">
        <f t="shared" si="826"/>
        <v>184.54695157866172</v>
      </c>
      <c r="J257" s="206">
        <f t="shared" si="826"/>
        <v>1.1419681636631129</v>
      </c>
      <c r="K257" s="198">
        <f t="shared" si="826"/>
        <v>0</v>
      </c>
      <c r="L257" s="198">
        <f t="shared" si="826"/>
        <v>2.850954101532766</v>
      </c>
      <c r="M257" s="198">
        <f t="shared" si="826"/>
        <v>12.770715387976397</v>
      </c>
      <c r="N257" s="198">
        <f t="shared" si="826"/>
        <v>127.56917934655303</v>
      </c>
      <c r="O257" s="198">
        <f t="shared" si="826"/>
        <v>73.775770740894245</v>
      </c>
      <c r="P257" s="201">
        <f t="shared" si="826"/>
        <v>218.10858774061956</v>
      </c>
      <c r="Q257" s="205">
        <f t="shared" si="825"/>
        <v>1.1419681636631129</v>
      </c>
      <c r="R257" s="9">
        <f t="shared" si="818"/>
        <v>0</v>
      </c>
      <c r="S257" s="9">
        <f t="shared" si="819"/>
        <v>2.850954101532766</v>
      </c>
      <c r="T257" s="9">
        <f t="shared" si="820"/>
        <v>17.940542671096605</v>
      </c>
      <c r="U257" s="9">
        <f t="shared" si="821"/>
        <v>238.37148067805833</v>
      </c>
      <c r="V257" s="9">
        <f t="shared" si="822"/>
        <v>142.35059370493045</v>
      </c>
      <c r="W257" s="199">
        <f t="shared" si="823"/>
        <v>402.65553931928127</v>
      </c>
    </row>
    <row r="258" spans="1:23">
      <c r="A258" s="262"/>
      <c r="B258" s="24" t="s">
        <v>141</v>
      </c>
      <c r="C258" s="200">
        <f t="shared" ref="C258:P258" si="827">C230+C237+C244+C251</f>
        <v>0</v>
      </c>
      <c r="D258" s="198">
        <f t="shared" si="827"/>
        <v>0</v>
      </c>
      <c r="E258" s="198">
        <f t="shared" si="827"/>
        <v>0</v>
      </c>
      <c r="F258" s="198">
        <f t="shared" si="827"/>
        <v>5.0514679634849946</v>
      </c>
      <c r="G258" s="198">
        <f t="shared" si="827"/>
        <v>96.246562778931207</v>
      </c>
      <c r="H258" s="198">
        <f t="shared" si="827"/>
        <v>53.668469739998116</v>
      </c>
      <c r="I258" s="201">
        <f t="shared" si="827"/>
        <v>154.96650048241432</v>
      </c>
      <c r="J258" s="206">
        <f t="shared" si="827"/>
        <v>0.95342133701055087</v>
      </c>
      <c r="K258" s="198">
        <f t="shared" si="827"/>
        <v>0.15741593285283506</v>
      </c>
      <c r="L258" s="198">
        <f t="shared" si="827"/>
        <v>0.94539121743397325</v>
      </c>
      <c r="M258" s="198">
        <f t="shared" si="827"/>
        <v>11.538119540392906</v>
      </c>
      <c r="N258" s="198">
        <f t="shared" si="827"/>
        <v>113.98322488497581</v>
      </c>
      <c r="O258" s="198">
        <f t="shared" si="827"/>
        <v>68.990523011968719</v>
      </c>
      <c r="P258" s="201">
        <f t="shared" si="827"/>
        <v>196.5680959246348</v>
      </c>
      <c r="Q258" s="205">
        <f t="shared" si="825"/>
        <v>0.95342133701055087</v>
      </c>
      <c r="R258" s="9">
        <f t="shared" si="818"/>
        <v>0.15741593285283506</v>
      </c>
      <c r="S258" s="9">
        <f t="shared" si="819"/>
        <v>0.94539121743397325</v>
      </c>
      <c r="T258" s="9">
        <f t="shared" si="820"/>
        <v>16.589587503877901</v>
      </c>
      <c r="U258" s="9">
        <f t="shared" si="821"/>
        <v>210.22978766390702</v>
      </c>
      <c r="V258" s="9">
        <f t="shared" si="822"/>
        <v>122.65899275196684</v>
      </c>
      <c r="W258" s="199">
        <f t="shared" si="823"/>
        <v>351.53459640704909</v>
      </c>
    </row>
    <row r="259" spans="1:23">
      <c r="A259" s="262"/>
      <c r="B259" s="24" t="s">
        <v>142</v>
      </c>
      <c r="C259" s="200">
        <f t="shared" ref="C259:P259" si="828">C231+C238+C245+C252</f>
        <v>1.1137351067123848</v>
      </c>
      <c r="D259" s="198">
        <f t="shared" si="828"/>
        <v>0</v>
      </c>
      <c r="E259" s="198">
        <f t="shared" si="828"/>
        <v>1.8776888049672895</v>
      </c>
      <c r="F259" s="198">
        <f t="shared" si="828"/>
        <v>19.615084105419839</v>
      </c>
      <c r="G259" s="198">
        <f t="shared" si="828"/>
        <v>114.74083469914117</v>
      </c>
      <c r="H259" s="198">
        <f t="shared" si="828"/>
        <v>48.030755458435408</v>
      </c>
      <c r="I259" s="201">
        <f t="shared" si="828"/>
        <v>185.3780981746761</v>
      </c>
      <c r="J259" s="206">
        <f t="shared" si="828"/>
        <v>0</v>
      </c>
      <c r="K259" s="198">
        <f t="shared" si="828"/>
        <v>0</v>
      </c>
      <c r="L259" s="198">
        <f t="shared" si="828"/>
        <v>0</v>
      </c>
      <c r="M259" s="198">
        <f t="shared" si="828"/>
        <v>11.989770448548782</v>
      </c>
      <c r="N259" s="198">
        <f t="shared" si="828"/>
        <v>146.59450557516982</v>
      </c>
      <c r="O259" s="198">
        <f t="shared" si="828"/>
        <v>60.270117337067759</v>
      </c>
      <c r="P259" s="201">
        <f t="shared" si="828"/>
        <v>218.85439336078633</v>
      </c>
      <c r="Q259" s="205">
        <f t="shared" si="825"/>
        <v>1.1137351067123848</v>
      </c>
      <c r="R259" s="9">
        <f t="shared" si="818"/>
        <v>0</v>
      </c>
      <c r="S259" s="9">
        <f t="shared" si="819"/>
        <v>1.8776888049672895</v>
      </c>
      <c r="T259" s="9">
        <f t="shared" si="820"/>
        <v>31.604854553968622</v>
      </c>
      <c r="U259" s="9">
        <f t="shared" si="821"/>
        <v>261.33534027431097</v>
      </c>
      <c r="V259" s="9">
        <f t="shared" si="822"/>
        <v>108.30087279550317</v>
      </c>
      <c r="W259" s="199">
        <f t="shared" si="823"/>
        <v>404.23249153546243</v>
      </c>
    </row>
    <row r="260" spans="1:23">
      <c r="A260" s="262"/>
      <c r="B260" s="24" t="s">
        <v>143</v>
      </c>
      <c r="C260" s="200">
        <f t="shared" ref="C260:P260" si="829">C232+C239+C246+C253</f>
        <v>0.91058997083199178</v>
      </c>
      <c r="D260" s="198">
        <f t="shared" si="829"/>
        <v>1.9791176500718946</v>
      </c>
      <c r="E260" s="198">
        <f t="shared" si="829"/>
        <v>2.3586247470458623</v>
      </c>
      <c r="F260" s="198">
        <f t="shared" si="829"/>
        <v>22.990380322265917</v>
      </c>
      <c r="G260" s="198">
        <f t="shared" si="829"/>
        <v>125.66893896244963</v>
      </c>
      <c r="H260" s="198">
        <f t="shared" si="829"/>
        <v>40.450008429216425</v>
      </c>
      <c r="I260" s="201">
        <f t="shared" si="829"/>
        <v>194.35766008188173</v>
      </c>
      <c r="J260" s="206">
        <f t="shared" si="829"/>
        <v>0</v>
      </c>
      <c r="K260" s="198">
        <f t="shared" si="829"/>
        <v>1.5068288418427438</v>
      </c>
      <c r="L260" s="198">
        <f t="shared" si="829"/>
        <v>1.5068288418427438</v>
      </c>
      <c r="M260" s="198">
        <f t="shared" si="829"/>
        <v>6.069576156220502</v>
      </c>
      <c r="N260" s="198">
        <f t="shared" si="829"/>
        <v>173.19762469184087</v>
      </c>
      <c r="O260" s="198">
        <f t="shared" si="829"/>
        <v>51.166340835988024</v>
      </c>
      <c r="P260" s="201">
        <f t="shared" si="829"/>
        <v>233.4471993677349</v>
      </c>
      <c r="Q260" s="205">
        <f t="shared" si="825"/>
        <v>0.91058997083199178</v>
      </c>
      <c r="R260" s="9">
        <f t="shared" si="818"/>
        <v>3.4859464919146381</v>
      </c>
      <c r="S260" s="9">
        <f t="shared" si="819"/>
        <v>3.8654535888886059</v>
      </c>
      <c r="T260" s="9">
        <f t="shared" si="820"/>
        <v>29.05995647848642</v>
      </c>
      <c r="U260" s="9">
        <f t="shared" si="821"/>
        <v>298.86656365429053</v>
      </c>
      <c r="V260" s="9">
        <f t="shared" si="822"/>
        <v>91.616349265204448</v>
      </c>
      <c r="W260" s="199">
        <f t="shared" si="823"/>
        <v>427.80485944961663</v>
      </c>
    </row>
    <row r="261" spans="1:23" ht="14.25" thickBot="1">
      <c r="A261" s="263"/>
      <c r="B261" s="56" t="s">
        <v>14</v>
      </c>
      <c r="C261" s="202">
        <f>SUM(C255:C260)</f>
        <v>3.553305336750384</v>
      </c>
      <c r="D261" s="203">
        <f t="shared" ref="D261" si="830">SUM(D255:D260)</f>
        <v>1.9791176500718946</v>
      </c>
      <c r="E261" s="203">
        <f t="shared" ref="E261" si="831">SUM(E255:E260)</f>
        <v>4.2363135520131516</v>
      </c>
      <c r="F261" s="203">
        <f t="shared" ref="F261" si="832">SUM(F255:F260)</f>
        <v>58.551178942997964</v>
      </c>
      <c r="G261" s="203">
        <f t="shared" ref="G261" si="833">SUM(G255:G260)</f>
        <v>590.44627311281181</v>
      </c>
      <c r="H261" s="203">
        <f t="shared" ref="H261" si="834">SUM(H255:H260)</f>
        <v>349.87330006134403</v>
      </c>
      <c r="I261" s="204">
        <f t="shared" ref="I261" si="835">SUM(I255:I260)</f>
        <v>1008.6394886559892</v>
      </c>
      <c r="J261" s="207">
        <f t="shared" ref="J261" si="836">SUM(J255:J260)</f>
        <v>6.610928865587665</v>
      </c>
      <c r="K261" s="203">
        <f t="shared" ref="K261" si="837">SUM(K255:K260)</f>
        <v>4.6605508378751956</v>
      </c>
      <c r="L261" s="203">
        <f t="shared" ref="L261" si="838">SUM(L255:L260)</f>
        <v>5.3031741608094833</v>
      </c>
      <c r="M261" s="203">
        <f t="shared" ref="M261" si="839">SUM(M255:M260)</f>
        <v>53.438084873466657</v>
      </c>
      <c r="N261" s="203">
        <f t="shared" ref="N261" si="840">SUM(N255:N260)</f>
        <v>762.36484433154601</v>
      </c>
      <c r="O261" s="203">
        <f t="shared" ref="O261" si="841">SUM(O255:O260)</f>
        <v>394.9867195036814</v>
      </c>
      <c r="P261" s="204">
        <f t="shared" ref="P261" si="842">SUM(P255:P260)</f>
        <v>1227.3643025729664</v>
      </c>
      <c r="Q261" s="207">
        <f t="shared" ref="Q261" si="843">SUM(Q255:Q260)</f>
        <v>10.164234202338051</v>
      </c>
      <c r="R261" s="203">
        <f t="shared" ref="R261" si="844">SUM(R255:R260)</f>
        <v>6.6396684879470902</v>
      </c>
      <c r="S261" s="203">
        <f t="shared" ref="S261" si="845">SUM(S255:S260)</f>
        <v>9.5394877128226341</v>
      </c>
      <c r="T261" s="203">
        <f t="shared" ref="T261" si="846">SUM(T255:T260)</f>
        <v>111.98926381646461</v>
      </c>
      <c r="U261" s="203">
        <f t="shared" ref="U261" si="847">SUM(U255:U260)</f>
        <v>1352.8111174443579</v>
      </c>
      <c r="V261" s="203">
        <f t="shared" ref="V261" si="848">SUM(V255:V260)</f>
        <v>744.86001956502548</v>
      </c>
      <c r="W261" s="204">
        <f t="shared" ref="W261" si="849">SUM(W255:W260)</f>
        <v>2236.0037912289554</v>
      </c>
    </row>
    <row r="262" spans="1:23" ht="14.25" thickBot="1">
      <c r="I262" s="154"/>
      <c r="P262" s="197" t="s">
        <v>145</v>
      </c>
      <c r="Q262" s="226">
        <f>Q261/$W261*100</f>
        <v>0.45457142077346707</v>
      </c>
      <c r="R262" s="227">
        <f t="shared" ref="R262" si="850">R261/$W261*100</f>
        <v>0.29694352549812925</v>
      </c>
      <c r="S262" s="227">
        <f t="shared" ref="S262" si="851">S261/$W261*100</f>
        <v>0.42663110636228074</v>
      </c>
      <c r="T262" s="227">
        <f t="shared" ref="T262" si="852">T261/$W261*100</f>
        <v>5.0084559004666502</v>
      </c>
      <c r="U262" s="224">
        <f t="shared" ref="U262" si="853">U261/$W261*100</f>
        <v>60.501289074327737</v>
      </c>
      <c r="V262" s="224">
        <f t="shared" ref="V262" si="854">V261/$W261*100</f>
        <v>33.312108972571757</v>
      </c>
      <c r="W262" s="225">
        <f>SUM(Q262:V262)</f>
        <v>100.00000000000003</v>
      </c>
    </row>
    <row r="263" spans="1:23" ht="14.25" thickBot="1"/>
    <row r="264" spans="1:23" ht="14.25" thickBot="1">
      <c r="Q264" s="192">
        <f>SUM(Q261:T261)/(W261-V261)*100</f>
        <v>9.2769494698160777</v>
      </c>
      <c r="R264" t="s">
        <v>147</v>
      </c>
      <c r="S264" t="s">
        <v>148</v>
      </c>
    </row>
    <row r="267" spans="1:23" ht="14.25" thickBot="1">
      <c r="A267" t="s">
        <v>155</v>
      </c>
      <c r="P267" s="197" t="s">
        <v>26</v>
      </c>
    </row>
    <row r="268" spans="1:23">
      <c r="A268" s="267"/>
      <c r="B268" s="306"/>
      <c r="C268" s="298" t="s">
        <v>4</v>
      </c>
      <c r="D268" s="303"/>
      <c r="E268" s="303"/>
      <c r="F268" s="303"/>
      <c r="G268" s="303"/>
      <c r="H268" s="303"/>
      <c r="I268" s="304"/>
      <c r="J268" s="305" t="s">
        <v>18</v>
      </c>
      <c r="K268" s="303"/>
      <c r="L268" s="303"/>
      <c r="M268" s="303"/>
      <c r="N268" s="303"/>
      <c r="O268" s="303"/>
      <c r="P268" s="304"/>
      <c r="Q268" s="305" t="s">
        <v>3</v>
      </c>
      <c r="R268" s="303"/>
      <c r="S268" s="303"/>
      <c r="T268" s="303"/>
      <c r="U268" s="303"/>
      <c r="V268" s="303"/>
      <c r="W268" s="304"/>
    </row>
    <row r="269" spans="1:23" ht="23.25" thickBot="1">
      <c r="A269" s="269"/>
      <c r="B269" s="271"/>
      <c r="C269" s="208" t="s">
        <v>131</v>
      </c>
      <c r="D269" s="209" t="s">
        <v>132</v>
      </c>
      <c r="E269" s="209" t="s">
        <v>133</v>
      </c>
      <c r="F269" s="209" t="s">
        <v>134</v>
      </c>
      <c r="G269" s="209" t="s">
        <v>135</v>
      </c>
      <c r="H269" s="209" t="s">
        <v>136</v>
      </c>
      <c r="I269" s="210" t="s">
        <v>137</v>
      </c>
      <c r="J269" s="211" t="s">
        <v>131</v>
      </c>
      <c r="K269" s="209" t="s">
        <v>132</v>
      </c>
      <c r="L269" s="209" t="s">
        <v>133</v>
      </c>
      <c r="M269" s="209" t="s">
        <v>134</v>
      </c>
      <c r="N269" s="209" t="s">
        <v>135</v>
      </c>
      <c r="O269" s="209" t="s">
        <v>136</v>
      </c>
      <c r="P269" s="210" t="s">
        <v>137</v>
      </c>
      <c r="Q269" s="211" t="s">
        <v>131</v>
      </c>
      <c r="R269" s="209" t="s">
        <v>132</v>
      </c>
      <c r="S269" s="209" t="s">
        <v>133</v>
      </c>
      <c r="T269" s="209" t="s">
        <v>134</v>
      </c>
      <c r="U269" s="209" t="s">
        <v>135</v>
      </c>
      <c r="V269" s="209" t="s">
        <v>136</v>
      </c>
      <c r="W269" s="210" t="s">
        <v>137</v>
      </c>
    </row>
    <row r="270" spans="1:23">
      <c r="A270" s="261" t="s">
        <v>5</v>
      </c>
      <c r="B270" s="139" t="s">
        <v>138</v>
      </c>
      <c r="C270" s="38">
        <v>0</v>
      </c>
      <c r="D270" s="49">
        <v>0</v>
      </c>
      <c r="E270" s="49">
        <v>0</v>
      </c>
      <c r="F270" s="49">
        <v>0</v>
      </c>
      <c r="G270" s="49">
        <v>2.147669087685677</v>
      </c>
      <c r="H270" s="49">
        <v>1.4317793917904513</v>
      </c>
      <c r="I270" s="214">
        <v>3.5794484794761283</v>
      </c>
      <c r="J270" s="215">
        <v>0</v>
      </c>
      <c r="K270" s="49">
        <v>0</v>
      </c>
      <c r="L270" s="49">
        <v>0</v>
      </c>
      <c r="M270" s="49">
        <v>0.11437755808653949</v>
      </c>
      <c r="N270" s="49">
        <v>1.9444184874711712</v>
      </c>
      <c r="O270" s="49">
        <v>2.1731736036442504</v>
      </c>
      <c r="P270" s="214">
        <v>4.2319696492019609</v>
      </c>
      <c r="Q270" s="215">
        <f>C270+J270</f>
        <v>0</v>
      </c>
      <c r="R270" s="49">
        <f t="shared" ref="R270:R275" si="855">D270+K270</f>
        <v>0</v>
      </c>
      <c r="S270" s="49">
        <f t="shared" ref="S270:S275" si="856">E270+L270</f>
        <v>0</v>
      </c>
      <c r="T270" s="49">
        <f t="shared" ref="T270:T275" si="857">F270+M270</f>
        <v>0.11437755808653949</v>
      </c>
      <c r="U270" s="49">
        <f t="shared" ref="U270:U275" si="858">G270+N270</f>
        <v>4.0920875751568477</v>
      </c>
      <c r="V270" s="49">
        <f t="shared" ref="V270:V275" si="859">H270+O270</f>
        <v>3.6049529954347017</v>
      </c>
      <c r="W270" s="214">
        <f t="shared" ref="W270:W275" si="860">I270+P270</f>
        <v>7.8114181286780893</v>
      </c>
    </row>
    <row r="271" spans="1:23">
      <c r="A271" s="262"/>
      <c r="B271" s="24" t="s">
        <v>139</v>
      </c>
      <c r="C271" s="27">
        <v>0</v>
      </c>
      <c r="D271" s="9">
        <v>0</v>
      </c>
      <c r="E271" s="9">
        <v>0</v>
      </c>
      <c r="F271" s="9">
        <v>0.23775977720513355</v>
      </c>
      <c r="G271" s="9">
        <v>1.9020782176410684</v>
      </c>
      <c r="H271" s="9">
        <v>2.6153575492564691</v>
      </c>
      <c r="I271" s="199">
        <v>4.755195544102671</v>
      </c>
      <c r="J271" s="205">
        <v>0</v>
      </c>
      <c r="K271" s="9">
        <v>0</v>
      </c>
      <c r="L271" s="9">
        <v>0</v>
      </c>
      <c r="M271" s="9">
        <v>0.38860867133198979</v>
      </c>
      <c r="N271" s="9">
        <v>2.8497969231012585</v>
      </c>
      <c r="O271" s="9">
        <v>3.1088693706559183</v>
      </c>
      <c r="P271" s="199">
        <v>6.3472749650891664</v>
      </c>
      <c r="Q271" s="205">
        <f t="shared" ref="Q271:Q275" si="861">C271+J271</f>
        <v>0</v>
      </c>
      <c r="R271" s="9">
        <f t="shared" si="855"/>
        <v>0</v>
      </c>
      <c r="S271" s="9">
        <f t="shared" si="856"/>
        <v>0</v>
      </c>
      <c r="T271" s="9">
        <f t="shared" si="857"/>
        <v>0.62636844853712337</v>
      </c>
      <c r="U271" s="9">
        <f t="shared" si="858"/>
        <v>4.7518751407423272</v>
      </c>
      <c r="V271" s="9">
        <f t="shared" si="859"/>
        <v>5.7242269199123879</v>
      </c>
      <c r="W271" s="199">
        <f t="shared" si="860"/>
        <v>11.102470509191837</v>
      </c>
    </row>
    <row r="272" spans="1:23">
      <c r="A272" s="262"/>
      <c r="B272" s="24" t="s">
        <v>140</v>
      </c>
      <c r="C272" s="27">
        <v>0</v>
      </c>
      <c r="D272" s="9">
        <v>0</v>
      </c>
      <c r="E272" s="9">
        <v>0</v>
      </c>
      <c r="F272" s="9">
        <v>0</v>
      </c>
      <c r="G272" s="9">
        <v>4.181327632389622</v>
      </c>
      <c r="H272" s="9">
        <v>2.8947652839620464</v>
      </c>
      <c r="I272" s="199">
        <v>7.0760929163516684</v>
      </c>
      <c r="J272" s="205">
        <v>0</v>
      </c>
      <c r="K272" s="9">
        <v>0</v>
      </c>
      <c r="L272" s="9">
        <v>0</v>
      </c>
      <c r="M272" s="9">
        <v>0.40027016679968791</v>
      </c>
      <c r="N272" s="9">
        <v>4.8032420015962547</v>
      </c>
      <c r="O272" s="9">
        <v>4.6031069181964108</v>
      </c>
      <c r="P272" s="199">
        <v>9.8066190865923524</v>
      </c>
      <c r="Q272" s="205">
        <f t="shared" si="861"/>
        <v>0</v>
      </c>
      <c r="R272" s="9">
        <f t="shared" si="855"/>
        <v>0</v>
      </c>
      <c r="S272" s="9">
        <f t="shared" si="856"/>
        <v>0</v>
      </c>
      <c r="T272" s="9">
        <f t="shared" si="857"/>
        <v>0.40027016679968791</v>
      </c>
      <c r="U272" s="9">
        <f t="shared" si="858"/>
        <v>8.9845696339858776</v>
      </c>
      <c r="V272" s="9">
        <f t="shared" si="859"/>
        <v>7.4978722021584572</v>
      </c>
      <c r="W272" s="199">
        <f t="shared" si="860"/>
        <v>16.882712002944022</v>
      </c>
    </row>
    <row r="273" spans="1:23">
      <c r="A273" s="262"/>
      <c r="B273" s="24" t="s">
        <v>141</v>
      </c>
      <c r="C273" s="27">
        <v>0</v>
      </c>
      <c r="D273" s="9">
        <v>0</v>
      </c>
      <c r="E273" s="9">
        <v>0</v>
      </c>
      <c r="F273" s="9">
        <v>0.21922738227095237</v>
      </c>
      <c r="G273" s="9">
        <v>4.3845476454190475</v>
      </c>
      <c r="H273" s="9">
        <v>2.1922738227095238</v>
      </c>
      <c r="I273" s="199">
        <v>6.796048850399524</v>
      </c>
      <c r="J273" s="205">
        <v>0.15741593285283506</v>
      </c>
      <c r="K273" s="9">
        <v>0</v>
      </c>
      <c r="L273" s="9">
        <v>0</v>
      </c>
      <c r="M273" s="9">
        <v>0.31483186570567012</v>
      </c>
      <c r="N273" s="9">
        <v>4.092814254173712</v>
      </c>
      <c r="O273" s="9">
        <v>4.565062052732217</v>
      </c>
      <c r="P273" s="199">
        <v>9.130124105464434</v>
      </c>
      <c r="Q273" s="205">
        <f t="shared" si="861"/>
        <v>0.15741593285283506</v>
      </c>
      <c r="R273" s="9">
        <f t="shared" si="855"/>
        <v>0</v>
      </c>
      <c r="S273" s="9">
        <f t="shared" si="856"/>
        <v>0</v>
      </c>
      <c r="T273" s="9">
        <f t="shared" si="857"/>
        <v>0.53405924797662252</v>
      </c>
      <c r="U273" s="9">
        <f t="shared" si="858"/>
        <v>8.4773618995927595</v>
      </c>
      <c r="V273" s="9">
        <f t="shared" si="859"/>
        <v>6.7573358754417407</v>
      </c>
      <c r="W273" s="199">
        <f t="shared" si="860"/>
        <v>15.926172955863958</v>
      </c>
    </row>
    <row r="274" spans="1:23">
      <c r="A274" s="262"/>
      <c r="B274" s="24" t="s">
        <v>142</v>
      </c>
      <c r="C274" s="27">
        <v>0.2701889500424608</v>
      </c>
      <c r="D274" s="9">
        <v>0</v>
      </c>
      <c r="E274" s="9">
        <v>0</v>
      </c>
      <c r="F274" s="9">
        <v>0.2701889500424608</v>
      </c>
      <c r="G274" s="9">
        <v>6.2143458509765983</v>
      </c>
      <c r="H274" s="9">
        <v>4.3230232006793727</v>
      </c>
      <c r="I274" s="199">
        <v>11.077746951740892</v>
      </c>
      <c r="J274" s="205">
        <v>0</v>
      </c>
      <c r="K274" s="9">
        <v>0</v>
      </c>
      <c r="L274" s="9">
        <v>0</v>
      </c>
      <c r="M274" s="9">
        <v>0.72593580738708308</v>
      </c>
      <c r="N274" s="9">
        <v>7.0173794714084696</v>
      </c>
      <c r="O274" s="9">
        <v>6.7754008689461092</v>
      </c>
      <c r="P274" s="199">
        <v>14.518716147741662</v>
      </c>
      <c r="Q274" s="205">
        <f t="shared" si="861"/>
        <v>0.2701889500424608</v>
      </c>
      <c r="R274" s="9">
        <f t="shared" si="855"/>
        <v>0</v>
      </c>
      <c r="S274" s="9">
        <f t="shared" si="856"/>
        <v>0</v>
      </c>
      <c r="T274" s="9">
        <f t="shared" si="857"/>
        <v>0.99612475742954387</v>
      </c>
      <c r="U274" s="9">
        <f t="shared" si="858"/>
        <v>13.231725322385067</v>
      </c>
      <c r="V274" s="9">
        <f t="shared" si="859"/>
        <v>11.098424069625482</v>
      </c>
      <c r="W274" s="199">
        <f t="shared" si="860"/>
        <v>25.596463099482555</v>
      </c>
    </row>
    <row r="275" spans="1:23">
      <c r="A275" s="262"/>
      <c r="B275" s="24" t="s">
        <v>143</v>
      </c>
      <c r="C275" s="27">
        <v>0</v>
      </c>
      <c r="D275" s="9">
        <v>0</v>
      </c>
      <c r="E275" s="9">
        <v>0</v>
      </c>
      <c r="F275" s="9">
        <v>1.2371584192454912</v>
      </c>
      <c r="G275" s="9">
        <v>8.660108934718437</v>
      </c>
      <c r="H275" s="9">
        <v>5.6909287285292587</v>
      </c>
      <c r="I275" s="199">
        <v>15.588196082493187</v>
      </c>
      <c r="J275" s="205">
        <v>0</v>
      </c>
      <c r="K275" s="9">
        <v>0</v>
      </c>
      <c r="L275" s="9">
        <v>0</v>
      </c>
      <c r="M275" s="9">
        <v>1.0725045769407866</v>
      </c>
      <c r="N275" s="9">
        <v>8.5800366155262928</v>
      </c>
      <c r="O275" s="9">
        <v>8.9375381411732207</v>
      </c>
      <c r="P275" s="199">
        <v>18.590079333640301</v>
      </c>
      <c r="Q275" s="205">
        <f t="shared" si="861"/>
        <v>0</v>
      </c>
      <c r="R275" s="9">
        <f t="shared" si="855"/>
        <v>0</v>
      </c>
      <c r="S275" s="9">
        <f t="shared" si="856"/>
        <v>0</v>
      </c>
      <c r="T275" s="9">
        <f t="shared" si="857"/>
        <v>2.3096629961862778</v>
      </c>
      <c r="U275" s="9">
        <f t="shared" si="858"/>
        <v>17.24014555024473</v>
      </c>
      <c r="V275" s="9">
        <f t="shared" si="859"/>
        <v>14.628466869702478</v>
      </c>
      <c r="W275" s="199">
        <f t="shared" si="860"/>
        <v>34.178275416133488</v>
      </c>
    </row>
    <row r="276" spans="1:23" ht="14.25" thickBot="1">
      <c r="A276" s="263"/>
      <c r="B276" s="56" t="s">
        <v>14</v>
      </c>
      <c r="C276" s="202">
        <f>SUM(C270:C275)</f>
        <v>0.2701889500424608</v>
      </c>
      <c r="D276" s="203">
        <f t="shared" ref="D276" si="862">SUM(D270:D275)</f>
        <v>0</v>
      </c>
      <c r="E276" s="203">
        <f t="shared" ref="E276" si="863">SUM(E270:E275)</f>
        <v>0</v>
      </c>
      <c r="F276" s="203">
        <f t="shared" ref="F276" si="864">SUM(F270:F275)</f>
        <v>1.9643345287640379</v>
      </c>
      <c r="G276" s="203">
        <f t="shared" ref="G276" si="865">SUM(G270:G275)</f>
        <v>27.490077368830452</v>
      </c>
      <c r="H276" s="203">
        <f t="shared" ref="H276" si="866">SUM(H270:H275)</f>
        <v>19.148127976927121</v>
      </c>
      <c r="I276" s="204">
        <f t="shared" ref="I276" si="867">SUM(I270:I275)</f>
        <v>48.872728824564078</v>
      </c>
      <c r="J276" s="207">
        <f t="shared" ref="J276" si="868">SUM(J270:J275)</f>
        <v>0.15741593285283506</v>
      </c>
      <c r="K276" s="203">
        <f t="shared" ref="K276" si="869">SUM(K270:K275)</f>
        <v>0</v>
      </c>
      <c r="L276" s="203">
        <f t="shared" ref="L276" si="870">SUM(L270:L275)</f>
        <v>0</v>
      </c>
      <c r="M276" s="203">
        <f t="shared" ref="M276" si="871">SUM(M270:M275)</f>
        <v>3.0165286462517571</v>
      </c>
      <c r="N276" s="203">
        <f t="shared" ref="N276" si="872">SUM(N270:N275)</f>
        <v>29.287687753277158</v>
      </c>
      <c r="O276" s="203">
        <f t="shared" ref="O276" si="873">SUM(O270:O275)</f>
        <v>30.163150955348122</v>
      </c>
      <c r="P276" s="204">
        <f t="shared" ref="P276" si="874">SUM(P270:P275)</f>
        <v>62.624783287729883</v>
      </c>
      <c r="Q276" s="207">
        <f t="shared" ref="Q276" si="875">SUM(Q270:Q275)</f>
        <v>0.42760488289529586</v>
      </c>
      <c r="R276" s="203">
        <f t="shared" ref="R276" si="876">SUM(R270:R275)</f>
        <v>0</v>
      </c>
      <c r="S276" s="203">
        <f t="shared" ref="S276" si="877">SUM(S270:S275)</f>
        <v>0</v>
      </c>
      <c r="T276" s="203">
        <f t="shared" ref="T276" si="878">SUM(T270:T275)</f>
        <v>4.980863175015795</v>
      </c>
      <c r="U276" s="203">
        <f t="shared" ref="U276" si="879">SUM(U270:U275)</f>
        <v>56.77776512210761</v>
      </c>
      <c r="V276" s="203">
        <f t="shared" ref="V276" si="880">SUM(V270:V275)</f>
        <v>49.31127893227525</v>
      </c>
      <c r="W276" s="204">
        <f t="shared" ref="W276" si="881">SUM(W270:W275)</f>
        <v>111.49751211229395</v>
      </c>
    </row>
    <row r="277" spans="1:23">
      <c r="A277" s="262" t="s">
        <v>15</v>
      </c>
      <c r="B277" s="37" t="s">
        <v>138</v>
      </c>
      <c r="C277" s="29">
        <v>0</v>
      </c>
      <c r="D277" s="48">
        <v>0</v>
      </c>
      <c r="E277" s="48">
        <v>0</v>
      </c>
      <c r="F277" s="48">
        <v>1.2557108626856119</v>
      </c>
      <c r="G277" s="48">
        <v>17.579952077598566</v>
      </c>
      <c r="H277" s="48">
        <v>16.324241214912956</v>
      </c>
      <c r="I277" s="212">
        <v>35.159904155197133</v>
      </c>
      <c r="J277" s="213">
        <v>0</v>
      </c>
      <c r="K277" s="48">
        <v>0</v>
      </c>
      <c r="L277" s="48">
        <v>0.84633750587062662</v>
      </c>
      <c r="M277" s="48">
        <v>0.84633750587062662</v>
      </c>
      <c r="N277" s="48">
        <v>21.158437646765666</v>
      </c>
      <c r="O277" s="48">
        <v>17.77308762328316</v>
      </c>
      <c r="P277" s="212">
        <v>40.624200281790081</v>
      </c>
      <c r="Q277" s="215">
        <f>C277+J277</f>
        <v>0</v>
      </c>
      <c r="R277" s="49">
        <f t="shared" ref="R277:R282" si="882">D277+K277</f>
        <v>0</v>
      </c>
      <c r="S277" s="49">
        <f t="shared" ref="S277:S282" si="883">E277+L277</f>
        <v>0.84633750587062662</v>
      </c>
      <c r="T277" s="49">
        <f t="shared" ref="T277:T282" si="884">F277+M277</f>
        <v>2.1020483685562388</v>
      </c>
      <c r="U277" s="49">
        <f t="shared" ref="U277:U282" si="885">G277+N277</f>
        <v>38.738389724364232</v>
      </c>
      <c r="V277" s="49">
        <f t="shared" ref="V277:V282" si="886">H277+O277</f>
        <v>34.09732883819612</v>
      </c>
      <c r="W277" s="214">
        <f t="shared" ref="W277:W282" si="887">I277+P277</f>
        <v>75.784104436987207</v>
      </c>
    </row>
    <row r="278" spans="1:23">
      <c r="A278" s="262"/>
      <c r="B278" s="24" t="s">
        <v>139</v>
      </c>
      <c r="C278" s="27">
        <v>0</v>
      </c>
      <c r="D278" s="9">
        <v>0</v>
      </c>
      <c r="E278" s="9">
        <v>0</v>
      </c>
      <c r="F278" s="9">
        <v>0</v>
      </c>
      <c r="G278" s="9">
        <v>26.781160222549531</v>
      </c>
      <c r="H278" s="9">
        <v>24.868220206653135</v>
      </c>
      <c r="I278" s="199">
        <v>51.649380429202665</v>
      </c>
      <c r="J278" s="205">
        <v>0</v>
      </c>
      <c r="K278" s="9">
        <v>1.074984278654495</v>
      </c>
      <c r="L278" s="9">
        <v>0</v>
      </c>
      <c r="M278" s="9">
        <v>0</v>
      </c>
      <c r="N278" s="9">
        <v>24.724638409053384</v>
      </c>
      <c r="O278" s="9">
        <v>30.09955980232586</v>
      </c>
      <c r="P278" s="199">
        <v>55.899182490033738</v>
      </c>
      <c r="Q278" s="205">
        <f t="shared" ref="Q278:Q282" si="888">C278+J278</f>
        <v>0</v>
      </c>
      <c r="R278" s="9">
        <f t="shared" si="882"/>
        <v>1.074984278654495</v>
      </c>
      <c r="S278" s="9">
        <f t="shared" si="883"/>
        <v>0</v>
      </c>
      <c r="T278" s="9">
        <f t="shared" si="884"/>
        <v>0</v>
      </c>
      <c r="U278" s="9">
        <f t="shared" si="885"/>
        <v>51.505798631602914</v>
      </c>
      <c r="V278" s="9">
        <f t="shared" si="886"/>
        <v>54.967780008978991</v>
      </c>
      <c r="W278" s="199">
        <f t="shared" si="887"/>
        <v>107.5485629192364</v>
      </c>
    </row>
    <row r="279" spans="1:23">
      <c r="A279" s="262"/>
      <c r="B279" s="24" t="s">
        <v>140</v>
      </c>
      <c r="C279" s="27">
        <v>0</v>
      </c>
      <c r="D279" s="9">
        <v>0</v>
      </c>
      <c r="E279" s="9">
        <v>0</v>
      </c>
      <c r="F279" s="9">
        <v>4.6277228612946226</v>
      </c>
      <c r="G279" s="9">
        <v>30.851485741964151</v>
      </c>
      <c r="H279" s="9">
        <v>16.968317158080282</v>
      </c>
      <c r="I279" s="199">
        <v>52.447525761339058</v>
      </c>
      <c r="J279" s="205">
        <v>0</v>
      </c>
      <c r="K279" s="9">
        <v>0</v>
      </c>
      <c r="L279" s="9">
        <v>0</v>
      </c>
      <c r="M279" s="9">
        <v>1.1755250211919521</v>
      </c>
      <c r="N279" s="9">
        <v>30.563650550990754</v>
      </c>
      <c r="O279" s="9">
        <v>24.686025445030996</v>
      </c>
      <c r="P279" s="199">
        <v>56.425201017213702</v>
      </c>
      <c r="Q279" s="205">
        <f t="shared" si="888"/>
        <v>0</v>
      </c>
      <c r="R279" s="9">
        <f t="shared" si="882"/>
        <v>0</v>
      </c>
      <c r="S279" s="9">
        <f t="shared" si="883"/>
        <v>0</v>
      </c>
      <c r="T279" s="9">
        <f t="shared" si="884"/>
        <v>5.8032478824865752</v>
      </c>
      <c r="U279" s="9">
        <f t="shared" si="885"/>
        <v>61.415136292954905</v>
      </c>
      <c r="V279" s="9">
        <f t="shared" si="886"/>
        <v>41.654342603111274</v>
      </c>
      <c r="W279" s="199">
        <f t="shared" si="887"/>
        <v>108.87272677855276</v>
      </c>
    </row>
    <row r="280" spans="1:23">
      <c r="A280" s="262"/>
      <c r="B280" s="24" t="s">
        <v>141</v>
      </c>
      <c r="C280" s="27">
        <v>0</v>
      </c>
      <c r="D280" s="9">
        <v>0</v>
      </c>
      <c r="E280" s="9">
        <v>0</v>
      </c>
      <c r="F280" s="9">
        <v>2.2664482443886489</v>
      </c>
      <c r="G280" s="9">
        <v>18.131585955109191</v>
      </c>
      <c r="H280" s="9">
        <v>28.330603054858113</v>
      </c>
      <c r="I280" s="199">
        <v>48.728637254355952</v>
      </c>
      <c r="J280" s="205">
        <v>0.79600540415771581</v>
      </c>
      <c r="K280" s="9">
        <v>0</v>
      </c>
      <c r="L280" s="9">
        <v>0.79600540415771581</v>
      </c>
      <c r="M280" s="9">
        <v>1.5920108083154316</v>
      </c>
      <c r="N280" s="9">
        <v>32.636221570466347</v>
      </c>
      <c r="O280" s="9">
        <v>23.084156720573759</v>
      </c>
      <c r="P280" s="199">
        <v>58.904399907670971</v>
      </c>
      <c r="Q280" s="205">
        <f t="shared" si="888"/>
        <v>0.79600540415771581</v>
      </c>
      <c r="R280" s="9">
        <f t="shared" si="882"/>
        <v>0</v>
      </c>
      <c r="S280" s="9">
        <f t="shared" si="883"/>
        <v>0.79600540415771581</v>
      </c>
      <c r="T280" s="9">
        <f t="shared" si="884"/>
        <v>3.8584590527040805</v>
      </c>
      <c r="U280" s="9">
        <f t="shared" si="885"/>
        <v>50.767807525575535</v>
      </c>
      <c r="V280" s="9">
        <f t="shared" si="886"/>
        <v>51.414759775431875</v>
      </c>
      <c r="W280" s="199">
        <f t="shared" si="887"/>
        <v>107.63303716202692</v>
      </c>
    </row>
    <row r="281" spans="1:23">
      <c r="A281" s="262"/>
      <c r="B281" s="24" t="s">
        <v>142</v>
      </c>
      <c r="C281" s="27">
        <v>0</v>
      </c>
      <c r="D281" s="9">
        <v>0</v>
      </c>
      <c r="E281" s="9">
        <v>0</v>
      </c>
      <c r="F281" s="9">
        <v>5.6330664149018688</v>
      </c>
      <c r="G281" s="9">
        <v>27.226487672025698</v>
      </c>
      <c r="H281" s="9">
        <v>21.593421257123829</v>
      </c>
      <c r="I281" s="199">
        <v>54.452975344051396</v>
      </c>
      <c r="J281" s="205">
        <v>0</v>
      </c>
      <c r="K281" s="9">
        <v>0</v>
      </c>
      <c r="L281" s="9">
        <v>0</v>
      </c>
      <c r="M281" s="9">
        <v>1.6794714392595995</v>
      </c>
      <c r="N281" s="9">
        <v>30.23048590667279</v>
      </c>
      <c r="O281" s="9">
        <v>26.031807308523792</v>
      </c>
      <c r="P281" s="199">
        <v>57.941764654456179</v>
      </c>
      <c r="Q281" s="205">
        <f t="shared" si="888"/>
        <v>0</v>
      </c>
      <c r="R281" s="9">
        <f t="shared" si="882"/>
        <v>0</v>
      </c>
      <c r="S281" s="9">
        <f t="shared" si="883"/>
        <v>0</v>
      </c>
      <c r="T281" s="9">
        <f t="shared" si="884"/>
        <v>7.3125378541614685</v>
      </c>
      <c r="U281" s="9">
        <f t="shared" si="885"/>
        <v>57.456973578698488</v>
      </c>
      <c r="V281" s="9">
        <f t="shared" si="886"/>
        <v>47.625228565647618</v>
      </c>
      <c r="W281" s="199">
        <f t="shared" si="887"/>
        <v>112.39473999850757</v>
      </c>
    </row>
    <row r="282" spans="1:23">
      <c r="A282" s="262"/>
      <c r="B282" s="24" t="s">
        <v>143</v>
      </c>
      <c r="C282" s="27">
        <v>0</v>
      </c>
      <c r="D282" s="9">
        <v>0</v>
      </c>
      <c r="E282" s="9">
        <v>0.82109599539080447</v>
      </c>
      <c r="F282" s="9">
        <v>4.1054799769540224</v>
      </c>
      <c r="G282" s="9">
        <v>32.84383981563218</v>
      </c>
      <c r="H282" s="9">
        <v>18.885207893988504</v>
      </c>
      <c r="I282" s="199">
        <v>56.655623681965508</v>
      </c>
      <c r="J282" s="205">
        <v>0</v>
      </c>
      <c r="K282" s="9">
        <v>0</v>
      </c>
      <c r="L282" s="9">
        <v>0</v>
      </c>
      <c r="M282" s="9">
        <v>0</v>
      </c>
      <c r="N282" s="9">
        <v>49.570014502979056</v>
      </c>
      <c r="O282" s="9">
        <v>20.064053489301049</v>
      </c>
      <c r="P282" s="199">
        <v>69.634067992280109</v>
      </c>
      <c r="Q282" s="205">
        <f t="shared" si="888"/>
        <v>0</v>
      </c>
      <c r="R282" s="9">
        <f t="shared" si="882"/>
        <v>0</v>
      </c>
      <c r="S282" s="9">
        <f t="shared" si="883"/>
        <v>0.82109599539080447</v>
      </c>
      <c r="T282" s="9">
        <f t="shared" si="884"/>
        <v>4.1054799769540224</v>
      </c>
      <c r="U282" s="9">
        <f t="shared" si="885"/>
        <v>82.413854318611243</v>
      </c>
      <c r="V282" s="9">
        <f t="shared" si="886"/>
        <v>38.949261383289553</v>
      </c>
      <c r="W282" s="199">
        <f t="shared" si="887"/>
        <v>126.28969167424562</v>
      </c>
    </row>
    <row r="283" spans="1:23" ht="14.25" thickBot="1">
      <c r="A283" s="262"/>
      <c r="B283" s="64" t="s">
        <v>14</v>
      </c>
      <c r="C283" s="202">
        <f>SUM(C277:C282)</f>
        <v>0</v>
      </c>
      <c r="D283" s="203">
        <f t="shared" ref="D283" si="889">SUM(D277:D282)</f>
        <v>0</v>
      </c>
      <c r="E283" s="203">
        <f t="shared" ref="E283" si="890">SUM(E277:E282)</f>
        <v>0.82109599539080447</v>
      </c>
      <c r="F283" s="203">
        <f t="shared" ref="F283" si="891">SUM(F277:F282)</f>
        <v>17.888428360224772</v>
      </c>
      <c r="G283" s="203">
        <f t="shared" ref="G283" si="892">SUM(G277:G282)</f>
        <v>153.41451148487931</v>
      </c>
      <c r="H283" s="203">
        <f t="shared" ref="H283" si="893">SUM(H277:H282)</f>
        <v>126.97001078561684</v>
      </c>
      <c r="I283" s="204">
        <f t="shared" ref="I283" si="894">SUM(I277:I282)</f>
        <v>299.09404662611172</v>
      </c>
      <c r="J283" s="207">
        <f t="shared" ref="J283" si="895">SUM(J277:J282)</f>
        <v>0.79600540415771581</v>
      </c>
      <c r="K283" s="203">
        <f t="shared" ref="K283" si="896">SUM(K277:K282)</f>
        <v>1.074984278654495</v>
      </c>
      <c r="L283" s="203">
        <f t="shared" ref="L283" si="897">SUM(L277:L282)</f>
        <v>1.6423429100283424</v>
      </c>
      <c r="M283" s="203">
        <f t="shared" ref="M283" si="898">SUM(M277:M282)</f>
        <v>5.2933447746376103</v>
      </c>
      <c r="N283" s="203">
        <f t="shared" ref="N283" si="899">SUM(N277:N282)</f>
        <v>188.88344858692801</v>
      </c>
      <c r="O283" s="203">
        <f t="shared" ref="O283" si="900">SUM(O277:O282)</f>
        <v>141.73869038903862</v>
      </c>
      <c r="P283" s="204">
        <f t="shared" ref="P283" si="901">SUM(P277:P282)</f>
        <v>339.42881634344479</v>
      </c>
      <c r="Q283" s="219">
        <f t="shared" ref="Q283" si="902">SUM(Q277:Q282)</f>
        <v>0.79600540415771581</v>
      </c>
      <c r="R283" s="217">
        <f t="shared" ref="R283" si="903">SUM(R277:R282)</f>
        <v>1.074984278654495</v>
      </c>
      <c r="S283" s="217">
        <f t="shared" ref="S283" si="904">SUM(S277:S282)</f>
        <v>2.4634389054191468</v>
      </c>
      <c r="T283" s="217">
        <f t="shared" ref="T283" si="905">SUM(T277:T282)</f>
        <v>23.181773134862386</v>
      </c>
      <c r="U283" s="217">
        <f t="shared" ref="U283" si="906">SUM(U277:U282)</f>
        <v>342.29796007180732</v>
      </c>
      <c r="V283" s="217">
        <f t="shared" ref="V283" si="907">SUM(V277:V282)</f>
        <v>268.7087011746554</v>
      </c>
      <c r="W283" s="218">
        <f t="shared" ref="W283" si="908">SUM(W277:W282)</f>
        <v>638.52286296955651</v>
      </c>
    </row>
    <row r="284" spans="1:23">
      <c r="A284" s="261" t="s">
        <v>16</v>
      </c>
      <c r="B284" s="139" t="s">
        <v>138</v>
      </c>
      <c r="C284" s="38">
        <v>0</v>
      </c>
      <c r="D284" s="49">
        <v>0</v>
      </c>
      <c r="E284" s="49">
        <v>0</v>
      </c>
      <c r="F284" s="49">
        <v>3.0579605184120147</v>
      </c>
      <c r="G284" s="49">
        <v>18.347763110472087</v>
      </c>
      <c r="H284" s="49">
        <v>16.818782851266082</v>
      </c>
      <c r="I284" s="214">
        <v>38.224506480150183</v>
      </c>
      <c r="J284" s="215">
        <v>0</v>
      </c>
      <c r="K284" s="49">
        <v>0</v>
      </c>
      <c r="L284" s="49">
        <v>0</v>
      </c>
      <c r="M284" s="49">
        <v>3.4052790019899195</v>
      </c>
      <c r="N284" s="49">
        <v>22.701860013266128</v>
      </c>
      <c r="O284" s="49">
        <v>28.37732501658266</v>
      </c>
      <c r="P284" s="214">
        <v>54.484464031838705</v>
      </c>
      <c r="Q284" s="215">
        <f>C284+J284</f>
        <v>0</v>
      </c>
      <c r="R284" s="49">
        <f t="shared" ref="R284:R289" si="909">D284+K284</f>
        <v>0</v>
      </c>
      <c r="S284" s="49">
        <f t="shared" ref="S284:S289" si="910">E284+L284</f>
        <v>0</v>
      </c>
      <c r="T284" s="49">
        <f t="shared" ref="T284:T289" si="911">F284+M284</f>
        <v>6.4632395204019346</v>
      </c>
      <c r="U284" s="49">
        <f t="shared" ref="U284:U289" si="912">G284+N284</f>
        <v>41.049623123738215</v>
      </c>
      <c r="V284" s="49">
        <f t="shared" ref="V284:V289" si="913">H284+O284</f>
        <v>45.196107867848738</v>
      </c>
      <c r="W284" s="214">
        <f t="shared" ref="W284:W289" si="914">I284+P284</f>
        <v>92.708970511988895</v>
      </c>
    </row>
    <row r="285" spans="1:23">
      <c r="A285" s="262"/>
      <c r="B285" s="24" t="s">
        <v>139</v>
      </c>
      <c r="C285" s="27">
        <v>0</v>
      </c>
      <c r="D285" s="9">
        <v>0</v>
      </c>
      <c r="E285" s="9">
        <v>0</v>
      </c>
      <c r="F285" s="9">
        <v>5.4547026411335473</v>
      </c>
      <c r="G285" s="9">
        <v>32.728215846801284</v>
      </c>
      <c r="H285" s="9">
        <v>23.637044778245372</v>
      </c>
      <c r="I285" s="199">
        <v>61.819963266180196</v>
      </c>
      <c r="J285" s="205">
        <v>1.2404110668072672</v>
      </c>
      <c r="K285" s="9">
        <v>0</v>
      </c>
      <c r="L285" s="9">
        <v>0</v>
      </c>
      <c r="M285" s="9">
        <v>1.2404110668072672</v>
      </c>
      <c r="N285" s="9">
        <v>31.010276670181682</v>
      </c>
      <c r="O285" s="9">
        <v>35.971920937410751</v>
      </c>
      <c r="P285" s="199">
        <v>69.463019741206978</v>
      </c>
      <c r="Q285" s="205">
        <f t="shared" ref="Q285:Q289" si="915">C285+J285</f>
        <v>1.2404110668072672</v>
      </c>
      <c r="R285" s="9">
        <f t="shared" si="909"/>
        <v>0</v>
      </c>
      <c r="S285" s="9">
        <f t="shared" si="910"/>
        <v>0</v>
      </c>
      <c r="T285" s="9">
        <f t="shared" si="911"/>
        <v>6.6951137079408145</v>
      </c>
      <c r="U285" s="9">
        <f t="shared" si="912"/>
        <v>63.738492516982966</v>
      </c>
      <c r="V285" s="9">
        <f t="shared" si="913"/>
        <v>59.608965715656126</v>
      </c>
      <c r="W285" s="199">
        <f t="shared" si="914"/>
        <v>131.28298300738717</v>
      </c>
    </row>
    <row r="286" spans="1:23">
      <c r="A286" s="262"/>
      <c r="B286" s="24" t="s">
        <v>140</v>
      </c>
      <c r="C286" s="27">
        <v>0</v>
      </c>
      <c r="D286" s="9">
        <v>0</v>
      </c>
      <c r="E286" s="9">
        <v>0</v>
      </c>
      <c r="F286" s="9">
        <v>1.7630381218168998</v>
      </c>
      <c r="G286" s="9">
        <v>38.786838679971794</v>
      </c>
      <c r="H286" s="9">
        <v>22.919495583619696</v>
      </c>
      <c r="I286" s="199">
        <v>63.469372385408391</v>
      </c>
      <c r="J286" s="205">
        <v>0</v>
      </c>
      <c r="K286" s="9">
        <v>0</v>
      </c>
      <c r="L286" s="9">
        <v>0</v>
      </c>
      <c r="M286" s="9">
        <v>2.2839363273262259</v>
      </c>
      <c r="N286" s="9">
        <v>36.542981237219614</v>
      </c>
      <c r="O286" s="9">
        <v>38.826917564545838</v>
      </c>
      <c r="P286" s="199">
        <v>77.653835129091675</v>
      </c>
      <c r="Q286" s="205">
        <f t="shared" si="915"/>
        <v>0</v>
      </c>
      <c r="R286" s="9">
        <f t="shared" si="909"/>
        <v>0</v>
      </c>
      <c r="S286" s="9">
        <f t="shared" si="910"/>
        <v>0</v>
      </c>
      <c r="T286" s="9">
        <f t="shared" si="911"/>
        <v>4.0469744491431259</v>
      </c>
      <c r="U286" s="9">
        <f t="shared" si="912"/>
        <v>75.329819917191401</v>
      </c>
      <c r="V286" s="9">
        <f t="shared" si="913"/>
        <v>61.74641314816553</v>
      </c>
      <c r="W286" s="199">
        <f t="shared" si="914"/>
        <v>141.12320751450005</v>
      </c>
    </row>
    <row r="287" spans="1:23">
      <c r="A287" s="262"/>
      <c r="B287" s="24" t="s">
        <v>141</v>
      </c>
      <c r="C287" s="27">
        <v>0</v>
      </c>
      <c r="D287" s="9">
        <v>0</v>
      </c>
      <c r="E287" s="9">
        <v>0</v>
      </c>
      <c r="F287" s="9">
        <v>4.9803313396972824</v>
      </c>
      <c r="G287" s="9">
        <v>42.332816387426902</v>
      </c>
      <c r="H287" s="9">
        <v>7.4704970095459231</v>
      </c>
      <c r="I287" s="199">
        <v>54.783644736670105</v>
      </c>
      <c r="J287" s="205">
        <v>0</v>
      </c>
      <c r="K287" s="9">
        <v>0</v>
      </c>
      <c r="L287" s="9">
        <v>0</v>
      </c>
      <c r="M287" s="9">
        <v>5.6723473046038393</v>
      </c>
      <c r="N287" s="9">
        <v>29.307127740453172</v>
      </c>
      <c r="O287" s="9">
        <v>22.689389218415357</v>
      </c>
      <c r="P287" s="199">
        <v>57.668864263472372</v>
      </c>
      <c r="Q287" s="205">
        <f t="shared" si="915"/>
        <v>0</v>
      </c>
      <c r="R287" s="9">
        <f t="shared" si="909"/>
        <v>0</v>
      </c>
      <c r="S287" s="9">
        <f t="shared" si="910"/>
        <v>0</v>
      </c>
      <c r="T287" s="9">
        <f t="shared" si="911"/>
        <v>10.652678644301123</v>
      </c>
      <c r="U287" s="9">
        <f t="shared" si="912"/>
        <v>71.639944127880071</v>
      </c>
      <c r="V287" s="9">
        <f t="shared" si="913"/>
        <v>30.15988622796128</v>
      </c>
      <c r="W287" s="199">
        <f t="shared" si="914"/>
        <v>112.45250900014247</v>
      </c>
    </row>
    <row r="288" spans="1:23">
      <c r="A288" s="262"/>
      <c r="B288" s="24" t="s">
        <v>142</v>
      </c>
      <c r="C288" s="27">
        <v>0</v>
      </c>
      <c r="D288" s="9">
        <v>0</v>
      </c>
      <c r="E288" s="9">
        <v>0</v>
      </c>
      <c r="F288" s="9">
        <v>9.0102837367596162</v>
      </c>
      <c r="G288" s="9">
        <v>25.904565743183898</v>
      </c>
      <c r="H288" s="9">
        <v>25.904565743183898</v>
      </c>
      <c r="I288" s="199">
        <v>60.819415223127407</v>
      </c>
      <c r="J288" s="205">
        <v>0</v>
      </c>
      <c r="K288" s="9">
        <v>0</v>
      </c>
      <c r="L288" s="9">
        <v>0</v>
      </c>
      <c r="M288" s="9">
        <v>4.0652039301166196</v>
      </c>
      <c r="N288" s="9">
        <v>36.586835371049574</v>
      </c>
      <c r="O288" s="9">
        <v>30.489029475874649</v>
      </c>
      <c r="P288" s="199">
        <v>71.141068777040843</v>
      </c>
      <c r="Q288" s="205">
        <f t="shared" si="915"/>
        <v>0</v>
      </c>
      <c r="R288" s="9">
        <f t="shared" si="909"/>
        <v>0</v>
      </c>
      <c r="S288" s="9">
        <f t="shared" si="910"/>
        <v>0</v>
      </c>
      <c r="T288" s="9">
        <f t="shared" si="911"/>
        <v>13.075487666876235</v>
      </c>
      <c r="U288" s="9">
        <f t="shared" si="912"/>
        <v>62.491401114233469</v>
      </c>
      <c r="V288" s="9">
        <f t="shared" si="913"/>
        <v>56.393595219058547</v>
      </c>
      <c r="W288" s="199">
        <f t="shared" si="914"/>
        <v>131.96048400016826</v>
      </c>
    </row>
    <row r="289" spans="1:23">
      <c r="A289" s="262"/>
      <c r="B289" s="24" t="s">
        <v>143</v>
      </c>
      <c r="C289" s="27">
        <v>0</v>
      </c>
      <c r="D289" s="9">
        <v>0</v>
      </c>
      <c r="E289" s="9">
        <v>0.91058997083199178</v>
      </c>
      <c r="F289" s="9">
        <v>7.2847197666559342</v>
      </c>
      <c r="G289" s="9">
        <v>33.691828920783699</v>
      </c>
      <c r="H289" s="9">
        <v>23.675339241631786</v>
      </c>
      <c r="I289" s="199">
        <v>65.562477899903413</v>
      </c>
      <c r="J289" s="205">
        <v>0</v>
      </c>
      <c r="K289" s="9">
        <v>0</v>
      </c>
      <c r="L289" s="9">
        <v>0</v>
      </c>
      <c r="M289" s="9">
        <v>6.0273153673709752</v>
      </c>
      <c r="N289" s="9">
        <v>45.204865255282314</v>
      </c>
      <c r="O289" s="9">
        <v>19.58877494395567</v>
      </c>
      <c r="P289" s="199">
        <v>70.820955566608959</v>
      </c>
      <c r="Q289" s="205">
        <f t="shared" si="915"/>
        <v>0</v>
      </c>
      <c r="R289" s="9">
        <f t="shared" si="909"/>
        <v>0</v>
      </c>
      <c r="S289" s="9">
        <f t="shared" si="910"/>
        <v>0.91058997083199178</v>
      </c>
      <c r="T289" s="9">
        <f t="shared" si="911"/>
        <v>13.31203513402691</v>
      </c>
      <c r="U289" s="9">
        <f t="shared" si="912"/>
        <v>78.896694176066006</v>
      </c>
      <c r="V289" s="9">
        <f t="shared" si="913"/>
        <v>43.264114185587459</v>
      </c>
      <c r="W289" s="199">
        <f t="shared" si="914"/>
        <v>136.38343346651237</v>
      </c>
    </row>
    <row r="290" spans="1:23" ht="14.25" thickBot="1">
      <c r="A290" s="263"/>
      <c r="B290" s="56" t="s">
        <v>14</v>
      </c>
      <c r="C290" s="202">
        <f>SUM(C284:C289)</f>
        <v>0</v>
      </c>
      <c r="D290" s="203">
        <f t="shared" ref="D290" si="916">SUM(D284:D289)</f>
        <v>0</v>
      </c>
      <c r="E290" s="203">
        <f t="shared" ref="E290" si="917">SUM(E284:E289)</f>
        <v>0.91058997083199178</v>
      </c>
      <c r="F290" s="203">
        <f t="shared" ref="F290" si="918">SUM(F284:F289)</f>
        <v>31.551036124475296</v>
      </c>
      <c r="G290" s="203">
        <f t="shared" ref="G290" si="919">SUM(G284:G289)</f>
        <v>191.79202868863968</v>
      </c>
      <c r="H290" s="203">
        <f t="shared" ref="H290" si="920">SUM(H284:H289)</f>
        <v>120.42572520749276</v>
      </c>
      <c r="I290" s="204">
        <f t="shared" ref="I290" si="921">SUM(I284:I289)</f>
        <v>344.6793799914397</v>
      </c>
      <c r="J290" s="207">
        <f t="shared" ref="J290" si="922">SUM(J284:J289)</f>
        <v>1.2404110668072672</v>
      </c>
      <c r="K290" s="203">
        <f t="shared" ref="K290" si="923">SUM(K284:K289)</f>
        <v>0</v>
      </c>
      <c r="L290" s="203">
        <f t="shared" ref="L290" si="924">SUM(L284:L289)</f>
        <v>0</v>
      </c>
      <c r="M290" s="203">
        <f t="shared" ref="M290" si="925">SUM(M284:M289)</f>
        <v>22.694492998214844</v>
      </c>
      <c r="N290" s="203">
        <f t="shared" ref="N290" si="926">SUM(N284:N289)</f>
        <v>201.35394628745246</v>
      </c>
      <c r="O290" s="203">
        <f t="shared" ref="O290" si="927">SUM(O284:O289)</f>
        <v>175.94335715678494</v>
      </c>
      <c r="P290" s="204">
        <f t="shared" ref="P290" si="928">SUM(P284:P289)</f>
        <v>401.23220750925958</v>
      </c>
      <c r="Q290" s="207">
        <f t="shared" ref="Q290" si="929">SUM(Q284:Q289)</f>
        <v>1.2404110668072672</v>
      </c>
      <c r="R290" s="203">
        <f t="shared" ref="R290" si="930">SUM(R284:R289)</f>
        <v>0</v>
      </c>
      <c r="S290" s="203">
        <f t="shared" ref="S290" si="931">SUM(S284:S289)</f>
        <v>0.91058997083199178</v>
      </c>
      <c r="T290" s="203">
        <f t="shared" ref="T290" si="932">SUM(T284:T289)</f>
        <v>54.245529122690144</v>
      </c>
      <c r="U290" s="203">
        <f t="shared" ref="U290" si="933">SUM(U284:U289)</f>
        <v>393.14597497609213</v>
      </c>
      <c r="V290" s="203">
        <f t="shared" ref="V290" si="934">SUM(V284:V289)</f>
        <v>296.36908236427769</v>
      </c>
      <c r="W290" s="204">
        <f t="shared" ref="W290" si="935">SUM(W284:W289)</f>
        <v>745.91158750069917</v>
      </c>
    </row>
    <row r="291" spans="1:23">
      <c r="A291" s="262" t="s">
        <v>17</v>
      </c>
      <c r="B291" s="37" t="s">
        <v>138</v>
      </c>
      <c r="C291" s="29">
        <v>0</v>
      </c>
      <c r="D291" s="48">
        <v>0</v>
      </c>
      <c r="E291" s="48">
        <v>0</v>
      </c>
      <c r="F291" s="48">
        <v>0</v>
      </c>
      <c r="G291" s="48">
        <v>21.394450185846775</v>
      </c>
      <c r="H291" s="48">
        <v>21.394450185846775</v>
      </c>
      <c r="I291" s="212">
        <v>42.788900371693551</v>
      </c>
      <c r="J291" s="213">
        <v>1.1641615677954718</v>
      </c>
      <c r="K291" s="48">
        <v>0</v>
      </c>
      <c r="L291" s="48">
        <v>0</v>
      </c>
      <c r="M291" s="48">
        <v>1.1641615677954718</v>
      </c>
      <c r="N291" s="48">
        <v>33.760685466068679</v>
      </c>
      <c r="O291" s="48">
        <v>19.790746652523019</v>
      </c>
      <c r="P291" s="212">
        <v>55.879755254182641</v>
      </c>
      <c r="Q291" s="215">
        <f>C291+J291</f>
        <v>1.1641615677954718</v>
      </c>
      <c r="R291" s="49">
        <f t="shared" ref="R291:R296" si="936">D291+K291</f>
        <v>0</v>
      </c>
      <c r="S291" s="49">
        <f t="shared" ref="S291:S296" si="937">E291+L291</f>
        <v>0</v>
      </c>
      <c r="T291" s="49">
        <f t="shared" ref="T291:T296" si="938">F291+M291</f>
        <v>1.1641615677954718</v>
      </c>
      <c r="U291" s="49">
        <f t="shared" ref="U291:U296" si="939">G291+N291</f>
        <v>55.155135651915458</v>
      </c>
      <c r="V291" s="49">
        <f t="shared" ref="V291:V296" si="940">H291+O291</f>
        <v>41.185196838369791</v>
      </c>
      <c r="W291" s="214">
        <f t="shared" ref="W291:W296" si="941">I291+P291</f>
        <v>98.668655625876198</v>
      </c>
    </row>
    <row r="292" spans="1:23">
      <c r="A292" s="262"/>
      <c r="B292" s="24" t="s">
        <v>139</v>
      </c>
      <c r="C292" s="27">
        <v>0</v>
      </c>
      <c r="D292" s="9">
        <v>0</v>
      </c>
      <c r="E292" s="9">
        <v>0</v>
      </c>
      <c r="F292" s="9">
        <v>2.8562766451307158</v>
      </c>
      <c r="G292" s="9">
        <v>28.562766451307159</v>
      </c>
      <c r="H292" s="9">
        <v>19.99393651591501</v>
      </c>
      <c r="I292" s="199">
        <v>51.412979612352885</v>
      </c>
      <c r="J292" s="205">
        <v>0</v>
      </c>
      <c r="K292" s="9">
        <v>0</v>
      </c>
      <c r="L292" s="9">
        <v>0</v>
      </c>
      <c r="M292" s="9">
        <v>2.5757438218156818</v>
      </c>
      <c r="N292" s="9">
        <v>39.924029238143071</v>
      </c>
      <c r="O292" s="9">
        <v>32.196797772696023</v>
      </c>
      <c r="P292" s="199">
        <v>74.696570832654771</v>
      </c>
      <c r="Q292" s="205">
        <f t="shared" ref="Q292:Q296" si="942">C292+J292</f>
        <v>0</v>
      </c>
      <c r="R292" s="9">
        <f t="shared" si="936"/>
        <v>0</v>
      </c>
      <c r="S292" s="9">
        <f t="shared" si="937"/>
        <v>0</v>
      </c>
      <c r="T292" s="9">
        <f t="shared" si="938"/>
        <v>5.4320204669463976</v>
      </c>
      <c r="U292" s="9">
        <f t="shared" si="939"/>
        <v>68.486795689450233</v>
      </c>
      <c r="V292" s="9">
        <f t="shared" si="940"/>
        <v>52.190734288611033</v>
      </c>
      <c r="W292" s="199">
        <f t="shared" si="941"/>
        <v>126.10955044500766</v>
      </c>
    </row>
    <row r="293" spans="1:23">
      <c r="A293" s="262"/>
      <c r="B293" s="24" t="s">
        <v>140</v>
      </c>
      <c r="C293" s="27">
        <v>0</v>
      </c>
      <c r="D293" s="9">
        <v>0</v>
      </c>
      <c r="E293" s="9">
        <v>0</v>
      </c>
      <c r="F293" s="9">
        <v>2.1225503626056073</v>
      </c>
      <c r="G293" s="9">
        <v>31.838255439084108</v>
      </c>
      <c r="H293" s="9">
        <v>27.593154713872895</v>
      </c>
      <c r="I293" s="199">
        <v>61.553960515562608</v>
      </c>
      <c r="J293" s="205">
        <v>0</v>
      </c>
      <c r="K293" s="9">
        <v>0</v>
      </c>
      <c r="L293" s="9">
        <v>0</v>
      </c>
      <c r="M293" s="9">
        <v>1.325409509066461</v>
      </c>
      <c r="N293" s="9">
        <v>41.087694781060293</v>
      </c>
      <c r="O293" s="9">
        <v>31.809828217595065</v>
      </c>
      <c r="P293" s="199">
        <v>74.222932507721822</v>
      </c>
      <c r="Q293" s="205">
        <f t="shared" si="942"/>
        <v>0</v>
      </c>
      <c r="R293" s="9">
        <f t="shared" si="936"/>
        <v>0</v>
      </c>
      <c r="S293" s="9">
        <f t="shared" si="937"/>
        <v>0</v>
      </c>
      <c r="T293" s="9">
        <f t="shared" si="938"/>
        <v>3.4479598716720683</v>
      </c>
      <c r="U293" s="9">
        <f t="shared" si="939"/>
        <v>72.925950220144401</v>
      </c>
      <c r="V293" s="9">
        <f t="shared" si="940"/>
        <v>59.40298293146796</v>
      </c>
      <c r="W293" s="199">
        <f t="shared" si="941"/>
        <v>135.77689302328443</v>
      </c>
    </row>
    <row r="294" spans="1:23">
      <c r="A294" s="262"/>
      <c r="B294" s="24" t="s">
        <v>141</v>
      </c>
      <c r="C294" s="27">
        <v>0</v>
      </c>
      <c r="D294" s="9">
        <v>0</v>
      </c>
      <c r="E294" s="9">
        <v>0</v>
      </c>
      <c r="F294" s="9">
        <v>4.6198106525160769</v>
      </c>
      <c r="G294" s="9">
        <v>18.479242610064308</v>
      </c>
      <c r="H294" s="9">
        <v>21.559116378408358</v>
      </c>
      <c r="I294" s="199">
        <v>44.658169640988746</v>
      </c>
      <c r="J294" s="205">
        <v>0</v>
      </c>
      <c r="K294" s="9">
        <v>0</v>
      </c>
      <c r="L294" s="9">
        <v>0</v>
      </c>
      <c r="M294" s="9">
        <v>2.1474153832735459</v>
      </c>
      <c r="N294" s="9">
        <v>46.169430740381237</v>
      </c>
      <c r="O294" s="9">
        <v>22.54786152437223</v>
      </c>
      <c r="P294" s="199">
        <v>70.864707648027007</v>
      </c>
      <c r="Q294" s="205">
        <f t="shared" si="942"/>
        <v>0</v>
      </c>
      <c r="R294" s="9">
        <f t="shared" si="936"/>
        <v>0</v>
      </c>
      <c r="S294" s="9">
        <f t="shared" si="937"/>
        <v>0</v>
      </c>
      <c r="T294" s="9">
        <f t="shared" si="938"/>
        <v>6.7672260357896228</v>
      </c>
      <c r="U294" s="9">
        <f t="shared" si="939"/>
        <v>64.648673350445549</v>
      </c>
      <c r="V294" s="9">
        <f t="shared" si="940"/>
        <v>44.106977902780585</v>
      </c>
      <c r="W294" s="199">
        <f t="shared" si="941"/>
        <v>115.52287728901575</v>
      </c>
    </row>
    <row r="295" spans="1:23">
      <c r="A295" s="262"/>
      <c r="B295" s="24" t="s">
        <v>142</v>
      </c>
      <c r="C295" s="27">
        <v>0</v>
      </c>
      <c r="D295" s="9">
        <v>0</v>
      </c>
      <c r="E295" s="9">
        <v>0</v>
      </c>
      <c r="F295" s="9">
        <v>4.4549404268495394</v>
      </c>
      <c r="G295" s="9">
        <v>28.957112774522006</v>
      </c>
      <c r="H295" s="9">
        <v>24.502172347672467</v>
      </c>
      <c r="I295" s="199">
        <v>57.914225549044019</v>
      </c>
      <c r="J295" s="205">
        <v>0</v>
      </c>
      <c r="K295" s="9">
        <v>0</v>
      </c>
      <c r="L295" s="9">
        <v>0</v>
      </c>
      <c r="M295" s="9">
        <v>8.0397785638563306</v>
      </c>
      <c r="N295" s="9">
        <v>42.495972408954891</v>
      </c>
      <c r="O295" s="9">
        <v>24.119335691568992</v>
      </c>
      <c r="P295" s="199">
        <v>74.655086664380207</v>
      </c>
      <c r="Q295" s="205">
        <f t="shared" si="942"/>
        <v>0</v>
      </c>
      <c r="R295" s="9">
        <f t="shared" si="936"/>
        <v>0</v>
      </c>
      <c r="S295" s="9">
        <f t="shared" si="937"/>
        <v>0</v>
      </c>
      <c r="T295" s="9">
        <f t="shared" si="938"/>
        <v>12.49471899070587</v>
      </c>
      <c r="U295" s="9">
        <f t="shared" si="939"/>
        <v>71.453085183476901</v>
      </c>
      <c r="V295" s="9">
        <f t="shared" si="940"/>
        <v>48.621508039241462</v>
      </c>
      <c r="W295" s="199">
        <f t="shared" si="941"/>
        <v>132.56931221342421</v>
      </c>
    </row>
    <row r="296" spans="1:23">
      <c r="A296" s="262"/>
      <c r="B296" s="24" t="s">
        <v>143</v>
      </c>
      <c r="C296" s="27">
        <v>0</v>
      </c>
      <c r="D296" s="9">
        <v>0</v>
      </c>
      <c r="E296" s="9">
        <v>0</v>
      </c>
      <c r="F296" s="9">
        <v>8.341323071654891</v>
      </c>
      <c r="G296" s="9">
        <v>25.023969214964673</v>
      </c>
      <c r="H296" s="9">
        <v>22.938638447050948</v>
      </c>
      <c r="I296" s="199">
        <v>56.303930733670512</v>
      </c>
      <c r="J296" s="205">
        <v>0</v>
      </c>
      <c r="K296" s="9">
        <v>0</v>
      </c>
      <c r="L296" s="9">
        <v>0</v>
      </c>
      <c r="M296" s="9">
        <v>0</v>
      </c>
      <c r="N296" s="9">
        <v>54.654426228274758</v>
      </c>
      <c r="O296" s="9">
        <v>22.77267759511448</v>
      </c>
      <c r="P296" s="199">
        <v>77.427103823389245</v>
      </c>
      <c r="Q296" s="205">
        <f t="shared" si="942"/>
        <v>0</v>
      </c>
      <c r="R296" s="9">
        <f t="shared" si="936"/>
        <v>0</v>
      </c>
      <c r="S296" s="9">
        <f t="shared" si="937"/>
        <v>0</v>
      </c>
      <c r="T296" s="9">
        <f t="shared" si="938"/>
        <v>8.341323071654891</v>
      </c>
      <c r="U296" s="9">
        <f t="shared" si="939"/>
        <v>79.678395443239424</v>
      </c>
      <c r="V296" s="9">
        <f t="shared" si="940"/>
        <v>45.711316042165429</v>
      </c>
      <c r="W296" s="199">
        <f t="shared" si="941"/>
        <v>133.73103455705976</v>
      </c>
    </row>
    <row r="297" spans="1:23" ht="14.25" thickBot="1">
      <c r="A297" s="262"/>
      <c r="B297" s="64" t="s">
        <v>14</v>
      </c>
      <c r="C297" s="216">
        <f>SUM(C291:C296)</f>
        <v>0</v>
      </c>
      <c r="D297" s="217">
        <f t="shared" ref="D297" si="943">SUM(D291:D296)</f>
        <v>0</v>
      </c>
      <c r="E297" s="217">
        <f t="shared" ref="E297" si="944">SUM(E291:E296)</f>
        <v>0</v>
      </c>
      <c r="F297" s="217">
        <f t="shared" ref="F297" si="945">SUM(F291:F296)</f>
        <v>22.394901158756831</v>
      </c>
      <c r="G297" s="217">
        <f t="shared" ref="G297" si="946">SUM(G291:G296)</f>
        <v>154.25579667578901</v>
      </c>
      <c r="H297" s="217">
        <f t="shared" ref="H297" si="947">SUM(H291:H296)</f>
        <v>137.98146858876646</v>
      </c>
      <c r="I297" s="218">
        <f t="shared" ref="I297" si="948">SUM(I291:I296)</f>
        <v>314.63216642331236</v>
      </c>
      <c r="J297" s="219">
        <f t="shared" ref="J297" si="949">SUM(J291:J296)</f>
        <v>1.1641615677954718</v>
      </c>
      <c r="K297" s="217">
        <f t="shared" ref="K297" si="950">SUM(K291:K296)</f>
        <v>0</v>
      </c>
      <c r="L297" s="217">
        <f t="shared" ref="L297" si="951">SUM(L291:L296)</f>
        <v>0</v>
      </c>
      <c r="M297" s="217">
        <f t="shared" ref="M297" si="952">SUM(M291:M296)</f>
        <v>15.25250884580749</v>
      </c>
      <c r="N297" s="217">
        <f t="shared" ref="N297" si="953">SUM(N291:N296)</f>
        <v>258.09223886288294</v>
      </c>
      <c r="O297" s="217">
        <f t="shared" ref="O297" si="954">SUM(O291:O296)</f>
        <v>153.23724745386983</v>
      </c>
      <c r="P297" s="218">
        <f t="shared" ref="P297" si="955">SUM(P291:P296)</f>
        <v>427.74615673035572</v>
      </c>
      <c r="Q297" s="219">
        <f t="shared" ref="Q297" si="956">SUM(Q291:Q296)</f>
        <v>1.1641615677954718</v>
      </c>
      <c r="R297" s="217">
        <f t="shared" ref="R297" si="957">SUM(R291:R296)</f>
        <v>0</v>
      </c>
      <c r="S297" s="217">
        <f t="shared" ref="S297" si="958">SUM(S291:S296)</f>
        <v>0</v>
      </c>
      <c r="T297" s="217">
        <f t="shared" ref="T297" si="959">SUM(T291:T296)</f>
        <v>37.647410004564321</v>
      </c>
      <c r="U297" s="217">
        <f t="shared" ref="U297" si="960">SUM(U291:U296)</f>
        <v>412.34803553867198</v>
      </c>
      <c r="V297" s="217">
        <f t="shared" ref="V297" si="961">SUM(V291:V296)</f>
        <v>291.21871604263623</v>
      </c>
      <c r="W297" s="218">
        <f t="shared" ref="W297" si="962">SUM(W291:W296)</f>
        <v>742.37832315366802</v>
      </c>
    </row>
    <row r="298" spans="1:23">
      <c r="A298" s="261" t="s">
        <v>3</v>
      </c>
      <c r="B298" s="139" t="s">
        <v>138</v>
      </c>
      <c r="C298" s="220">
        <f>C270+C277+C284+C291</f>
        <v>0</v>
      </c>
      <c r="D298" s="221">
        <f t="shared" ref="D298:P298" si="963">D270+D277+D284+D291</f>
        <v>0</v>
      </c>
      <c r="E298" s="221">
        <f t="shared" si="963"/>
        <v>0</v>
      </c>
      <c r="F298" s="221">
        <f t="shared" si="963"/>
        <v>4.3136713810976266</v>
      </c>
      <c r="G298" s="221">
        <f t="shared" si="963"/>
        <v>59.469834461603114</v>
      </c>
      <c r="H298" s="221">
        <f t="shared" si="963"/>
        <v>55.969253643816273</v>
      </c>
      <c r="I298" s="222">
        <f t="shared" si="963"/>
        <v>119.75275948651699</v>
      </c>
      <c r="J298" s="223">
        <f t="shared" si="963"/>
        <v>1.1641615677954718</v>
      </c>
      <c r="K298" s="221">
        <f t="shared" si="963"/>
        <v>0</v>
      </c>
      <c r="L298" s="221">
        <f t="shared" si="963"/>
        <v>0.84633750587062662</v>
      </c>
      <c r="M298" s="221">
        <f t="shared" si="963"/>
        <v>5.5301556337425577</v>
      </c>
      <c r="N298" s="221">
        <f t="shared" si="963"/>
        <v>79.565401613571652</v>
      </c>
      <c r="O298" s="221">
        <f t="shared" si="963"/>
        <v>68.11433289603309</v>
      </c>
      <c r="P298" s="222">
        <f t="shared" si="963"/>
        <v>155.22038921701338</v>
      </c>
      <c r="Q298" s="215">
        <f>C298+J298</f>
        <v>1.1641615677954718</v>
      </c>
      <c r="R298" s="49">
        <f t="shared" ref="R298:R303" si="964">D298+K298</f>
        <v>0</v>
      </c>
      <c r="S298" s="49">
        <f t="shared" ref="S298:S303" si="965">E298+L298</f>
        <v>0.84633750587062662</v>
      </c>
      <c r="T298" s="49">
        <f t="shared" ref="T298:T303" si="966">F298+M298</f>
        <v>9.8438270148401834</v>
      </c>
      <c r="U298" s="49">
        <f t="shared" ref="U298:U303" si="967">G298+N298</f>
        <v>139.03523607517477</v>
      </c>
      <c r="V298" s="49">
        <f t="shared" ref="V298:V303" si="968">H298+O298</f>
        <v>124.08358653984936</v>
      </c>
      <c r="W298" s="214">
        <f t="shared" ref="W298:W303" si="969">I298+P298</f>
        <v>274.97314870353034</v>
      </c>
    </row>
    <row r="299" spans="1:23">
      <c r="A299" s="262"/>
      <c r="B299" s="24" t="s">
        <v>139</v>
      </c>
      <c r="C299" s="200">
        <f t="shared" ref="C299:P299" si="970">C271+C278+C285+C292</f>
        <v>0</v>
      </c>
      <c r="D299" s="198">
        <f t="shared" si="970"/>
        <v>0</v>
      </c>
      <c r="E299" s="198">
        <f t="shared" si="970"/>
        <v>0</v>
      </c>
      <c r="F299" s="198">
        <f t="shared" si="970"/>
        <v>8.5487390634693963</v>
      </c>
      <c r="G299" s="198">
        <f t="shared" si="970"/>
        <v>89.974220738299039</v>
      </c>
      <c r="H299" s="198">
        <f t="shared" si="970"/>
        <v>71.114559050069985</v>
      </c>
      <c r="I299" s="201">
        <f t="shared" si="970"/>
        <v>169.63751885183842</v>
      </c>
      <c r="J299" s="206">
        <f t="shared" si="970"/>
        <v>1.2404110668072672</v>
      </c>
      <c r="K299" s="198">
        <f t="shared" si="970"/>
        <v>1.074984278654495</v>
      </c>
      <c r="L299" s="198">
        <f t="shared" si="970"/>
        <v>0</v>
      </c>
      <c r="M299" s="198">
        <f t="shared" si="970"/>
        <v>4.2047635599549391</v>
      </c>
      <c r="N299" s="198">
        <f t="shared" si="970"/>
        <v>98.508741240479395</v>
      </c>
      <c r="O299" s="198">
        <f t="shared" si="970"/>
        <v>101.37714788308855</v>
      </c>
      <c r="P299" s="201">
        <f t="shared" si="970"/>
        <v>206.40604802898466</v>
      </c>
      <c r="Q299" s="205">
        <f t="shared" ref="Q299:Q303" si="971">C299+J299</f>
        <v>1.2404110668072672</v>
      </c>
      <c r="R299" s="9">
        <f t="shared" si="964"/>
        <v>1.074984278654495</v>
      </c>
      <c r="S299" s="9">
        <f t="shared" si="965"/>
        <v>0</v>
      </c>
      <c r="T299" s="9">
        <f t="shared" si="966"/>
        <v>12.753502623424335</v>
      </c>
      <c r="U299" s="9">
        <f t="shared" si="967"/>
        <v>188.48296197877843</v>
      </c>
      <c r="V299" s="9">
        <f t="shared" si="968"/>
        <v>172.49170693315853</v>
      </c>
      <c r="W299" s="199">
        <f t="shared" si="969"/>
        <v>376.04356688082305</v>
      </c>
    </row>
    <row r="300" spans="1:23">
      <c r="A300" s="262"/>
      <c r="B300" s="24" t="s">
        <v>140</v>
      </c>
      <c r="C300" s="200">
        <f t="shared" ref="C300:P300" si="972">C272+C279+C286+C293</f>
        <v>0</v>
      </c>
      <c r="D300" s="198">
        <f t="shared" si="972"/>
        <v>0</v>
      </c>
      <c r="E300" s="198">
        <f t="shared" si="972"/>
        <v>0</v>
      </c>
      <c r="F300" s="198">
        <f t="shared" si="972"/>
        <v>8.5133113457171294</v>
      </c>
      <c r="G300" s="198">
        <f t="shared" si="972"/>
        <v>105.65790749340967</v>
      </c>
      <c r="H300" s="198">
        <f t="shared" si="972"/>
        <v>70.375732739534911</v>
      </c>
      <c r="I300" s="201">
        <f t="shared" si="972"/>
        <v>184.54695157866172</v>
      </c>
      <c r="J300" s="206">
        <f t="shared" si="972"/>
        <v>0</v>
      </c>
      <c r="K300" s="198">
        <f t="shared" si="972"/>
        <v>0</v>
      </c>
      <c r="L300" s="198">
        <f t="shared" si="972"/>
        <v>0</v>
      </c>
      <c r="M300" s="198">
        <f t="shared" si="972"/>
        <v>5.1851410243843272</v>
      </c>
      <c r="N300" s="198">
        <f t="shared" si="972"/>
        <v>112.99756857086692</v>
      </c>
      <c r="O300" s="198">
        <f t="shared" si="972"/>
        <v>99.925878145368316</v>
      </c>
      <c r="P300" s="201">
        <f t="shared" si="972"/>
        <v>218.10858774061956</v>
      </c>
      <c r="Q300" s="205">
        <f t="shared" si="971"/>
        <v>0</v>
      </c>
      <c r="R300" s="9">
        <f t="shared" si="964"/>
        <v>0</v>
      </c>
      <c r="S300" s="9">
        <f t="shared" si="965"/>
        <v>0</v>
      </c>
      <c r="T300" s="9">
        <f t="shared" si="966"/>
        <v>13.698452370101457</v>
      </c>
      <c r="U300" s="9">
        <f t="shared" si="967"/>
        <v>218.65547606427657</v>
      </c>
      <c r="V300" s="9">
        <f t="shared" si="968"/>
        <v>170.30161088490323</v>
      </c>
      <c r="W300" s="199">
        <f t="shared" si="969"/>
        <v>402.65553931928127</v>
      </c>
    </row>
    <row r="301" spans="1:23">
      <c r="A301" s="262"/>
      <c r="B301" s="24" t="s">
        <v>141</v>
      </c>
      <c r="C301" s="200">
        <f t="shared" ref="C301:P301" si="973">C273+C280+C287+C294</f>
        <v>0</v>
      </c>
      <c r="D301" s="198">
        <f t="shared" si="973"/>
        <v>0</v>
      </c>
      <c r="E301" s="198">
        <f t="shared" si="973"/>
        <v>0</v>
      </c>
      <c r="F301" s="198">
        <f t="shared" si="973"/>
        <v>12.08581761887296</v>
      </c>
      <c r="G301" s="198">
        <f t="shared" si="973"/>
        <v>83.328192598019442</v>
      </c>
      <c r="H301" s="198">
        <f t="shared" si="973"/>
        <v>59.552490265521925</v>
      </c>
      <c r="I301" s="201">
        <f t="shared" si="973"/>
        <v>154.96650048241432</v>
      </c>
      <c r="J301" s="206">
        <f t="shared" si="973"/>
        <v>0.95342133701055087</v>
      </c>
      <c r="K301" s="198">
        <f t="shared" si="973"/>
        <v>0</v>
      </c>
      <c r="L301" s="198">
        <f t="shared" si="973"/>
        <v>0.79600540415771581</v>
      </c>
      <c r="M301" s="198">
        <f t="shared" si="973"/>
        <v>9.7266053618984856</v>
      </c>
      <c r="N301" s="198">
        <f t="shared" si="973"/>
        <v>112.20559430547448</v>
      </c>
      <c r="O301" s="198">
        <f t="shared" si="973"/>
        <v>72.88646951609357</v>
      </c>
      <c r="P301" s="201">
        <f t="shared" si="973"/>
        <v>196.5680959246348</v>
      </c>
      <c r="Q301" s="205">
        <f t="shared" si="971"/>
        <v>0.95342133701055087</v>
      </c>
      <c r="R301" s="9">
        <f t="shared" si="964"/>
        <v>0</v>
      </c>
      <c r="S301" s="9">
        <f t="shared" si="965"/>
        <v>0.79600540415771581</v>
      </c>
      <c r="T301" s="9">
        <f t="shared" si="966"/>
        <v>21.812422980771444</v>
      </c>
      <c r="U301" s="9">
        <f t="shared" si="967"/>
        <v>195.53378690349393</v>
      </c>
      <c r="V301" s="9">
        <f t="shared" si="968"/>
        <v>132.43895978161549</v>
      </c>
      <c r="W301" s="199">
        <f t="shared" si="969"/>
        <v>351.53459640704909</v>
      </c>
    </row>
    <row r="302" spans="1:23">
      <c r="A302" s="262"/>
      <c r="B302" s="24" t="s">
        <v>142</v>
      </c>
      <c r="C302" s="200">
        <f t="shared" ref="C302:P302" si="974">C274+C281+C288+C295</f>
        <v>0.2701889500424608</v>
      </c>
      <c r="D302" s="198">
        <f t="shared" si="974"/>
        <v>0</v>
      </c>
      <c r="E302" s="198">
        <f t="shared" si="974"/>
        <v>0</v>
      </c>
      <c r="F302" s="198">
        <f t="shared" si="974"/>
        <v>19.368479528553486</v>
      </c>
      <c r="G302" s="198">
        <f t="shared" si="974"/>
        <v>88.302512040708194</v>
      </c>
      <c r="H302" s="198">
        <f t="shared" si="974"/>
        <v>76.323182548659574</v>
      </c>
      <c r="I302" s="201">
        <f t="shared" si="974"/>
        <v>184.2643630679637</v>
      </c>
      <c r="J302" s="206">
        <f t="shared" si="974"/>
        <v>0</v>
      </c>
      <c r="K302" s="198">
        <f t="shared" si="974"/>
        <v>0</v>
      </c>
      <c r="L302" s="198">
        <f t="shared" si="974"/>
        <v>0</v>
      </c>
      <c r="M302" s="198">
        <f t="shared" si="974"/>
        <v>14.510389740619633</v>
      </c>
      <c r="N302" s="198">
        <f t="shared" si="974"/>
        <v>116.33067315808572</v>
      </c>
      <c r="O302" s="198">
        <f t="shared" si="974"/>
        <v>87.41557334491354</v>
      </c>
      <c r="P302" s="201">
        <f t="shared" si="974"/>
        <v>218.25663624361889</v>
      </c>
      <c r="Q302" s="205">
        <f t="shared" si="971"/>
        <v>0.2701889500424608</v>
      </c>
      <c r="R302" s="9">
        <f t="shared" si="964"/>
        <v>0</v>
      </c>
      <c r="S302" s="9">
        <f t="shared" si="965"/>
        <v>0</v>
      </c>
      <c r="T302" s="9">
        <f t="shared" si="966"/>
        <v>33.878869269173123</v>
      </c>
      <c r="U302" s="9">
        <f t="shared" si="967"/>
        <v>204.63318519879391</v>
      </c>
      <c r="V302" s="9">
        <f t="shared" si="968"/>
        <v>163.73875589357311</v>
      </c>
      <c r="W302" s="199">
        <f t="shared" si="969"/>
        <v>402.52099931158261</v>
      </c>
    </row>
    <row r="303" spans="1:23">
      <c r="A303" s="262"/>
      <c r="B303" s="24" t="s">
        <v>143</v>
      </c>
      <c r="C303" s="200">
        <f t="shared" ref="C303:P303" si="975">C275+C282+C289+C296</f>
        <v>0</v>
      </c>
      <c r="D303" s="198">
        <f t="shared" si="975"/>
        <v>0</v>
      </c>
      <c r="E303" s="198">
        <f t="shared" si="975"/>
        <v>1.7316859662227961</v>
      </c>
      <c r="F303" s="198">
        <f t="shared" si="975"/>
        <v>20.968681234510338</v>
      </c>
      <c r="G303" s="198">
        <f t="shared" si="975"/>
        <v>100.21974688609899</v>
      </c>
      <c r="H303" s="198">
        <f t="shared" si="975"/>
        <v>71.190114311200489</v>
      </c>
      <c r="I303" s="201">
        <f t="shared" si="975"/>
        <v>194.1102283980326</v>
      </c>
      <c r="J303" s="206">
        <f t="shared" si="975"/>
        <v>0</v>
      </c>
      <c r="K303" s="198">
        <f t="shared" si="975"/>
        <v>0</v>
      </c>
      <c r="L303" s="198">
        <f t="shared" si="975"/>
        <v>0</v>
      </c>
      <c r="M303" s="198">
        <f t="shared" si="975"/>
        <v>7.0998199443117613</v>
      </c>
      <c r="N303" s="198">
        <f t="shared" si="975"/>
        <v>158.00934260206242</v>
      </c>
      <c r="O303" s="198">
        <f t="shared" si="975"/>
        <v>71.363044169544423</v>
      </c>
      <c r="P303" s="201">
        <f t="shared" si="975"/>
        <v>236.47220671591862</v>
      </c>
      <c r="Q303" s="205">
        <f t="shared" si="971"/>
        <v>0</v>
      </c>
      <c r="R303" s="9">
        <f t="shared" si="964"/>
        <v>0</v>
      </c>
      <c r="S303" s="9">
        <f t="shared" si="965"/>
        <v>1.7316859662227961</v>
      </c>
      <c r="T303" s="9">
        <f t="shared" si="966"/>
        <v>28.0685011788221</v>
      </c>
      <c r="U303" s="9">
        <f t="shared" si="967"/>
        <v>258.22908948816143</v>
      </c>
      <c r="V303" s="9">
        <f t="shared" si="968"/>
        <v>142.55315848074491</v>
      </c>
      <c r="W303" s="199">
        <f t="shared" si="969"/>
        <v>430.58243511395119</v>
      </c>
    </row>
    <row r="304" spans="1:23" ht="14.25" thickBot="1">
      <c r="A304" s="263"/>
      <c r="B304" s="56" t="s">
        <v>14</v>
      </c>
      <c r="C304" s="202">
        <f>SUM(C298:C303)</f>
        <v>0.2701889500424608</v>
      </c>
      <c r="D304" s="203">
        <f t="shared" ref="D304" si="976">SUM(D298:D303)</f>
        <v>0</v>
      </c>
      <c r="E304" s="203">
        <f t="shared" ref="E304" si="977">SUM(E298:E303)</f>
        <v>1.7316859662227961</v>
      </c>
      <c r="F304" s="203">
        <f t="shared" ref="F304" si="978">SUM(F298:F303)</f>
        <v>73.798700172220933</v>
      </c>
      <c r="G304" s="203">
        <f t="shared" ref="G304" si="979">SUM(G298:G303)</f>
        <v>526.95241421813841</v>
      </c>
      <c r="H304" s="203">
        <f t="shared" ref="H304" si="980">SUM(H298:H303)</f>
        <v>404.5253325588032</v>
      </c>
      <c r="I304" s="204">
        <f t="shared" ref="I304" si="981">SUM(I298:I303)</f>
        <v>1007.2783218654278</v>
      </c>
      <c r="J304" s="207">
        <f t="shared" ref="J304" si="982">SUM(J298:J303)</f>
        <v>3.3579939716132898</v>
      </c>
      <c r="K304" s="203">
        <f t="shared" ref="K304" si="983">SUM(K298:K303)</f>
        <v>1.074984278654495</v>
      </c>
      <c r="L304" s="203">
        <f t="shared" ref="L304" si="984">SUM(L298:L303)</f>
        <v>1.6423429100283424</v>
      </c>
      <c r="M304" s="203">
        <f t="shared" ref="M304" si="985">SUM(M298:M303)</f>
        <v>46.256875264911699</v>
      </c>
      <c r="N304" s="203">
        <f t="shared" ref="N304" si="986">SUM(N298:N303)</f>
        <v>677.61732149054046</v>
      </c>
      <c r="O304" s="203">
        <f t="shared" ref="O304" si="987">SUM(O298:O303)</f>
        <v>501.08244595504146</v>
      </c>
      <c r="P304" s="204">
        <f t="shared" ref="P304" si="988">SUM(P298:P303)</f>
        <v>1231.0319638707899</v>
      </c>
      <c r="Q304" s="207">
        <f t="shared" ref="Q304" si="989">SUM(Q298:Q303)</f>
        <v>3.6281829216557506</v>
      </c>
      <c r="R304" s="203">
        <f t="shared" ref="R304" si="990">SUM(R298:R303)</f>
        <v>1.074984278654495</v>
      </c>
      <c r="S304" s="203">
        <f t="shared" ref="S304" si="991">SUM(S298:S303)</f>
        <v>3.3740288762511383</v>
      </c>
      <c r="T304" s="203">
        <f t="shared" ref="T304" si="992">SUM(T298:T303)</f>
        <v>120.05557543713265</v>
      </c>
      <c r="U304" s="203">
        <f t="shared" ref="U304" si="993">SUM(U298:U303)</f>
        <v>1204.569735708679</v>
      </c>
      <c r="V304" s="203">
        <f t="shared" ref="V304" si="994">SUM(V298:V303)</f>
        <v>905.60777851384478</v>
      </c>
      <c r="W304" s="204">
        <f t="shared" ref="W304" si="995">SUM(W298:W303)</f>
        <v>2238.3102857362178</v>
      </c>
    </row>
    <row r="305" spans="1:23" ht="14.25" thickBot="1">
      <c r="I305" s="154"/>
      <c r="P305" s="197" t="s">
        <v>145</v>
      </c>
      <c r="Q305" s="226">
        <f>Q304/$W304*100</f>
        <v>0.16209472586426418</v>
      </c>
      <c r="R305" s="227">
        <f t="shared" ref="R305" si="996">R304/$W304*100</f>
        <v>4.8026597809289633E-2</v>
      </c>
      <c r="S305" s="227">
        <f t="shared" ref="S305" si="997">S304/$W304*100</f>
        <v>0.15073999783463282</v>
      </c>
      <c r="T305" s="227">
        <f t="shared" ref="T305" si="998">T304/$W304*100</f>
        <v>5.3636699166418005</v>
      </c>
      <c r="U305" s="224">
        <f t="shared" ref="U305" si="999">U304/$W304*100</f>
        <v>53.816030037697651</v>
      </c>
      <c r="V305" s="224">
        <f t="shared" ref="V305" si="1000">V304/$W304*100</f>
        <v>40.459438724152363</v>
      </c>
      <c r="W305" s="225">
        <f>SUM(Q305:V305)</f>
        <v>100</v>
      </c>
    </row>
    <row r="306" spans="1:23" ht="14.25" thickBot="1"/>
    <row r="307" spans="1:23" ht="14.25" thickBot="1">
      <c r="Q307" s="192">
        <f>SUM(Q304:T304)/(W304-V304)*100</f>
        <v>9.6145066749179566</v>
      </c>
      <c r="R307" t="s">
        <v>147</v>
      </c>
      <c r="S307" t="s">
        <v>148</v>
      </c>
    </row>
    <row r="310" spans="1:23" ht="14.25" thickBot="1">
      <c r="A310" t="s">
        <v>156</v>
      </c>
      <c r="P310" s="197" t="s">
        <v>26</v>
      </c>
    </row>
    <row r="311" spans="1:23">
      <c r="A311" s="267"/>
      <c r="B311" s="306"/>
      <c r="C311" s="298" t="s">
        <v>4</v>
      </c>
      <c r="D311" s="303"/>
      <c r="E311" s="303"/>
      <c r="F311" s="303"/>
      <c r="G311" s="303"/>
      <c r="H311" s="303"/>
      <c r="I311" s="304"/>
      <c r="J311" s="305" t="s">
        <v>18</v>
      </c>
      <c r="K311" s="303"/>
      <c r="L311" s="303"/>
      <c r="M311" s="303"/>
      <c r="N311" s="303"/>
      <c r="O311" s="303"/>
      <c r="P311" s="304"/>
      <c r="Q311" s="305" t="s">
        <v>3</v>
      </c>
      <c r="R311" s="303"/>
      <c r="S311" s="303"/>
      <c r="T311" s="303"/>
      <c r="U311" s="303"/>
      <c r="V311" s="303"/>
      <c r="W311" s="304"/>
    </row>
    <row r="312" spans="1:23" ht="23.25" thickBot="1">
      <c r="A312" s="269"/>
      <c r="B312" s="271"/>
      <c r="C312" s="208" t="s">
        <v>131</v>
      </c>
      <c r="D312" s="209" t="s">
        <v>132</v>
      </c>
      <c r="E312" s="209" t="s">
        <v>133</v>
      </c>
      <c r="F312" s="209" t="s">
        <v>134</v>
      </c>
      <c r="G312" s="209" t="s">
        <v>135</v>
      </c>
      <c r="H312" s="209" t="s">
        <v>136</v>
      </c>
      <c r="I312" s="210" t="s">
        <v>137</v>
      </c>
      <c r="J312" s="211" t="s">
        <v>131</v>
      </c>
      <c r="K312" s="209" t="s">
        <v>132</v>
      </c>
      <c r="L312" s="209" t="s">
        <v>133</v>
      </c>
      <c r="M312" s="209" t="s">
        <v>134</v>
      </c>
      <c r="N312" s="209" t="s">
        <v>135</v>
      </c>
      <c r="O312" s="209" t="s">
        <v>136</v>
      </c>
      <c r="P312" s="210" t="s">
        <v>137</v>
      </c>
      <c r="Q312" s="211" t="s">
        <v>131</v>
      </c>
      <c r="R312" s="209" t="s">
        <v>132</v>
      </c>
      <c r="S312" s="209" t="s">
        <v>133</v>
      </c>
      <c r="T312" s="209" t="s">
        <v>134</v>
      </c>
      <c r="U312" s="209" t="s">
        <v>135</v>
      </c>
      <c r="V312" s="209" t="s">
        <v>136</v>
      </c>
      <c r="W312" s="210" t="s">
        <v>137</v>
      </c>
    </row>
    <row r="313" spans="1:23">
      <c r="A313" s="261" t="s">
        <v>5</v>
      </c>
      <c r="B313" s="139" t="s">
        <v>138</v>
      </c>
      <c r="C313" s="38">
        <v>0</v>
      </c>
      <c r="D313" s="49">
        <v>0.17897242397380642</v>
      </c>
      <c r="E313" s="49">
        <v>0</v>
      </c>
      <c r="F313" s="49">
        <v>0</v>
      </c>
      <c r="G313" s="49">
        <v>1.0738345438428385</v>
      </c>
      <c r="H313" s="49">
        <v>2.3266415116594832</v>
      </c>
      <c r="I313" s="214">
        <v>3.5794484794761283</v>
      </c>
      <c r="J313" s="215">
        <v>0</v>
      </c>
      <c r="K313" s="49">
        <v>0</v>
      </c>
      <c r="L313" s="49">
        <v>0.11437755808653949</v>
      </c>
      <c r="M313" s="49">
        <v>0.22875511617307898</v>
      </c>
      <c r="N313" s="49">
        <v>1.6012858132115528</v>
      </c>
      <c r="O313" s="49">
        <v>2.2875511617307898</v>
      </c>
      <c r="P313" s="214">
        <v>4.2319696492019609</v>
      </c>
      <c r="Q313" s="215">
        <f>C313+J313</f>
        <v>0</v>
      </c>
      <c r="R313" s="49">
        <f t="shared" ref="R313:R318" si="1001">D313+K313</f>
        <v>0.17897242397380642</v>
      </c>
      <c r="S313" s="49">
        <f t="shared" ref="S313:S318" si="1002">E313+L313</f>
        <v>0.11437755808653949</v>
      </c>
      <c r="T313" s="49">
        <f t="shared" ref="T313:T318" si="1003">F313+M313</f>
        <v>0.22875511617307898</v>
      </c>
      <c r="U313" s="49">
        <f t="shared" ref="U313:U318" si="1004">G313+N313</f>
        <v>2.6751203570543911</v>
      </c>
      <c r="V313" s="49">
        <f t="shared" ref="V313:V318" si="1005">H313+O313</f>
        <v>4.6141926733902725</v>
      </c>
      <c r="W313" s="214">
        <f t="shared" ref="W313:W318" si="1006">I313+P313</f>
        <v>7.8114181286780893</v>
      </c>
    </row>
    <row r="314" spans="1:23">
      <c r="A314" s="262"/>
      <c r="B314" s="24" t="s">
        <v>139</v>
      </c>
      <c r="C314" s="27">
        <v>0</v>
      </c>
      <c r="D314" s="9">
        <v>0</v>
      </c>
      <c r="E314" s="9">
        <v>0.23775977720513355</v>
      </c>
      <c r="F314" s="9">
        <v>0.23775977720513355</v>
      </c>
      <c r="G314" s="9">
        <v>1.9020782176410684</v>
      </c>
      <c r="H314" s="9">
        <v>2.3775977720513355</v>
      </c>
      <c r="I314" s="199">
        <v>4.755195544102671</v>
      </c>
      <c r="J314" s="205">
        <v>0</v>
      </c>
      <c r="K314" s="9">
        <v>0</v>
      </c>
      <c r="L314" s="9">
        <v>0</v>
      </c>
      <c r="M314" s="9">
        <v>0.51814489510931971</v>
      </c>
      <c r="N314" s="9">
        <v>1.8135071328826191</v>
      </c>
      <c r="O314" s="9">
        <v>4.0156229370972278</v>
      </c>
      <c r="P314" s="199">
        <v>6.3472749650891664</v>
      </c>
      <c r="Q314" s="205">
        <f t="shared" ref="Q314:Q318" si="1007">C314+J314</f>
        <v>0</v>
      </c>
      <c r="R314" s="9">
        <f t="shared" si="1001"/>
        <v>0</v>
      </c>
      <c r="S314" s="9">
        <f t="shared" si="1002"/>
        <v>0.23775977720513355</v>
      </c>
      <c r="T314" s="9">
        <f t="shared" si="1003"/>
        <v>0.75590467231445324</v>
      </c>
      <c r="U314" s="9">
        <f t="shared" si="1004"/>
        <v>3.7155853505236873</v>
      </c>
      <c r="V314" s="9">
        <f t="shared" si="1005"/>
        <v>6.3932207091485633</v>
      </c>
      <c r="W314" s="199">
        <f t="shared" si="1006"/>
        <v>11.102470509191837</v>
      </c>
    </row>
    <row r="315" spans="1:23">
      <c r="A315" s="262"/>
      <c r="B315" s="24" t="s">
        <v>140</v>
      </c>
      <c r="C315" s="27">
        <v>0</v>
      </c>
      <c r="D315" s="9">
        <v>0</v>
      </c>
      <c r="E315" s="9">
        <v>0</v>
      </c>
      <c r="F315" s="9">
        <v>1.2865623484275761</v>
      </c>
      <c r="G315" s="9">
        <v>1.6082029355344702</v>
      </c>
      <c r="H315" s="9">
        <v>4.181327632389622</v>
      </c>
      <c r="I315" s="199">
        <v>7.0760929163516684</v>
      </c>
      <c r="J315" s="205">
        <v>0</v>
      </c>
      <c r="K315" s="9">
        <v>0</v>
      </c>
      <c r="L315" s="9">
        <v>0</v>
      </c>
      <c r="M315" s="9">
        <v>1.0006754169992198</v>
      </c>
      <c r="N315" s="9">
        <v>3.0020262509976594</v>
      </c>
      <c r="O315" s="9">
        <v>5.8039174185954749</v>
      </c>
      <c r="P315" s="199">
        <v>9.8066190865923542</v>
      </c>
      <c r="Q315" s="205">
        <f t="shared" si="1007"/>
        <v>0</v>
      </c>
      <c r="R315" s="9">
        <f t="shared" si="1001"/>
        <v>0</v>
      </c>
      <c r="S315" s="9">
        <f t="shared" si="1002"/>
        <v>0</v>
      </c>
      <c r="T315" s="9">
        <f t="shared" si="1003"/>
        <v>2.2872377654267959</v>
      </c>
      <c r="U315" s="9">
        <f t="shared" si="1004"/>
        <v>4.6102291865321297</v>
      </c>
      <c r="V315" s="9">
        <f t="shared" si="1005"/>
        <v>9.9852450509850961</v>
      </c>
      <c r="W315" s="199">
        <f t="shared" si="1006"/>
        <v>16.882712002944022</v>
      </c>
    </row>
    <row r="316" spans="1:23">
      <c r="A316" s="262"/>
      <c r="B316" s="24" t="s">
        <v>141</v>
      </c>
      <c r="C316" s="27">
        <v>0</v>
      </c>
      <c r="D316" s="9">
        <v>0</v>
      </c>
      <c r="E316" s="9">
        <v>0</v>
      </c>
      <c r="F316" s="9">
        <v>0</v>
      </c>
      <c r="G316" s="9">
        <v>3.5076381163352379</v>
      </c>
      <c r="H316" s="9">
        <v>3.2884107340642856</v>
      </c>
      <c r="I316" s="199">
        <v>6.796048850399524</v>
      </c>
      <c r="J316" s="205">
        <v>0.15741593285283506</v>
      </c>
      <c r="K316" s="9">
        <v>0</v>
      </c>
      <c r="L316" s="9">
        <v>0</v>
      </c>
      <c r="M316" s="9">
        <v>0</v>
      </c>
      <c r="N316" s="9">
        <v>2.3612389927925257</v>
      </c>
      <c r="O316" s="9">
        <v>6.4540532469662377</v>
      </c>
      <c r="P316" s="199">
        <v>8.9727081726115987</v>
      </c>
      <c r="Q316" s="205">
        <f t="shared" si="1007"/>
        <v>0.15741593285283506</v>
      </c>
      <c r="R316" s="9">
        <f t="shared" si="1001"/>
        <v>0</v>
      </c>
      <c r="S316" s="9">
        <f t="shared" si="1002"/>
        <v>0</v>
      </c>
      <c r="T316" s="9">
        <f t="shared" si="1003"/>
        <v>0</v>
      </c>
      <c r="U316" s="9">
        <f t="shared" si="1004"/>
        <v>5.8688771091277641</v>
      </c>
      <c r="V316" s="9">
        <f t="shared" si="1005"/>
        <v>9.7424639810305234</v>
      </c>
      <c r="W316" s="199">
        <f t="shared" si="1006"/>
        <v>15.768757023011123</v>
      </c>
    </row>
    <row r="317" spans="1:23">
      <c r="A317" s="262"/>
      <c r="B317" s="24" t="s">
        <v>142</v>
      </c>
      <c r="C317" s="27">
        <v>0</v>
      </c>
      <c r="D317" s="9">
        <v>0</v>
      </c>
      <c r="E317" s="9">
        <v>0</v>
      </c>
      <c r="F317" s="9">
        <v>0.54037790008492159</v>
      </c>
      <c r="G317" s="9">
        <v>4.5932121507218335</v>
      </c>
      <c r="H317" s="9">
        <v>5.9441569009341375</v>
      </c>
      <c r="I317" s="199">
        <v>11.077746951740892</v>
      </c>
      <c r="J317" s="205">
        <v>0</v>
      </c>
      <c r="K317" s="9">
        <v>0.24197860246236103</v>
      </c>
      <c r="L317" s="9">
        <v>0.24197860246236103</v>
      </c>
      <c r="M317" s="9">
        <v>0</v>
      </c>
      <c r="N317" s="9">
        <v>2.9037432295483323</v>
      </c>
      <c r="O317" s="9">
        <v>11.131015713268607</v>
      </c>
      <c r="P317" s="199">
        <v>14.51871614774166</v>
      </c>
      <c r="Q317" s="205">
        <f t="shared" si="1007"/>
        <v>0</v>
      </c>
      <c r="R317" s="9">
        <f t="shared" si="1001"/>
        <v>0.24197860246236103</v>
      </c>
      <c r="S317" s="9">
        <f t="shared" si="1002"/>
        <v>0.24197860246236103</v>
      </c>
      <c r="T317" s="9">
        <f t="shared" si="1003"/>
        <v>0.54037790008492159</v>
      </c>
      <c r="U317" s="9">
        <f t="shared" si="1004"/>
        <v>7.4969553802701654</v>
      </c>
      <c r="V317" s="9">
        <f t="shared" si="1005"/>
        <v>17.075172614202742</v>
      </c>
      <c r="W317" s="199">
        <f t="shared" si="1006"/>
        <v>25.596463099482552</v>
      </c>
    </row>
    <row r="318" spans="1:23">
      <c r="A318" s="262"/>
      <c r="B318" s="24" t="s">
        <v>143</v>
      </c>
      <c r="C318" s="27">
        <v>0</v>
      </c>
      <c r="D318" s="9">
        <v>0</v>
      </c>
      <c r="E318" s="9">
        <v>0</v>
      </c>
      <c r="F318" s="9">
        <v>0.49486336769819644</v>
      </c>
      <c r="G318" s="9">
        <v>4.7012019931328659</v>
      </c>
      <c r="H318" s="9">
        <v>10.144699037813027</v>
      </c>
      <c r="I318" s="199">
        <v>15.34076439864409</v>
      </c>
      <c r="J318" s="205">
        <v>0</v>
      </c>
      <c r="K318" s="9">
        <v>0</v>
      </c>
      <c r="L318" s="9">
        <v>0</v>
      </c>
      <c r="M318" s="9">
        <v>0.35750152564692883</v>
      </c>
      <c r="N318" s="9">
        <v>5.3625228847039326</v>
      </c>
      <c r="O318" s="9">
        <v>12.51255339764251</v>
      </c>
      <c r="P318" s="199">
        <v>18.232577807993373</v>
      </c>
      <c r="Q318" s="205">
        <f t="shared" si="1007"/>
        <v>0</v>
      </c>
      <c r="R318" s="9">
        <f t="shared" si="1001"/>
        <v>0</v>
      </c>
      <c r="S318" s="9">
        <f t="shared" si="1002"/>
        <v>0</v>
      </c>
      <c r="T318" s="9">
        <f t="shared" si="1003"/>
        <v>0.85236489334512533</v>
      </c>
      <c r="U318" s="9">
        <f t="shared" si="1004"/>
        <v>10.063724877836798</v>
      </c>
      <c r="V318" s="9">
        <f t="shared" si="1005"/>
        <v>22.657252435455536</v>
      </c>
      <c r="W318" s="199">
        <f t="shared" si="1006"/>
        <v>33.573342206637463</v>
      </c>
    </row>
    <row r="319" spans="1:23" ht="14.25" thickBot="1">
      <c r="A319" s="263"/>
      <c r="B319" s="56" t="s">
        <v>14</v>
      </c>
      <c r="C319" s="202">
        <f>SUM(C313:C318)</f>
        <v>0</v>
      </c>
      <c r="D319" s="203">
        <f t="shared" ref="D319" si="1008">SUM(D313:D318)</f>
        <v>0.17897242397380642</v>
      </c>
      <c r="E319" s="203">
        <f t="shared" ref="E319" si="1009">SUM(E313:E318)</f>
        <v>0.23775977720513355</v>
      </c>
      <c r="F319" s="203">
        <f t="shared" ref="F319" si="1010">SUM(F313:F318)</f>
        <v>2.5595633934158277</v>
      </c>
      <c r="G319" s="203">
        <f t="shared" ref="G319" si="1011">SUM(G313:G318)</f>
        <v>17.386167957208315</v>
      </c>
      <c r="H319" s="203">
        <f t="shared" ref="H319" si="1012">SUM(H313:H318)</f>
        <v>28.262833588911889</v>
      </c>
      <c r="I319" s="204">
        <f t="shared" ref="I319" si="1013">SUM(I313:I318)</f>
        <v>48.625297140714977</v>
      </c>
      <c r="J319" s="207">
        <f t="shared" ref="J319" si="1014">SUM(J313:J318)</f>
        <v>0.15741593285283506</v>
      </c>
      <c r="K319" s="203">
        <f t="shared" ref="K319" si="1015">SUM(K313:K318)</f>
        <v>0.24197860246236103</v>
      </c>
      <c r="L319" s="203">
        <f t="shared" ref="L319" si="1016">SUM(L313:L318)</f>
        <v>0.35635616054890051</v>
      </c>
      <c r="M319" s="203">
        <f t="shared" ref="M319" si="1017">SUM(M313:M318)</f>
        <v>2.1050769539285472</v>
      </c>
      <c r="N319" s="203">
        <f t="shared" ref="N319" si="1018">SUM(N313:N318)</f>
        <v>17.044324304136623</v>
      </c>
      <c r="O319" s="203">
        <f t="shared" ref="O319" si="1019">SUM(O313:O318)</f>
        <v>42.204713875300847</v>
      </c>
      <c r="P319" s="204">
        <f t="shared" ref="P319" si="1020">SUM(P313:P318)</f>
        <v>62.10986582923011</v>
      </c>
      <c r="Q319" s="207">
        <f t="shared" ref="Q319" si="1021">SUM(Q313:Q318)</f>
        <v>0.15741593285283506</v>
      </c>
      <c r="R319" s="203">
        <f t="shared" ref="R319" si="1022">SUM(R313:R318)</f>
        <v>0.42095102643616744</v>
      </c>
      <c r="S319" s="203">
        <f t="shared" ref="S319" si="1023">SUM(S313:S318)</f>
        <v>0.59411593775403404</v>
      </c>
      <c r="T319" s="203">
        <f t="shared" ref="T319" si="1024">SUM(T313:T318)</f>
        <v>4.6646403473443749</v>
      </c>
      <c r="U319" s="203">
        <f t="shared" ref="U319" si="1025">SUM(U313:U318)</f>
        <v>34.430492261344938</v>
      </c>
      <c r="V319" s="203">
        <f t="shared" ref="V319" si="1026">SUM(V313:V318)</f>
        <v>70.467547464212728</v>
      </c>
      <c r="W319" s="204">
        <f t="shared" ref="W319" si="1027">SUM(W313:W318)</f>
        <v>110.73516296994508</v>
      </c>
    </row>
    <row r="320" spans="1:23">
      <c r="A320" s="262" t="s">
        <v>15</v>
      </c>
      <c r="B320" s="37" t="s">
        <v>138</v>
      </c>
      <c r="C320" s="29">
        <v>0</v>
      </c>
      <c r="D320" s="48">
        <v>0</v>
      </c>
      <c r="E320" s="48">
        <v>1.2557108626856119</v>
      </c>
      <c r="F320" s="48">
        <v>2.5114217253712239</v>
      </c>
      <c r="G320" s="48">
        <v>10.045686901484896</v>
      </c>
      <c r="H320" s="48">
        <v>21.347084665655402</v>
      </c>
      <c r="I320" s="212">
        <v>35.159904155197133</v>
      </c>
      <c r="J320" s="213">
        <v>0</v>
      </c>
      <c r="K320" s="48">
        <v>0</v>
      </c>
      <c r="L320" s="48">
        <v>1.6926750117412532</v>
      </c>
      <c r="M320" s="48">
        <v>1.6926750117412532</v>
      </c>
      <c r="N320" s="48">
        <v>16.926750117412531</v>
      </c>
      <c r="O320" s="48">
        <v>20.312100140895041</v>
      </c>
      <c r="P320" s="212">
        <v>40.624200281790081</v>
      </c>
      <c r="Q320" s="215">
        <f>C320+J320</f>
        <v>0</v>
      </c>
      <c r="R320" s="49">
        <f t="shared" ref="R320:R325" si="1028">D320+K320</f>
        <v>0</v>
      </c>
      <c r="S320" s="49">
        <f t="shared" ref="S320:S325" si="1029">E320+L320</f>
        <v>2.9483858744268652</v>
      </c>
      <c r="T320" s="49">
        <f t="shared" ref="T320:T325" si="1030">F320+M320</f>
        <v>4.2040967371124776</v>
      </c>
      <c r="U320" s="49">
        <f t="shared" ref="U320:U325" si="1031">G320+N320</f>
        <v>26.972437018897427</v>
      </c>
      <c r="V320" s="49">
        <f t="shared" ref="V320:V325" si="1032">H320+O320</f>
        <v>41.659184806550442</v>
      </c>
      <c r="W320" s="214">
        <f t="shared" ref="W320:W325" si="1033">I320+P320</f>
        <v>75.784104436987207</v>
      </c>
    </row>
    <row r="321" spans="1:23">
      <c r="A321" s="262"/>
      <c r="B321" s="24" t="s">
        <v>139</v>
      </c>
      <c r="C321" s="27">
        <v>0</v>
      </c>
      <c r="D321" s="9">
        <v>0</v>
      </c>
      <c r="E321" s="9">
        <v>0</v>
      </c>
      <c r="F321" s="9">
        <v>1.912940015896395</v>
      </c>
      <c r="G321" s="9">
        <v>17.216460143067554</v>
      </c>
      <c r="H321" s="9">
        <v>32.519980270238712</v>
      </c>
      <c r="I321" s="199">
        <v>51.649380429202665</v>
      </c>
      <c r="J321" s="205">
        <v>0</v>
      </c>
      <c r="K321" s="9">
        <v>1.074984278654495</v>
      </c>
      <c r="L321" s="9">
        <v>0</v>
      </c>
      <c r="M321" s="9">
        <v>1.074984278654495</v>
      </c>
      <c r="N321" s="9">
        <v>19.349717015780911</v>
      </c>
      <c r="O321" s="9">
        <v>34.399496916943839</v>
      </c>
      <c r="P321" s="199">
        <v>55.899182490033738</v>
      </c>
      <c r="Q321" s="205">
        <f t="shared" ref="Q321:Q325" si="1034">C321+J321</f>
        <v>0</v>
      </c>
      <c r="R321" s="9">
        <f t="shared" si="1028"/>
        <v>1.074984278654495</v>
      </c>
      <c r="S321" s="9">
        <f t="shared" si="1029"/>
        <v>0</v>
      </c>
      <c r="T321" s="9">
        <f t="shared" si="1030"/>
        <v>2.9879242945508899</v>
      </c>
      <c r="U321" s="9">
        <f t="shared" si="1031"/>
        <v>36.566177158848461</v>
      </c>
      <c r="V321" s="9">
        <f t="shared" si="1032"/>
        <v>66.919477187182551</v>
      </c>
      <c r="W321" s="199">
        <f t="shared" si="1033"/>
        <v>107.5485629192364</v>
      </c>
    </row>
    <row r="322" spans="1:23">
      <c r="A322" s="262"/>
      <c r="B322" s="24" t="s">
        <v>140</v>
      </c>
      <c r="C322" s="27">
        <v>0</v>
      </c>
      <c r="D322" s="9">
        <v>0</v>
      </c>
      <c r="E322" s="9">
        <v>0</v>
      </c>
      <c r="F322" s="9">
        <v>3.0851485741964151</v>
      </c>
      <c r="G322" s="9">
        <v>16.968317158080282</v>
      </c>
      <c r="H322" s="9">
        <v>32.394060029062359</v>
      </c>
      <c r="I322" s="199">
        <v>52.447525761339058</v>
      </c>
      <c r="J322" s="205">
        <v>0</v>
      </c>
      <c r="K322" s="9">
        <v>0</v>
      </c>
      <c r="L322" s="9">
        <v>0</v>
      </c>
      <c r="M322" s="9">
        <v>4.7021000847678085</v>
      </c>
      <c r="N322" s="9">
        <v>9.404200169535617</v>
      </c>
      <c r="O322" s="9">
        <v>42.318900762910275</v>
      </c>
      <c r="P322" s="199">
        <v>56.425201017213702</v>
      </c>
      <c r="Q322" s="205">
        <f t="shared" si="1034"/>
        <v>0</v>
      </c>
      <c r="R322" s="9">
        <f t="shared" si="1028"/>
        <v>0</v>
      </c>
      <c r="S322" s="9">
        <f t="shared" si="1029"/>
        <v>0</v>
      </c>
      <c r="T322" s="9">
        <f t="shared" si="1030"/>
        <v>7.7872486589642236</v>
      </c>
      <c r="U322" s="9">
        <f t="shared" si="1031"/>
        <v>26.372517327615899</v>
      </c>
      <c r="V322" s="9">
        <f t="shared" si="1032"/>
        <v>74.712960791972634</v>
      </c>
      <c r="W322" s="199">
        <f t="shared" si="1033"/>
        <v>108.87272677855276</v>
      </c>
    </row>
    <row r="323" spans="1:23">
      <c r="A323" s="262"/>
      <c r="B323" s="24" t="s">
        <v>141</v>
      </c>
      <c r="C323" s="27">
        <v>0</v>
      </c>
      <c r="D323" s="9">
        <v>0</v>
      </c>
      <c r="E323" s="9">
        <v>0</v>
      </c>
      <c r="F323" s="9">
        <v>9.0657929775545956</v>
      </c>
      <c r="G323" s="9">
        <v>10.19901709974892</v>
      </c>
      <c r="H323" s="9">
        <v>29.463827177052437</v>
      </c>
      <c r="I323" s="199">
        <v>48.728637254355952</v>
      </c>
      <c r="J323" s="205">
        <v>0.79600540415771581</v>
      </c>
      <c r="K323" s="9">
        <v>1.5920108083154316</v>
      </c>
      <c r="L323" s="9">
        <v>1.5920108083154316</v>
      </c>
      <c r="M323" s="9">
        <v>2.3880162124731474</v>
      </c>
      <c r="N323" s="9">
        <v>16.716113487312033</v>
      </c>
      <c r="O323" s="9">
        <v>36.61624859125493</v>
      </c>
      <c r="P323" s="199">
        <v>59.700405311828689</v>
      </c>
      <c r="Q323" s="205">
        <f t="shared" si="1034"/>
        <v>0.79600540415771581</v>
      </c>
      <c r="R323" s="9">
        <f t="shared" si="1028"/>
        <v>1.5920108083154316</v>
      </c>
      <c r="S323" s="9">
        <f t="shared" si="1029"/>
        <v>1.5920108083154316</v>
      </c>
      <c r="T323" s="9">
        <f t="shared" si="1030"/>
        <v>11.453809190027743</v>
      </c>
      <c r="U323" s="9">
        <f t="shared" si="1031"/>
        <v>26.915130587060951</v>
      </c>
      <c r="V323" s="9">
        <f t="shared" si="1032"/>
        <v>66.080075768307367</v>
      </c>
      <c r="W323" s="199">
        <f t="shared" si="1033"/>
        <v>108.42904256618465</v>
      </c>
    </row>
    <row r="324" spans="1:23">
      <c r="A324" s="262"/>
      <c r="B324" s="24" t="s">
        <v>142</v>
      </c>
      <c r="C324" s="27">
        <v>0</v>
      </c>
      <c r="D324" s="9">
        <v>0</v>
      </c>
      <c r="E324" s="9">
        <v>0</v>
      </c>
      <c r="F324" s="9">
        <v>3.755377609934579</v>
      </c>
      <c r="G324" s="9">
        <v>16.899199244705606</v>
      </c>
      <c r="H324" s="9">
        <v>33.798398489411213</v>
      </c>
      <c r="I324" s="199">
        <v>54.452975344051396</v>
      </c>
      <c r="J324" s="205">
        <v>0</v>
      </c>
      <c r="K324" s="9">
        <v>0</v>
      </c>
      <c r="L324" s="9">
        <v>0</v>
      </c>
      <c r="M324" s="9">
        <v>2.5192071588893992</v>
      </c>
      <c r="N324" s="9">
        <v>15.954978672966195</v>
      </c>
      <c r="O324" s="9">
        <v>38.627843102970786</v>
      </c>
      <c r="P324" s="199">
        <v>57.102028934826379</v>
      </c>
      <c r="Q324" s="205">
        <f t="shared" si="1034"/>
        <v>0</v>
      </c>
      <c r="R324" s="9">
        <f t="shared" si="1028"/>
        <v>0</v>
      </c>
      <c r="S324" s="9">
        <f t="shared" si="1029"/>
        <v>0</v>
      </c>
      <c r="T324" s="9">
        <f t="shared" si="1030"/>
        <v>6.2745847688239778</v>
      </c>
      <c r="U324" s="9">
        <f t="shared" si="1031"/>
        <v>32.854177917671805</v>
      </c>
      <c r="V324" s="9">
        <f t="shared" si="1032"/>
        <v>72.426241592381999</v>
      </c>
      <c r="W324" s="199">
        <f t="shared" si="1033"/>
        <v>111.55500427887777</v>
      </c>
    </row>
    <row r="325" spans="1:23">
      <c r="A325" s="262"/>
      <c r="B325" s="24" t="s">
        <v>143</v>
      </c>
      <c r="C325" s="27">
        <v>0</v>
      </c>
      <c r="D325" s="9">
        <v>0</v>
      </c>
      <c r="E325" s="9">
        <v>0</v>
      </c>
      <c r="F325" s="9">
        <v>0.82109599539080447</v>
      </c>
      <c r="G325" s="9">
        <v>26.275071852505743</v>
      </c>
      <c r="H325" s="9">
        <v>29.559455834068959</v>
      </c>
      <c r="I325" s="199">
        <v>56.655623681965508</v>
      </c>
      <c r="J325" s="205">
        <v>1.1802384405471205</v>
      </c>
      <c r="K325" s="9">
        <v>1.1802384405471205</v>
      </c>
      <c r="L325" s="9">
        <v>0</v>
      </c>
      <c r="M325" s="9">
        <v>1.1802384405471205</v>
      </c>
      <c r="N325" s="9">
        <v>25.96524569203665</v>
      </c>
      <c r="O325" s="9">
        <v>37.767630097507855</v>
      </c>
      <c r="P325" s="199">
        <v>67.273591111185866</v>
      </c>
      <c r="Q325" s="205">
        <f t="shared" si="1034"/>
        <v>1.1802384405471205</v>
      </c>
      <c r="R325" s="9">
        <f t="shared" si="1028"/>
        <v>1.1802384405471205</v>
      </c>
      <c r="S325" s="9">
        <f t="shared" si="1029"/>
        <v>0</v>
      </c>
      <c r="T325" s="9">
        <f t="shared" si="1030"/>
        <v>2.0013344359379248</v>
      </c>
      <c r="U325" s="9">
        <f t="shared" si="1031"/>
        <v>52.240317544542393</v>
      </c>
      <c r="V325" s="9">
        <f t="shared" si="1032"/>
        <v>67.327085931576818</v>
      </c>
      <c r="W325" s="199">
        <f t="shared" si="1033"/>
        <v>123.92921479315137</v>
      </c>
    </row>
    <row r="326" spans="1:23" ht="14.25" thickBot="1">
      <c r="A326" s="262"/>
      <c r="B326" s="64" t="s">
        <v>14</v>
      </c>
      <c r="C326" s="202">
        <f>SUM(C320:C325)</f>
        <v>0</v>
      </c>
      <c r="D326" s="203">
        <f t="shared" ref="D326" si="1035">SUM(D320:D325)</f>
        <v>0</v>
      </c>
      <c r="E326" s="203">
        <f t="shared" ref="E326" si="1036">SUM(E320:E325)</f>
        <v>1.2557108626856119</v>
      </c>
      <c r="F326" s="203">
        <f t="shared" ref="F326" si="1037">SUM(F320:F325)</f>
        <v>21.151776898344014</v>
      </c>
      <c r="G326" s="203">
        <f t="shared" ref="G326" si="1038">SUM(G320:G325)</f>
        <v>97.603752399593006</v>
      </c>
      <c r="H326" s="203">
        <f t="shared" ref="H326" si="1039">SUM(H320:H325)</f>
        <v>179.08280646548909</v>
      </c>
      <c r="I326" s="204">
        <f t="shared" ref="I326" si="1040">SUM(I320:I325)</f>
        <v>299.09404662611172</v>
      </c>
      <c r="J326" s="207">
        <f t="shared" ref="J326" si="1041">SUM(J320:J325)</f>
        <v>1.9762438447048363</v>
      </c>
      <c r="K326" s="203">
        <f t="shared" ref="K326" si="1042">SUM(K320:K325)</f>
        <v>3.8472335275170471</v>
      </c>
      <c r="L326" s="203">
        <f t="shared" ref="L326" si="1043">SUM(L320:L325)</f>
        <v>3.2846858200566849</v>
      </c>
      <c r="M326" s="203">
        <f t="shared" ref="M326" si="1044">SUM(M320:M325)</f>
        <v>13.557221187073223</v>
      </c>
      <c r="N326" s="203">
        <f t="shared" ref="N326" si="1045">SUM(N320:N325)</f>
        <v>104.31700515504393</v>
      </c>
      <c r="O326" s="203">
        <f t="shared" ref="O326" si="1046">SUM(O320:O325)</f>
        <v>210.04221961248274</v>
      </c>
      <c r="P326" s="204">
        <f t="shared" ref="P326" si="1047">SUM(P320:P325)</f>
        <v>337.02460914687845</v>
      </c>
      <c r="Q326" s="219">
        <f t="shared" ref="Q326" si="1048">SUM(Q320:Q325)</f>
        <v>1.9762438447048363</v>
      </c>
      <c r="R326" s="217">
        <f t="shared" ref="R326" si="1049">SUM(R320:R325)</f>
        <v>3.8472335275170471</v>
      </c>
      <c r="S326" s="217">
        <f t="shared" ref="S326" si="1050">SUM(S320:S325)</f>
        <v>4.5403966827422968</v>
      </c>
      <c r="T326" s="217">
        <f t="shared" ref="T326" si="1051">SUM(T320:T325)</f>
        <v>34.708998085417242</v>
      </c>
      <c r="U326" s="217">
        <f t="shared" ref="U326" si="1052">SUM(U320:U325)</f>
        <v>201.92075755463691</v>
      </c>
      <c r="V326" s="217">
        <f t="shared" ref="V326" si="1053">SUM(V320:V325)</f>
        <v>389.12502607797182</v>
      </c>
      <c r="W326" s="218">
        <f t="shared" ref="W326" si="1054">SUM(W320:W325)</f>
        <v>636.11865577299011</v>
      </c>
    </row>
    <row r="327" spans="1:23">
      <c r="A327" s="261" t="s">
        <v>16</v>
      </c>
      <c r="B327" s="139" t="s">
        <v>138</v>
      </c>
      <c r="C327" s="38">
        <v>0</v>
      </c>
      <c r="D327" s="49">
        <v>1.5289802592060073</v>
      </c>
      <c r="E327" s="49">
        <v>0</v>
      </c>
      <c r="F327" s="49">
        <v>1.5289802592060073</v>
      </c>
      <c r="G327" s="49">
        <v>16.818782851266082</v>
      </c>
      <c r="H327" s="49">
        <v>18.347763110472087</v>
      </c>
      <c r="I327" s="214">
        <v>38.224506480150183</v>
      </c>
      <c r="J327" s="215">
        <v>1.1350930006633064</v>
      </c>
      <c r="K327" s="49">
        <v>0</v>
      </c>
      <c r="L327" s="49">
        <v>1.1350930006633064</v>
      </c>
      <c r="M327" s="49">
        <v>5.6754650033165319</v>
      </c>
      <c r="N327" s="49">
        <v>18.161488010612903</v>
      </c>
      <c r="O327" s="49">
        <v>28.37732501658266</v>
      </c>
      <c r="P327" s="214">
        <v>54.484464031838705</v>
      </c>
      <c r="Q327" s="215">
        <f>C327+J327</f>
        <v>1.1350930006633064</v>
      </c>
      <c r="R327" s="49">
        <f t="shared" ref="R327:R332" si="1055">D327+K327</f>
        <v>1.5289802592060073</v>
      </c>
      <c r="S327" s="49">
        <f t="shared" ref="S327:S332" si="1056">E327+L327</f>
        <v>1.1350930006633064</v>
      </c>
      <c r="T327" s="49">
        <f t="shared" ref="T327:T332" si="1057">F327+M327</f>
        <v>7.2044452625225395</v>
      </c>
      <c r="U327" s="49">
        <f t="shared" ref="U327:U332" si="1058">G327+N327</f>
        <v>34.980270861878985</v>
      </c>
      <c r="V327" s="49">
        <f t="shared" ref="V327:V332" si="1059">H327+O327</f>
        <v>46.725088127054747</v>
      </c>
      <c r="W327" s="214">
        <f t="shared" ref="W327:W332" si="1060">I327+P327</f>
        <v>92.708970511988895</v>
      </c>
    </row>
    <row r="328" spans="1:23">
      <c r="A328" s="262"/>
      <c r="B328" s="24" t="s">
        <v>139</v>
      </c>
      <c r="C328" s="27">
        <v>0</v>
      </c>
      <c r="D328" s="9">
        <v>0</v>
      </c>
      <c r="E328" s="9">
        <v>0</v>
      </c>
      <c r="F328" s="9">
        <v>1.8182342137111824</v>
      </c>
      <c r="G328" s="9">
        <v>21.818810564534189</v>
      </c>
      <c r="H328" s="9">
        <v>38.182918487934828</v>
      </c>
      <c r="I328" s="199">
        <v>61.819963266180196</v>
      </c>
      <c r="J328" s="205">
        <v>1.2404110668072672</v>
      </c>
      <c r="K328" s="9">
        <v>0</v>
      </c>
      <c r="L328" s="9">
        <v>1.2404110668072672</v>
      </c>
      <c r="M328" s="9">
        <v>3.7212332004218016</v>
      </c>
      <c r="N328" s="9">
        <v>17.365754935301741</v>
      </c>
      <c r="O328" s="9">
        <v>45.895209471868888</v>
      </c>
      <c r="P328" s="199">
        <v>69.463019741206963</v>
      </c>
      <c r="Q328" s="205">
        <f t="shared" ref="Q328:Q332" si="1061">C328+J328</f>
        <v>1.2404110668072672</v>
      </c>
      <c r="R328" s="9">
        <f t="shared" si="1055"/>
        <v>0</v>
      </c>
      <c r="S328" s="9">
        <f t="shared" si="1056"/>
        <v>1.2404110668072672</v>
      </c>
      <c r="T328" s="9">
        <f t="shared" si="1057"/>
        <v>5.539467414132984</v>
      </c>
      <c r="U328" s="9">
        <f t="shared" si="1058"/>
        <v>39.184565499835927</v>
      </c>
      <c r="V328" s="9">
        <f t="shared" si="1059"/>
        <v>84.078127959803709</v>
      </c>
      <c r="W328" s="199">
        <f t="shared" si="1060"/>
        <v>131.28298300738714</v>
      </c>
    </row>
    <row r="329" spans="1:23">
      <c r="A329" s="262"/>
      <c r="B329" s="24" t="s">
        <v>140</v>
      </c>
      <c r="C329" s="27">
        <v>0</v>
      </c>
      <c r="D329" s="9">
        <v>0</v>
      </c>
      <c r="E329" s="9">
        <v>0</v>
      </c>
      <c r="F329" s="9">
        <v>0</v>
      </c>
      <c r="G329" s="9">
        <v>33.497724314521093</v>
      </c>
      <c r="H329" s="9">
        <v>29.971648070887298</v>
      </c>
      <c r="I329" s="199">
        <v>63.469372385408391</v>
      </c>
      <c r="J329" s="205">
        <v>0</v>
      </c>
      <c r="K329" s="9">
        <v>0</v>
      </c>
      <c r="L329" s="9">
        <v>0</v>
      </c>
      <c r="M329" s="9">
        <v>7.9937771456417908</v>
      </c>
      <c r="N329" s="9">
        <v>21.697395109599146</v>
      </c>
      <c r="O329" s="9">
        <v>47.962662873850746</v>
      </c>
      <c r="P329" s="199">
        <v>77.653835129091675</v>
      </c>
      <c r="Q329" s="205">
        <f t="shared" si="1061"/>
        <v>0</v>
      </c>
      <c r="R329" s="9">
        <f t="shared" si="1055"/>
        <v>0</v>
      </c>
      <c r="S329" s="9">
        <f t="shared" si="1056"/>
        <v>0</v>
      </c>
      <c r="T329" s="9">
        <f t="shared" si="1057"/>
        <v>7.9937771456417908</v>
      </c>
      <c r="U329" s="9">
        <f t="shared" si="1058"/>
        <v>55.195119424120236</v>
      </c>
      <c r="V329" s="9">
        <f t="shared" si="1059"/>
        <v>77.934310944738044</v>
      </c>
      <c r="W329" s="199">
        <f t="shared" si="1060"/>
        <v>141.12320751450005</v>
      </c>
    </row>
    <row r="330" spans="1:23">
      <c r="A330" s="262"/>
      <c r="B330" s="24" t="s">
        <v>141</v>
      </c>
      <c r="C330" s="27">
        <v>0</v>
      </c>
      <c r="D330" s="9">
        <v>0</v>
      </c>
      <c r="E330" s="9">
        <v>0</v>
      </c>
      <c r="F330" s="9">
        <v>3.7352485047729616</v>
      </c>
      <c r="G330" s="9">
        <v>14.940994019091846</v>
      </c>
      <c r="H330" s="9">
        <v>36.107402212805297</v>
      </c>
      <c r="I330" s="199">
        <v>54.783644736670105</v>
      </c>
      <c r="J330" s="205">
        <v>0</v>
      </c>
      <c r="K330" s="9">
        <v>0</v>
      </c>
      <c r="L330" s="9">
        <v>0</v>
      </c>
      <c r="M330" s="9">
        <v>2.8361736523019196</v>
      </c>
      <c r="N330" s="9">
        <v>15.126259478943572</v>
      </c>
      <c r="O330" s="9">
        <v>38.761039914792903</v>
      </c>
      <c r="P330" s="199">
        <v>56.723473046038393</v>
      </c>
      <c r="Q330" s="205">
        <f t="shared" si="1061"/>
        <v>0</v>
      </c>
      <c r="R330" s="9">
        <f t="shared" si="1055"/>
        <v>0</v>
      </c>
      <c r="S330" s="9">
        <f t="shared" si="1056"/>
        <v>0</v>
      </c>
      <c r="T330" s="9">
        <f t="shared" si="1057"/>
        <v>6.5714221570748812</v>
      </c>
      <c r="U330" s="9">
        <f t="shared" si="1058"/>
        <v>30.06725349803542</v>
      </c>
      <c r="V330" s="9">
        <f t="shared" si="1059"/>
        <v>74.8684421275982</v>
      </c>
      <c r="W330" s="199">
        <f t="shared" si="1060"/>
        <v>111.50711778270849</v>
      </c>
    </row>
    <row r="331" spans="1:23">
      <c r="A331" s="262"/>
      <c r="B331" s="24" t="s">
        <v>142</v>
      </c>
      <c r="C331" s="27">
        <v>0</v>
      </c>
      <c r="D331" s="9">
        <v>0</v>
      </c>
      <c r="E331" s="9">
        <v>0</v>
      </c>
      <c r="F331" s="9">
        <v>4.5051418683798081</v>
      </c>
      <c r="G331" s="9">
        <v>15.767996539329328</v>
      </c>
      <c r="H331" s="9">
        <v>40.546276815418274</v>
      </c>
      <c r="I331" s="199">
        <v>60.819415223127407</v>
      </c>
      <c r="J331" s="205">
        <v>1.0163009825291549</v>
      </c>
      <c r="K331" s="9">
        <v>0</v>
      </c>
      <c r="L331" s="9">
        <v>0</v>
      </c>
      <c r="M331" s="9">
        <v>3.0489029475874645</v>
      </c>
      <c r="N331" s="9">
        <v>19.309718668053943</v>
      </c>
      <c r="O331" s="9">
        <v>47.766146178870279</v>
      </c>
      <c r="P331" s="199">
        <v>71.141068777040843</v>
      </c>
      <c r="Q331" s="205">
        <f t="shared" si="1061"/>
        <v>1.0163009825291549</v>
      </c>
      <c r="R331" s="9">
        <f t="shared" si="1055"/>
        <v>0</v>
      </c>
      <c r="S331" s="9">
        <f t="shared" si="1056"/>
        <v>0</v>
      </c>
      <c r="T331" s="9">
        <f t="shared" si="1057"/>
        <v>7.5540448159672726</v>
      </c>
      <c r="U331" s="9">
        <f t="shared" si="1058"/>
        <v>35.077715207383271</v>
      </c>
      <c r="V331" s="9">
        <f t="shared" si="1059"/>
        <v>88.312422994288553</v>
      </c>
      <c r="W331" s="199">
        <f t="shared" si="1060"/>
        <v>131.96048400016826</v>
      </c>
    </row>
    <row r="332" spans="1:23">
      <c r="A332" s="262"/>
      <c r="B332" s="24" t="s">
        <v>143</v>
      </c>
      <c r="C332" s="27">
        <v>0</v>
      </c>
      <c r="D332" s="9">
        <v>0.91058997083199178</v>
      </c>
      <c r="E332" s="9">
        <v>0.91058997083199178</v>
      </c>
      <c r="F332" s="9">
        <v>2.7317699124959756</v>
      </c>
      <c r="G332" s="9">
        <v>16.390619474975853</v>
      </c>
      <c r="H332" s="9">
        <v>41.887138658271624</v>
      </c>
      <c r="I332" s="199">
        <v>62.830707987407436</v>
      </c>
      <c r="J332" s="205">
        <v>0</v>
      </c>
      <c r="K332" s="9">
        <v>0</v>
      </c>
      <c r="L332" s="9">
        <v>0</v>
      </c>
      <c r="M332" s="9">
        <v>3.0136576836854876</v>
      </c>
      <c r="N332" s="9">
        <v>27.122919153169388</v>
      </c>
      <c r="O332" s="9">
        <v>37.670721046068593</v>
      </c>
      <c r="P332" s="199">
        <v>67.807297882923464</v>
      </c>
      <c r="Q332" s="205">
        <f t="shared" si="1061"/>
        <v>0</v>
      </c>
      <c r="R332" s="9">
        <f t="shared" si="1055"/>
        <v>0.91058997083199178</v>
      </c>
      <c r="S332" s="9">
        <f t="shared" si="1056"/>
        <v>0.91058997083199178</v>
      </c>
      <c r="T332" s="9">
        <f t="shared" si="1057"/>
        <v>5.7454275961814627</v>
      </c>
      <c r="U332" s="9">
        <f t="shared" si="1058"/>
        <v>43.513538628145241</v>
      </c>
      <c r="V332" s="9">
        <f t="shared" si="1059"/>
        <v>79.557859704340217</v>
      </c>
      <c r="W332" s="199">
        <f t="shared" si="1060"/>
        <v>130.63800587033091</v>
      </c>
    </row>
    <row r="333" spans="1:23" ht="14.25" thickBot="1">
      <c r="A333" s="263"/>
      <c r="B333" s="56" t="s">
        <v>14</v>
      </c>
      <c r="C333" s="202">
        <f>SUM(C327:C332)</f>
        <v>0</v>
      </c>
      <c r="D333" s="203">
        <f t="shared" ref="D333" si="1062">SUM(D327:D332)</f>
        <v>2.4395702300379991</v>
      </c>
      <c r="E333" s="203">
        <f t="shared" ref="E333" si="1063">SUM(E327:E332)</f>
        <v>0.91058997083199178</v>
      </c>
      <c r="F333" s="203">
        <f t="shared" ref="F333" si="1064">SUM(F327:F332)</f>
        <v>14.319374758565935</v>
      </c>
      <c r="G333" s="203">
        <f t="shared" ref="G333" si="1065">SUM(G327:G332)</f>
        <v>119.23492776371839</v>
      </c>
      <c r="H333" s="203">
        <f t="shared" ref="H333" si="1066">SUM(H327:H332)</f>
        <v>205.04314735578942</v>
      </c>
      <c r="I333" s="204">
        <f t="shared" ref="I333" si="1067">SUM(I327:I332)</f>
        <v>341.94761007894374</v>
      </c>
      <c r="J333" s="207">
        <f t="shared" ref="J333" si="1068">SUM(J327:J332)</f>
        <v>3.3918050499997285</v>
      </c>
      <c r="K333" s="203">
        <f t="shared" ref="K333" si="1069">SUM(K327:K332)</f>
        <v>0</v>
      </c>
      <c r="L333" s="203">
        <f t="shared" ref="L333" si="1070">SUM(L327:L332)</f>
        <v>2.3755040674705734</v>
      </c>
      <c r="M333" s="203">
        <f t="shared" ref="M333" si="1071">SUM(M327:M332)</f>
        <v>26.289209632954996</v>
      </c>
      <c r="N333" s="203">
        <f t="shared" ref="N333" si="1072">SUM(N327:N332)</f>
        <v>118.7835353556807</v>
      </c>
      <c r="O333" s="203">
        <f t="shared" ref="O333" si="1073">SUM(O327:O332)</f>
        <v>246.43310450203407</v>
      </c>
      <c r="P333" s="204">
        <f t="shared" ref="P333" si="1074">SUM(P327:P332)</f>
        <v>397.27315860814008</v>
      </c>
      <c r="Q333" s="207">
        <f t="shared" ref="Q333" si="1075">SUM(Q327:Q332)</f>
        <v>3.3918050499997285</v>
      </c>
      <c r="R333" s="203">
        <f t="shared" ref="R333" si="1076">SUM(R327:R332)</f>
        <v>2.4395702300379991</v>
      </c>
      <c r="S333" s="203">
        <f t="shared" ref="S333" si="1077">SUM(S327:S332)</f>
        <v>3.286094038302565</v>
      </c>
      <c r="T333" s="203">
        <f t="shared" ref="T333" si="1078">SUM(T327:T332)</f>
        <v>40.608584391520928</v>
      </c>
      <c r="U333" s="203">
        <f t="shared" ref="U333" si="1079">SUM(U327:U332)</f>
        <v>238.01846311939909</v>
      </c>
      <c r="V333" s="203">
        <f t="shared" ref="V333" si="1080">SUM(V327:V332)</f>
        <v>451.47625185782351</v>
      </c>
      <c r="W333" s="204">
        <f t="shared" ref="W333" si="1081">SUM(W327:W332)</f>
        <v>739.22076868708382</v>
      </c>
    </row>
    <row r="334" spans="1:23">
      <c r="A334" s="262" t="s">
        <v>17</v>
      </c>
      <c r="B334" s="37" t="s">
        <v>138</v>
      </c>
      <c r="C334" s="29">
        <v>0</v>
      </c>
      <c r="D334" s="48">
        <v>0</v>
      </c>
      <c r="E334" s="48">
        <v>0</v>
      </c>
      <c r="F334" s="48">
        <v>0</v>
      </c>
      <c r="G334" s="48">
        <v>23.533895204431452</v>
      </c>
      <c r="H334" s="48">
        <v>19.255005167262098</v>
      </c>
      <c r="I334" s="212">
        <v>42.788900371693551</v>
      </c>
      <c r="J334" s="213">
        <v>0</v>
      </c>
      <c r="K334" s="48">
        <v>0</v>
      </c>
      <c r="L334" s="48">
        <v>0</v>
      </c>
      <c r="M334" s="48">
        <v>3.492484703386415</v>
      </c>
      <c r="N334" s="48">
        <v>22.119069788113965</v>
      </c>
      <c r="O334" s="48">
        <v>30.268200762682266</v>
      </c>
      <c r="P334" s="212">
        <v>55.879755254182641</v>
      </c>
      <c r="Q334" s="215">
        <f>C334+J334</f>
        <v>0</v>
      </c>
      <c r="R334" s="49">
        <f t="shared" ref="R334:R339" si="1082">D334+K334</f>
        <v>0</v>
      </c>
      <c r="S334" s="49">
        <f t="shared" ref="S334:S339" si="1083">E334+L334</f>
        <v>0</v>
      </c>
      <c r="T334" s="49">
        <f t="shared" ref="T334:T339" si="1084">F334+M334</f>
        <v>3.492484703386415</v>
      </c>
      <c r="U334" s="49">
        <f t="shared" ref="U334:U339" si="1085">G334+N334</f>
        <v>45.652964992545421</v>
      </c>
      <c r="V334" s="49">
        <f t="shared" ref="V334:V339" si="1086">H334+O334</f>
        <v>49.523205929944368</v>
      </c>
      <c r="W334" s="214">
        <f t="shared" ref="W334:W339" si="1087">I334+P334</f>
        <v>98.668655625876198</v>
      </c>
    </row>
    <row r="335" spans="1:23">
      <c r="A335" s="262"/>
      <c r="B335" s="24" t="s">
        <v>139</v>
      </c>
      <c r="C335" s="27">
        <v>0</v>
      </c>
      <c r="D335" s="9">
        <v>0</v>
      </c>
      <c r="E335" s="9">
        <v>0</v>
      </c>
      <c r="F335" s="9">
        <v>2.8562766451307158</v>
      </c>
      <c r="G335" s="9">
        <v>11.425106580522863</v>
      </c>
      <c r="H335" s="9">
        <v>37.131596386699307</v>
      </c>
      <c r="I335" s="199">
        <v>51.412979612352885</v>
      </c>
      <c r="J335" s="205">
        <v>0</v>
      </c>
      <c r="K335" s="9">
        <v>0</v>
      </c>
      <c r="L335" s="9">
        <v>0</v>
      </c>
      <c r="M335" s="9">
        <v>12.878719109078409</v>
      </c>
      <c r="N335" s="9">
        <v>21.893822485433297</v>
      </c>
      <c r="O335" s="9">
        <v>39.924029238143071</v>
      </c>
      <c r="P335" s="199">
        <v>74.696570832654771</v>
      </c>
      <c r="Q335" s="205">
        <f t="shared" ref="Q335:Q339" si="1088">C335+J335</f>
        <v>0</v>
      </c>
      <c r="R335" s="9">
        <f t="shared" si="1082"/>
        <v>0</v>
      </c>
      <c r="S335" s="9">
        <f t="shared" si="1083"/>
        <v>0</v>
      </c>
      <c r="T335" s="9">
        <f t="shared" si="1084"/>
        <v>15.734995754209125</v>
      </c>
      <c r="U335" s="9">
        <f t="shared" si="1085"/>
        <v>33.318929065956162</v>
      </c>
      <c r="V335" s="9">
        <f t="shared" si="1086"/>
        <v>77.055625624842378</v>
      </c>
      <c r="W335" s="199">
        <f t="shared" si="1087"/>
        <v>126.10955044500766</v>
      </c>
    </row>
    <row r="336" spans="1:23">
      <c r="A336" s="262"/>
      <c r="B336" s="24" t="s">
        <v>140</v>
      </c>
      <c r="C336" s="27">
        <v>2.1225503626056073</v>
      </c>
      <c r="D336" s="9">
        <v>0</v>
      </c>
      <c r="E336" s="9">
        <v>0</v>
      </c>
      <c r="F336" s="9">
        <v>2.1225503626056073</v>
      </c>
      <c r="G336" s="9">
        <v>14.85785253823925</v>
      </c>
      <c r="H336" s="9">
        <v>42.451007252112149</v>
      </c>
      <c r="I336" s="199">
        <v>61.553960515562615</v>
      </c>
      <c r="J336" s="205">
        <v>0</v>
      </c>
      <c r="K336" s="9">
        <v>0</v>
      </c>
      <c r="L336" s="9">
        <v>0</v>
      </c>
      <c r="M336" s="9">
        <v>9.2778665634652278</v>
      </c>
      <c r="N336" s="9">
        <v>19.881142635996916</v>
      </c>
      <c r="O336" s="9">
        <v>45.063923308259675</v>
      </c>
      <c r="P336" s="199">
        <v>74.222932507721822</v>
      </c>
      <c r="Q336" s="205">
        <f t="shared" si="1088"/>
        <v>2.1225503626056073</v>
      </c>
      <c r="R336" s="9">
        <f t="shared" si="1082"/>
        <v>0</v>
      </c>
      <c r="S336" s="9">
        <f t="shared" si="1083"/>
        <v>0</v>
      </c>
      <c r="T336" s="9">
        <f t="shared" si="1084"/>
        <v>11.400416926070836</v>
      </c>
      <c r="U336" s="9">
        <f t="shared" si="1085"/>
        <v>34.738995174236166</v>
      </c>
      <c r="V336" s="9">
        <f t="shared" si="1086"/>
        <v>87.514930560371823</v>
      </c>
      <c r="W336" s="199">
        <f t="shared" si="1087"/>
        <v>135.77689302328443</v>
      </c>
    </row>
    <row r="337" spans="1:23">
      <c r="A337" s="262"/>
      <c r="B337" s="24" t="s">
        <v>141</v>
      </c>
      <c r="C337" s="27">
        <v>0</v>
      </c>
      <c r="D337" s="9">
        <v>0</v>
      </c>
      <c r="E337" s="9">
        <v>0</v>
      </c>
      <c r="F337" s="9">
        <v>1.5399368841720256</v>
      </c>
      <c r="G337" s="9">
        <v>13.85943195754823</v>
      </c>
      <c r="H337" s="9">
        <v>29.258800799268485</v>
      </c>
      <c r="I337" s="199">
        <v>44.658169640988739</v>
      </c>
      <c r="J337" s="205">
        <v>0</v>
      </c>
      <c r="K337" s="9">
        <v>0</v>
      </c>
      <c r="L337" s="9">
        <v>0</v>
      </c>
      <c r="M337" s="9">
        <v>4.2948307665470917</v>
      </c>
      <c r="N337" s="9">
        <v>25.76898459928255</v>
      </c>
      <c r="O337" s="9">
        <v>40.800892282197374</v>
      </c>
      <c r="P337" s="199">
        <v>70.864707648027007</v>
      </c>
      <c r="Q337" s="205">
        <f t="shared" si="1088"/>
        <v>0</v>
      </c>
      <c r="R337" s="9">
        <f t="shared" si="1082"/>
        <v>0</v>
      </c>
      <c r="S337" s="9">
        <f t="shared" si="1083"/>
        <v>0</v>
      </c>
      <c r="T337" s="9">
        <f t="shared" si="1084"/>
        <v>5.8347676507191171</v>
      </c>
      <c r="U337" s="9">
        <f t="shared" si="1085"/>
        <v>39.628416556830778</v>
      </c>
      <c r="V337" s="9">
        <f t="shared" si="1086"/>
        <v>70.059693081465866</v>
      </c>
      <c r="W337" s="199">
        <f t="shared" si="1087"/>
        <v>115.52287728901575</v>
      </c>
    </row>
    <row r="338" spans="1:23">
      <c r="A338" s="262"/>
      <c r="B338" s="24" t="s">
        <v>142</v>
      </c>
      <c r="C338" s="27">
        <v>0</v>
      </c>
      <c r="D338" s="9">
        <v>1.1137351067123848</v>
      </c>
      <c r="E338" s="9">
        <v>0</v>
      </c>
      <c r="F338" s="9">
        <v>4.4549404268495394</v>
      </c>
      <c r="G338" s="9">
        <v>11.137351067123848</v>
      </c>
      <c r="H338" s="9">
        <v>41.208198948358238</v>
      </c>
      <c r="I338" s="199">
        <v>57.914225549044012</v>
      </c>
      <c r="J338" s="205">
        <v>0</v>
      </c>
      <c r="K338" s="9">
        <v>0</v>
      </c>
      <c r="L338" s="9">
        <v>0</v>
      </c>
      <c r="M338" s="9">
        <v>5.7426989741830941</v>
      </c>
      <c r="N338" s="9">
        <v>28.713494870915468</v>
      </c>
      <c r="O338" s="9">
        <v>40.198892819281653</v>
      </c>
      <c r="P338" s="199">
        <v>74.655086664380207</v>
      </c>
      <c r="Q338" s="205">
        <f t="shared" si="1088"/>
        <v>0</v>
      </c>
      <c r="R338" s="9">
        <f t="shared" si="1082"/>
        <v>1.1137351067123848</v>
      </c>
      <c r="S338" s="9">
        <f t="shared" si="1083"/>
        <v>0</v>
      </c>
      <c r="T338" s="9">
        <f t="shared" si="1084"/>
        <v>10.197639401032633</v>
      </c>
      <c r="U338" s="9">
        <f t="shared" si="1085"/>
        <v>39.850845938039313</v>
      </c>
      <c r="V338" s="9">
        <f t="shared" si="1086"/>
        <v>81.407091767639884</v>
      </c>
      <c r="W338" s="199">
        <f t="shared" si="1087"/>
        <v>132.56931221342421</v>
      </c>
    </row>
    <row r="339" spans="1:23">
      <c r="A339" s="262"/>
      <c r="B339" s="24" t="s">
        <v>143</v>
      </c>
      <c r="C339" s="27">
        <v>0</v>
      </c>
      <c r="D339" s="9">
        <v>0</v>
      </c>
      <c r="E339" s="9">
        <v>0</v>
      </c>
      <c r="F339" s="9">
        <v>3.1279961518705841</v>
      </c>
      <c r="G339" s="9">
        <v>14.597315375396059</v>
      </c>
      <c r="H339" s="9">
        <v>38.578619206403872</v>
      </c>
      <c r="I339" s="199">
        <v>56.303930733670512</v>
      </c>
      <c r="J339" s="205">
        <v>0</v>
      </c>
      <c r="K339" s="9">
        <v>0</v>
      </c>
      <c r="L339" s="9">
        <v>0</v>
      </c>
      <c r="M339" s="9">
        <v>1.5181785063409654</v>
      </c>
      <c r="N339" s="9">
        <v>25.809034607796413</v>
      </c>
      <c r="O339" s="9">
        <v>50.099890709251859</v>
      </c>
      <c r="P339" s="199">
        <v>77.427103823389245</v>
      </c>
      <c r="Q339" s="205">
        <f t="shared" si="1088"/>
        <v>0</v>
      </c>
      <c r="R339" s="9">
        <f t="shared" si="1082"/>
        <v>0</v>
      </c>
      <c r="S339" s="9">
        <f t="shared" si="1083"/>
        <v>0</v>
      </c>
      <c r="T339" s="9">
        <f t="shared" si="1084"/>
        <v>4.6461746582115495</v>
      </c>
      <c r="U339" s="9">
        <f t="shared" si="1085"/>
        <v>40.40634998319247</v>
      </c>
      <c r="V339" s="9">
        <f t="shared" si="1086"/>
        <v>88.678509915655724</v>
      </c>
      <c r="W339" s="199">
        <f t="shared" si="1087"/>
        <v>133.73103455705976</v>
      </c>
    </row>
    <row r="340" spans="1:23" ht="14.25" thickBot="1">
      <c r="A340" s="262"/>
      <c r="B340" s="64" t="s">
        <v>14</v>
      </c>
      <c r="C340" s="216">
        <f>SUM(C334:C339)</f>
        <v>2.1225503626056073</v>
      </c>
      <c r="D340" s="217">
        <f t="shared" ref="D340" si="1089">SUM(D334:D339)</f>
        <v>1.1137351067123848</v>
      </c>
      <c r="E340" s="217">
        <f t="shared" ref="E340" si="1090">SUM(E334:E339)</f>
        <v>0</v>
      </c>
      <c r="F340" s="217">
        <f t="shared" ref="F340" si="1091">SUM(F334:F339)</f>
        <v>14.101700470628472</v>
      </c>
      <c r="G340" s="217">
        <f t="shared" ref="G340" si="1092">SUM(G334:G339)</f>
        <v>89.410952723261715</v>
      </c>
      <c r="H340" s="217">
        <f t="shared" ref="H340" si="1093">SUM(H334:H339)</f>
        <v>207.88322776010415</v>
      </c>
      <c r="I340" s="218">
        <f t="shared" ref="I340" si="1094">SUM(I334:I339)</f>
        <v>314.63216642331236</v>
      </c>
      <c r="J340" s="219">
        <f t="shared" ref="J340" si="1095">SUM(J334:J339)</f>
        <v>0</v>
      </c>
      <c r="K340" s="217">
        <f t="shared" ref="K340" si="1096">SUM(K334:K339)</f>
        <v>0</v>
      </c>
      <c r="L340" s="217">
        <f t="shared" ref="L340" si="1097">SUM(L334:L339)</f>
        <v>0</v>
      </c>
      <c r="M340" s="217">
        <f t="shared" ref="M340" si="1098">SUM(M334:M339)</f>
        <v>37.204778623001204</v>
      </c>
      <c r="N340" s="217">
        <f t="shared" ref="N340" si="1099">SUM(N334:N339)</f>
        <v>144.18554898753862</v>
      </c>
      <c r="O340" s="217">
        <f t="shared" ref="O340" si="1100">SUM(O334:O339)</f>
        <v>246.35582911981592</v>
      </c>
      <c r="P340" s="218">
        <f t="shared" ref="P340" si="1101">SUM(P334:P339)</f>
        <v>427.74615673035572</v>
      </c>
      <c r="Q340" s="219">
        <f t="shared" ref="Q340" si="1102">SUM(Q334:Q339)</f>
        <v>2.1225503626056073</v>
      </c>
      <c r="R340" s="217">
        <f t="shared" ref="R340" si="1103">SUM(R334:R339)</f>
        <v>1.1137351067123848</v>
      </c>
      <c r="S340" s="217">
        <f t="shared" ref="S340" si="1104">SUM(S334:S339)</f>
        <v>0</v>
      </c>
      <c r="T340" s="217">
        <f t="shared" ref="T340" si="1105">SUM(T334:T339)</f>
        <v>51.306479093629676</v>
      </c>
      <c r="U340" s="217">
        <f t="shared" ref="U340" si="1106">SUM(U334:U339)</f>
        <v>233.59650171080028</v>
      </c>
      <c r="V340" s="217">
        <f t="shared" ref="V340" si="1107">SUM(V334:V339)</f>
        <v>454.2390568799201</v>
      </c>
      <c r="W340" s="218">
        <f t="shared" ref="W340" si="1108">SUM(W334:W339)</f>
        <v>742.37832315366802</v>
      </c>
    </row>
    <row r="341" spans="1:23">
      <c r="A341" s="261" t="s">
        <v>3</v>
      </c>
      <c r="B341" s="139" t="s">
        <v>138</v>
      </c>
      <c r="C341" s="220">
        <f>C313+C320+C327+C334</f>
        <v>0</v>
      </c>
      <c r="D341" s="221">
        <f t="shared" ref="D341:P341" si="1109">D313+D320+D327+D334</f>
        <v>1.7079526831798137</v>
      </c>
      <c r="E341" s="221">
        <f t="shared" si="1109"/>
        <v>1.2557108626856119</v>
      </c>
      <c r="F341" s="221">
        <f t="shared" si="1109"/>
        <v>4.0404019845772314</v>
      </c>
      <c r="G341" s="221">
        <f t="shared" si="1109"/>
        <v>51.472199501025273</v>
      </c>
      <c r="H341" s="221">
        <f t="shared" si="1109"/>
        <v>61.276494455049068</v>
      </c>
      <c r="I341" s="222">
        <f t="shared" si="1109"/>
        <v>119.75275948651699</v>
      </c>
      <c r="J341" s="223">
        <f t="shared" si="1109"/>
        <v>1.1350930006633064</v>
      </c>
      <c r="K341" s="221">
        <f t="shared" si="1109"/>
        <v>0</v>
      </c>
      <c r="L341" s="221">
        <f t="shared" si="1109"/>
        <v>2.9421455704910988</v>
      </c>
      <c r="M341" s="221">
        <f t="shared" si="1109"/>
        <v>11.089379834617279</v>
      </c>
      <c r="N341" s="221">
        <f t="shared" si="1109"/>
        <v>58.808593729350946</v>
      </c>
      <c r="O341" s="221">
        <f t="shared" si="1109"/>
        <v>81.245177081890759</v>
      </c>
      <c r="P341" s="222">
        <f t="shared" si="1109"/>
        <v>155.22038921701338</v>
      </c>
      <c r="Q341" s="215">
        <f>C341+J341</f>
        <v>1.1350930006633064</v>
      </c>
      <c r="R341" s="49">
        <f t="shared" ref="R341:R346" si="1110">D341+K341</f>
        <v>1.7079526831798137</v>
      </c>
      <c r="S341" s="49">
        <f t="shared" ref="S341:S346" si="1111">E341+L341</f>
        <v>4.1978564331767103</v>
      </c>
      <c r="T341" s="49">
        <f t="shared" ref="T341:T346" si="1112">F341+M341</f>
        <v>15.129781819194511</v>
      </c>
      <c r="U341" s="49">
        <f t="shared" ref="U341:U346" si="1113">G341+N341</f>
        <v>110.28079323037622</v>
      </c>
      <c r="V341" s="49">
        <f t="shared" ref="V341:V346" si="1114">H341+O341</f>
        <v>142.52167153693983</v>
      </c>
      <c r="W341" s="214">
        <f t="shared" ref="W341:W346" si="1115">I341+P341</f>
        <v>274.97314870353034</v>
      </c>
    </row>
    <row r="342" spans="1:23">
      <c r="A342" s="262"/>
      <c r="B342" s="24" t="s">
        <v>139</v>
      </c>
      <c r="C342" s="200">
        <f t="shared" ref="C342:P342" si="1116">C314+C321+C328+C335</f>
        <v>0</v>
      </c>
      <c r="D342" s="198">
        <f t="shared" si="1116"/>
        <v>0</v>
      </c>
      <c r="E342" s="198">
        <f t="shared" si="1116"/>
        <v>0.23775977720513355</v>
      </c>
      <c r="F342" s="198">
        <f t="shared" si="1116"/>
        <v>6.8252106519434266</v>
      </c>
      <c r="G342" s="198">
        <f t="shared" si="1116"/>
        <v>52.362455505765681</v>
      </c>
      <c r="H342" s="198">
        <f t="shared" si="1116"/>
        <v>110.21209291692418</v>
      </c>
      <c r="I342" s="201">
        <f t="shared" si="1116"/>
        <v>169.63751885183842</v>
      </c>
      <c r="J342" s="206">
        <f t="shared" si="1116"/>
        <v>1.2404110668072672</v>
      </c>
      <c r="K342" s="198">
        <f t="shared" si="1116"/>
        <v>1.074984278654495</v>
      </c>
      <c r="L342" s="198">
        <f t="shared" si="1116"/>
        <v>1.2404110668072672</v>
      </c>
      <c r="M342" s="198">
        <f t="shared" si="1116"/>
        <v>18.193081483264024</v>
      </c>
      <c r="N342" s="198">
        <f t="shared" si="1116"/>
        <v>60.422801569398565</v>
      </c>
      <c r="O342" s="198">
        <f t="shared" si="1116"/>
        <v>124.23435856405303</v>
      </c>
      <c r="P342" s="201">
        <f t="shared" si="1116"/>
        <v>206.40604802898466</v>
      </c>
      <c r="Q342" s="205">
        <f t="shared" ref="Q342:Q346" si="1117">C342+J342</f>
        <v>1.2404110668072672</v>
      </c>
      <c r="R342" s="9">
        <f t="shared" si="1110"/>
        <v>1.074984278654495</v>
      </c>
      <c r="S342" s="9">
        <f t="shared" si="1111"/>
        <v>1.4781708440124008</v>
      </c>
      <c r="T342" s="9">
        <f t="shared" si="1112"/>
        <v>25.018292135207449</v>
      </c>
      <c r="U342" s="9">
        <f t="shared" si="1113"/>
        <v>112.78525707516425</v>
      </c>
      <c r="V342" s="9">
        <f t="shared" si="1114"/>
        <v>234.4464514809772</v>
      </c>
      <c r="W342" s="199">
        <f t="shared" si="1115"/>
        <v>376.04356688082305</v>
      </c>
    </row>
    <row r="343" spans="1:23">
      <c r="A343" s="262"/>
      <c r="B343" s="24" t="s">
        <v>140</v>
      </c>
      <c r="C343" s="200">
        <f t="shared" ref="C343:P343" si="1118">C315+C322+C329+C336</f>
        <v>2.1225503626056073</v>
      </c>
      <c r="D343" s="198">
        <f t="shared" si="1118"/>
        <v>0</v>
      </c>
      <c r="E343" s="198">
        <f t="shared" si="1118"/>
        <v>0</v>
      </c>
      <c r="F343" s="198">
        <f t="shared" si="1118"/>
        <v>6.4942612852295989</v>
      </c>
      <c r="G343" s="198">
        <f t="shared" si="1118"/>
        <v>66.932096946375097</v>
      </c>
      <c r="H343" s="198">
        <f t="shared" si="1118"/>
        <v>108.99804298445143</v>
      </c>
      <c r="I343" s="201">
        <f t="shared" si="1118"/>
        <v>184.54695157866172</v>
      </c>
      <c r="J343" s="206">
        <f t="shared" si="1118"/>
        <v>0</v>
      </c>
      <c r="K343" s="198">
        <f t="shared" si="1118"/>
        <v>0</v>
      </c>
      <c r="L343" s="198">
        <f t="shared" si="1118"/>
        <v>0</v>
      </c>
      <c r="M343" s="198">
        <f t="shared" si="1118"/>
        <v>22.974419210874046</v>
      </c>
      <c r="N343" s="198">
        <f t="shared" si="1118"/>
        <v>53.984764166129338</v>
      </c>
      <c r="O343" s="198">
        <f t="shared" si="1118"/>
        <v>141.14940436361616</v>
      </c>
      <c r="P343" s="201">
        <f t="shared" si="1118"/>
        <v>218.10858774061956</v>
      </c>
      <c r="Q343" s="205">
        <f t="shared" si="1117"/>
        <v>2.1225503626056073</v>
      </c>
      <c r="R343" s="9">
        <f t="shared" si="1110"/>
        <v>0</v>
      </c>
      <c r="S343" s="9">
        <f t="shared" si="1111"/>
        <v>0</v>
      </c>
      <c r="T343" s="9">
        <f t="shared" si="1112"/>
        <v>29.468680496103644</v>
      </c>
      <c r="U343" s="9">
        <f t="shared" si="1113"/>
        <v>120.91686111250444</v>
      </c>
      <c r="V343" s="9">
        <f t="shared" si="1114"/>
        <v>250.1474473480676</v>
      </c>
      <c r="W343" s="199">
        <f t="shared" si="1115"/>
        <v>402.65553931928127</v>
      </c>
    </row>
    <row r="344" spans="1:23">
      <c r="A344" s="262"/>
      <c r="B344" s="24" t="s">
        <v>141</v>
      </c>
      <c r="C344" s="200">
        <f t="shared" ref="C344:P344" si="1119">C316+C323+C330+C337</f>
        <v>0</v>
      </c>
      <c r="D344" s="198">
        <f t="shared" si="1119"/>
        <v>0</v>
      </c>
      <c r="E344" s="198">
        <f t="shared" si="1119"/>
        <v>0</v>
      </c>
      <c r="F344" s="198">
        <f t="shared" si="1119"/>
        <v>14.340978366499582</v>
      </c>
      <c r="G344" s="198">
        <f t="shared" si="1119"/>
        <v>42.507081192724236</v>
      </c>
      <c r="H344" s="198">
        <f t="shared" si="1119"/>
        <v>98.118440923190505</v>
      </c>
      <c r="I344" s="201">
        <f t="shared" si="1119"/>
        <v>154.96650048241432</v>
      </c>
      <c r="J344" s="206">
        <f t="shared" si="1119"/>
        <v>0.95342133701055087</v>
      </c>
      <c r="K344" s="198">
        <f t="shared" si="1119"/>
        <v>1.5920108083154316</v>
      </c>
      <c r="L344" s="198">
        <f t="shared" si="1119"/>
        <v>1.5920108083154316</v>
      </c>
      <c r="M344" s="198">
        <f t="shared" si="1119"/>
        <v>9.5190206313221584</v>
      </c>
      <c r="N344" s="198">
        <f t="shared" si="1119"/>
        <v>59.972596558330679</v>
      </c>
      <c r="O344" s="198">
        <f t="shared" si="1119"/>
        <v>122.63223403521144</v>
      </c>
      <c r="P344" s="201">
        <f t="shared" si="1119"/>
        <v>196.26129417850569</v>
      </c>
      <c r="Q344" s="205">
        <f t="shared" si="1117"/>
        <v>0.95342133701055087</v>
      </c>
      <c r="R344" s="9">
        <f t="shared" si="1110"/>
        <v>1.5920108083154316</v>
      </c>
      <c r="S344" s="9">
        <f t="shared" si="1111"/>
        <v>1.5920108083154316</v>
      </c>
      <c r="T344" s="9">
        <f t="shared" si="1112"/>
        <v>23.859998997821741</v>
      </c>
      <c r="U344" s="9">
        <f t="shared" si="1113"/>
        <v>102.47967775105491</v>
      </c>
      <c r="V344" s="9">
        <f t="shared" si="1114"/>
        <v>220.75067495840193</v>
      </c>
      <c r="W344" s="199">
        <f t="shared" si="1115"/>
        <v>351.22779466092004</v>
      </c>
    </row>
    <row r="345" spans="1:23">
      <c r="A345" s="262"/>
      <c r="B345" s="24" t="s">
        <v>142</v>
      </c>
      <c r="C345" s="200">
        <f t="shared" ref="C345:P345" si="1120">C317+C324+C331+C338</f>
        <v>0</v>
      </c>
      <c r="D345" s="198">
        <f t="shared" si="1120"/>
        <v>1.1137351067123848</v>
      </c>
      <c r="E345" s="198">
        <f t="shared" si="1120"/>
        <v>0</v>
      </c>
      <c r="F345" s="198">
        <f t="shared" si="1120"/>
        <v>13.255837805248849</v>
      </c>
      <c r="G345" s="198">
        <f t="shared" si="1120"/>
        <v>48.397759001880615</v>
      </c>
      <c r="H345" s="198">
        <f t="shared" si="1120"/>
        <v>121.49703115412186</v>
      </c>
      <c r="I345" s="201">
        <f t="shared" si="1120"/>
        <v>184.2643630679637</v>
      </c>
      <c r="J345" s="206">
        <f t="shared" si="1120"/>
        <v>1.0163009825291549</v>
      </c>
      <c r="K345" s="198">
        <f t="shared" si="1120"/>
        <v>0.24197860246236103</v>
      </c>
      <c r="L345" s="198">
        <f t="shared" si="1120"/>
        <v>0.24197860246236103</v>
      </c>
      <c r="M345" s="198">
        <f t="shared" si="1120"/>
        <v>11.310809080659958</v>
      </c>
      <c r="N345" s="198">
        <f t="shared" si="1120"/>
        <v>66.881935441483932</v>
      </c>
      <c r="O345" s="198">
        <f t="shared" si="1120"/>
        <v>137.72389781439131</v>
      </c>
      <c r="P345" s="201">
        <f t="shared" si="1120"/>
        <v>217.41690052398909</v>
      </c>
      <c r="Q345" s="205">
        <f t="shared" si="1117"/>
        <v>1.0163009825291549</v>
      </c>
      <c r="R345" s="9">
        <f t="shared" si="1110"/>
        <v>1.3557137091747458</v>
      </c>
      <c r="S345" s="9">
        <f t="shared" si="1111"/>
        <v>0.24197860246236103</v>
      </c>
      <c r="T345" s="9">
        <f t="shared" si="1112"/>
        <v>24.566646885908806</v>
      </c>
      <c r="U345" s="9">
        <f t="shared" si="1113"/>
        <v>115.27969444336455</v>
      </c>
      <c r="V345" s="9">
        <f t="shared" si="1114"/>
        <v>259.22092896851314</v>
      </c>
      <c r="W345" s="199">
        <f t="shared" si="1115"/>
        <v>401.68126359195276</v>
      </c>
    </row>
    <row r="346" spans="1:23">
      <c r="A346" s="262"/>
      <c r="B346" s="24" t="s">
        <v>143</v>
      </c>
      <c r="C346" s="200">
        <f t="shared" ref="C346:P346" si="1121">C318+C325+C332+C339</f>
        <v>0</v>
      </c>
      <c r="D346" s="198">
        <f t="shared" si="1121"/>
        <v>0.91058997083199178</v>
      </c>
      <c r="E346" s="198">
        <f t="shared" si="1121"/>
        <v>0.91058997083199178</v>
      </c>
      <c r="F346" s="198">
        <f t="shared" si="1121"/>
        <v>7.1757254274555606</v>
      </c>
      <c r="G346" s="198">
        <f t="shared" si="1121"/>
        <v>61.964208696010523</v>
      </c>
      <c r="H346" s="198">
        <f t="shared" si="1121"/>
        <v>120.16991273655748</v>
      </c>
      <c r="I346" s="201">
        <f t="shared" si="1121"/>
        <v>191.13102680168754</v>
      </c>
      <c r="J346" s="206">
        <f t="shared" si="1121"/>
        <v>1.1802384405471205</v>
      </c>
      <c r="K346" s="198">
        <f t="shared" si="1121"/>
        <v>1.1802384405471205</v>
      </c>
      <c r="L346" s="198">
        <f t="shared" si="1121"/>
        <v>0</v>
      </c>
      <c r="M346" s="198">
        <f t="shared" si="1121"/>
        <v>6.069576156220502</v>
      </c>
      <c r="N346" s="198">
        <f t="shared" si="1121"/>
        <v>84.259722337706393</v>
      </c>
      <c r="O346" s="198">
        <f t="shared" si="1121"/>
        <v>138.05079525047083</v>
      </c>
      <c r="P346" s="201">
        <f t="shared" si="1121"/>
        <v>230.74057062549196</v>
      </c>
      <c r="Q346" s="205">
        <f t="shared" si="1117"/>
        <v>1.1802384405471205</v>
      </c>
      <c r="R346" s="9">
        <f t="shared" si="1110"/>
        <v>2.0908284113791122</v>
      </c>
      <c r="S346" s="9">
        <f t="shared" si="1111"/>
        <v>0.91058997083199178</v>
      </c>
      <c r="T346" s="9">
        <f t="shared" si="1112"/>
        <v>13.245301583676063</v>
      </c>
      <c r="U346" s="9">
        <f t="shared" si="1113"/>
        <v>146.22393103371692</v>
      </c>
      <c r="V346" s="9">
        <f t="shared" si="1114"/>
        <v>258.22070798702828</v>
      </c>
      <c r="W346" s="199">
        <f t="shared" si="1115"/>
        <v>421.87159742717949</v>
      </c>
    </row>
    <row r="347" spans="1:23" ht="14.25" thickBot="1">
      <c r="A347" s="263"/>
      <c r="B347" s="56" t="s">
        <v>14</v>
      </c>
      <c r="C347" s="202">
        <f>SUM(C341:C346)</f>
        <v>2.1225503626056073</v>
      </c>
      <c r="D347" s="203">
        <f t="shared" ref="D347" si="1122">SUM(D341:D346)</f>
        <v>3.7322777607241902</v>
      </c>
      <c r="E347" s="203">
        <f t="shared" ref="E347" si="1123">SUM(E341:E346)</f>
        <v>2.4040606107227376</v>
      </c>
      <c r="F347" s="203">
        <f t="shared" ref="F347" si="1124">SUM(F341:F346)</f>
        <v>52.132415520954254</v>
      </c>
      <c r="G347" s="203">
        <f t="shared" ref="G347" si="1125">SUM(G341:G346)</f>
        <v>323.6358008437814</v>
      </c>
      <c r="H347" s="203">
        <f t="shared" ref="H347" si="1126">SUM(H341:H346)</f>
        <v>620.27201517029448</v>
      </c>
      <c r="I347" s="204">
        <f t="shared" ref="I347" si="1127">SUM(I341:I346)</f>
        <v>1004.2991202690827</v>
      </c>
      <c r="J347" s="207">
        <f t="shared" ref="J347" si="1128">SUM(J341:J346)</f>
        <v>5.5254648275573999</v>
      </c>
      <c r="K347" s="203">
        <f t="shared" ref="K347" si="1129">SUM(K341:K346)</f>
        <v>4.0892121299794075</v>
      </c>
      <c r="L347" s="203">
        <f t="shared" ref="L347" si="1130">SUM(L341:L346)</f>
        <v>6.016546048076159</v>
      </c>
      <c r="M347" s="203">
        <f t="shared" ref="M347" si="1131">SUM(M341:M346)</f>
        <v>79.156286396957967</v>
      </c>
      <c r="N347" s="203">
        <f t="shared" ref="N347" si="1132">SUM(N341:N346)</f>
        <v>384.3304138023999</v>
      </c>
      <c r="O347" s="203">
        <f t="shared" ref="O347" si="1133">SUM(O341:O346)</f>
        <v>745.0358671096335</v>
      </c>
      <c r="P347" s="204">
        <f t="shared" ref="P347" si="1134">SUM(P341:P346)</f>
        <v>1224.1537903146045</v>
      </c>
      <c r="Q347" s="207">
        <f t="shared" ref="Q347" si="1135">SUM(Q341:Q346)</f>
        <v>7.6480151901630071</v>
      </c>
      <c r="R347" s="203">
        <f t="shared" ref="R347" si="1136">SUM(R341:R346)</f>
        <v>7.8214898907035977</v>
      </c>
      <c r="S347" s="203">
        <f t="shared" ref="S347" si="1137">SUM(S341:S346)</f>
        <v>8.4206066587988957</v>
      </c>
      <c r="T347" s="203">
        <f t="shared" ref="T347" si="1138">SUM(T341:T346)</f>
        <v>131.28870191791222</v>
      </c>
      <c r="U347" s="203">
        <f t="shared" ref="U347" si="1139">SUM(U341:U346)</f>
        <v>707.96621464618124</v>
      </c>
      <c r="V347" s="203">
        <f t="shared" ref="V347" si="1140">SUM(V341:V346)</f>
        <v>1365.307882279928</v>
      </c>
      <c r="W347" s="204">
        <f t="shared" ref="W347" si="1141">SUM(W341:W346)</f>
        <v>2228.4529105836868</v>
      </c>
    </row>
    <row r="348" spans="1:23" ht="14.25" thickBot="1">
      <c r="I348" s="154"/>
      <c r="P348" s="197" t="s">
        <v>145</v>
      </c>
      <c r="Q348" s="226">
        <f>Q347/$W347*100</f>
        <v>0.343198420475477</v>
      </c>
      <c r="R348" s="227">
        <f t="shared" ref="R348" si="1142">R347/$W347*100</f>
        <v>0.35098295564410004</v>
      </c>
      <c r="S348" s="227">
        <f t="shared" ref="S348" si="1143">S347/$W347*100</f>
        <v>0.37786783013482345</v>
      </c>
      <c r="T348" s="227">
        <f t="shared" ref="T348" si="1144">T347/$W347*100</f>
        <v>5.8914730167452571</v>
      </c>
      <c r="U348" s="224">
        <f t="shared" ref="U348" si="1145">U347/$W347*100</f>
        <v>31.76940429316711</v>
      </c>
      <c r="V348" s="224">
        <f t="shared" ref="V348" si="1146">V347/$W347*100</f>
        <v>61.267073483833236</v>
      </c>
      <c r="W348" s="225">
        <f>SUM(Q348:V348)</f>
        <v>100</v>
      </c>
    </row>
    <row r="349" spans="1:23" ht="14.25" thickBot="1"/>
    <row r="350" spans="1:23" ht="14.25" thickBot="1">
      <c r="Q350" s="192">
        <f>SUM(Q347:T347)/(W347-V347)*100</f>
        <v>17.97830127835331</v>
      </c>
      <c r="R350" t="s">
        <v>147</v>
      </c>
      <c r="S350" t="s">
        <v>148</v>
      </c>
    </row>
  </sheetData>
  <mergeCells count="72">
    <mergeCell ref="A313:A319"/>
    <mergeCell ref="A320:A326"/>
    <mergeCell ref="A327:A333"/>
    <mergeCell ref="A334:A340"/>
    <mergeCell ref="A341:A347"/>
    <mergeCell ref="Q311:W311"/>
    <mergeCell ref="C268:I268"/>
    <mergeCell ref="J268:P268"/>
    <mergeCell ref="Q268:W268"/>
    <mergeCell ref="A270:A276"/>
    <mergeCell ref="A277:A283"/>
    <mergeCell ref="A284:A290"/>
    <mergeCell ref="A268:B269"/>
    <mergeCell ref="A291:A297"/>
    <mergeCell ref="A298:A304"/>
    <mergeCell ref="A311:B312"/>
    <mergeCell ref="C311:I311"/>
    <mergeCell ref="J311:P311"/>
    <mergeCell ref="A227:A233"/>
    <mergeCell ref="A234:A240"/>
    <mergeCell ref="A241:A247"/>
    <mergeCell ref="A248:A254"/>
    <mergeCell ref="A255:A261"/>
    <mergeCell ref="Q225:W225"/>
    <mergeCell ref="C181:I181"/>
    <mergeCell ref="J181:P181"/>
    <mergeCell ref="Q181:W181"/>
    <mergeCell ref="A183:A189"/>
    <mergeCell ref="A190:A196"/>
    <mergeCell ref="A197:A203"/>
    <mergeCell ref="A181:B182"/>
    <mergeCell ref="A204:A210"/>
    <mergeCell ref="A211:A217"/>
    <mergeCell ref="A225:B226"/>
    <mergeCell ref="C225:I225"/>
    <mergeCell ref="J225:P225"/>
    <mergeCell ref="A139:A145"/>
    <mergeCell ref="A146:A152"/>
    <mergeCell ref="A153:A159"/>
    <mergeCell ref="A160:A166"/>
    <mergeCell ref="A167:A173"/>
    <mergeCell ref="Q137:W137"/>
    <mergeCell ref="C93:I93"/>
    <mergeCell ref="J93:P93"/>
    <mergeCell ref="Q93:W93"/>
    <mergeCell ref="A95:A101"/>
    <mergeCell ref="A102:A108"/>
    <mergeCell ref="A109:A115"/>
    <mergeCell ref="A93:B94"/>
    <mergeCell ref="A116:A122"/>
    <mergeCell ref="A123:A129"/>
    <mergeCell ref="A137:B138"/>
    <mergeCell ref="C137:I137"/>
    <mergeCell ref="J137:P137"/>
    <mergeCell ref="A51:A57"/>
    <mergeCell ref="A58:A64"/>
    <mergeCell ref="A65:A71"/>
    <mergeCell ref="A72:A78"/>
    <mergeCell ref="A79:A85"/>
    <mergeCell ref="A7:A13"/>
    <mergeCell ref="C5:I5"/>
    <mergeCell ref="J5:P5"/>
    <mergeCell ref="Q5:W5"/>
    <mergeCell ref="A49:B50"/>
    <mergeCell ref="C49:I49"/>
    <mergeCell ref="J49:P49"/>
    <mergeCell ref="Q49:W49"/>
    <mergeCell ref="A5:B6"/>
    <mergeCell ref="A35:A41"/>
    <mergeCell ref="A28:A34"/>
    <mergeCell ref="A21:A27"/>
    <mergeCell ref="A14:A20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Footer>&amp;C&amp;A&amp;P</oddFooter>
  </headerFooter>
  <rowBreaks count="6" manualBreakCount="6">
    <brk id="91" max="16383" man="1"/>
    <brk id="134" max="16383" man="1"/>
    <brk id="178" max="16383" man="1"/>
    <brk id="222" max="16383" man="1"/>
    <brk id="266" max="16383" man="1"/>
    <brk id="3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topLeftCell="A5" workbookViewId="0">
      <selection activeCell="A44" sqref="A44:F44"/>
    </sheetView>
  </sheetViews>
  <sheetFormatPr defaultRowHeight="13.5"/>
  <sheetData>
    <row r="1" spans="1:8">
      <c r="A1" t="s">
        <v>91</v>
      </c>
    </row>
    <row r="4" spans="1:8" ht="14.25" thickBot="1">
      <c r="A4" t="s">
        <v>162</v>
      </c>
      <c r="H4" s="197" t="s">
        <v>26</v>
      </c>
    </row>
    <row r="5" spans="1:8">
      <c r="A5" s="267"/>
      <c r="B5" s="306"/>
      <c r="C5" s="298" t="s">
        <v>4</v>
      </c>
      <c r="D5" s="303"/>
      <c r="E5" s="299"/>
      <c r="F5" s="298" t="s">
        <v>18</v>
      </c>
      <c r="G5" s="303"/>
      <c r="H5" s="304"/>
    </row>
    <row r="6" spans="1:8" ht="14.25" thickBot="1">
      <c r="A6" s="269"/>
      <c r="B6" s="271"/>
      <c r="C6" s="140" t="s">
        <v>158</v>
      </c>
      <c r="D6" s="244" t="s">
        <v>159</v>
      </c>
      <c r="E6" s="141" t="s">
        <v>3</v>
      </c>
      <c r="F6" s="140" t="s">
        <v>158</v>
      </c>
      <c r="G6" s="244" t="s">
        <v>159</v>
      </c>
      <c r="H6" s="245" t="s">
        <v>3</v>
      </c>
    </row>
    <row r="7" spans="1:8">
      <c r="A7" s="261" t="s">
        <v>5</v>
      </c>
      <c r="B7" s="139" t="s">
        <v>138</v>
      </c>
      <c r="C7" s="220">
        <v>2.3002206872832534</v>
      </c>
      <c r="D7" s="221">
        <v>1.2177638932676047</v>
      </c>
      <c r="E7" s="243">
        <v>3.5179845805508583</v>
      </c>
      <c r="F7" s="220">
        <v>4.0659262936094347</v>
      </c>
      <c r="G7" s="221">
        <v>1.761901393897422</v>
      </c>
      <c r="H7" s="222">
        <v>5.8278276875068569</v>
      </c>
    </row>
    <row r="8" spans="1:8">
      <c r="A8" s="262"/>
      <c r="B8" s="24" t="s">
        <v>139</v>
      </c>
      <c r="C8" s="200">
        <v>3.9104085166420832</v>
      </c>
      <c r="D8" s="198">
        <v>0.97760212916052081</v>
      </c>
      <c r="E8" s="233">
        <v>4.8880106458026038</v>
      </c>
      <c r="F8" s="200">
        <v>6.5323188383493251</v>
      </c>
      <c r="G8" s="198">
        <v>2.5017391295805926</v>
      </c>
      <c r="H8" s="201">
        <v>9.0340579679299182</v>
      </c>
    </row>
    <row r="9" spans="1:8">
      <c r="A9" s="262"/>
      <c r="B9" s="24" t="s">
        <v>140</v>
      </c>
      <c r="C9" s="200">
        <v>6.8136073106309301</v>
      </c>
      <c r="D9" s="198">
        <v>0.42585045691443313</v>
      </c>
      <c r="E9" s="233">
        <v>7.2394577675453631</v>
      </c>
      <c r="F9" s="200">
        <v>10.061112857914898</v>
      </c>
      <c r="G9" s="198">
        <v>1.0061112857914898</v>
      </c>
      <c r="H9" s="201">
        <v>11.067224143706387</v>
      </c>
    </row>
    <row r="10" spans="1:8">
      <c r="A10" s="262"/>
      <c r="B10" s="24" t="s">
        <v>141</v>
      </c>
      <c r="C10" s="200">
        <v>9.2937778669044651</v>
      </c>
      <c r="D10" s="198">
        <v>0.61958519112696431</v>
      </c>
      <c r="E10" s="233">
        <v>9.9133630580314289</v>
      </c>
      <c r="F10" s="200">
        <v>12.066976434922097</v>
      </c>
      <c r="G10" s="198">
        <v>2.4966158141218133</v>
      </c>
      <c r="H10" s="201">
        <v>14.563592249043911</v>
      </c>
    </row>
    <row r="11" spans="1:8">
      <c r="A11" s="262"/>
      <c r="B11" s="24" t="s">
        <v>142</v>
      </c>
      <c r="C11" s="200">
        <v>15.62186970539333</v>
      </c>
      <c r="D11" s="198">
        <v>3.3046262838332048</v>
      </c>
      <c r="E11" s="233">
        <v>18.926495989226535</v>
      </c>
      <c r="F11" s="200">
        <v>14.733256149136295</v>
      </c>
      <c r="G11" s="198">
        <v>8.8399536894817778</v>
      </c>
      <c r="H11" s="201">
        <v>23.573209838618073</v>
      </c>
    </row>
    <row r="12" spans="1:8">
      <c r="A12" s="262"/>
      <c r="B12" s="24" t="s">
        <v>143</v>
      </c>
      <c r="C12" s="200">
        <v>15.973955912815828</v>
      </c>
      <c r="D12" s="198">
        <v>8.9454153111768644</v>
      </c>
      <c r="E12" s="233">
        <v>24.919371223992691</v>
      </c>
      <c r="F12" s="200">
        <v>12.44742095114016</v>
      </c>
      <c r="G12" s="198">
        <v>10.580307808469136</v>
      </c>
      <c r="H12" s="201">
        <v>23.027728759609296</v>
      </c>
    </row>
    <row r="13" spans="1:8" ht="14.25" thickBot="1">
      <c r="A13" s="263"/>
      <c r="B13" s="228" t="s">
        <v>14</v>
      </c>
      <c r="C13" s="230">
        <f>SUM(C7:C12)</f>
        <v>53.913839999669889</v>
      </c>
      <c r="D13" s="231">
        <f t="shared" ref="D13:H13" si="0">SUM(D7:D12)</f>
        <v>15.490843265479592</v>
      </c>
      <c r="E13" s="234">
        <f t="shared" si="0"/>
        <v>69.404683265149487</v>
      </c>
      <c r="F13" s="230">
        <f t="shared" si="0"/>
        <v>59.907011525072207</v>
      </c>
      <c r="G13" s="231">
        <f t="shared" si="0"/>
        <v>27.186629121342232</v>
      </c>
      <c r="H13" s="232">
        <f t="shared" si="0"/>
        <v>87.093640646414428</v>
      </c>
    </row>
    <row r="14" spans="1:8">
      <c r="A14" s="261" t="s">
        <v>15</v>
      </c>
      <c r="B14" s="139" t="s">
        <v>138</v>
      </c>
      <c r="C14" s="220">
        <v>29.429698202974976</v>
      </c>
      <c r="D14" s="221">
        <v>8.5441059298959612</v>
      </c>
      <c r="E14" s="243">
        <v>37.973804132870939</v>
      </c>
      <c r="F14" s="220">
        <v>40.114465062963909</v>
      </c>
      <c r="G14" s="221">
        <v>13.037201145463271</v>
      </c>
      <c r="H14" s="222">
        <v>53.15166620842718</v>
      </c>
    </row>
    <row r="15" spans="1:8">
      <c r="A15" s="262"/>
      <c r="B15" s="24" t="s">
        <v>139</v>
      </c>
      <c r="C15" s="200">
        <v>40.451028321386808</v>
      </c>
      <c r="D15" s="198">
        <v>3.370919026782234</v>
      </c>
      <c r="E15" s="233">
        <v>43.82194734816904</v>
      </c>
      <c r="F15" s="200">
        <v>56.516658516833168</v>
      </c>
      <c r="G15" s="198">
        <v>16.14761671909519</v>
      </c>
      <c r="H15" s="201">
        <v>72.664275235928358</v>
      </c>
    </row>
    <row r="16" spans="1:8">
      <c r="A16" s="262"/>
      <c r="B16" s="24" t="s">
        <v>140</v>
      </c>
      <c r="C16" s="200">
        <v>45.953106680704785</v>
      </c>
      <c r="D16" s="198">
        <v>5.1059007423005323</v>
      </c>
      <c r="E16" s="233">
        <v>51.059007423005319</v>
      </c>
      <c r="F16" s="200">
        <v>66.186999646195787</v>
      </c>
      <c r="G16" s="198">
        <v>7.0914642478066918</v>
      </c>
      <c r="H16" s="201">
        <v>73.278463894002485</v>
      </c>
    </row>
    <row r="17" spans="1:8">
      <c r="A17" s="262"/>
      <c r="B17" s="24" t="s">
        <v>141</v>
      </c>
      <c r="C17" s="200">
        <v>61.919690976918567</v>
      </c>
      <c r="D17" s="198">
        <v>2.1351617578247781</v>
      </c>
      <c r="E17" s="233">
        <v>64.054852734743349</v>
      </c>
      <c r="F17" s="200">
        <v>71.539633780434428</v>
      </c>
      <c r="G17" s="198">
        <v>14.728748131265913</v>
      </c>
      <c r="H17" s="201">
        <v>86.268381911700345</v>
      </c>
    </row>
    <row r="18" spans="1:8">
      <c r="A18" s="262"/>
      <c r="B18" s="24" t="s">
        <v>142</v>
      </c>
      <c r="C18" s="200">
        <v>67.85300123734001</v>
      </c>
      <c r="D18" s="198">
        <v>13.570600247468001</v>
      </c>
      <c r="E18" s="233">
        <v>81.423601484808017</v>
      </c>
      <c r="F18" s="200">
        <v>57.264098099858728</v>
      </c>
      <c r="G18" s="198">
        <v>39.88035403383018</v>
      </c>
      <c r="H18" s="201">
        <v>97.144452133688901</v>
      </c>
    </row>
    <row r="19" spans="1:8">
      <c r="A19" s="262"/>
      <c r="B19" s="24" t="s">
        <v>143</v>
      </c>
      <c r="C19" s="200">
        <v>48.76844769595715</v>
      </c>
      <c r="D19" s="198">
        <v>47.708264050392863</v>
      </c>
      <c r="E19" s="233">
        <v>96.47671174635002</v>
      </c>
      <c r="F19" s="200">
        <v>54.448649364363298</v>
      </c>
      <c r="G19" s="198">
        <v>31.847323213118155</v>
      </c>
      <c r="H19" s="201">
        <v>86.29597257748145</v>
      </c>
    </row>
    <row r="20" spans="1:8" ht="14.25" thickBot="1">
      <c r="A20" s="263"/>
      <c r="B20" s="228" t="s">
        <v>14</v>
      </c>
      <c r="C20" s="230">
        <f>SUM(C14:C19)</f>
        <v>294.37497311528227</v>
      </c>
      <c r="D20" s="231">
        <f t="shared" ref="D20" si="1">SUM(D14:D19)</f>
        <v>80.434951754664382</v>
      </c>
      <c r="E20" s="234">
        <f t="shared" ref="E20" si="2">SUM(E14:E19)</f>
        <v>374.80992486994671</v>
      </c>
      <c r="F20" s="230">
        <f t="shared" ref="F20" si="3">SUM(F14:F19)</f>
        <v>346.07050447064933</v>
      </c>
      <c r="G20" s="231">
        <f t="shared" ref="G20" si="4">SUM(G14:G19)</f>
        <v>122.7327074905794</v>
      </c>
      <c r="H20" s="232">
        <f t="shared" ref="H20" si="5">SUM(H14:H19)</f>
        <v>468.80321196122867</v>
      </c>
    </row>
    <row r="21" spans="1:8">
      <c r="A21" s="262" t="s">
        <v>16</v>
      </c>
      <c r="B21" s="37" t="s">
        <v>138</v>
      </c>
      <c r="C21" s="239">
        <v>35.834226591384599</v>
      </c>
      <c r="D21" s="240">
        <v>5.7797139663523547</v>
      </c>
      <c r="E21" s="241">
        <v>41.613940557736953</v>
      </c>
      <c r="F21" s="239">
        <v>43.040652886091962</v>
      </c>
      <c r="G21" s="240">
        <v>21.520326443045981</v>
      </c>
      <c r="H21" s="242">
        <v>64.56097932913795</v>
      </c>
    </row>
    <row r="22" spans="1:8">
      <c r="A22" s="262"/>
      <c r="B22" s="24" t="s">
        <v>139</v>
      </c>
      <c r="C22" s="200">
        <v>45.92445328031809</v>
      </c>
      <c r="D22" s="198">
        <v>0</v>
      </c>
      <c r="E22" s="233">
        <v>45.92445328031809</v>
      </c>
      <c r="F22" s="200">
        <v>61.22118729799363</v>
      </c>
      <c r="G22" s="198">
        <v>17.301639888563418</v>
      </c>
      <c r="H22" s="201">
        <v>78.522827186557052</v>
      </c>
    </row>
    <row r="23" spans="1:8">
      <c r="A23" s="262"/>
      <c r="B23" s="24" t="s">
        <v>140</v>
      </c>
      <c r="C23" s="200">
        <v>47.852191876572306</v>
      </c>
      <c r="D23" s="198">
        <v>7.0027597868154592</v>
      </c>
      <c r="E23" s="233">
        <v>54.854951663387766</v>
      </c>
      <c r="F23" s="200">
        <v>72.334808461720229</v>
      </c>
      <c r="G23" s="198">
        <v>9.1853725030755839</v>
      </c>
      <c r="H23" s="201">
        <v>81.520180964795813</v>
      </c>
    </row>
    <row r="24" spans="1:8">
      <c r="A24" s="262"/>
      <c r="B24" s="24" t="s">
        <v>141</v>
      </c>
      <c r="C24" s="200">
        <v>64.512802953696323</v>
      </c>
      <c r="D24" s="198">
        <v>5.8648002685178477</v>
      </c>
      <c r="E24" s="233">
        <v>70.377603222214177</v>
      </c>
      <c r="F24" s="200">
        <v>86.21492165318881</v>
      </c>
      <c r="G24" s="198">
        <v>12.494916181621567</v>
      </c>
      <c r="H24" s="201">
        <v>98.709837834810372</v>
      </c>
    </row>
    <row r="25" spans="1:8">
      <c r="A25" s="262"/>
      <c r="B25" s="24" t="s">
        <v>142</v>
      </c>
      <c r="C25" s="200">
        <v>85.156828172283525</v>
      </c>
      <c r="D25" s="198">
        <v>11.270756669861056</v>
      </c>
      <c r="E25" s="233">
        <v>96.427584842144583</v>
      </c>
      <c r="F25" s="200">
        <v>81.680436878157437</v>
      </c>
      <c r="G25" s="198">
        <v>30.939559423544484</v>
      </c>
      <c r="H25" s="201">
        <v>112.61999630170192</v>
      </c>
    </row>
    <row r="26" spans="1:8">
      <c r="A26" s="262"/>
      <c r="B26" s="24" t="s">
        <v>143</v>
      </c>
      <c r="C26" s="200">
        <v>59.962565419654979</v>
      </c>
      <c r="D26" s="198">
        <v>51.732409381663118</v>
      </c>
      <c r="E26" s="233">
        <v>111.6949748013181</v>
      </c>
      <c r="F26" s="200">
        <v>62.957380207409784</v>
      </c>
      <c r="G26" s="198">
        <v>48.529647243211706</v>
      </c>
      <c r="H26" s="201">
        <v>111.4870274506215</v>
      </c>
    </row>
    <row r="27" spans="1:8" ht="14.25" thickBot="1">
      <c r="A27" s="262"/>
      <c r="B27" s="229" t="s">
        <v>14</v>
      </c>
      <c r="C27" s="235">
        <f>SUM(C21:C26)</f>
        <v>339.2430682939098</v>
      </c>
      <c r="D27" s="236">
        <f t="shared" ref="D27" si="6">SUM(D21:D26)</f>
        <v>81.650440073209836</v>
      </c>
      <c r="E27" s="237">
        <f t="shared" ref="E27" si="7">SUM(E21:E26)</f>
        <v>420.89350836711969</v>
      </c>
      <c r="F27" s="235">
        <f t="shared" ref="F27" si="8">SUM(F21:F26)</f>
        <v>407.44938738456187</v>
      </c>
      <c r="G27" s="236">
        <f t="shared" ref="G27" si="9">SUM(G21:G26)</f>
        <v>139.97146168306276</v>
      </c>
      <c r="H27" s="238">
        <f t="shared" ref="H27" si="10">SUM(H21:H26)</f>
        <v>547.42084906762466</v>
      </c>
    </row>
    <row r="28" spans="1:8">
      <c r="A28" s="261" t="s">
        <v>17</v>
      </c>
      <c r="B28" s="139" t="s">
        <v>138</v>
      </c>
      <c r="C28" s="220">
        <v>40.436690335616632</v>
      </c>
      <c r="D28" s="221">
        <v>11.322273293972657</v>
      </c>
      <c r="E28" s="243">
        <v>51.758963629589289</v>
      </c>
      <c r="F28" s="220">
        <v>56.558064803249152</v>
      </c>
      <c r="G28" s="221">
        <v>16.553579942414387</v>
      </c>
      <c r="H28" s="222">
        <v>73.11164474566354</v>
      </c>
    </row>
    <row r="29" spans="1:8">
      <c r="A29" s="262"/>
      <c r="B29" s="24" t="s">
        <v>139</v>
      </c>
      <c r="C29" s="200">
        <v>52.010098499909631</v>
      </c>
      <c r="D29" s="198">
        <v>3.3554902258006214</v>
      </c>
      <c r="E29" s="233">
        <v>55.365588725710253</v>
      </c>
      <c r="F29" s="200">
        <v>78.763645835393874</v>
      </c>
      <c r="G29" s="198">
        <v>15.200001827883028</v>
      </c>
      <c r="H29" s="201">
        <v>93.963647663276902</v>
      </c>
    </row>
    <row r="30" spans="1:8">
      <c r="A30" s="262"/>
      <c r="B30" s="24" t="s">
        <v>140</v>
      </c>
      <c r="C30" s="200">
        <v>57.61003461140136</v>
      </c>
      <c r="D30" s="198">
        <v>2.8102455908000663</v>
      </c>
      <c r="E30" s="233">
        <v>60.420280202201425</v>
      </c>
      <c r="F30" s="200">
        <v>77.291345102918129</v>
      </c>
      <c r="G30" s="198">
        <v>10.660875186609397</v>
      </c>
      <c r="H30" s="201">
        <v>87.952220289527531</v>
      </c>
    </row>
    <row r="31" spans="1:8">
      <c r="A31" s="262"/>
      <c r="B31" s="24" t="s">
        <v>141</v>
      </c>
      <c r="C31" s="200">
        <v>75.438186748717399</v>
      </c>
      <c r="D31" s="198">
        <v>4.3522030816567732</v>
      </c>
      <c r="E31" s="233">
        <v>79.790389830374167</v>
      </c>
      <c r="F31" s="200">
        <v>92.240405728917594</v>
      </c>
      <c r="G31" s="198">
        <v>17.028997980723247</v>
      </c>
      <c r="H31" s="201">
        <v>109.26940370964084</v>
      </c>
    </row>
    <row r="32" spans="1:8">
      <c r="A32" s="262"/>
      <c r="B32" s="24" t="s">
        <v>142</v>
      </c>
      <c r="C32" s="200">
        <v>86.684616767225364</v>
      </c>
      <c r="D32" s="198">
        <v>19.81362668965151</v>
      </c>
      <c r="E32" s="233">
        <v>106.49824345687688</v>
      </c>
      <c r="F32" s="200">
        <v>72.72791914456127</v>
      </c>
      <c r="G32" s="198">
        <v>36.363959572280635</v>
      </c>
      <c r="H32" s="201">
        <v>109.0918787168419</v>
      </c>
    </row>
    <row r="33" spans="1:9">
      <c r="A33" s="262"/>
      <c r="B33" s="24" t="s">
        <v>143</v>
      </c>
      <c r="C33" s="200">
        <v>65.967222967280705</v>
      </c>
      <c r="D33" s="198">
        <v>49.811984689579312</v>
      </c>
      <c r="E33" s="233">
        <v>115.77920765686002</v>
      </c>
      <c r="F33" s="200">
        <v>68.717550189928858</v>
      </c>
      <c r="G33" s="198">
        <v>40.966231843996049</v>
      </c>
      <c r="H33" s="201">
        <v>109.6837820339249</v>
      </c>
    </row>
    <row r="34" spans="1:9" ht="14.25" thickBot="1">
      <c r="A34" s="263"/>
      <c r="B34" s="228" t="s">
        <v>14</v>
      </c>
      <c r="C34" s="230">
        <f>SUM(C28:C33)</f>
        <v>378.14684993015106</v>
      </c>
      <c r="D34" s="231">
        <f t="shared" ref="D34" si="11">SUM(D28:D33)</f>
        <v>91.46582357146093</v>
      </c>
      <c r="E34" s="234">
        <f t="shared" ref="E34" si="12">SUM(E28:E33)</f>
        <v>469.61267350161205</v>
      </c>
      <c r="F34" s="230">
        <f t="shared" ref="F34" si="13">SUM(F28:F33)</f>
        <v>446.2989308049689</v>
      </c>
      <c r="G34" s="231">
        <f t="shared" ref="G34" si="14">SUM(G28:G33)</f>
        <v>136.77364635390674</v>
      </c>
      <c r="H34" s="232">
        <f t="shared" ref="H34" si="15">SUM(H28:H33)</f>
        <v>583.07257715887567</v>
      </c>
    </row>
    <row r="35" spans="1:9">
      <c r="A35" s="262" t="s">
        <v>3</v>
      </c>
      <c r="B35" s="37" t="s">
        <v>138</v>
      </c>
      <c r="C35" s="239">
        <f>C7+C14+C21+C28</f>
        <v>108.00083581725946</v>
      </c>
      <c r="D35" s="240">
        <f t="shared" ref="D35:H35" si="16">D7+D14+D21+D28</f>
        <v>26.863857083488579</v>
      </c>
      <c r="E35" s="241">
        <f t="shared" si="16"/>
        <v>134.86469290074803</v>
      </c>
      <c r="F35" s="239">
        <f t="shared" si="16"/>
        <v>143.77910904591445</v>
      </c>
      <c r="G35" s="240">
        <f t="shared" si="16"/>
        <v>52.873008924821065</v>
      </c>
      <c r="H35" s="242">
        <f t="shared" si="16"/>
        <v>196.65211797073553</v>
      </c>
    </row>
    <row r="36" spans="1:9">
      <c r="A36" s="262"/>
      <c r="B36" s="24" t="s">
        <v>139</v>
      </c>
      <c r="C36" s="200">
        <f t="shared" ref="C36:H40" si="17">C8+C15+C22+C29</f>
        <v>142.29598861825662</v>
      </c>
      <c r="D36" s="198">
        <f t="shared" si="17"/>
        <v>7.704011381743376</v>
      </c>
      <c r="E36" s="233">
        <f t="shared" si="17"/>
        <v>150</v>
      </c>
      <c r="F36" s="200">
        <f t="shared" si="17"/>
        <v>203.03381048857</v>
      </c>
      <c r="G36" s="198">
        <f t="shared" si="17"/>
        <v>51.150997565122225</v>
      </c>
      <c r="H36" s="201">
        <f t="shared" si="17"/>
        <v>254.18480805369222</v>
      </c>
    </row>
    <row r="37" spans="1:9">
      <c r="A37" s="262"/>
      <c r="B37" s="24" t="s">
        <v>140</v>
      </c>
      <c r="C37" s="200">
        <f t="shared" si="17"/>
        <v>158.22894047930936</v>
      </c>
      <c r="D37" s="198">
        <f t="shared" si="17"/>
        <v>15.344756576830491</v>
      </c>
      <c r="E37" s="233">
        <f t="shared" si="17"/>
        <v>173.57369705613985</v>
      </c>
      <c r="F37" s="200">
        <f t="shared" si="17"/>
        <v>225.87426606874902</v>
      </c>
      <c r="G37" s="198">
        <f t="shared" si="17"/>
        <v>27.943823223283161</v>
      </c>
      <c r="H37" s="201">
        <f t="shared" si="17"/>
        <v>253.8180892920322</v>
      </c>
    </row>
    <row r="38" spans="1:9">
      <c r="A38" s="262"/>
      <c r="B38" s="24" t="s">
        <v>141</v>
      </c>
      <c r="C38" s="200">
        <f t="shared" si="17"/>
        <v>211.16445854623674</v>
      </c>
      <c r="D38" s="198">
        <f t="shared" si="17"/>
        <v>12.971750299126363</v>
      </c>
      <c r="E38" s="233">
        <f t="shared" si="17"/>
        <v>224.13620884536311</v>
      </c>
      <c r="F38" s="200">
        <f t="shared" si="17"/>
        <v>262.06193759746293</v>
      </c>
      <c r="G38" s="198">
        <f t="shared" si="17"/>
        <v>46.749278107732543</v>
      </c>
      <c r="H38" s="201">
        <f t="shared" si="17"/>
        <v>308.81121570519542</v>
      </c>
    </row>
    <row r="39" spans="1:9">
      <c r="A39" s="262"/>
      <c r="B39" s="24" t="s">
        <v>142</v>
      </c>
      <c r="C39" s="200">
        <f t="shared" si="17"/>
        <v>255.31631588224224</v>
      </c>
      <c r="D39" s="198">
        <f t="shared" si="17"/>
        <v>47.959609890813766</v>
      </c>
      <c r="E39" s="233">
        <f t="shared" si="17"/>
        <v>303.27592577305603</v>
      </c>
      <c r="F39" s="200">
        <f t="shared" si="17"/>
        <v>226.40571027171373</v>
      </c>
      <c r="G39" s="198">
        <f t="shared" si="17"/>
        <v>116.02382671913708</v>
      </c>
      <c r="H39" s="201">
        <f t="shared" si="17"/>
        <v>342.42953699085081</v>
      </c>
    </row>
    <row r="40" spans="1:9">
      <c r="A40" s="262"/>
      <c r="B40" s="24" t="s">
        <v>143</v>
      </c>
      <c r="C40" s="200">
        <f t="shared" si="17"/>
        <v>190.67219199570866</v>
      </c>
      <c r="D40" s="198">
        <f t="shared" si="17"/>
        <v>158.19807343281215</v>
      </c>
      <c r="E40" s="233">
        <f t="shared" si="17"/>
        <v>348.87026542852084</v>
      </c>
      <c r="F40" s="200">
        <f t="shared" si="17"/>
        <v>198.57100071284211</v>
      </c>
      <c r="G40" s="198">
        <f t="shared" si="17"/>
        <v>131.92351010879503</v>
      </c>
      <c r="H40" s="201">
        <f t="shared" si="17"/>
        <v>330.49451082163716</v>
      </c>
    </row>
    <row r="41" spans="1:9" ht="14.25" thickBot="1">
      <c r="A41" s="263"/>
      <c r="B41" s="228" t="s">
        <v>14</v>
      </c>
      <c r="C41" s="230">
        <f>SUM(C35:C40)</f>
        <v>1065.6787313390132</v>
      </c>
      <c r="D41" s="231">
        <f t="shared" ref="D41" si="18">SUM(D35:D40)</f>
        <v>269.0420586648147</v>
      </c>
      <c r="E41" s="234">
        <f t="shared" ref="E41" si="19">SUM(E35:E40)</f>
        <v>1334.7207900038279</v>
      </c>
      <c r="F41" s="230">
        <f t="shared" ref="F41" si="20">SUM(F35:F40)</f>
        <v>1259.7258341852523</v>
      </c>
      <c r="G41" s="231">
        <f t="shared" ref="G41" si="21">SUM(G35:G40)</f>
        <v>426.66444464889111</v>
      </c>
      <c r="H41" s="232">
        <f t="shared" ref="H41" si="22">SUM(H35:H40)</f>
        <v>1686.3902788341434</v>
      </c>
    </row>
    <row r="42" spans="1:9" ht="14.25" thickBot="1">
      <c r="A42" s="246" t="s">
        <v>160</v>
      </c>
      <c r="B42" s="247" t="s">
        <v>161</v>
      </c>
      <c r="C42" s="248">
        <f>C11+C12+C18+C19+C25+C26+C32+C33+C39+C40</f>
        <v>891.97701575590179</v>
      </c>
      <c r="D42" s="249">
        <f t="shared" ref="D42:H42" si="23">D11+D12+D18+D19+D25+D26+D32+D33+D39+D40</f>
        <v>412.31536664725184</v>
      </c>
      <c r="E42" s="250">
        <f t="shared" si="23"/>
        <v>1304.2923824031536</v>
      </c>
      <c r="F42" s="248">
        <f t="shared" si="23"/>
        <v>849.95342196911156</v>
      </c>
      <c r="G42" s="249">
        <f t="shared" si="23"/>
        <v>495.89467365586421</v>
      </c>
      <c r="H42" s="250">
        <f t="shared" si="23"/>
        <v>1345.8480956249759</v>
      </c>
    </row>
    <row r="43" spans="1:9" ht="14.25" thickBot="1"/>
    <row r="44" spans="1:9" ht="14.25" thickBot="1">
      <c r="A44" s="307" t="s">
        <v>157</v>
      </c>
      <c r="B44" s="307"/>
      <c r="C44" s="307"/>
      <c r="D44" s="307"/>
      <c r="E44" s="307"/>
      <c r="F44" s="270"/>
      <c r="G44" s="246" t="s">
        <v>4</v>
      </c>
      <c r="H44" s="251">
        <f>C42/E42*100</f>
        <v>68.387811489969579</v>
      </c>
      <c r="I44" s="252" t="s">
        <v>163</v>
      </c>
    </row>
    <row r="45" spans="1:9" ht="14.25" thickBot="1">
      <c r="G45" s="246" t="s">
        <v>18</v>
      </c>
      <c r="H45" s="251">
        <f>F42/H42*100</f>
        <v>63.153741104371505</v>
      </c>
      <c r="I45" s="252" t="s">
        <v>163</v>
      </c>
    </row>
  </sheetData>
  <mergeCells count="9">
    <mergeCell ref="A21:A27"/>
    <mergeCell ref="A28:A34"/>
    <mergeCell ref="A35:A41"/>
    <mergeCell ref="A44:F44"/>
    <mergeCell ref="C5:E5"/>
    <mergeCell ref="F5:H5"/>
    <mergeCell ref="A5:B6"/>
    <mergeCell ref="A7:A13"/>
    <mergeCell ref="A14:A2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" sqref="C6:F6"/>
    </sheetView>
  </sheetViews>
  <sheetFormatPr defaultRowHeight="13.5"/>
  <cols>
    <col min="1" max="1" width="4.125" style="2" customWidth="1"/>
    <col min="2" max="2" width="10.25" style="2" customWidth="1"/>
    <col min="3" max="3" width="6.5" style="2" customWidth="1"/>
    <col min="4" max="18" width="7.125" style="2" customWidth="1"/>
    <col min="19" max="16384" width="9" style="2"/>
  </cols>
  <sheetData>
    <row r="1" spans="1:16">
      <c r="A1" s="4" t="s">
        <v>50</v>
      </c>
    </row>
    <row r="2" spans="1:16">
      <c r="A2" s="4"/>
      <c r="B2" s="4" t="s">
        <v>45</v>
      </c>
    </row>
    <row r="3" spans="1:16" s="4" customFormat="1">
      <c r="B3" s="4" t="s">
        <v>46</v>
      </c>
    </row>
    <row r="5" spans="1:16" ht="14.25" thickBot="1">
      <c r="A5" s="1" t="s">
        <v>58</v>
      </c>
      <c r="F5" s="5" t="s">
        <v>26</v>
      </c>
      <c r="G5" s="5"/>
      <c r="H5" s="5"/>
      <c r="I5" s="5"/>
      <c r="J5" s="5" t="s">
        <v>26</v>
      </c>
      <c r="M5" s="5" t="s">
        <v>48</v>
      </c>
      <c r="P5" s="5" t="s">
        <v>48</v>
      </c>
    </row>
    <row r="6" spans="1:16">
      <c r="A6" s="267"/>
      <c r="B6" s="268"/>
      <c r="C6" s="257" t="s">
        <v>4</v>
      </c>
      <c r="D6" s="258"/>
      <c r="E6" s="258"/>
      <c r="F6" s="259"/>
      <c r="G6" s="257" t="s">
        <v>18</v>
      </c>
      <c r="H6" s="258"/>
      <c r="I6" s="258"/>
      <c r="J6" s="266"/>
      <c r="K6" s="257" t="s">
        <v>47</v>
      </c>
      <c r="L6" s="258"/>
      <c r="M6" s="259"/>
      <c r="N6" s="257" t="s">
        <v>128</v>
      </c>
      <c r="O6" s="258"/>
      <c r="P6" s="259"/>
    </row>
    <row r="7" spans="1:16" ht="14.25" thickBot="1">
      <c r="A7" s="269"/>
      <c r="B7" s="270"/>
      <c r="C7" s="31" t="s">
        <v>0</v>
      </c>
      <c r="D7" s="32" t="s">
        <v>1</v>
      </c>
      <c r="E7" s="32" t="s">
        <v>2</v>
      </c>
      <c r="F7" s="33" t="s">
        <v>3</v>
      </c>
      <c r="G7" s="31" t="s">
        <v>0</v>
      </c>
      <c r="H7" s="32" t="s">
        <v>1</v>
      </c>
      <c r="I7" s="32" t="s">
        <v>2</v>
      </c>
      <c r="J7" s="34" t="s">
        <v>3</v>
      </c>
      <c r="K7" s="35" t="s">
        <v>4</v>
      </c>
      <c r="L7" s="43" t="s">
        <v>18</v>
      </c>
      <c r="M7" s="36" t="s">
        <v>3</v>
      </c>
      <c r="N7" s="143" t="s">
        <v>4</v>
      </c>
      <c r="O7" s="43" t="s">
        <v>18</v>
      </c>
      <c r="P7" s="36" t="s">
        <v>3</v>
      </c>
    </row>
    <row r="8" spans="1:16">
      <c r="A8" s="261" t="s">
        <v>5</v>
      </c>
      <c r="B8" s="23" t="s">
        <v>6</v>
      </c>
      <c r="C8" s="19">
        <v>0.84200923842518194</v>
      </c>
      <c r="D8" s="20">
        <v>0.67360739074014553</v>
      </c>
      <c r="E8" s="20">
        <v>0</v>
      </c>
      <c r="F8" s="21">
        <v>1.5156166291653275</v>
      </c>
      <c r="G8" s="19">
        <v>1.0502117135457345</v>
      </c>
      <c r="H8" s="20">
        <v>1.633662665515587</v>
      </c>
      <c r="I8" s="20">
        <v>0</v>
      </c>
      <c r="J8" s="40">
        <v>2.6838743790613213</v>
      </c>
      <c r="K8" s="38">
        <f>C8/F8*100</f>
        <v>55.555555555555557</v>
      </c>
      <c r="L8" s="49">
        <f>G8/J8*100</f>
        <v>39.130434782608695</v>
      </c>
      <c r="M8" s="39">
        <f t="shared" ref="M8:M52" si="0">(C8+G8)/(F8+J8)*100</f>
        <v>45.058340362299262</v>
      </c>
      <c r="N8" s="38">
        <f>C8/($F8-$E8)*100</f>
        <v>55.555555555555557</v>
      </c>
      <c r="O8" s="49">
        <f>G8/($J8-$I8)*100</f>
        <v>39.130434782608695</v>
      </c>
      <c r="P8" s="39">
        <f>(C8+G8)/(F8+J8-E8-I8)*100</f>
        <v>45.058340362299262</v>
      </c>
    </row>
    <row r="9" spans="1:16">
      <c r="A9" s="262"/>
      <c r="B9" s="24" t="s">
        <v>7</v>
      </c>
      <c r="C9" s="15">
        <v>1.909367959091586</v>
      </c>
      <c r="D9" s="16">
        <v>2.0216837213910912</v>
      </c>
      <c r="E9" s="16">
        <v>0.22463152459901012</v>
      </c>
      <c r="F9" s="17">
        <v>4.1556832050816874</v>
      </c>
      <c r="G9" s="15">
        <v>4.0255290076331596</v>
      </c>
      <c r="H9" s="16">
        <v>2.8568270376751452</v>
      </c>
      <c r="I9" s="16">
        <v>0.12985577443977933</v>
      </c>
      <c r="J9" s="41">
        <v>7.0122118197480834</v>
      </c>
      <c r="K9" s="27">
        <f t="shared" ref="K9:K43" si="1">C9/F9*100</f>
        <v>45.945945945945944</v>
      </c>
      <c r="L9" s="9">
        <f t="shared" ref="L9:L43" si="2">G9/J9*100</f>
        <v>57.407407407407419</v>
      </c>
      <c r="M9" s="28">
        <f t="shared" si="0"/>
        <v>53.142485253752724</v>
      </c>
      <c r="N9" s="27">
        <f t="shared" ref="N9:N52" si="3">C9/($F9-$E9)*100</f>
        <v>48.571428571428562</v>
      </c>
      <c r="O9" s="9">
        <f t="shared" ref="O9:O52" si="4">G9/($J9-$I9)*100</f>
        <v>58.49056603773586</v>
      </c>
      <c r="P9" s="28">
        <f t="shared" ref="P9:P52" si="5">(C9+G9)/(F9+J9-E9-I9)*100</f>
        <v>54.88461285492329</v>
      </c>
    </row>
    <row r="10" spans="1:16">
      <c r="A10" s="262"/>
      <c r="B10" s="24" t="s">
        <v>8</v>
      </c>
      <c r="C10" s="15">
        <v>3.8785519318812054</v>
      </c>
      <c r="D10" s="16">
        <v>2.5096512500407799</v>
      </c>
      <c r="E10" s="16">
        <v>0</v>
      </c>
      <c r="F10" s="17">
        <v>6.3882031819219858</v>
      </c>
      <c r="G10" s="15">
        <v>5.5181674719587051</v>
      </c>
      <c r="H10" s="16">
        <v>5.3210900622458945</v>
      </c>
      <c r="I10" s="16">
        <v>0</v>
      </c>
      <c r="J10" s="41">
        <v>10.839257534204599</v>
      </c>
      <c r="K10" s="27">
        <f t="shared" si="1"/>
        <v>60.714285714285708</v>
      </c>
      <c r="L10" s="9">
        <f t="shared" si="2"/>
        <v>50.909090909090914</v>
      </c>
      <c r="M10" s="28">
        <f t="shared" si="0"/>
        <v>54.545005550607137</v>
      </c>
      <c r="N10" s="27">
        <f t="shared" si="3"/>
        <v>60.714285714285708</v>
      </c>
      <c r="O10" s="9">
        <f t="shared" si="4"/>
        <v>50.909090909090914</v>
      </c>
      <c r="P10" s="28">
        <f t="shared" si="5"/>
        <v>54.545005550607137</v>
      </c>
    </row>
    <row r="11" spans="1:16">
      <c r="A11" s="262"/>
      <c r="B11" s="24" t="s">
        <v>9</v>
      </c>
      <c r="C11" s="15">
        <v>7.3072112609094306</v>
      </c>
      <c r="D11" s="16">
        <v>0.86990610248921796</v>
      </c>
      <c r="E11" s="16">
        <v>0.52194366149353077</v>
      </c>
      <c r="F11" s="17">
        <v>8.6990610248921794</v>
      </c>
      <c r="G11" s="15">
        <v>9.0549780105444455</v>
      </c>
      <c r="H11" s="16">
        <v>3.0825457057172581</v>
      </c>
      <c r="I11" s="16">
        <v>0</v>
      </c>
      <c r="J11" s="41">
        <v>12.137523716261704</v>
      </c>
      <c r="K11" s="27">
        <f t="shared" si="1"/>
        <v>84</v>
      </c>
      <c r="L11" s="9">
        <f t="shared" si="2"/>
        <v>74.603174603174608</v>
      </c>
      <c r="M11" s="28">
        <f t="shared" si="0"/>
        <v>78.52625310105293</v>
      </c>
      <c r="N11" s="27">
        <f t="shared" si="3"/>
        <v>89.361702127659569</v>
      </c>
      <c r="O11" s="9">
        <f t="shared" si="4"/>
        <v>74.603174603174608</v>
      </c>
      <c r="P11" s="28">
        <f t="shared" si="5"/>
        <v>80.543826530295945</v>
      </c>
    </row>
    <row r="12" spans="1:16">
      <c r="A12" s="262"/>
      <c r="B12" s="24" t="s">
        <v>10</v>
      </c>
      <c r="C12" s="15">
        <v>10.298312883711866</v>
      </c>
      <c r="D12" s="16">
        <v>4.0714260237930633</v>
      </c>
      <c r="E12" s="16">
        <v>0.23949564845841548</v>
      </c>
      <c r="F12" s="17">
        <v>14.609234555963344</v>
      </c>
      <c r="G12" s="15">
        <v>13.971967935373998</v>
      </c>
      <c r="H12" s="16">
        <v>4.8901887773808994</v>
      </c>
      <c r="I12" s="16">
        <v>0.46573226451246658</v>
      </c>
      <c r="J12" s="41">
        <v>19.327888977267364</v>
      </c>
      <c r="K12" s="27">
        <f t="shared" si="1"/>
        <v>70.491803278688522</v>
      </c>
      <c r="L12" s="9">
        <f t="shared" si="2"/>
        <v>72.289156626506028</v>
      </c>
      <c r="M12" s="28">
        <f t="shared" si="0"/>
        <v>71.515432930904637</v>
      </c>
      <c r="N12" s="27">
        <f t="shared" si="3"/>
        <v>71.666666666666671</v>
      </c>
      <c r="O12" s="9">
        <f t="shared" si="4"/>
        <v>74.074074074074076</v>
      </c>
      <c r="P12" s="28">
        <f t="shared" si="5"/>
        <v>73.033091751436203</v>
      </c>
    </row>
    <row r="13" spans="1:16">
      <c r="A13" s="262"/>
      <c r="B13" s="24" t="s">
        <v>11</v>
      </c>
      <c r="C13" s="15">
        <v>14.233020930235725</v>
      </c>
      <c r="D13" s="16">
        <v>6.4387475636780662</v>
      </c>
      <c r="E13" s="16">
        <v>1.3555258028795929</v>
      </c>
      <c r="F13" s="17">
        <v>22.027294296793386</v>
      </c>
      <c r="G13" s="15">
        <v>16.532594219435225</v>
      </c>
      <c r="H13" s="16">
        <v>6.7251230723126341</v>
      </c>
      <c r="I13" s="16">
        <v>1.1208538453854391</v>
      </c>
      <c r="J13" s="41">
        <v>24.378571137133299</v>
      </c>
      <c r="K13" s="27">
        <f t="shared" si="1"/>
        <v>64.615384615384613</v>
      </c>
      <c r="L13" s="9">
        <f t="shared" si="2"/>
        <v>67.81609195402298</v>
      </c>
      <c r="M13" s="28">
        <f t="shared" si="0"/>
        <v>66.29682446818164</v>
      </c>
      <c r="N13" s="27">
        <f t="shared" si="3"/>
        <v>68.852459016393439</v>
      </c>
      <c r="O13" s="9">
        <f t="shared" si="4"/>
        <v>71.084337349397586</v>
      </c>
      <c r="P13" s="28">
        <f t="shared" si="5"/>
        <v>70.034088948322449</v>
      </c>
    </row>
    <row r="14" spans="1:16">
      <c r="A14" s="262"/>
      <c r="B14" s="24" t="s">
        <v>12</v>
      </c>
      <c r="C14" s="15">
        <v>6.923378868232926</v>
      </c>
      <c r="D14" s="16">
        <v>4.5152470879779951</v>
      </c>
      <c r="E14" s="16">
        <v>0.90304941759559909</v>
      </c>
      <c r="F14" s="17">
        <v>12.341675373806519</v>
      </c>
      <c r="G14" s="15">
        <v>9.4046742103287393</v>
      </c>
      <c r="H14" s="16">
        <v>1.9593071271518205</v>
      </c>
      <c r="I14" s="16">
        <v>2.3511685525821848</v>
      </c>
      <c r="J14" s="41">
        <v>13.715149890062744</v>
      </c>
      <c r="K14" s="27">
        <f t="shared" si="1"/>
        <v>56.09756097560976</v>
      </c>
      <c r="L14" s="9">
        <f t="shared" si="2"/>
        <v>68.571428571428569</v>
      </c>
      <c r="M14" s="28">
        <f t="shared" si="0"/>
        <v>62.663248163245576</v>
      </c>
      <c r="N14" s="27">
        <f t="shared" si="3"/>
        <v>60.526315789473692</v>
      </c>
      <c r="O14" s="9">
        <f t="shared" si="4"/>
        <v>82.758620689655174</v>
      </c>
      <c r="P14" s="28">
        <f t="shared" si="5"/>
        <v>71.606079376190237</v>
      </c>
    </row>
    <row r="15" spans="1:16">
      <c r="A15" s="262"/>
      <c r="B15" s="24" t="s">
        <v>13</v>
      </c>
      <c r="C15" s="15">
        <v>1.5507543351860864</v>
      </c>
      <c r="D15" s="16">
        <v>0</v>
      </c>
      <c r="E15" s="16">
        <v>0</v>
      </c>
      <c r="F15" s="17">
        <v>1.5507543351860864</v>
      </c>
      <c r="G15" s="15">
        <v>1.7411106328024109</v>
      </c>
      <c r="H15" s="16">
        <v>0</v>
      </c>
      <c r="I15" s="16">
        <v>0</v>
      </c>
      <c r="J15" s="41">
        <v>1.7411106328024109</v>
      </c>
      <c r="K15" s="27">
        <f t="shared" si="1"/>
        <v>100</v>
      </c>
      <c r="L15" s="9">
        <f t="shared" si="2"/>
        <v>100</v>
      </c>
      <c r="M15" s="28">
        <f t="shared" si="0"/>
        <v>100</v>
      </c>
      <c r="N15" s="27">
        <f t="shared" si="3"/>
        <v>100</v>
      </c>
      <c r="O15" s="9">
        <f t="shared" si="4"/>
        <v>100</v>
      </c>
      <c r="P15" s="28">
        <f t="shared" si="5"/>
        <v>100</v>
      </c>
    </row>
    <row r="16" spans="1:16" ht="14.25" thickBot="1">
      <c r="A16" s="263"/>
      <c r="B16" s="56" t="s">
        <v>14</v>
      </c>
      <c r="C16" s="57">
        <f t="shared" ref="C16:J16" si="6">SUM(C8:C15)</f>
        <v>46.942607407674004</v>
      </c>
      <c r="D16" s="58">
        <f t="shared" si="6"/>
        <v>21.100269140110363</v>
      </c>
      <c r="E16" s="58">
        <f t="shared" si="6"/>
        <v>3.2446460550261484</v>
      </c>
      <c r="F16" s="59">
        <f t="shared" si="6"/>
        <v>71.287522602810512</v>
      </c>
      <c r="G16" s="57">
        <f t="shared" si="6"/>
        <v>61.299233201622421</v>
      </c>
      <c r="H16" s="58">
        <f t="shared" si="6"/>
        <v>26.468744447999239</v>
      </c>
      <c r="I16" s="58">
        <f t="shared" si="6"/>
        <v>4.0676104369198693</v>
      </c>
      <c r="J16" s="59">
        <f t="shared" si="6"/>
        <v>91.835588086541534</v>
      </c>
      <c r="K16" s="61">
        <f t="shared" si="1"/>
        <v>65.849682656559722</v>
      </c>
      <c r="L16" s="62">
        <f t="shared" si="2"/>
        <v>66.748887309195325</v>
      </c>
      <c r="M16" s="63">
        <f t="shared" si="0"/>
        <v>66.355919864371472</v>
      </c>
      <c r="N16" s="61">
        <f t="shared" si="3"/>
        <v>68.989745568307498</v>
      </c>
      <c r="O16" s="62">
        <f t="shared" si="4"/>
        <v>69.842367163038602</v>
      </c>
      <c r="P16" s="63">
        <f t="shared" si="5"/>
        <v>69.470025799459648</v>
      </c>
    </row>
    <row r="17" spans="1:16">
      <c r="A17" s="262" t="s">
        <v>15</v>
      </c>
      <c r="B17" s="37" t="s">
        <v>6</v>
      </c>
      <c r="C17" s="44">
        <v>6.1514635567341696</v>
      </c>
      <c r="D17" s="45">
        <v>10.252439261223616</v>
      </c>
      <c r="E17" s="45">
        <v>0</v>
      </c>
      <c r="F17" s="46">
        <v>16.403902817957785</v>
      </c>
      <c r="G17" s="44">
        <v>10.085363240430238</v>
      </c>
      <c r="H17" s="45">
        <v>14.119508536602334</v>
      </c>
      <c r="I17" s="45">
        <v>1.0085363240430238</v>
      </c>
      <c r="J17" s="47">
        <v>25.213408101075597</v>
      </c>
      <c r="K17" s="29">
        <f t="shared" si="1"/>
        <v>37.5</v>
      </c>
      <c r="L17" s="48">
        <f t="shared" si="2"/>
        <v>40</v>
      </c>
      <c r="M17" s="30">
        <f t="shared" si="0"/>
        <v>39.014598585557842</v>
      </c>
      <c r="N17" s="29">
        <f t="shared" si="3"/>
        <v>37.5</v>
      </c>
      <c r="O17" s="48">
        <f t="shared" si="4"/>
        <v>41.666666666666671</v>
      </c>
      <c r="P17" s="30">
        <f t="shared" si="5"/>
        <v>39.983542865062063</v>
      </c>
    </row>
    <row r="18" spans="1:16">
      <c r="A18" s="262"/>
      <c r="B18" s="24" t="s">
        <v>7</v>
      </c>
      <c r="C18" s="15">
        <v>15.87958908311573</v>
      </c>
      <c r="D18" s="16">
        <v>25.804332260063063</v>
      </c>
      <c r="E18" s="16">
        <v>0</v>
      </c>
      <c r="F18" s="17">
        <v>41.683921343178795</v>
      </c>
      <c r="G18" s="15">
        <v>32.685479418042078</v>
      </c>
      <c r="H18" s="16">
        <v>30.43130842369435</v>
      </c>
      <c r="I18" s="16">
        <v>0</v>
      </c>
      <c r="J18" s="41">
        <v>63.116787841736425</v>
      </c>
      <c r="K18" s="27">
        <f t="shared" si="1"/>
        <v>38.095238095238095</v>
      </c>
      <c r="L18" s="9">
        <f t="shared" si="2"/>
        <v>51.785714285714292</v>
      </c>
      <c r="M18" s="28">
        <f t="shared" si="0"/>
        <v>46.340400631705037</v>
      </c>
      <c r="N18" s="27">
        <f t="shared" si="3"/>
        <v>38.095238095238095</v>
      </c>
      <c r="O18" s="9">
        <f t="shared" si="4"/>
        <v>51.785714285714292</v>
      </c>
      <c r="P18" s="28">
        <f t="shared" si="5"/>
        <v>46.340400631705037</v>
      </c>
    </row>
    <row r="19" spans="1:16">
      <c r="A19" s="262"/>
      <c r="B19" s="24" t="s">
        <v>8</v>
      </c>
      <c r="C19" s="15">
        <v>32.065498644187272</v>
      </c>
      <c r="D19" s="16">
        <v>17.490271987738513</v>
      </c>
      <c r="E19" s="16">
        <v>0</v>
      </c>
      <c r="F19" s="17">
        <v>49.555770631925782</v>
      </c>
      <c r="G19" s="15">
        <v>44.536533423217762</v>
      </c>
      <c r="H19" s="16">
        <v>33.886492822013516</v>
      </c>
      <c r="I19" s="16">
        <v>0</v>
      </c>
      <c r="J19" s="41">
        <v>78.423026245231284</v>
      </c>
      <c r="K19" s="27">
        <f t="shared" si="1"/>
        <v>64.705882352941174</v>
      </c>
      <c r="L19" s="9">
        <f t="shared" si="2"/>
        <v>56.79012345679012</v>
      </c>
      <c r="M19" s="28">
        <f t="shared" si="0"/>
        <v>59.855252539163175</v>
      </c>
      <c r="N19" s="27">
        <f t="shared" si="3"/>
        <v>64.705882352941174</v>
      </c>
      <c r="O19" s="9">
        <f t="shared" si="4"/>
        <v>56.79012345679012</v>
      </c>
      <c r="P19" s="28">
        <f t="shared" si="5"/>
        <v>59.855252539163175</v>
      </c>
    </row>
    <row r="20" spans="1:16">
      <c r="A20" s="262"/>
      <c r="B20" s="24" t="s">
        <v>9</v>
      </c>
      <c r="C20" s="15">
        <v>35.628663730416179</v>
      </c>
      <c r="D20" s="16">
        <v>21.631688693466966</v>
      </c>
      <c r="E20" s="16">
        <v>1.2724522760862922</v>
      </c>
      <c r="F20" s="17">
        <v>58.532804699969439</v>
      </c>
      <c r="G20" s="15">
        <v>56.64794357059796</v>
      </c>
      <c r="H20" s="16">
        <v>21.787670604076137</v>
      </c>
      <c r="I20" s="16">
        <v>0</v>
      </c>
      <c r="J20" s="41">
        <v>78.4356141746741</v>
      </c>
      <c r="K20" s="27">
        <f t="shared" si="1"/>
        <v>60.869565217391298</v>
      </c>
      <c r="L20" s="9">
        <f t="shared" si="2"/>
        <v>72.222222222222214</v>
      </c>
      <c r="M20" s="28">
        <f t="shared" si="0"/>
        <v>67.370718052507925</v>
      </c>
      <c r="N20" s="27">
        <f t="shared" si="3"/>
        <v>62.222222222222221</v>
      </c>
      <c r="O20" s="9">
        <f t="shared" si="4"/>
        <v>72.222222222222214</v>
      </c>
      <c r="P20" s="28">
        <f t="shared" si="5"/>
        <v>68.002468764606036</v>
      </c>
    </row>
    <row r="21" spans="1:16">
      <c r="A21" s="262"/>
      <c r="B21" s="24" t="s">
        <v>10</v>
      </c>
      <c r="C21" s="15">
        <v>49.994947016110459</v>
      </c>
      <c r="D21" s="16">
        <v>25.958914796826583</v>
      </c>
      <c r="E21" s="16">
        <v>1.9228825775427099</v>
      </c>
      <c r="F21" s="17">
        <v>77.876744390479757</v>
      </c>
      <c r="G21" s="15">
        <v>58.725858602917945</v>
      </c>
      <c r="H21" s="16">
        <v>32.032286510682518</v>
      </c>
      <c r="I21" s="16">
        <v>3.2032286510682515</v>
      </c>
      <c r="J21" s="41">
        <v>93.961373764668721</v>
      </c>
      <c r="K21" s="27">
        <f t="shared" si="1"/>
        <v>64.197530864197532</v>
      </c>
      <c r="L21" s="9">
        <f t="shared" si="2"/>
        <v>62.499999999999986</v>
      </c>
      <c r="M21" s="28">
        <f t="shared" si="0"/>
        <v>63.269318115359596</v>
      </c>
      <c r="N21" s="27">
        <f t="shared" si="3"/>
        <v>65.822784810126578</v>
      </c>
      <c r="O21" s="9">
        <f t="shared" si="4"/>
        <v>64.705882352941174</v>
      </c>
      <c r="P21" s="28">
        <f t="shared" si="5"/>
        <v>65.214742251250541</v>
      </c>
    </row>
    <row r="22" spans="1:16">
      <c r="A22" s="262"/>
      <c r="B22" s="24" t="s">
        <v>11</v>
      </c>
      <c r="C22" s="15">
        <v>66.147064034299206</v>
      </c>
      <c r="D22" s="16">
        <v>18.899161152656916</v>
      </c>
      <c r="E22" s="16">
        <v>5.2497669868491439</v>
      </c>
      <c r="F22" s="17">
        <v>90.29599217380526</v>
      </c>
      <c r="G22" s="15">
        <v>62.016954428270203</v>
      </c>
      <c r="H22" s="16">
        <v>26.714995753716394</v>
      </c>
      <c r="I22" s="16">
        <v>3.8164279648166279</v>
      </c>
      <c r="J22" s="41">
        <v>92.54837814680323</v>
      </c>
      <c r="K22" s="27">
        <f t="shared" si="1"/>
        <v>73.255813953488385</v>
      </c>
      <c r="L22" s="9">
        <f t="shared" si="2"/>
        <v>67.010309278350505</v>
      </c>
      <c r="M22" s="28">
        <f t="shared" si="0"/>
        <v>70.094593690710951</v>
      </c>
      <c r="N22" s="27">
        <f t="shared" si="3"/>
        <v>77.777777777777786</v>
      </c>
      <c r="O22" s="9">
        <f t="shared" si="4"/>
        <v>69.892473118279568</v>
      </c>
      <c r="P22" s="28">
        <f t="shared" si="5"/>
        <v>73.751504290149555</v>
      </c>
    </row>
    <row r="23" spans="1:16">
      <c r="A23" s="262"/>
      <c r="B23" s="24" t="s">
        <v>12</v>
      </c>
      <c r="C23" s="15">
        <v>34.162012344859633</v>
      </c>
      <c r="D23" s="16">
        <v>10.980646825133451</v>
      </c>
      <c r="E23" s="16">
        <v>1.2200718694592725</v>
      </c>
      <c r="F23" s="17">
        <v>46.362731039452356</v>
      </c>
      <c r="G23" s="15">
        <v>27.76852474130229</v>
      </c>
      <c r="H23" s="16">
        <v>13.370030430997399</v>
      </c>
      <c r="I23" s="16">
        <v>7.1992471551524462</v>
      </c>
      <c r="J23" s="41">
        <v>48.337802327452138</v>
      </c>
      <c r="K23" s="27">
        <f t="shared" si="1"/>
        <v>73.684210526315795</v>
      </c>
      <c r="L23" s="9">
        <f t="shared" si="2"/>
        <v>57.446808510638292</v>
      </c>
      <c r="M23" s="28">
        <f t="shared" si="0"/>
        <v>65.396186150526063</v>
      </c>
      <c r="N23" s="27">
        <f t="shared" si="3"/>
        <v>75.675675675675677</v>
      </c>
      <c r="O23" s="9">
        <f t="shared" si="4"/>
        <v>67.5</v>
      </c>
      <c r="P23" s="28">
        <f t="shared" si="5"/>
        <v>71.777544577053092</v>
      </c>
    </row>
    <row r="24" spans="1:16">
      <c r="A24" s="262"/>
      <c r="B24" s="24" t="s">
        <v>13</v>
      </c>
      <c r="C24" s="15">
        <v>2.1856253682026585</v>
      </c>
      <c r="D24" s="16">
        <v>2.1856253682026585</v>
      </c>
      <c r="E24" s="16">
        <v>0.72854178940088621</v>
      </c>
      <c r="F24" s="17">
        <v>5.0997925258062029</v>
      </c>
      <c r="G24" s="15">
        <v>4.0427034007748599</v>
      </c>
      <c r="H24" s="16">
        <v>2.02135170038743</v>
      </c>
      <c r="I24" s="16">
        <v>0</v>
      </c>
      <c r="J24" s="41">
        <v>6.0640551011622899</v>
      </c>
      <c r="K24" s="27">
        <f t="shared" si="1"/>
        <v>42.857142857142861</v>
      </c>
      <c r="L24" s="9">
        <f t="shared" si="2"/>
        <v>66.666666666666657</v>
      </c>
      <c r="M24" s="28">
        <f t="shared" si="0"/>
        <v>55.790162828196898</v>
      </c>
      <c r="N24" s="27">
        <f t="shared" si="3"/>
        <v>50</v>
      </c>
      <c r="O24" s="9">
        <f t="shared" si="4"/>
        <v>66.666666666666657</v>
      </c>
      <c r="P24" s="28">
        <f t="shared" si="5"/>
        <v>59.68515792374032</v>
      </c>
    </row>
    <row r="25" spans="1:16" ht="14.25" thickBot="1">
      <c r="A25" s="262"/>
      <c r="B25" s="64" t="s">
        <v>14</v>
      </c>
      <c r="C25" s="65">
        <f t="shared" ref="C25:J25" si="7">SUM(C17:C24)</f>
        <v>242.21486377792533</v>
      </c>
      <c r="D25" s="66">
        <f t="shared" si="7"/>
        <v>133.20308034531178</v>
      </c>
      <c r="E25" s="66">
        <f t="shared" si="7"/>
        <v>10.393715499338303</v>
      </c>
      <c r="F25" s="67">
        <f t="shared" si="7"/>
        <v>385.81165962257535</v>
      </c>
      <c r="G25" s="65">
        <f t="shared" si="7"/>
        <v>296.50936082555341</v>
      </c>
      <c r="H25" s="66">
        <f t="shared" si="7"/>
        <v>174.36364478217007</v>
      </c>
      <c r="I25" s="66">
        <f t="shared" si="7"/>
        <v>15.22744009508035</v>
      </c>
      <c r="J25" s="68">
        <f t="shared" si="7"/>
        <v>486.10044570280377</v>
      </c>
      <c r="K25" s="69">
        <f t="shared" si="1"/>
        <v>62.780597148068253</v>
      </c>
      <c r="L25" s="70">
        <f t="shared" si="2"/>
        <v>60.99754967244688</v>
      </c>
      <c r="M25" s="71">
        <f t="shared" si="0"/>
        <v>61.786528861465719</v>
      </c>
      <c r="N25" s="69">
        <f t="shared" si="3"/>
        <v>64.518723084375097</v>
      </c>
      <c r="O25" s="70">
        <f t="shared" si="4"/>
        <v>62.97013362294345</v>
      </c>
      <c r="P25" s="71">
        <f t="shared" si="5"/>
        <v>63.657093907803407</v>
      </c>
    </row>
    <row r="26" spans="1:16">
      <c r="A26" s="261" t="s">
        <v>16</v>
      </c>
      <c r="B26" s="23" t="s">
        <v>6</v>
      </c>
      <c r="C26" s="19">
        <v>5.8744466878281374</v>
      </c>
      <c r="D26" s="20">
        <v>12.923782713221902</v>
      </c>
      <c r="E26" s="20">
        <v>0</v>
      </c>
      <c r="F26" s="21">
        <v>18.79822940105004</v>
      </c>
      <c r="G26" s="19">
        <v>21.364019647404234</v>
      </c>
      <c r="H26" s="20">
        <v>10.682009823702117</v>
      </c>
      <c r="I26" s="20">
        <v>0</v>
      </c>
      <c r="J26" s="40">
        <v>32.046029471106351</v>
      </c>
      <c r="K26" s="38">
        <f t="shared" si="1"/>
        <v>31.25</v>
      </c>
      <c r="L26" s="49">
        <f t="shared" si="2"/>
        <v>66.666666666666657</v>
      </c>
      <c r="M26" s="39">
        <f t="shared" si="0"/>
        <v>53.572353967674516</v>
      </c>
      <c r="N26" s="38">
        <f t="shared" si="3"/>
        <v>31.25</v>
      </c>
      <c r="O26" s="49">
        <f t="shared" si="4"/>
        <v>66.666666666666657</v>
      </c>
      <c r="P26" s="39">
        <f t="shared" si="5"/>
        <v>53.572353967674516</v>
      </c>
    </row>
    <row r="27" spans="1:16">
      <c r="A27" s="262"/>
      <c r="B27" s="24" t="s">
        <v>7</v>
      </c>
      <c r="C27" s="15">
        <v>19.072066200540892</v>
      </c>
      <c r="D27" s="16">
        <v>24.681497435994096</v>
      </c>
      <c r="E27" s="16">
        <v>0</v>
      </c>
      <c r="F27" s="17">
        <v>43.753563636534992</v>
      </c>
      <c r="G27" s="15">
        <v>41.113142845594354</v>
      </c>
      <c r="H27" s="16">
        <v>29.366530603995965</v>
      </c>
      <c r="I27" s="16">
        <v>1.4683265301997983</v>
      </c>
      <c r="J27" s="41">
        <v>71.947999979790126</v>
      </c>
      <c r="K27" s="27">
        <f t="shared" si="1"/>
        <v>43.589743589743584</v>
      </c>
      <c r="L27" s="9">
        <f t="shared" si="2"/>
        <v>57.142857142857139</v>
      </c>
      <c r="M27" s="28">
        <f t="shared" si="0"/>
        <v>52.01762808125379</v>
      </c>
      <c r="N27" s="27">
        <f t="shared" si="3"/>
        <v>43.589743589743584</v>
      </c>
      <c r="O27" s="9">
        <f t="shared" si="4"/>
        <v>58.333333333333336</v>
      </c>
      <c r="P27" s="28">
        <f t="shared" si="5"/>
        <v>52.686250150434802</v>
      </c>
    </row>
    <row r="28" spans="1:16">
      <c r="A28" s="262"/>
      <c r="B28" s="24" t="s">
        <v>8</v>
      </c>
      <c r="C28" s="15">
        <v>26.011070391596071</v>
      </c>
      <c r="D28" s="16">
        <v>26.011070391596071</v>
      </c>
      <c r="E28" s="16">
        <v>0</v>
      </c>
      <c r="F28" s="17">
        <v>52.022140783192143</v>
      </c>
      <c r="G28" s="15">
        <v>41.454972430836008</v>
      </c>
      <c r="H28" s="16">
        <v>42.711183716618919</v>
      </c>
      <c r="I28" s="16">
        <v>1.2562112857829093</v>
      </c>
      <c r="J28" s="41">
        <v>85.422367433237838</v>
      </c>
      <c r="K28" s="27">
        <f t="shared" si="1"/>
        <v>50</v>
      </c>
      <c r="L28" s="9">
        <f t="shared" si="2"/>
        <v>48.529411764705884</v>
      </c>
      <c r="M28" s="28">
        <f t="shared" si="0"/>
        <v>49.086022932393348</v>
      </c>
      <c r="N28" s="27">
        <f t="shared" si="3"/>
        <v>50</v>
      </c>
      <c r="O28" s="9">
        <f t="shared" si="4"/>
        <v>49.253731343283583</v>
      </c>
      <c r="P28" s="28">
        <f t="shared" si="5"/>
        <v>49.538796168945915</v>
      </c>
    </row>
    <row r="29" spans="1:16">
      <c r="A29" s="262"/>
      <c r="B29" s="24" t="s">
        <v>9</v>
      </c>
      <c r="C29" s="15">
        <v>42.201950396758022</v>
      </c>
      <c r="D29" s="16">
        <v>21.100975198379011</v>
      </c>
      <c r="E29" s="16">
        <v>0</v>
      </c>
      <c r="F29" s="17">
        <v>63.302925595137033</v>
      </c>
      <c r="G29" s="15">
        <v>63.297360667688778</v>
      </c>
      <c r="H29" s="16">
        <v>23.320080245990603</v>
      </c>
      <c r="I29" s="16">
        <v>1.1104800117138383</v>
      </c>
      <c r="J29" s="41">
        <v>87.727920925393221</v>
      </c>
      <c r="K29" s="27">
        <f t="shared" si="1"/>
        <v>66.666666666666657</v>
      </c>
      <c r="L29" s="9">
        <f t="shared" si="2"/>
        <v>72.151898734177209</v>
      </c>
      <c r="M29" s="28">
        <f t="shared" si="0"/>
        <v>69.852823774053235</v>
      </c>
      <c r="N29" s="27">
        <f t="shared" si="3"/>
        <v>66.666666666666657</v>
      </c>
      <c r="O29" s="9">
        <f t="shared" si="4"/>
        <v>73.076923076923066</v>
      </c>
      <c r="P29" s="28">
        <f t="shared" si="5"/>
        <v>70.370232891768353</v>
      </c>
    </row>
    <row r="30" spans="1:16">
      <c r="A30" s="262"/>
      <c r="B30" s="24" t="s">
        <v>10</v>
      </c>
      <c r="C30" s="15">
        <v>56.137878786838236</v>
      </c>
      <c r="D30" s="16">
        <v>28.753547671307388</v>
      </c>
      <c r="E30" s="16">
        <v>2.7384331115530847</v>
      </c>
      <c r="F30" s="17">
        <v>87.629859569698695</v>
      </c>
      <c r="G30" s="15">
        <v>71.499239954654783</v>
      </c>
      <c r="H30" s="16">
        <v>33.931842690344638</v>
      </c>
      <c r="I30" s="16">
        <v>2.4237030493103315</v>
      </c>
      <c r="J30" s="41">
        <v>107.85478569430975</v>
      </c>
      <c r="K30" s="27">
        <f t="shared" si="1"/>
        <v>64.062500000000014</v>
      </c>
      <c r="L30" s="9">
        <f t="shared" si="2"/>
        <v>66.292134831460686</v>
      </c>
      <c r="M30" s="28">
        <f t="shared" si="0"/>
        <v>65.292656908738223</v>
      </c>
      <c r="N30" s="27">
        <f t="shared" si="3"/>
        <v>66.129032258064527</v>
      </c>
      <c r="O30" s="9">
        <f t="shared" si="4"/>
        <v>67.816091954022994</v>
      </c>
      <c r="P30" s="28">
        <f t="shared" si="5"/>
        <v>67.063596073294846</v>
      </c>
    </row>
    <row r="31" spans="1:16">
      <c r="A31" s="262"/>
      <c r="B31" s="24" t="s">
        <v>11</v>
      </c>
      <c r="C31" s="15">
        <v>67.808346332249428</v>
      </c>
      <c r="D31" s="16">
        <v>32.23675481369235</v>
      </c>
      <c r="E31" s="16">
        <v>3.3348367048647258</v>
      </c>
      <c r="F31" s="17">
        <v>103.3799378508065</v>
      </c>
      <c r="G31" s="15">
        <v>69.831859361699401</v>
      </c>
      <c r="H31" s="16">
        <v>24.732116857268537</v>
      </c>
      <c r="I31" s="16">
        <v>11.638643226949899</v>
      </c>
      <c r="J31" s="41">
        <v>106.20261944591783</v>
      </c>
      <c r="K31" s="27">
        <f t="shared" si="1"/>
        <v>65.591397849462368</v>
      </c>
      <c r="L31" s="9">
        <f t="shared" si="2"/>
        <v>65.753424657534254</v>
      </c>
      <c r="M31" s="28">
        <f t="shared" si="0"/>
        <v>65.673502351190209</v>
      </c>
      <c r="N31" s="27">
        <f t="shared" si="3"/>
        <v>67.777777777777786</v>
      </c>
      <c r="O31" s="9">
        <f t="shared" si="4"/>
        <v>73.846153846153854</v>
      </c>
      <c r="P31" s="28">
        <f t="shared" si="5"/>
        <v>70.726508525530349</v>
      </c>
    </row>
    <row r="32" spans="1:16">
      <c r="A32" s="262"/>
      <c r="B32" s="24" t="s">
        <v>12</v>
      </c>
      <c r="C32" s="15">
        <v>39.71664521707801</v>
      </c>
      <c r="D32" s="16">
        <v>12.849502864348768</v>
      </c>
      <c r="E32" s="16">
        <v>5.8406831201585305</v>
      </c>
      <c r="F32" s="17">
        <v>58.406831201585305</v>
      </c>
      <c r="G32" s="15">
        <v>40.831320379209046</v>
      </c>
      <c r="H32" s="16">
        <v>14.488533037783855</v>
      </c>
      <c r="I32" s="16">
        <v>3.9514181012137781</v>
      </c>
      <c r="J32" s="41">
        <v>59.271271518206675</v>
      </c>
      <c r="K32" s="27">
        <f t="shared" si="1"/>
        <v>68</v>
      </c>
      <c r="L32" s="9">
        <f t="shared" si="2"/>
        <v>68.8888888888889</v>
      </c>
      <c r="M32" s="28">
        <f t="shared" si="0"/>
        <v>68.447709246369342</v>
      </c>
      <c r="N32" s="27">
        <f t="shared" si="3"/>
        <v>75.555555555555571</v>
      </c>
      <c r="O32" s="9">
        <f t="shared" si="4"/>
        <v>73.80952380952381</v>
      </c>
      <c r="P32" s="28">
        <f t="shared" si="5"/>
        <v>74.660256639010697</v>
      </c>
    </row>
    <row r="33" spans="1:16">
      <c r="A33" s="262"/>
      <c r="B33" s="24" t="s">
        <v>13</v>
      </c>
      <c r="C33" s="15">
        <v>4.4584411259957477</v>
      </c>
      <c r="D33" s="16">
        <v>2.2292205629978739</v>
      </c>
      <c r="E33" s="16">
        <v>0</v>
      </c>
      <c r="F33" s="17">
        <v>6.6876616889936216</v>
      </c>
      <c r="G33" s="15">
        <v>4.9659374633115485</v>
      </c>
      <c r="H33" s="16">
        <v>2.1282589128478064</v>
      </c>
      <c r="I33" s="16">
        <v>0.70941963761593552</v>
      </c>
      <c r="J33" s="41">
        <v>7.8036160137752901</v>
      </c>
      <c r="K33" s="27">
        <f t="shared" si="1"/>
        <v>66.666666666666657</v>
      </c>
      <c r="L33" s="9">
        <f t="shared" si="2"/>
        <v>63.636363636363633</v>
      </c>
      <c r="M33" s="28">
        <f t="shared" si="0"/>
        <v>65.0348353168785</v>
      </c>
      <c r="N33" s="27">
        <f t="shared" si="3"/>
        <v>66.666666666666657</v>
      </c>
      <c r="O33" s="9">
        <f t="shared" si="4"/>
        <v>70</v>
      </c>
      <c r="P33" s="28">
        <f t="shared" si="5"/>
        <v>68.38249635683421</v>
      </c>
    </row>
    <row r="34" spans="1:16" ht="14.25" thickBot="1">
      <c r="A34" s="263"/>
      <c r="B34" s="56" t="s">
        <v>14</v>
      </c>
      <c r="C34" s="57">
        <f t="shared" ref="C34:J34" si="8">SUM(C26:C33)</f>
        <v>261.28084513888456</v>
      </c>
      <c r="D34" s="58">
        <f t="shared" si="8"/>
        <v>160.78635165153747</v>
      </c>
      <c r="E34" s="58">
        <f t="shared" si="8"/>
        <v>11.91395293657634</v>
      </c>
      <c r="F34" s="59">
        <f t="shared" si="8"/>
        <v>433.98114972699835</v>
      </c>
      <c r="G34" s="57">
        <f t="shared" si="8"/>
        <v>354.35785275039814</v>
      </c>
      <c r="H34" s="58">
        <f t="shared" si="8"/>
        <v>181.36055588855245</v>
      </c>
      <c r="I34" s="58">
        <f t="shared" si="8"/>
        <v>22.558201842786488</v>
      </c>
      <c r="J34" s="59">
        <f t="shared" si="8"/>
        <v>558.27661048173707</v>
      </c>
      <c r="K34" s="61">
        <f t="shared" si="1"/>
        <v>60.205574666836746</v>
      </c>
      <c r="L34" s="62">
        <f t="shared" si="2"/>
        <v>63.473526581137371</v>
      </c>
      <c r="M34" s="63">
        <f t="shared" si="0"/>
        <v>62.044231103798509</v>
      </c>
      <c r="N34" s="61">
        <f t="shared" si="3"/>
        <v>61.905034820468138</v>
      </c>
      <c r="O34" s="62">
        <f t="shared" si="4"/>
        <v>66.146290109888483</v>
      </c>
      <c r="P34" s="63">
        <f t="shared" si="5"/>
        <v>64.277296964939623</v>
      </c>
    </row>
    <row r="35" spans="1:16">
      <c r="A35" s="262" t="s">
        <v>17</v>
      </c>
      <c r="B35" s="37" t="s">
        <v>6</v>
      </c>
      <c r="C35" s="44">
        <v>6.1895142088407926</v>
      </c>
      <c r="D35" s="45">
        <v>16.092736942986061</v>
      </c>
      <c r="E35" s="45">
        <v>0</v>
      </c>
      <c r="F35" s="46">
        <v>22.282251151826856</v>
      </c>
      <c r="G35" s="44">
        <v>12.855378685627619</v>
      </c>
      <c r="H35" s="45">
        <v>18.364826693753741</v>
      </c>
      <c r="I35" s="45">
        <v>1.8364826693753742</v>
      </c>
      <c r="J35" s="47">
        <v>33.056688048756733</v>
      </c>
      <c r="K35" s="29">
        <f t="shared" si="1"/>
        <v>27.777777777777775</v>
      </c>
      <c r="L35" s="48">
        <f t="shared" si="2"/>
        <v>38.888888888888893</v>
      </c>
      <c r="M35" s="30">
        <f t="shared" si="0"/>
        <v>34.414994522098766</v>
      </c>
      <c r="N35" s="29">
        <f t="shared" si="3"/>
        <v>27.777777777777775</v>
      </c>
      <c r="O35" s="48">
        <f t="shared" si="4"/>
        <v>41.176470588235297</v>
      </c>
      <c r="P35" s="30">
        <f t="shared" si="5"/>
        <v>35.596296187558117</v>
      </c>
    </row>
    <row r="36" spans="1:16">
      <c r="A36" s="262"/>
      <c r="B36" s="24" t="s">
        <v>7</v>
      </c>
      <c r="C36" s="15">
        <v>18.468943938401516</v>
      </c>
      <c r="D36" s="16">
        <v>36.937887876803032</v>
      </c>
      <c r="E36" s="16">
        <v>0</v>
      </c>
      <c r="F36" s="17">
        <v>55.406831815204548</v>
      </c>
      <c r="G36" s="15">
        <v>41.212632527028489</v>
      </c>
      <c r="H36" s="16">
        <v>41.212632527028489</v>
      </c>
      <c r="I36" s="16">
        <v>2.4977353046683932</v>
      </c>
      <c r="J36" s="41">
        <v>84.923000358725375</v>
      </c>
      <c r="K36" s="27">
        <f t="shared" si="1"/>
        <v>33.333333333333329</v>
      </c>
      <c r="L36" s="9">
        <f t="shared" si="2"/>
        <v>48.529411764705884</v>
      </c>
      <c r="M36" s="28">
        <f t="shared" si="0"/>
        <v>42.529500349903131</v>
      </c>
      <c r="N36" s="27">
        <f t="shared" si="3"/>
        <v>33.333333333333329</v>
      </c>
      <c r="O36" s="9">
        <f t="shared" si="4"/>
        <v>50</v>
      </c>
      <c r="P36" s="28">
        <f t="shared" si="5"/>
        <v>43.30020207270011</v>
      </c>
    </row>
    <row r="37" spans="1:16">
      <c r="A37" s="262"/>
      <c r="B37" s="24" t="s">
        <v>8</v>
      </c>
      <c r="C37" s="15">
        <v>27.707947109058495</v>
      </c>
      <c r="D37" s="16">
        <v>30.786607898953882</v>
      </c>
      <c r="E37" s="16">
        <v>1.5393303949476942</v>
      </c>
      <c r="F37" s="17">
        <v>60.033885402960074</v>
      </c>
      <c r="G37" s="15">
        <v>49.101846344986271</v>
      </c>
      <c r="H37" s="16">
        <v>43.325158539693774</v>
      </c>
      <c r="I37" s="16">
        <v>2.8883439026462514</v>
      </c>
      <c r="J37" s="41">
        <v>95.3153487873263</v>
      </c>
      <c r="K37" s="27">
        <f t="shared" si="1"/>
        <v>46.153846153846153</v>
      </c>
      <c r="L37" s="9">
        <f t="shared" si="2"/>
        <v>51.515151515151516</v>
      </c>
      <c r="M37" s="28">
        <f t="shared" si="0"/>
        <v>49.44330356978837</v>
      </c>
      <c r="N37" s="27">
        <f t="shared" si="3"/>
        <v>47.368421052631582</v>
      </c>
      <c r="O37" s="9">
        <f t="shared" si="4"/>
        <v>53.125</v>
      </c>
      <c r="P37" s="28">
        <f t="shared" si="5"/>
        <v>50.893850758405698</v>
      </c>
    </row>
    <row r="38" spans="1:16">
      <c r="A38" s="262"/>
      <c r="B38" s="24" t="s">
        <v>9</v>
      </c>
      <c r="C38" s="15">
        <v>48.076594930182729</v>
      </c>
      <c r="D38" s="16">
        <v>23.388613749818624</v>
      </c>
      <c r="E38" s="16">
        <v>0</v>
      </c>
      <c r="F38" s="17">
        <v>71.465208680001354</v>
      </c>
      <c r="G38" s="15">
        <v>75.021239119531543</v>
      </c>
      <c r="H38" s="16">
        <v>19.677702064139421</v>
      </c>
      <c r="I38" s="16">
        <v>0</v>
      </c>
      <c r="J38" s="41">
        <v>94.698941183670968</v>
      </c>
      <c r="K38" s="27">
        <f t="shared" si="1"/>
        <v>67.272727272727266</v>
      </c>
      <c r="L38" s="9">
        <f t="shared" si="2"/>
        <v>79.220779220779207</v>
      </c>
      <c r="M38" s="28">
        <f t="shared" si="0"/>
        <v>74.08206532558836</v>
      </c>
      <c r="N38" s="27">
        <f t="shared" si="3"/>
        <v>67.272727272727266</v>
      </c>
      <c r="O38" s="9">
        <f t="shared" si="4"/>
        <v>79.220779220779207</v>
      </c>
      <c r="P38" s="28">
        <f t="shared" si="5"/>
        <v>74.08206532558836</v>
      </c>
    </row>
    <row r="39" spans="1:16">
      <c r="A39" s="262"/>
      <c r="B39" s="24" t="s">
        <v>10</v>
      </c>
      <c r="C39" s="15">
        <v>66.374300174096618</v>
      </c>
      <c r="D39" s="16">
        <v>31.155283755188204</v>
      </c>
      <c r="E39" s="16">
        <v>1.3545775545734002</v>
      </c>
      <c r="F39" s="17">
        <v>98.884161483858222</v>
      </c>
      <c r="G39" s="15">
        <v>79.745005621804808</v>
      </c>
      <c r="H39" s="16">
        <v>34.606323194368123</v>
      </c>
      <c r="I39" s="16">
        <v>1.5046227475812228</v>
      </c>
      <c r="J39" s="41">
        <v>115.85595156375415</v>
      </c>
      <c r="K39" s="27">
        <f t="shared" si="1"/>
        <v>67.123287671232873</v>
      </c>
      <c r="L39" s="9">
        <f t="shared" si="2"/>
        <v>68.831168831168839</v>
      </c>
      <c r="M39" s="28">
        <f t="shared" si="0"/>
        <v>68.044718670472022</v>
      </c>
      <c r="N39" s="27">
        <f t="shared" si="3"/>
        <v>68.055555555555557</v>
      </c>
      <c r="O39" s="9">
        <f t="shared" si="4"/>
        <v>69.736842105263165</v>
      </c>
      <c r="P39" s="28">
        <f t="shared" si="5"/>
        <v>68.962939560035437</v>
      </c>
    </row>
    <row r="40" spans="1:16">
      <c r="A40" s="262"/>
      <c r="B40" s="24" t="s">
        <v>11</v>
      </c>
      <c r="C40" s="15">
        <v>57.434604915597177</v>
      </c>
      <c r="D40" s="16">
        <v>45.127189576540637</v>
      </c>
      <c r="E40" s="16">
        <v>2.7349811864570084</v>
      </c>
      <c r="F40" s="17">
        <v>105.29677567859481</v>
      </c>
      <c r="G40" s="15">
        <v>57.870668850509723</v>
      </c>
      <c r="H40" s="16">
        <v>37.096582596480594</v>
      </c>
      <c r="I40" s="16">
        <v>8.9031798231553427</v>
      </c>
      <c r="J40" s="41">
        <v>103.87043127014566</v>
      </c>
      <c r="K40" s="27">
        <f t="shared" si="1"/>
        <v>54.545454545454554</v>
      </c>
      <c r="L40" s="9">
        <f t="shared" si="2"/>
        <v>55.714285714285715</v>
      </c>
      <c r="M40" s="28">
        <f t="shared" si="0"/>
        <v>55.12588490717102</v>
      </c>
      <c r="N40" s="27">
        <f t="shared" si="3"/>
        <v>56.000000000000007</v>
      </c>
      <c r="O40" s="9">
        <f t="shared" si="4"/>
        <v>60.9375</v>
      </c>
      <c r="P40" s="28">
        <f t="shared" si="5"/>
        <v>58.373832171315279</v>
      </c>
    </row>
    <row r="41" spans="1:16">
      <c r="A41" s="262"/>
      <c r="B41" s="24" t="s">
        <v>12</v>
      </c>
      <c r="C41" s="15">
        <v>39.764089720918093</v>
      </c>
      <c r="D41" s="16">
        <v>17.396789252901666</v>
      </c>
      <c r="E41" s="16">
        <v>3.7278834113360713</v>
      </c>
      <c r="F41" s="17">
        <v>60.888762385155836</v>
      </c>
      <c r="G41" s="15">
        <v>46.334229147267173</v>
      </c>
      <c r="H41" s="16">
        <v>8.8255674566223181</v>
      </c>
      <c r="I41" s="16">
        <v>5.5159796603889486</v>
      </c>
      <c r="J41" s="41">
        <v>60.67577626427844</v>
      </c>
      <c r="K41" s="27">
        <f t="shared" si="1"/>
        <v>65.306122448979593</v>
      </c>
      <c r="L41" s="9">
        <f t="shared" si="2"/>
        <v>76.363636363636374</v>
      </c>
      <c r="M41" s="28">
        <f t="shared" si="0"/>
        <v>70.825192794482703</v>
      </c>
      <c r="N41" s="27">
        <f t="shared" si="3"/>
        <v>69.565217391304344</v>
      </c>
      <c r="O41" s="9">
        <f t="shared" si="4"/>
        <v>84.000000000000014</v>
      </c>
      <c r="P41" s="28">
        <f t="shared" si="5"/>
        <v>76.65402511634467</v>
      </c>
    </row>
    <row r="42" spans="1:16">
      <c r="A42" s="262"/>
      <c r="B42" s="24" t="s">
        <v>13</v>
      </c>
      <c r="C42" s="15">
        <v>3.2836249071488948</v>
      </c>
      <c r="D42" s="16">
        <v>3.2836249071488948</v>
      </c>
      <c r="E42" s="16">
        <v>1.0945416357162983</v>
      </c>
      <c r="F42" s="17">
        <v>7.6617914500140873</v>
      </c>
      <c r="G42" s="15">
        <v>5.5941455015066728</v>
      </c>
      <c r="H42" s="16">
        <v>2.7970727507533364</v>
      </c>
      <c r="I42" s="16">
        <v>0</v>
      </c>
      <c r="J42" s="41">
        <v>8.3912182522600087</v>
      </c>
      <c r="K42" s="27">
        <f t="shared" si="1"/>
        <v>42.857142857142861</v>
      </c>
      <c r="L42" s="9">
        <f t="shared" si="2"/>
        <v>66.666666666666671</v>
      </c>
      <c r="M42" s="28">
        <f t="shared" si="0"/>
        <v>55.302840858545842</v>
      </c>
      <c r="N42" s="27">
        <f t="shared" si="3"/>
        <v>50.000000000000014</v>
      </c>
      <c r="O42" s="9">
        <f t="shared" si="4"/>
        <v>66.666666666666671</v>
      </c>
      <c r="P42" s="28">
        <f t="shared" si="5"/>
        <v>59.349462586368283</v>
      </c>
    </row>
    <row r="43" spans="1:16" ht="14.25" thickBot="1">
      <c r="A43" s="262"/>
      <c r="B43" s="64" t="s">
        <v>14</v>
      </c>
      <c r="C43" s="65">
        <f t="shared" ref="C43:J43" si="9">SUM(C35:C42)</f>
        <v>267.29961990424431</v>
      </c>
      <c r="D43" s="66">
        <f t="shared" si="9"/>
        <v>204.16873396034103</v>
      </c>
      <c r="E43" s="66">
        <f t="shared" si="9"/>
        <v>10.451314183030473</v>
      </c>
      <c r="F43" s="67">
        <f t="shared" si="9"/>
        <v>481.9196680476158</v>
      </c>
      <c r="G43" s="65">
        <f t="shared" si="9"/>
        <v>367.73514579826235</v>
      </c>
      <c r="H43" s="66">
        <f t="shared" si="9"/>
        <v>205.90586582283979</v>
      </c>
      <c r="I43" s="66">
        <f t="shared" si="9"/>
        <v>23.146344107815537</v>
      </c>
      <c r="J43" s="68">
        <f t="shared" si="9"/>
        <v>596.78735572891765</v>
      </c>
      <c r="K43" s="69">
        <f t="shared" si="1"/>
        <v>55.465596784448714</v>
      </c>
      <c r="L43" s="70">
        <f t="shared" si="2"/>
        <v>61.619124847092252</v>
      </c>
      <c r="M43" s="71">
        <f t="shared" si="0"/>
        <v>58.869994512435987</v>
      </c>
      <c r="N43" s="69">
        <f t="shared" si="3"/>
        <v>56.695135042089774</v>
      </c>
      <c r="O43" s="70">
        <f t="shared" si="4"/>
        <v>64.105448939058178</v>
      </c>
      <c r="P43" s="71">
        <f t="shared" si="5"/>
        <v>60.762517940635895</v>
      </c>
    </row>
    <row r="44" spans="1:16">
      <c r="A44" s="261" t="s">
        <v>3</v>
      </c>
      <c r="B44" s="23" t="s">
        <v>6</v>
      </c>
      <c r="C44" s="19">
        <f>C8+C17+C26+C35</f>
        <v>19.05743369182828</v>
      </c>
      <c r="D44" s="20">
        <f t="shared" ref="D44:F44" si="10">D8+D17+D26+D35</f>
        <v>39.94256630817172</v>
      </c>
      <c r="E44" s="20">
        <f t="shared" si="10"/>
        <v>0</v>
      </c>
      <c r="F44" s="21">
        <f t="shared" si="10"/>
        <v>59.000000000000014</v>
      </c>
      <c r="G44" s="19">
        <f>G8+G17+G26+G35</f>
        <v>45.35497328700783</v>
      </c>
      <c r="H44" s="20">
        <f t="shared" ref="H44:J44" si="11">H8+H17+H26+H35</f>
        <v>44.800007719573777</v>
      </c>
      <c r="I44" s="20">
        <f t="shared" si="11"/>
        <v>2.8450189934183978</v>
      </c>
      <c r="J44" s="40">
        <f t="shared" si="11"/>
        <v>93</v>
      </c>
      <c r="K44" s="38">
        <f t="shared" ref="K44:K52" si="12">C44/F44*100</f>
        <v>32.300735070895378</v>
      </c>
      <c r="L44" s="49">
        <f t="shared" ref="L44:L52" si="13">G44/J44*100</f>
        <v>48.768788480653583</v>
      </c>
      <c r="M44" s="39">
        <f t="shared" si="0"/>
        <v>42.376583538707976</v>
      </c>
      <c r="N44" s="38">
        <f t="shared" si="3"/>
        <v>32.300735070895378</v>
      </c>
      <c r="O44" s="49">
        <f t="shared" si="4"/>
        <v>50.307784196301661</v>
      </c>
      <c r="P44" s="39">
        <f t="shared" si="5"/>
        <v>43.184884972761225</v>
      </c>
    </row>
    <row r="45" spans="1:16">
      <c r="A45" s="262"/>
      <c r="B45" s="24" t="s">
        <v>7</v>
      </c>
      <c r="C45" s="15">
        <f t="shared" ref="C45:F45" si="14">C9+C18+C27+C36</f>
        <v>55.329967181149719</v>
      </c>
      <c r="D45" s="16">
        <f t="shared" si="14"/>
        <v>89.445401294251283</v>
      </c>
      <c r="E45" s="16">
        <f t="shared" si="14"/>
        <v>0.22463152459901012</v>
      </c>
      <c r="F45" s="17">
        <f t="shared" si="14"/>
        <v>145.00000000000003</v>
      </c>
      <c r="G45" s="15">
        <f t="shared" ref="G45:J45" si="15">G9+G18+G27+G36</f>
        <v>119.03678379829807</v>
      </c>
      <c r="H45" s="16">
        <f t="shared" si="15"/>
        <v>103.86729859239395</v>
      </c>
      <c r="I45" s="16">
        <f t="shared" si="15"/>
        <v>4.0959176093079712</v>
      </c>
      <c r="J45" s="41">
        <f t="shared" si="15"/>
        <v>227.00000000000003</v>
      </c>
      <c r="K45" s="27">
        <f t="shared" si="12"/>
        <v>38.158598055965314</v>
      </c>
      <c r="L45" s="9">
        <f t="shared" si="13"/>
        <v>52.439111805417646</v>
      </c>
      <c r="M45" s="28">
        <f t="shared" si="0"/>
        <v>46.872782521356925</v>
      </c>
      <c r="N45" s="27">
        <f t="shared" si="3"/>
        <v>38.217804426138215</v>
      </c>
      <c r="O45" s="9">
        <f t="shared" si="4"/>
        <v>53.4026934462591</v>
      </c>
      <c r="P45" s="28">
        <f t="shared" si="5"/>
        <v>47.423577947779101</v>
      </c>
    </row>
    <row r="46" spans="1:16">
      <c r="A46" s="262"/>
      <c r="B46" s="24" t="s">
        <v>8</v>
      </c>
      <c r="C46" s="15">
        <f t="shared" ref="C46:F46" si="16">C10+C19+C28+C37</f>
        <v>89.66306807672305</v>
      </c>
      <c r="D46" s="16">
        <f t="shared" si="16"/>
        <v>76.797601528329238</v>
      </c>
      <c r="E46" s="16">
        <f t="shared" si="16"/>
        <v>1.5393303949476942</v>
      </c>
      <c r="F46" s="17">
        <f t="shared" si="16"/>
        <v>167.99999999999997</v>
      </c>
      <c r="G46" s="15">
        <f t="shared" ref="G46:J46" si="17">G10+G19+G28+G37</f>
        <v>140.61151967099875</v>
      </c>
      <c r="H46" s="16">
        <f t="shared" si="17"/>
        <v>125.2439251405721</v>
      </c>
      <c r="I46" s="16">
        <f t="shared" si="17"/>
        <v>4.1445551884291607</v>
      </c>
      <c r="J46" s="41">
        <f t="shared" si="17"/>
        <v>270</v>
      </c>
      <c r="K46" s="27">
        <f t="shared" si="12"/>
        <v>53.370873855192301</v>
      </c>
      <c r="L46" s="9">
        <f t="shared" si="13"/>
        <v>52.078340618888419</v>
      </c>
      <c r="M46" s="28">
        <f t="shared" si="0"/>
        <v>52.574106791717298</v>
      </c>
      <c r="N46" s="27">
        <f t="shared" si="3"/>
        <v>53.864416314952557</v>
      </c>
      <c r="O46" s="9">
        <f t="shared" si="4"/>
        <v>52.890216249157248</v>
      </c>
      <c r="P46" s="28">
        <f t="shared" si="5"/>
        <v>53.265326012299909</v>
      </c>
    </row>
    <row r="47" spans="1:16">
      <c r="A47" s="262"/>
      <c r="B47" s="24" t="s">
        <v>9</v>
      </c>
      <c r="C47" s="15">
        <f t="shared" ref="C47:F47" si="18">C11+C20+C29+C38</f>
        <v>133.21442031826635</v>
      </c>
      <c r="D47" s="16">
        <f t="shared" si="18"/>
        <v>66.99118374415383</v>
      </c>
      <c r="E47" s="16">
        <f t="shared" si="18"/>
        <v>1.7943959375798229</v>
      </c>
      <c r="F47" s="17">
        <f t="shared" si="18"/>
        <v>202</v>
      </c>
      <c r="G47" s="15">
        <f t="shared" ref="G47:J47" si="19">G11+G20+G29+G38</f>
        <v>204.02152136836273</v>
      </c>
      <c r="H47" s="16">
        <f t="shared" si="19"/>
        <v>67.867998619923426</v>
      </c>
      <c r="I47" s="16">
        <f t="shared" si="19"/>
        <v>1.1104800117138383</v>
      </c>
      <c r="J47" s="41">
        <f t="shared" si="19"/>
        <v>273</v>
      </c>
      <c r="K47" s="27">
        <f t="shared" si="12"/>
        <v>65.947732830824918</v>
      </c>
      <c r="L47" s="9">
        <f t="shared" si="13"/>
        <v>74.733158010389275</v>
      </c>
      <c r="M47" s="28">
        <f t="shared" si="0"/>
        <v>70.997040355079804</v>
      </c>
      <c r="N47" s="27">
        <f t="shared" si="3"/>
        <v>66.538806914082542</v>
      </c>
      <c r="O47" s="9">
        <f t="shared" si="4"/>
        <v>75.038391099867553</v>
      </c>
      <c r="P47" s="28">
        <f t="shared" si="5"/>
        <v>71.433896370937219</v>
      </c>
    </row>
    <row r="48" spans="1:16">
      <c r="A48" s="262"/>
      <c r="B48" s="24" t="s">
        <v>10</v>
      </c>
      <c r="C48" s="15">
        <f t="shared" ref="C48:F48" si="20">C12+C21+C30+C39</f>
        <v>182.80543886075719</v>
      </c>
      <c r="D48" s="16">
        <f t="shared" si="20"/>
        <v>89.939172247115238</v>
      </c>
      <c r="E48" s="16">
        <f t="shared" si="20"/>
        <v>6.25538889212761</v>
      </c>
      <c r="F48" s="17">
        <f t="shared" si="20"/>
        <v>279</v>
      </c>
      <c r="G48" s="15">
        <f t="shared" ref="G48:J48" si="21">G12+G21+G30+G39</f>
        <v>223.94207211475154</v>
      </c>
      <c r="H48" s="16">
        <f t="shared" si="21"/>
        <v>105.46064117277618</v>
      </c>
      <c r="I48" s="16">
        <f t="shared" si="21"/>
        <v>7.5972867124722727</v>
      </c>
      <c r="J48" s="41">
        <f t="shared" si="21"/>
        <v>337</v>
      </c>
      <c r="K48" s="27">
        <f t="shared" si="12"/>
        <v>65.521662674106523</v>
      </c>
      <c r="L48" s="9">
        <f t="shared" si="13"/>
        <v>66.451653446513816</v>
      </c>
      <c r="M48" s="28">
        <f t="shared" si="0"/>
        <v>66.030440093426733</v>
      </c>
      <c r="N48" s="27">
        <f t="shared" si="3"/>
        <v>67.024399902242749</v>
      </c>
      <c r="O48" s="9">
        <f t="shared" si="4"/>
        <v>67.984282788611367</v>
      </c>
      <c r="P48" s="28">
        <f t="shared" si="5"/>
        <v>67.549500678079553</v>
      </c>
    </row>
    <row r="49" spans="1:16">
      <c r="A49" s="262"/>
      <c r="B49" s="24" t="s">
        <v>11</v>
      </c>
      <c r="C49" s="15">
        <f t="shared" ref="C49:F49" si="22">C13+C22+C31+C40</f>
        <v>205.62303621238152</v>
      </c>
      <c r="D49" s="16">
        <f t="shared" si="22"/>
        <v>102.70185310656797</v>
      </c>
      <c r="E49" s="16">
        <f t="shared" si="22"/>
        <v>12.675110681050473</v>
      </c>
      <c r="F49" s="17">
        <f t="shared" si="22"/>
        <v>320.99999999999994</v>
      </c>
      <c r="G49" s="15">
        <f t="shared" ref="G49:J49" si="23">G13+G22+G31+G40</f>
        <v>206.25207685991455</v>
      </c>
      <c r="H49" s="16">
        <f t="shared" si="23"/>
        <v>95.268818279778159</v>
      </c>
      <c r="I49" s="16">
        <f t="shared" si="23"/>
        <v>25.479104860307309</v>
      </c>
      <c r="J49" s="41">
        <f t="shared" si="23"/>
        <v>327</v>
      </c>
      <c r="K49" s="27">
        <f t="shared" si="12"/>
        <v>64.057020626910145</v>
      </c>
      <c r="L49" s="9">
        <f t="shared" si="13"/>
        <v>63.074029620768982</v>
      </c>
      <c r="M49" s="28">
        <f t="shared" si="0"/>
        <v>63.560974239551861</v>
      </c>
      <c r="N49" s="27">
        <f t="shared" si="3"/>
        <v>66.690378667313126</v>
      </c>
      <c r="O49" s="9">
        <f t="shared" si="4"/>
        <v>68.40390838066439</v>
      </c>
      <c r="P49" s="28">
        <f t="shared" si="5"/>
        <v>67.537584676085942</v>
      </c>
    </row>
    <row r="50" spans="1:16">
      <c r="A50" s="262"/>
      <c r="B50" s="24" t="s">
        <v>12</v>
      </c>
      <c r="C50" s="15">
        <f t="shared" ref="C50:F50" si="24">C14+C23+C32+C41</f>
        <v>120.56612615108867</v>
      </c>
      <c r="D50" s="16">
        <f t="shared" si="24"/>
        <v>45.742186030361879</v>
      </c>
      <c r="E50" s="16">
        <f t="shared" si="24"/>
        <v>11.691687818549473</v>
      </c>
      <c r="F50" s="17">
        <f t="shared" si="24"/>
        <v>178.00000000000003</v>
      </c>
      <c r="G50" s="15">
        <f t="shared" ref="G50:J50" si="25">G14+G23+G32+G41</f>
        <v>124.33874847810725</v>
      </c>
      <c r="H50" s="16">
        <f t="shared" si="25"/>
        <v>38.643438052555389</v>
      </c>
      <c r="I50" s="16">
        <f t="shared" si="25"/>
        <v>19.017813469337355</v>
      </c>
      <c r="J50" s="41">
        <f t="shared" si="25"/>
        <v>182</v>
      </c>
      <c r="K50" s="27">
        <f t="shared" si="12"/>
        <v>67.733778736566649</v>
      </c>
      <c r="L50" s="9">
        <f t="shared" si="13"/>
        <v>68.317993669289706</v>
      </c>
      <c r="M50" s="28">
        <f t="shared" si="0"/>
        <v>68.029131841443316</v>
      </c>
      <c r="N50" s="27">
        <f t="shared" si="3"/>
        <v>72.495550324354852</v>
      </c>
      <c r="O50" s="9">
        <f t="shared" si="4"/>
        <v>76.289778119227023</v>
      </c>
      <c r="P50" s="28">
        <f t="shared" si="5"/>
        <v>74.373501691376603</v>
      </c>
    </row>
    <row r="51" spans="1:16">
      <c r="A51" s="262"/>
      <c r="B51" s="24" t="s">
        <v>13</v>
      </c>
      <c r="C51" s="15">
        <f t="shared" ref="C51:F51" si="26">C15+C24+C33+C42</f>
        <v>11.478445736533388</v>
      </c>
      <c r="D51" s="16">
        <f t="shared" si="26"/>
        <v>7.6984708383494276</v>
      </c>
      <c r="E51" s="16">
        <f t="shared" si="26"/>
        <v>1.8230834251171846</v>
      </c>
      <c r="F51" s="17">
        <f t="shared" si="26"/>
        <v>21</v>
      </c>
      <c r="G51" s="15">
        <f t="shared" ref="G51:J51" si="27">G15+G24+G33+G42</f>
        <v>16.343896998395493</v>
      </c>
      <c r="H51" s="16">
        <f t="shared" si="27"/>
        <v>6.9466833639885728</v>
      </c>
      <c r="I51" s="16">
        <f t="shared" si="27"/>
        <v>0.70941963761593552</v>
      </c>
      <c r="J51" s="41">
        <f t="shared" si="27"/>
        <v>24</v>
      </c>
      <c r="K51" s="27">
        <f t="shared" si="12"/>
        <v>54.659265412063753</v>
      </c>
      <c r="L51" s="9">
        <f t="shared" si="13"/>
        <v>68.099570826647891</v>
      </c>
      <c r="M51" s="28">
        <f t="shared" si="0"/>
        <v>61.827428299841955</v>
      </c>
      <c r="N51" s="27">
        <f t="shared" si="3"/>
        <v>59.855533561466345</v>
      </c>
      <c r="O51" s="9">
        <f t="shared" si="4"/>
        <v>70.173850303842329</v>
      </c>
      <c r="P51" s="28">
        <f t="shared" si="5"/>
        <v>65.514439845673351</v>
      </c>
    </row>
    <row r="52" spans="1:16" ht="14.25" thickBot="1">
      <c r="A52" s="263"/>
      <c r="B52" s="56" t="s">
        <v>14</v>
      </c>
      <c r="C52" s="57">
        <f t="shared" ref="C52:J52" si="28">SUM(C44:C51)</f>
        <v>817.73793622872813</v>
      </c>
      <c r="D52" s="58">
        <f t="shared" si="28"/>
        <v>519.25843509730055</v>
      </c>
      <c r="E52" s="58">
        <f t="shared" si="28"/>
        <v>36.003628673971264</v>
      </c>
      <c r="F52" s="59">
        <f t="shared" si="28"/>
        <v>1373</v>
      </c>
      <c r="G52" s="57">
        <f t="shared" si="28"/>
        <v>1079.901592575836</v>
      </c>
      <c r="H52" s="58">
        <f t="shared" si="28"/>
        <v>588.09881094156162</v>
      </c>
      <c r="I52" s="58">
        <f t="shared" si="28"/>
        <v>64.999596482602243</v>
      </c>
      <c r="J52" s="60">
        <f t="shared" si="28"/>
        <v>1733</v>
      </c>
      <c r="K52" s="61">
        <f t="shared" si="12"/>
        <v>59.558480424524994</v>
      </c>
      <c r="L52" s="62">
        <f t="shared" si="13"/>
        <v>62.313998417532382</v>
      </c>
      <c r="M52" s="63">
        <f t="shared" si="0"/>
        <v>61.095928164989189</v>
      </c>
      <c r="N52" s="61">
        <f t="shared" si="3"/>
        <v>61.162315303645755</v>
      </c>
      <c r="O52" s="62">
        <f t="shared" si="4"/>
        <v>64.74228605092614</v>
      </c>
      <c r="P52" s="63">
        <f t="shared" si="5"/>
        <v>63.149469732906439</v>
      </c>
    </row>
    <row r="53" spans="1:16" ht="14.25" thickBot="1">
      <c r="A53" s="264" t="s">
        <v>49</v>
      </c>
      <c r="B53" s="265"/>
      <c r="C53" s="52">
        <f>SUM(C49:C51)</f>
        <v>337.66760810000358</v>
      </c>
      <c r="D53" s="53">
        <f t="shared" ref="D53:J53" si="29">SUM(D49:D51)</f>
        <v>156.1425099752793</v>
      </c>
      <c r="E53" s="53">
        <f t="shared" si="29"/>
        <v>26.189881924717128</v>
      </c>
      <c r="F53" s="54">
        <f t="shared" si="29"/>
        <v>520</v>
      </c>
      <c r="G53" s="55">
        <f t="shared" si="29"/>
        <v>346.93472233641728</v>
      </c>
      <c r="H53" s="53">
        <f t="shared" si="29"/>
        <v>140.85893969632212</v>
      </c>
      <c r="I53" s="53">
        <f t="shared" si="29"/>
        <v>45.206337967260602</v>
      </c>
      <c r="J53" s="54">
        <f t="shared" si="29"/>
        <v>533</v>
      </c>
      <c r="K53" s="50">
        <f t="shared" ref="K53" si="30">C53/F53*100</f>
        <v>64.936078480769922</v>
      </c>
      <c r="L53" s="51">
        <f t="shared" ref="L53" si="31">G53/J53*100</f>
        <v>65.090942277001361</v>
      </c>
      <c r="M53" s="194">
        <f>(C53+G53)/(F53+J53)*100</f>
        <v>65.014466328245092</v>
      </c>
      <c r="N53" s="195">
        <f t="shared" ref="N53" si="32">C53/($F53-$E53)*100</f>
        <v>68.380050497168057</v>
      </c>
      <c r="O53" s="196">
        <f t="shared" ref="O53" si="33">G53/($J53-$I53)*100</f>
        <v>71.123253404045244</v>
      </c>
      <c r="P53" s="194">
        <f t="shared" ref="P53" si="34">(C53+G53)/(F53+J53-E53-I53)*100</f>
        <v>69.743245116790675</v>
      </c>
    </row>
    <row r="54" spans="1:16">
      <c r="J54" s="42"/>
    </row>
    <row r="55" spans="1:16" s="72" customFormat="1">
      <c r="B55" s="260" t="s">
        <v>130</v>
      </c>
      <c r="C55" s="260"/>
      <c r="D55" s="260"/>
      <c r="E55" s="260"/>
      <c r="F55" s="260"/>
      <c r="G55" s="260"/>
      <c r="H55" s="260"/>
      <c r="I55" s="260"/>
      <c r="J55" s="260"/>
      <c r="K55" s="260"/>
    </row>
    <row r="56" spans="1:16" s="72" customFormat="1">
      <c r="B56" s="260" t="s">
        <v>129</v>
      </c>
      <c r="C56" s="260"/>
      <c r="D56" s="260"/>
      <c r="E56" s="260"/>
      <c r="F56" s="260"/>
      <c r="G56" s="260"/>
      <c r="H56" s="260"/>
      <c r="I56" s="260"/>
      <c r="J56" s="260"/>
      <c r="K56" s="260"/>
    </row>
  </sheetData>
  <mergeCells count="13">
    <mergeCell ref="N6:P6"/>
    <mergeCell ref="B56:K56"/>
    <mergeCell ref="A44:A52"/>
    <mergeCell ref="K6:M6"/>
    <mergeCell ref="A53:B53"/>
    <mergeCell ref="B55:K55"/>
    <mergeCell ref="C6:F6"/>
    <mergeCell ref="G6:J6"/>
    <mergeCell ref="A6:B7"/>
    <mergeCell ref="A8:A16"/>
    <mergeCell ref="A17:A25"/>
    <mergeCell ref="A26:A34"/>
    <mergeCell ref="A35:A43"/>
  </mergeCells>
  <phoneticPr fontId="3"/>
  <pageMargins left="0.51181102362204722" right="0.51181102362204722" top="0.55118110236220474" bottom="0.55118110236220474" header="0.31496062992125984" footer="0.31496062992125984"/>
  <pageSetup paperSize="9" scale="83" orientation="portrait" r:id="rId1"/>
  <headerFooter>
    <oddHeader>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歯の本数</vt:lpstr>
      <vt:lpstr>歯間清掃器具</vt:lpstr>
      <vt:lpstr>低栄養傾向・目標値算出</vt:lpstr>
      <vt:lpstr>肥満の目標値算出</vt:lpstr>
      <vt:lpstr>受動喫煙</vt:lpstr>
      <vt:lpstr>社会参加（高齢者）</vt:lpstr>
      <vt:lpstr>足腰痛の高齢者(参考値）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m-akahori</dc:creator>
  <cp:lastModifiedBy>m-akahori</cp:lastModifiedBy>
  <cp:lastPrinted>2014-02-06T05:22:38Z</cp:lastPrinted>
  <dcterms:created xsi:type="dcterms:W3CDTF">2013-12-06T06:16:40Z</dcterms:created>
  <dcterms:modified xsi:type="dcterms:W3CDTF">2014-02-25T05:05:07Z</dcterms:modified>
</cp:coreProperties>
</file>