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LC-SV-V011-FS\redirect\00178752\Desktop\避難　コロナ資料R5～\★要綱改正作業R5.5月～\"/>
    </mc:Choice>
  </mc:AlternateContent>
  <bookViews>
    <workbookView xWindow="-120" yWindow="-120" windowWidth="29040" windowHeight="15840" activeTab="1"/>
  </bookViews>
  <sheets>
    <sheet name="コロナ用様式" sheetId="25" r:id="rId1"/>
    <sheet name="コロナ用様式（記載例）" sheetId="21" r:id="rId2"/>
    <sheet name="リスト" sheetId="7" r:id="rId3"/>
  </sheets>
  <definedNames>
    <definedName name="_xlnm.Print_Area" localSheetId="0">コロナ用様式!$A$1:$W$231</definedName>
    <definedName name="_xlnm.Print_Area" localSheetId="1">'コロナ用様式（記載例）'!$A$1:$W$231</definedName>
    <definedName name="_xlnm.Print_Titles" localSheetId="0">コロナ用様式!$1:$11</definedName>
    <definedName name="_xlnm.Print_Titles" localSheetId="1">'コロナ用様式（記載例）'!$1:$11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7" i="25" l="1"/>
  <c r="O217" i="25"/>
  <c r="AH210" i="25"/>
  <c r="R210" i="25"/>
  <c r="O210" i="25"/>
  <c r="H210" i="25"/>
  <c r="G210" i="25"/>
  <c r="F210" i="25"/>
  <c r="E210" i="25"/>
  <c r="AF209" i="25" a="1"/>
  <c r="AF209" i="25" s="1"/>
  <c r="V209" i="25"/>
  <c r="U209" i="25"/>
  <c r="T209" i="25"/>
  <c r="S209" i="25"/>
  <c r="P209" i="25"/>
  <c r="W209" i="25" s="1"/>
  <c r="N209" i="25"/>
  <c r="M209" i="25"/>
  <c r="L209" i="25"/>
  <c r="J209" i="25"/>
  <c r="I209" i="25"/>
  <c r="AF208" i="25"/>
  <c r="AF208" i="25" a="1"/>
  <c r="V208" i="25"/>
  <c r="U208" i="25"/>
  <c r="T208" i="25"/>
  <c r="S208" i="25"/>
  <c r="P208" i="25"/>
  <c r="W208" i="25" s="1"/>
  <c r="N208" i="25"/>
  <c r="L208" i="25"/>
  <c r="J208" i="25"/>
  <c r="M208" i="25" s="1"/>
  <c r="I208" i="25"/>
  <c r="AF207" i="25" a="1"/>
  <c r="AF207" i="25" s="1"/>
  <c r="V207" i="25"/>
  <c r="U207" i="25"/>
  <c r="T207" i="25"/>
  <c r="S207" i="25"/>
  <c r="N207" i="25"/>
  <c r="M207" i="25"/>
  <c r="L207" i="25"/>
  <c r="J207" i="25"/>
  <c r="I207" i="25"/>
  <c r="P207" i="25" s="1"/>
  <c r="W207" i="25" s="1"/>
  <c r="AF206" i="25" a="1"/>
  <c r="AF206" i="25" s="1"/>
  <c r="V206" i="25"/>
  <c r="W206" i="25" s="1"/>
  <c r="U206" i="25"/>
  <c r="T206" i="25"/>
  <c r="S206" i="25"/>
  <c r="P206" i="25"/>
  <c r="N206" i="25"/>
  <c r="L206" i="25"/>
  <c r="J206" i="25"/>
  <c r="M206" i="25" s="1"/>
  <c r="I206" i="25"/>
  <c r="AF205" i="25" a="1"/>
  <c r="AF205" i="25" s="1"/>
  <c r="V205" i="25"/>
  <c r="U205" i="25"/>
  <c r="T205" i="25"/>
  <c r="S205" i="25"/>
  <c r="P205" i="25"/>
  <c r="W205" i="25" s="1"/>
  <c r="N205" i="25"/>
  <c r="M205" i="25"/>
  <c r="L205" i="25"/>
  <c r="J205" i="25"/>
  <c r="I205" i="25"/>
  <c r="AF204" i="25" a="1"/>
  <c r="AF204" i="25" s="1"/>
  <c r="V204" i="25"/>
  <c r="U204" i="25"/>
  <c r="T204" i="25"/>
  <c r="S204" i="25"/>
  <c r="P204" i="25"/>
  <c r="W204" i="25" s="1"/>
  <c r="N204" i="25"/>
  <c r="L204" i="25"/>
  <c r="J204" i="25"/>
  <c r="M204" i="25" s="1"/>
  <c r="I204" i="25"/>
  <c r="AF203" i="25" a="1"/>
  <c r="AF203" i="25" s="1"/>
  <c r="V203" i="25"/>
  <c r="U203" i="25"/>
  <c r="T203" i="25"/>
  <c r="S203" i="25"/>
  <c r="N203" i="25"/>
  <c r="L203" i="25"/>
  <c r="J203" i="25"/>
  <c r="M203" i="25" s="1"/>
  <c r="I203" i="25"/>
  <c r="P203" i="25" s="1"/>
  <c r="W203" i="25" s="1"/>
  <c r="AF202" i="25" a="1"/>
  <c r="AF202" i="25" s="1"/>
  <c r="V202" i="25"/>
  <c r="W202" i="25" s="1"/>
  <c r="U202" i="25"/>
  <c r="T202" i="25"/>
  <c r="S202" i="25"/>
  <c r="P202" i="25"/>
  <c r="N202" i="25"/>
  <c r="L202" i="25"/>
  <c r="J202" i="25"/>
  <c r="M202" i="25" s="1"/>
  <c r="I202" i="25"/>
  <c r="AF201" i="25" a="1"/>
  <c r="AF201" i="25" s="1"/>
  <c r="V201" i="25"/>
  <c r="U201" i="25"/>
  <c r="T201" i="25"/>
  <c r="S201" i="25"/>
  <c r="P201" i="25"/>
  <c r="W201" i="25" s="1"/>
  <c r="N201" i="25"/>
  <c r="M201" i="25"/>
  <c r="L201" i="25"/>
  <c r="J201" i="25"/>
  <c r="I201" i="25"/>
  <c r="AF200" i="25" a="1"/>
  <c r="AF200" i="25" s="1"/>
  <c r="V200" i="25"/>
  <c r="U200" i="25"/>
  <c r="T200" i="25"/>
  <c r="S200" i="25"/>
  <c r="P200" i="25"/>
  <c r="W200" i="25" s="1"/>
  <c r="N200" i="25"/>
  <c r="L200" i="25"/>
  <c r="J200" i="25"/>
  <c r="M200" i="25" s="1"/>
  <c r="I200" i="25"/>
  <c r="AF199" i="25" a="1"/>
  <c r="AF199" i="25" s="1"/>
  <c r="V199" i="25"/>
  <c r="U199" i="25"/>
  <c r="T199" i="25"/>
  <c r="S199" i="25"/>
  <c r="N199" i="25"/>
  <c r="L199" i="25"/>
  <c r="J199" i="25"/>
  <c r="M199" i="25" s="1"/>
  <c r="I199" i="25"/>
  <c r="P199" i="25" s="1"/>
  <c r="W199" i="25" s="1"/>
  <c r="AF198" i="25" a="1"/>
  <c r="AF198" i="25" s="1"/>
  <c r="V198" i="25"/>
  <c r="W198" i="25" s="1"/>
  <c r="U198" i="25"/>
  <c r="T198" i="25"/>
  <c r="S198" i="25"/>
  <c r="P198" i="25"/>
  <c r="N198" i="25"/>
  <c r="L198" i="25"/>
  <c r="J198" i="25"/>
  <c r="M198" i="25" s="1"/>
  <c r="I198" i="25"/>
  <c r="AF197" i="25" a="1"/>
  <c r="AF197" i="25" s="1"/>
  <c r="V197" i="25"/>
  <c r="U197" i="25"/>
  <c r="T197" i="25"/>
  <c r="S197" i="25"/>
  <c r="P197" i="25"/>
  <c r="W197" i="25" s="1"/>
  <c r="N197" i="25"/>
  <c r="M197" i="25"/>
  <c r="L197" i="25"/>
  <c r="J197" i="25"/>
  <c r="I197" i="25"/>
  <c r="AF196" i="25" a="1"/>
  <c r="AF196" i="25" s="1"/>
  <c r="V196" i="25"/>
  <c r="U196" i="25"/>
  <c r="T196" i="25"/>
  <c r="S196" i="25"/>
  <c r="P196" i="25"/>
  <c r="W196" i="25" s="1"/>
  <c r="N196" i="25"/>
  <c r="L196" i="25"/>
  <c r="J196" i="25"/>
  <c r="M196" i="25" s="1"/>
  <c r="I196" i="25"/>
  <c r="AF195" i="25" a="1"/>
  <c r="AF195" i="25" s="1"/>
  <c r="V195" i="25"/>
  <c r="U195" i="25"/>
  <c r="T195" i="25"/>
  <c r="S195" i="25"/>
  <c r="N195" i="25"/>
  <c r="L195" i="25"/>
  <c r="J195" i="25"/>
  <c r="M195" i="25" s="1"/>
  <c r="I195" i="25"/>
  <c r="P195" i="25" s="1"/>
  <c r="W195" i="25" s="1"/>
  <c r="AF194" i="25" a="1"/>
  <c r="AF194" i="25" s="1"/>
  <c r="V194" i="25"/>
  <c r="W194" i="25" s="1"/>
  <c r="U194" i="25"/>
  <c r="T194" i="25"/>
  <c r="S194" i="25"/>
  <c r="P194" i="25"/>
  <c r="N194" i="25"/>
  <c r="L194" i="25"/>
  <c r="J194" i="25"/>
  <c r="M194" i="25" s="1"/>
  <c r="I194" i="25"/>
  <c r="AF193" i="25" a="1"/>
  <c r="AF193" i="25" s="1"/>
  <c r="V193" i="25"/>
  <c r="U193" i="25"/>
  <c r="T193" i="25"/>
  <c r="S193" i="25"/>
  <c r="P193" i="25"/>
  <c r="W193" i="25" s="1"/>
  <c r="N193" i="25"/>
  <c r="M193" i="25"/>
  <c r="L193" i="25"/>
  <c r="J193" i="25"/>
  <c r="I193" i="25"/>
  <c r="AF192" i="25" a="1"/>
  <c r="AF192" i="25" s="1"/>
  <c r="V192" i="25"/>
  <c r="U192" i="25"/>
  <c r="T192" i="25"/>
  <c r="S192" i="25"/>
  <c r="P192" i="25"/>
  <c r="W192" i="25" s="1"/>
  <c r="N192" i="25"/>
  <c r="L192" i="25"/>
  <c r="J192" i="25"/>
  <c r="M192" i="25" s="1"/>
  <c r="I192" i="25"/>
  <c r="AF191" i="25" a="1"/>
  <c r="AF191" i="25" s="1"/>
  <c r="V191" i="25"/>
  <c r="U191" i="25"/>
  <c r="T191" i="25"/>
  <c r="S191" i="25"/>
  <c r="N191" i="25"/>
  <c r="L191" i="25"/>
  <c r="J191" i="25"/>
  <c r="M191" i="25" s="1"/>
  <c r="I191" i="25"/>
  <c r="P191" i="25" s="1"/>
  <c r="W191" i="25" s="1"/>
  <c r="AF190" i="25" a="1"/>
  <c r="AF190" i="25" s="1"/>
  <c r="V190" i="25"/>
  <c r="W190" i="25" s="1"/>
  <c r="U190" i="25"/>
  <c r="T190" i="25"/>
  <c r="S190" i="25"/>
  <c r="P190" i="25"/>
  <c r="N190" i="25"/>
  <c r="L190" i="25"/>
  <c r="J190" i="25"/>
  <c r="M190" i="25" s="1"/>
  <c r="I190" i="25"/>
  <c r="AF189" i="25" a="1"/>
  <c r="AF189" i="25" s="1"/>
  <c r="V189" i="25"/>
  <c r="U189" i="25"/>
  <c r="T189" i="25"/>
  <c r="S189" i="25"/>
  <c r="P189" i="25"/>
  <c r="W189" i="25" s="1"/>
  <c r="N189" i="25"/>
  <c r="M189" i="25"/>
  <c r="L189" i="25"/>
  <c r="J189" i="25"/>
  <c r="I189" i="25"/>
  <c r="AF188" i="25" a="1"/>
  <c r="AF188" i="25" s="1"/>
  <c r="V188" i="25"/>
  <c r="U188" i="25"/>
  <c r="T188" i="25"/>
  <c r="S188" i="25"/>
  <c r="P188" i="25"/>
  <c r="W188" i="25" s="1"/>
  <c r="N188" i="25"/>
  <c r="L188" i="25"/>
  <c r="J188" i="25"/>
  <c r="M188" i="25" s="1"/>
  <c r="I188" i="25"/>
  <c r="AF187" i="25" a="1"/>
  <c r="AF187" i="25" s="1"/>
  <c r="V187" i="25"/>
  <c r="U187" i="25"/>
  <c r="T187" i="25"/>
  <c r="S187" i="25"/>
  <c r="N187" i="25"/>
  <c r="L187" i="25"/>
  <c r="J187" i="25"/>
  <c r="M187" i="25" s="1"/>
  <c r="I187" i="25"/>
  <c r="P187" i="25" s="1"/>
  <c r="W187" i="25" s="1"/>
  <c r="AF186" i="25" a="1"/>
  <c r="AF186" i="25" s="1"/>
  <c r="V186" i="25"/>
  <c r="W186" i="25" s="1"/>
  <c r="U186" i="25"/>
  <c r="T186" i="25"/>
  <c r="S186" i="25"/>
  <c r="P186" i="25"/>
  <c r="N186" i="25"/>
  <c r="L186" i="25"/>
  <c r="J186" i="25"/>
  <c r="M186" i="25" s="1"/>
  <c r="I186" i="25"/>
  <c r="AF185" i="25" a="1"/>
  <c r="AF185" i="25" s="1"/>
  <c r="V185" i="25"/>
  <c r="U185" i="25"/>
  <c r="T185" i="25"/>
  <c r="S185" i="25"/>
  <c r="P185" i="25"/>
  <c r="W185" i="25" s="1"/>
  <c r="N185" i="25"/>
  <c r="M185" i="25"/>
  <c r="L185" i="25"/>
  <c r="J185" i="25"/>
  <c r="I185" i="25"/>
  <c r="AF184" i="25" a="1"/>
  <c r="AF184" i="25" s="1"/>
  <c r="V184" i="25"/>
  <c r="U184" i="25"/>
  <c r="T184" i="25"/>
  <c r="S184" i="25"/>
  <c r="P184" i="25"/>
  <c r="W184" i="25" s="1"/>
  <c r="N184" i="25"/>
  <c r="L184" i="25"/>
  <c r="J184" i="25"/>
  <c r="M184" i="25" s="1"/>
  <c r="I184" i="25"/>
  <c r="AF183" i="25" a="1"/>
  <c r="AF183" i="25" s="1"/>
  <c r="V183" i="25"/>
  <c r="U183" i="25"/>
  <c r="T183" i="25"/>
  <c r="S183" i="25"/>
  <c r="N183" i="25"/>
  <c r="L183" i="25"/>
  <c r="J183" i="25"/>
  <c r="M183" i="25" s="1"/>
  <c r="I183" i="25"/>
  <c r="P183" i="25" s="1"/>
  <c r="W183" i="25" s="1"/>
  <c r="AF182" i="25" a="1"/>
  <c r="AF182" i="25" s="1"/>
  <c r="V182" i="25"/>
  <c r="W182" i="25" s="1"/>
  <c r="U182" i="25"/>
  <c r="T182" i="25"/>
  <c r="S182" i="25"/>
  <c r="P182" i="25"/>
  <c r="N182" i="25"/>
  <c r="L182" i="25"/>
  <c r="J182" i="25"/>
  <c r="M182" i="25" s="1"/>
  <c r="I182" i="25"/>
  <c r="AF181" i="25" a="1"/>
  <c r="AF181" i="25" s="1"/>
  <c r="V181" i="25"/>
  <c r="U181" i="25"/>
  <c r="T181" i="25"/>
  <c r="S181" i="25"/>
  <c r="P181" i="25"/>
  <c r="W181" i="25" s="1"/>
  <c r="N181" i="25"/>
  <c r="M181" i="25"/>
  <c r="L181" i="25"/>
  <c r="J181" i="25"/>
  <c r="I181" i="25"/>
  <c r="AF180" i="25" a="1"/>
  <c r="AF180" i="25" s="1"/>
  <c r="V180" i="25"/>
  <c r="U180" i="25"/>
  <c r="T180" i="25"/>
  <c r="S180" i="25"/>
  <c r="P180" i="25"/>
  <c r="W180" i="25" s="1"/>
  <c r="N180" i="25"/>
  <c r="L180" i="25"/>
  <c r="J180" i="25"/>
  <c r="M180" i="25" s="1"/>
  <c r="I180" i="25"/>
  <c r="AF179" i="25" a="1"/>
  <c r="AF179" i="25" s="1"/>
  <c r="V179" i="25"/>
  <c r="U179" i="25"/>
  <c r="T179" i="25"/>
  <c r="S179" i="25"/>
  <c r="N179" i="25"/>
  <c r="L179" i="25"/>
  <c r="J179" i="25"/>
  <c r="M179" i="25" s="1"/>
  <c r="I179" i="25"/>
  <c r="P179" i="25" s="1"/>
  <c r="W179" i="25" s="1"/>
  <c r="AF178" i="25" a="1"/>
  <c r="AF178" i="25" s="1"/>
  <c r="V178" i="25"/>
  <c r="W178" i="25" s="1"/>
  <c r="U178" i="25"/>
  <c r="T178" i="25"/>
  <c r="S178" i="25"/>
  <c r="P178" i="25"/>
  <c r="N178" i="25"/>
  <c r="L178" i="25"/>
  <c r="J178" i="25"/>
  <c r="M178" i="25" s="1"/>
  <c r="I178" i="25"/>
  <c r="AF177" i="25"/>
  <c r="AF177" i="25" a="1"/>
  <c r="V177" i="25"/>
  <c r="U177" i="25"/>
  <c r="T177" i="25"/>
  <c r="S177" i="25"/>
  <c r="P177" i="25"/>
  <c r="W177" i="25" s="1"/>
  <c r="N177" i="25"/>
  <c r="M177" i="25"/>
  <c r="L177" i="25"/>
  <c r="J177" i="25"/>
  <c r="I177" i="25"/>
  <c r="AF176" i="25" a="1"/>
  <c r="AF176" i="25" s="1"/>
  <c r="V176" i="25"/>
  <c r="U176" i="25"/>
  <c r="T176" i="25"/>
  <c r="S176" i="25"/>
  <c r="P176" i="25"/>
  <c r="W176" i="25" s="1"/>
  <c r="N176" i="25"/>
  <c r="L176" i="25"/>
  <c r="J176" i="25"/>
  <c r="M176" i="25" s="1"/>
  <c r="I176" i="25"/>
  <c r="AF175" i="25" a="1"/>
  <c r="AF175" i="25" s="1"/>
  <c r="V175" i="25"/>
  <c r="U175" i="25"/>
  <c r="T175" i="25"/>
  <c r="S175" i="25"/>
  <c r="N175" i="25"/>
  <c r="L175" i="25"/>
  <c r="J175" i="25"/>
  <c r="M175" i="25" s="1"/>
  <c r="I175" i="25"/>
  <c r="P175" i="25" s="1"/>
  <c r="W175" i="25" s="1"/>
  <c r="AF174" i="25" a="1"/>
  <c r="AF174" i="25" s="1"/>
  <c r="V174" i="25"/>
  <c r="W174" i="25" s="1"/>
  <c r="U174" i="25"/>
  <c r="T174" i="25"/>
  <c r="S174" i="25"/>
  <c r="P174" i="25"/>
  <c r="N174" i="25"/>
  <c r="L174" i="25"/>
  <c r="J174" i="25"/>
  <c r="M174" i="25" s="1"/>
  <c r="I174" i="25"/>
  <c r="AF173" i="25" a="1"/>
  <c r="AF173" i="25" s="1"/>
  <c r="V173" i="25"/>
  <c r="U173" i="25"/>
  <c r="T173" i="25"/>
  <c r="S173" i="25"/>
  <c r="P173" i="25"/>
  <c r="W173" i="25" s="1"/>
  <c r="N173" i="25"/>
  <c r="M173" i="25"/>
  <c r="L173" i="25"/>
  <c r="J173" i="25"/>
  <c r="I173" i="25"/>
  <c r="AF172" i="25" a="1"/>
  <c r="AF172" i="25" s="1"/>
  <c r="V172" i="25"/>
  <c r="U172" i="25"/>
  <c r="T172" i="25"/>
  <c r="S172" i="25"/>
  <c r="P172" i="25"/>
  <c r="W172" i="25" s="1"/>
  <c r="N172" i="25"/>
  <c r="L172" i="25"/>
  <c r="J172" i="25"/>
  <c r="M172" i="25" s="1"/>
  <c r="I172" i="25"/>
  <c r="AF171" i="25" a="1"/>
  <c r="AF171" i="25" s="1"/>
  <c r="V171" i="25"/>
  <c r="U171" i="25"/>
  <c r="T171" i="25"/>
  <c r="S171" i="25"/>
  <c r="N171" i="25"/>
  <c r="L171" i="25"/>
  <c r="J171" i="25"/>
  <c r="M171" i="25" s="1"/>
  <c r="I171" i="25"/>
  <c r="P171" i="25" s="1"/>
  <c r="W171" i="25" s="1"/>
  <c r="AF170" i="25" a="1"/>
  <c r="AF170" i="25" s="1"/>
  <c r="W170" i="25"/>
  <c r="V170" i="25"/>
  <c r="U170" i="25"/>
  <c r="T170" i="25"/>
  <c r="S170" i="25"/>
  <c r="P170" i="25"/>
  <c r="N170" i="25"/>
  <c r="L170" i="25"/>
  <c r="J170" i="25"/>
  <c r="M170" i="25" s="1"/>
  <c r="I170" i="25"/>
  <c r="AF169" i="25" a="1"/>
  <c r="AF169" i="25" s="1"/>
  <c r="V169" i="25"/>
  <c r="U169" i="25"/>
  <c r="T169" i="25"/>
  <c r="S169" i="25"/>
  <c r="P169" i="25"/>
  <c r="W169" i="25" s="1"/>
  <c r="N169" i="25"/>
  <c r="M169" i="25"/>
  <c r="L169" i="25"/>
  <c r="J169" i="25"/>
  <c r="I169" i="25"/>
  <c r="AF168" i="25" a="1"/>
  <c r="AF168" i="25" s="1"/>
  <c r="V168" i="25"/>
  <c r="U168" i="25"/>
  <c r="T168" i="25"/>
  <c r="S168" i="25"/>
  <c r="P168" i="25"/>
  <c r="W168" i="25" s="1"/>
  <c r="N168" i="25"/>
  <c r="L168" i="25"/>
  <c r="J168" i="25"/>
  <c r="M168" i="25" s="1"/>
  <c r="I168" i="25"/>
  <c r="AF167" i="25" a="1"/>
  <c r="AF167" i="25" s="1"/>
  <c r="V167" i="25"/>
  <c r="U167" i="25"/>
  <c r="T167" i="25"/>
  <c r="S167" i="25"/>
  <c r="N167" i="25"/>
  <c r="L167" i="25"/>
  <c r="J167" i="25"/>
  <c r="M167" i="25" s="1"/>
  <c r="I167" i="25"/>
  <c r="P167" i="25" s="1"/>
  <c r="W167" i="25" s="1"/>
  <c r="AF166" i="25" a="1"/>
  <c r="AF166" i="25" s="1"/>
  <c r="W166" i="25"/>
  <c r="V166" i="25"/>
  <c r="U166" i="25"/>
  <c r="T166" i="25"/>
  <c r="S166" i="25"/>
  <c r="P166" i="25"/>
  <c r="N166" i="25"/>
  <c r="L166" i="25"/>
  <c r="J166" i="25"/>
  <c r="M166" i="25" s="1"/>
  <c r="I166" i="25"/>
  <c r="AF165" i="25" a="1"/>
  <c r="AF165" i="25" s="1"/>
  <c r="V165" i="25"/>
  <c r="U165" i="25"/>
  <c r="T165" i="25"/>
  <c r="S165" i="25"/>
  <c r="P165" i="25"/>
  <c r="W165" i="25" s="1"/>
  <c r="N165" i="25"/>
  <c r="M165" i="25"/>
  <c r="L165" i="25"/>
  <c r="J165" i="25"/>
  <c r="I165" i="25"/>
  <c r="AF164" i="25" a="1"/>
  <c r="AF164" i="25" s="1"/>
  <c r="V164" i="25"/>
  <c r="U164" i="25"/>
  <c r="T164" i="25"/>
  <c r="S164" i="25"/>
  <c r="P164" i="25"/>
  <c r="W164" i="25" s="1"/>
  <c r="N164" i="25"/>
  <c r="L164" i="25"/>
  <c r="J164" i="25"/>
  <c r="M164" i="25" s="1"/>
  <c r="I164" i="25"/>
  <c r="AF163" i="25" a="1"/>
  <c r="AF163" i="25" s="1"/>
  <c r="V163" i="25"/>
  <c r="U163" i="25"/>
  <c r="T163" i="25"/>
  <c r="S163" i="25"/>
  <c r="N163" i="25"/>
  <c r="L163" i="25"/>
  <c r="J163" i="25"/>
  <c r="M163" i="25" s="1"/>
  <c r="I163" i="25"/>
  <c r="P163" i="25" s="1"/>
  <c r="W163" i="25" s="1"/>
  <c r="AF162" i="25" a="1"/>
  <c r="AF162" i="25" s="1"/>
  <c r="V162" i="25"/>
  <c r="W162" i="25" s="1"/>
  <c r="U162" i="25"/>
  <c r="T162" i="25"/>
  <c r="S162" i="25"/>
  <c r="P162" i="25"/>
  <c r="N162" i="25"/>
  <c r="L162" i="25"/>
  <c r="J162" i="25"/>
  <c r="M162" i="25" s="1"/>
  <c r="I162" i="25"/>
  <c r="AF161" i="25" a="1"/>
  <c r="AF161" i="25" s="1"/>
  <c r="V161" i="25"/>
  <c r="U161" i="25"/>
  <c r="T161" i="25"/>
  <c r="S161" i="25"/>
  <c r="P161" i="25"/>
  <c r="W161" i="25" s="1"/>
  <c r="N161" i="25"/>
  <c r="M161" i="25"/>
  <c r="L161" i="25"/>
  <c r="J161" i="25"/>
  <c r="I161" i="25"/>
  <c r="AF160" i="25" a="1"/>
  <c r="AF160" i="25" s="1"/>
  <c r="V160" i="25"/>
  <c r="U160" i="25"/>
  <c r="T160" i="25"/>
  <c r="S160" i="25"/>
  <c r="P160" i="25"/>
  <c r="W160" i="25" s="1"/>
  <c r="N160" i="25"/>
  <c r="L160" i="25"/>
  <c r="J160" i="25"/>
  <c r="M160" i="25" s="1"/>
  <c r="I160" i="25"/>
  <c r="AF159" i="25" a="1"/>
  <c r="AF159" i="25" s="1"/>
  <c r="V159" i="25"/>
  <c r="U159" i="25"/>
  <c r="T159" i="25"/>
  <c r="S159" i="25"/>
  <c r="N159" i="25"/>
  <c r="M159" i="25"/>
  <c r="L159" i="25"/>
  <c r="J159" i="25"/>
  <c r="I159" i="25"/>
  <c r="P159" i="25" s="1"/>
  <c r="W159" i="25" s="1"/>
  <c r="AF158" i="25" a="1"/>
  <c r="AF158" i="25" s="1"/>
  <c r="W158" i="25"/>
  <c r="V158" i="25"/>
  <c r="U158" i="25"/>
  <c r="T158" i="25"/>
  <c r="S158" i="25"/>
  <c r="P158" i="25"/>
  <c r="N158" i="25"/>
  <c r="L158" i="25"/>
  <c r="J158" i="25"/>
  <c r="M158" i="25" s="1"/>
  <c r="I158" i="25"/>
  <c r="AF157" i="25"/>
  <c r="AF157" i="25" a="1"/>
  <c r="V157" i="25"/>
  <c r="U157" i="25"/>
  <c r="T157" i="25"/>
  <c r="S157" i="25"/>
  <c r="P157" i="25"/>
  <c r="W157" i="25" s="1"/>
  <c r="N157" i="25"/>
  <c r="M157" i="25"/>
  <c r="L157" i="25"/>
  <c r="J157" i="25"/>
  <c r="I157" i="25"/>
  <c r="AF156" i="25" a="1"/>
  <c r="AF156" i="25" s="1"/>
  <c r="V156" i="25"/>
  <c r="U156" i="25"/>
  <c r="T156" i="25"/>
  <c r="S156" i="25"/>
  <c r="P156" i="25"/>
  <c r="W156" i="25" s="1"/>
  <c r="N156" i="25"/>
  <c r="L156" i="25"/>
  <c r="J156" i="25"/>
  <c r="M156" i="25" s="1"/>
  <c r="I156" i="25"/>
  <c r="AF155" i="25" a="1"/>
  <c r="AF155" i="25" s="1"/>
  <c r="V155" i="25"/>
  <c r="U155" i="25"/>
  <c r="T155" i="25"/>
  <c r="S155" i="25"/>
  <c r="N155" i="25"/>
  <c r="M155" i="25"/>
  <c r="L155" i="25"/>
  <c r="J155" i="25"/>
  <c r="I155" i="25"/>
  <c r="P155" i="25" s="1"/>
  <c r="W155" i="25" s="1"/>
  <c r="AF154" i="25" a="1"/>
  <c r="AF154" i="25" s="1"/>
  <c r="V154" i="25"/>
  <c r="W154" i="25" s="1"/>
  <c r="U154" i="25"/>
  <c r="T154" i="25"/>
  <c r="S154" i="25"/>
  <c r="P154" i="25"/>
  <c r="N154" i="25"/>
  <c r="L154" i="25"/>
  <c r="J154" i="25"/>
  <c r="M154" i="25" s="1"/>
  <c r="I154" i="25"/>
  <c r="AF153" i="25" a="1"/>
  <c r="AF153" i="25" s="1"/>
  <c r="V153" i="25"/>
  <c r="U153" i="25"/>
  <c r="T153" i="25"/>
  <c r="S153" i="25"/>
  <c r="P153" i="25"/>
  <c r="W153" i="25" s="1"/>
  <c r="N153" i="25"/>
  <c r="M153" i="25"/>
  <c r="L153" i="25"/>
  <c r="J153" i="25"/>
  <c r="I153" i="25"/>
  <c r="AF152" i="25" a="1"/>
  <c r="AF152" i="25" s="1"/>
  <c r="V152" i="25"/>
  <c r="U152" i="25"/>
  <c r="T152" i="25"/>
  <c r="S152" i="25"/>
  <c r="P152" i="25"/>
  <c r="N152" i="25"/>
  <c r="L152" i="25"/>
  <c r="J152" i="25"/>
  <c r="M152" i="25" s="1"/>
  <c r="I152" i="25"/>
  <c r="AF151" i="25" a="1"/>
  <c r="AF151" i="25" s="1"/>
  <c r="V151" i="25"/>
  <c r="U151" i="25"/>
  <c r="T151" i="25"/>
  <c r="S151" i="25"/>
  <c r="N151" i="25"/>
  <c r="L151" i="25"/>
  <c r="J151" i="25"/>
  <c r="M151" i="25" s="1"/>
  <c r="I151" i="25"/>
  <c r="P151" i="25" s="1"/>
  <c r="W151" i="25" s="1"/>
  <c r="AF150" i="25" a="1"/>
  <c r="AF150" i="25" s="1"/>
  <c r="V150" i="25"/>
  <c r="U150" i="25"/>
  <c r="T150" i="25"/>
  <c r="S150" i="25"/>
  <c r="P150" i="25"/>
  <c r="W150" i="25" s="1"/>
  <c r="N150" i="25"/>
  <c r="M150" i="25"/>
  <c r="L150" i="25"/>
  <c r="J150" i="25"/>
  <c r="I150" i="25"/>
  <c r="AF149" i="25" a="1"/>
  <c r="AF149" i="25" s="1"/>
  <c r="V149" i="25"/>
  <c r="U149" i="25"/>
  <c r="T149" i="25"/>
  <c r="S149" i="25"/>
  <c r="P149" i="25"/>
  <c r="W149" i="25" s="1"/>
  <c r="N149" i="25"/>
  <c r="M149" i="25"/>
  <c r="L149" i="25"/>
  <c r="J149" i="25"/>
  <c r="I149" i="25"/>
  <c r="AF148" i="25" a="1"/>
  <c r="AF148" i="25" s="1"/>
  <c r="V148" i="25"/>
  <c r="U148" i="25"/>
  <c r="T148" i="25"/>
  <c r="S148" i="25"/>
  <c r="P148" i="25"/>
  <c r="W148" i="25" s="1"/>
  <c r="N148" i="25"/>
  <c r="L148" i="25"/>
  <c r="J148" i="25"/>
  <c r="M148" i="25" s="1"/>
  <c r="I148" i="25"/>
  <c r="AF147" i="25" a="1"/>
  <c r="AF147" i="25" s="1"/>
  <c r="V147" i="25"/>
  <c r="U147" i="25"/>
  <c r="T147" i="25"/>
  <c r="S147" i="25"/>
  <c r="N147" i="25"/>
  <c r="M147" i="25"/>
  <c r="L147" i="25"/>
  <c r="J147" i="25"/>
  <c r="I147" i="25"/>
  <c r="P147" i="25" s="1"/>
  <c r="W147" i="25" s="1"/>
  <c r="AF146" i="25" a="1"/>
  <c r="AF146" i="25" s="1"/>
  <c r="W146" i="25"/>
  <c r="V146" i="25"/>
  <c r="U146" i="25"/>
  <c r="T146" i="25"/>
  <c r="S146" i="25"/>
  <c r="P146" i="25"/>
  <c r="N146" i="25"/>
  <c r="L146" i="25"/>
  <c r="J146" i="25"/>
  <c r="M146" i="25" s="1"/>
  <c r="I146" i="25"/>
  <c r="AF145" i="25" a="1"/>
  <c r="AF145" i="25" s="1"/>
  <c r="V145" i="25"/>
  <c r="U145" i="25"/>
  <c r="T145" i="25"/>
  <c r="S145" i="25"/>
  <c r="P145" i="25"/>
  <c r="N145" i="25"/>
  <c r="L145" i="25"/>
  <c r="J145" i="25"/>
  <c r="M145" i="25" s="1"/>
  <c r="I145" i="25"/>
  <c r="AF144" i="25" a="1"/>
  <c r="AF144" i="25" s="1"/>
  <c r="V144" i="25"/>
  <c r="U144" i="25"/>
  <c r="T144" i="25"/>
  <c r="S144" i="25"/>
  <c r="P144" i="25"/>
  <c r="N144" i="25"/>
  <c r="L144" i="25"/>
  <c r="J144" i="25"/>
  <c r="M144" i="25" s="1"/>
  <c r="I144" i="25"/>
  <c r="AF143" i="25" a="1"/>
  <c r="AF143" i="25" s="1"/>
  <c r="W143" i="25"/>
  <c r="V143" i="25"/>
  <c r="U143" i="25"/>
  <c r="T143" i="25"/>
  <c r="S143" i="25"/>
  <c r="P143" i="25"/>
  <c r="N143" i="25"/>
  <c r="L143" i="25"/>
  <c r="J143" i="25"/>
  <c r="M143" i="25" s="1"/>
  <c r="I143" i="25"/>
  <c r="AF142" i="25" a="1"/>
  <c r="AF142" i="25" s="1"/>
  <c r="W142" i="25"/>
  <c r="V142" i="25"/>
  <c r="U142" i="25"/>
  <c r="T142" i="25"/>
  <c r="S142" i="25"/>
  <c r="P142" i="25"/>
  <c r="N142" i="25"/>
  <c r="L142" i="25"/>
  <c r="J142" i="25"/>
  <c r="M142" i="25" s="1"/>
  <c r="I142" i="25"/>
  <c r="AF141" i="25" a="1"/>
  <c r="AF141" i="25" s="1"/>
  <c r="V141" i="25"/>
  <c r="U141" i="25"/>
  <c r="T141" i="25"/>
  <c r="S141" i="25"/>
  <c r="P141" i="25"/>
  <c r="N141" i="25"/>
  <c r="L141" i="25"/>
  <c r="J141" i="25"/>
  <c r="M141" i="25" s="1"/>
  <c r="I141" i="25"/>
  <c r="AF140" i="25"/>
  <c r="AF140" i="25" a="1"/>
  <c r="V140" i="25"/>
  <c r="U140" i="25"/>
  <c r="T140" i="25"/>
  <c r="S140" i="25"/>
  <c r="P140" i="25"/>
  <c r="W140" i="25" s="1"/>
  <c r="N140" i="25"/>
  <c r="M140" i="25"/>
  <c r="L140" i="25"/>
  <c r="J140" i="25"/>
  <c r="I140" i="25"/>
  <c r="AF139" i="25" a="1"/>
  <c r="AF139" i="25" s="1"/>
  <c r="V139" i="25"/>
  <c r="U139" i="25"/>
  <c r="T139" i="25"/>
  <c r="S139" i="25"/>
  <c r="P139" i="25"/>
  <c r="W139" i="25" s="1"/>
  <c r="N139" i="25"/>
  <c r="L139" i="25"/>
  <c r="J139" i="25"/>
  <c r="M139" i="25" s="1"/>
  <c r="I139" i="25"/>
  <c r="AF138" i="25" a="1"/>
  <c r="AF138" i="25" s="1"/>
  <c r="V138" i="25"/>
  <c r="U138" i="25"/>
  <c r="T138" i="25"/>
  <c r="S138" i="25"/>
  <c r="N138" i="25"/>
  <c r="M138" i="25"/>
  <c r="L138" i="25"/>
  <c r="J138" i="25"/>
  <c r="I138" i="25"/>
  <c r="P138" i="25" s="1"/>
  <c r="W138" i="25" s="1"/>
  <c r="AF137" i="25" a="1"/>
  <c r="AF137" i="25" s="1"/>
  <c r="W137" i="25"/>
  <c r="V137" i="25"/>
  <c r="U137" i="25"/>
  <c r="T137" i="25"/>
  <c r="S137" i="25"/>
  <c r="P137" i="25"/>
  <c r="N137" i="25"/>
  <c r="L137" i="25"/>
  <c r="J137" i="25"/>
  <c r="M137" i="25" s="1"/>
  <c r="I137" i="25"/>
  <c r="AF136" i="25"/>
  <c r="AF136" i="25" a="1"/>
  <c r="V136" i="25"/>
  <c r="U136" i="25"/>
  <c r="T136" i="25"/>
  <c r="S136" i="25"/>
  <c r="P136" i="25"/>
  <c r="W136" i="25" s="1"/>
  <c r="N136" i="25"/>
  <c r="M136" i="25"/>
  <c r="L136" i="25"/>
  <c r="J136" i="25"/>
  <c r="I136" i="25"/>
  <c r="AF135" i="25" a="1"/>
  <c r="AF135" i="25" s="1"/>
  <c r="V135" i="25"/>
  <c r="U135" i="25"/>
  <c r="T135" i="25"/>
  <c r="S135" i="25"/>
  <c r="P135" i="25"/>
  <c r="W135" i="25" s="1"/>
  <c r="N135" i="25"/>
  <c r="L135" i="25"/>
  <c r="J135" i="25"/>
  <c r="M135" i="25" s="1"/>
  <c r="I135" i="25"/>
  <c r="AF134" i="25" a="1"/>
  <c r="AF134" i="25" s="1"/>
  <c r="V134" i="25"/>
  <c r="U134" i="25"/>
  <c r="T134" i="25"/>
  <c r="S134" i="25"/>
  <c r="N134" i="25"/>
  <c r="M134" i="25"/>
  <c r="L134" i="25"/>
  <c r="J134" i="25"/>
  <c r="I134" i="25"/>
  <c r="P134" i="25" s="1"/>
  <c r="W134" i="25" s="1"/>
  <c r="AF133" i="25" a="1"/>
  <c r="AF133" i="25" s="1"/>
  <c r="W133" i="25"/>
  <c r="V133" i="25"/>
  <c r="U133" i="25"/>
  <c r="T133" i="25"/>
  <c r="S133" i="25"/>
  <c r="P133" i="25"/>
  <c r="N133" i="25"/>
  <c r="L133" i="25"/>
  <c r="J133" i="25"/>
  <c r="M133" i="25" s="1"/>
  <c r="I133" i="25"/>
  <c r="AF132" i="25"/>
  <c r="AF132" i="25" a="1"/>
  <c r="V132" i="25"/>
  <c r="U132" i="25"/>
  <c r="T132" i="25"/>
  <c r="S132" i="25"/>
  <c r="P132" i="25"/>
  <c r="W132" i="25" s="1"/>
  <c r="N132" i="25"/>
  <c r="M132" i="25"/>
  <c r="L132" i="25"/>
  <c r="J132" i="25"/>
  <c r="I132" i="25"/>
  <c r="AF131" i="25" a="1"/>
  <c r="AF131" i="25" s="1"/>
  <c r="V131" i="25"/>
  <c r="U131" i="25"/>
  <c r="T131" i="25"/>
  <c r="S131" i="25"/>
  <c r="P131" i="25"/>
  <c r="W131" i="25" s="1"/>
  <c r="N131" i="25"/>
  <c r="L131" i="25"/>
  <c r="J131" i="25"/>
  <c r="M131" i="25" s="1"/>
  <c r="I131" i="25"/>
  <c r="AF130" i="25" a="1"/>
  <c r="AF130" i="25" s="1"/>
  <c r="V130" i="25"/>
  <c r="U130" i="25"/>
  <c r="T130" i="25"/>
  <c r="S130" i="25"/>
  <c r="N130" i="25"/>
  <c r="M130" i="25"/>
  <c r="L130" i="25"/>
  <c r="J130" i="25"/>
  <c r="I130" i="25"/>
  <c r="P130" i="25" s="1"/>
  <c r="W130" i="25" s="1"/>
  <c r="AF129" i="25" a="1"/>
  <c r="AF129" i="25" s="1"/>
  <c r="W129" i="25"/>
  <c r="V129" i="25"/>
  <c r="U129" i="25"/>
  <c r="T129" i="25"/>
  <c r="S129" i="25"/>
  <c r="P129" i="25"/>
  <c r="N129" i="25"/>
  <c r="L129" i="25"/>
  <c r="J129" i="25"/>
  <c r="M129" i="25" s="1"/>
  <c r="I129" i="25"/>
  <c r="AF128" i="25"/>
  <c r="AF128" i="25" a="1"/>
  <c r="V128" i="25"/>
  <c r="U128" i="25"/>
  <c r="T128" i="25"/>
  <c r="S128" i="25"/>
  <c r="P128" i="25"/>
  <c r="W128" i="25" s="1"/>
  <c r="N128" i="25"/>
  <c r="M128" i="25"/>
  <c r="L128" i="25"/>
  <c r="J128" i="25"/>
  <c r="I128" i="25"/>
  <c r="AF127" i="25" a="1"/>
  <c r="AF127" i="25" s="1"/>
  <c r="V127" i="25"/>
  <c r="U127" i="25"/>
  <c r="T127" i="25"/>
  <c r="S127" i="25"/>
  <c r="P127" i="25"/>
  <c r="W127" i="25" s="1"/>
  <c r="N127" i="25"/>
  <c r="L127" i="25"/>
  <c r="J127" i="25"/>
  <c r="M127" i="25" s="1"/>
  <c r="I127" i="25"/>
  <c r="AF126" i="25" a="1"/>
  <c r="AF126" i="25" s="1"/>
  <c r="V126" i="25"/>
  <c r="U126" i="25"/>
  <c r="T126" i="25"/>
  <c r="S126" i="25"/>
  <c r="N126" i="25"/>
  <c r="M126" i="25"/>
  <c r="L126" i="25"/>
  <c r="J126" i="25"/>
  <c r="I126" i="25"/>
  <c r="P126" i="25" s="1"/>
  <c r="W126" i="25" s="1"/>
  <c r="AF125" i="25" a="1"/>
  <c r="AF125" i="25" s="1"/>
  <c r="W125" i="25"/>
  <c r="V125" i="25"/>
  <c r="U125" i="25"/>
  <c r="T125" i="25"/>
  <c r="S125" i="25"/>
  <c r="P125" i="25"/>
  <c r="N125" i="25"/>
  <c r="L125" i="25"/>
  <c r="J125" i="25"/>
  <c r="M125" i="25" s="1"/>
  <c r="I125" i="25"/>
  <c r="AF124" i="25"/>
  <c r="AF124" i="25" a="1"/>
  <c r="V124" i="25"/>
  <c r="U124" i="25"/>
  <c r="T124" i="25"/>
  <c r="S124" i="25"/>
  <c r="P124" i="25"/>
  <c r="W124" i="25" s="1"/>
  <c r="N124" i="25"/>
  <c r="M124" i="25"/>
  <c r="L124" i="25"/>
  <c r="J124" i="25"/>
  <c r="I124" i="25"/>
  <c r="AF123" i="25" a="1"/>
  <c r="AF123" i="25" s="1"/>
  <c r="V123" i="25"/>
  <c r="U123" i="25"/>
  <c r="T123" i="25"/>
  <c r="S123" i="25"/>
  <c r="P123" i="25"/>
  <c r="W123" i="25" s="1"/>
  <c r="N123" i="25"/>
  <c r="L123" i="25"/>
  <c r="J123" i="25"/>
  <c r="M123" i="25" s="1"/>
  <c r="I123" i="25"/>
  <c r="AF122" i="25" a="1"/>
  <c r="AF122" i="25" s="1"/>
  <c r="V122" i="25"/>
  <c r="U122" i="25"/>
  <c r="T122" i="25"/>
  <c r="S122" i="25"/>
  <c r="N122" i="25"/>
  <c r="M122" i="25"/>
  <c r="L122" i="25"/>
  <c r="J122" i="25"/>
  <c r="I122" i="25"/>
  <c r="P122" i="25" s="1"/>
  <c r="W122" i="25" s="1"/>
  <c r="AF121" i="25" a="1"/>
  <c r="AF121" i="25" s="1"/>
  <c r="W121" i="25"/>
  <c r="V121" i="25"/>
  <c r="U121" i="25"/>
  <c r="T121" i="25"/>
  <c r="S121" i="25"/>
  <c r="P121" i="25"/>
  <c r="N121" i="25"/>
  <c r="L121" i="25"/>
  <c r="J121" i="25"/>
  <c r="M121" i="25" s="1"/>
  <c r="I121" i="25"/>
  <c r="AF120" i="25"/>
  <c r="AF120" i="25" a="1"/>
  <c r="V120" i="25"/>
  <c r="U120" i="25"/>
  <c r="T120" i="25"/>
  <c r="S120" i="25"/>
  <c r="P120" i="25"/>
  <c r="W120" i="25" s="1"/>
  <c r="N120" i="25"/>
  <c r="M120" i="25"/>
  <c r="L120" i="25"/>
  <c r="J120" i="25"/>
  <c r="I120" i="25"/>
  <c r="AF119" i="25" a="1"/>
  <c r="AF119" i="25" s="1"/>
  <c r="V119" i="25"/>
  <c r="U119" i="25"/>
  <c r="T119" i="25"/>
  <c r="S119" i="25"/>
  <c r="P119" i="25"/>
  <c r="W119" i="25" s="1"/>
  <c r="N119" i="25"/>
  <c r="L119" i="25"/>
  <c r="J119" i="25"/>
  <c r="M119" i="25" s="1"/>
  <c r="I119" i="25"/>
  <c r="AF118" i="25" a="1"/>
  <c r="AF118" i="25" s="1"/>
  <c r="V118" i="25"/>
  <c r="U118" i="25"/>
  <c r="T118" i="25"/>
  <c r="S118" i="25"/>
  <c r="N118" i="25"/>
  <c r="M118" i="25"/>
  <c r="L118" i="25"/>
  <c r="J118" i="25"/>
  <c r="I118" i="25"/>
  <c r="P118" i="25" s="1"/>
  <c r="W118" i="25" s="1"/>
  <c r="AF117" i="25" a="1"/>
  <c r="AF117" i="25" s="1"/>
  <c r="W117" i="25"/>
  <c r="V117" i="25"/>
  <c r="U117" i="25"/>
  <c r="T117" i="25"/>
  <c r="S117" i="25"/>
  <c r="P117" i="25"/>
  <c r="N117" i="25"/>
  <c r="L117" i="25"/>
  <c r="J117" i="25"/>
  <c r="M117" i="25" s="1"/>
  <c r="I117" i="25"/>
  <c r="AF116" i="25"/>
  <c r="AF116" i="25" a="1"/>
  <c r="V116" i="25"/>
  <c r="U116" i="25"/>
  <c r="T116" i="25"/>
  <c r="S116" i="25"/>
  <c r="P116" i="25"/>
  <c r="W116" i="25" s="1"/>
  <c r="N116" i="25"/>
  <c r="M116" i="25"/>
  <c r="L116" i="25"/>
  <c r="J116" i="25"/>
  <c r="I116" i="25"/>
  <c r="AF115" i="25" a="1"/>
  <c r="AF115" i="25" s="1"/>
  <c r="V115" i="25"/>
  <c r="U115" i="25"/>
  <c r="T115" i="25"/>
  <c r="S115" i="25"/>
  <c r="P115" i="25"/>
  <c r="W115" i="25" s="1"/>
  <c r="N115" i="25"/>
  <c r="L115" i="25"/>
  <c r="J115" i="25"/>
  <c r="M115" i="25" s="1"/>
  <c r="I115" i="25"/>
  <c r="AF114" i="25" a="1"/>
  <c r="AF114" i="25" s="1"/>
  <c r="V114" i="25"/>
  <c r="U114" i="25"/>
  <c r="T114" i="25"/>
  <c r="S114" i="25"/>
  <c r="N114" i="25"/>
  <c r="M114" i="25"/>
  <c r="L114" i="25"/>
  <c r="J114" i="25"/>
  <c r="I114" i="25"/>
  <c r="P114" i="25" s="1"/>
  <c r="W114" i="25" s="1"/>
  <c r="AF113" i="25" a="1"/>
  <c r="AF113" i="25" s="1"/>
  <c r="W113" i="25"/>
  <c r="V113" i="25"/>
  <c r="U113" i="25"/>
  <c r="T113" i="25"/>
  <c r="S113" i="25"/>
  <c r="P113" i="25"/>
  <c r="N113" i="25"/>
  <c r="L113" i="25"/>
  <c r="J113" i="25"/>
  <c r="M113" i="25" s="1"/>
  <c r="I113" i="25"/>
  <c r="AF112" i="25"/>
  <c r="AF112" i="25" a="1"/>
  <c r="V112" i="25"/>
  <c r="U112" i="25"/>
  <c r="T112" i="25"/>
  <c r="S112" i="25"/>
  <c r="P112" i="25"/>
  <c r="W112" i="25" s="1"/>
  <c r="N112" i="25"/>
  <c r="M112" i="25"/>
  <c r="L112" i="25"/>
  <c r="J112" i="25"/>
  <c r="I112" i="25"/>
  <c r="AF111" i="25" a="1"/>
  <c r="AF111" i="25" s="1"/>
  <c r="V111" i="25"/>
  <c r="U111" i="25"/>
  <c r="T111" i="25"/>
  <c r="S111" i="25"/>
  <c r="P111" i="25"/>
  <c r="W111" i="25" s="1"/>
  <c r="N111" i="25"/>
  <c r="L111" i="25"/>
  <c r="J111" i="25"/>
  <c r="M111" i="25" s="1"/>
  <c r="I111" i="25"/>
  <c r="AF110" i="25" a="1"/>
  <c r="AF110" i="25" s="1"/>
  <c r="V110" i="25"/>
  <c r="U110" i="25"/>
  <c r="T110" i="25"/>
  <c r="S110" i="25"/>
  <c r="N110" i="25"/>
  <c r="M110" i="25"/>
  <c r="L110" i="25"/>
  <c r="J110" i="25"/>
  <c r="I110" i="25"/>
  <c r="P110" i="25" s="1"/>
  <c r="W110" i="25" s="1"/>
  <c r="AF109" i="25" a="1"/>
  <c r="AF109" i="25" s="1"/>
  <c r="W109" i="25"/>
  <c r="V109" i="25"/>
  <c r="U109" i="25"/>
  <c r="T109" i="25"/>
  <c r="S109" i="25"/>
  <c r="P109" i="25"/>
  <c r="N109" i="25"/>
  <c r="L109" i="25"/>
  <c r="J109" i="25"/>
  <c r="M109" i="25" s="1"/>
  <c r="I109" i="25"/>
  <c r="AF108" i="25" a="1"/>
  <c r="AF108" i="25" s="1"/>
  <c r="V108" i="25"/>
  <c r="U108" i="25"/>
  <c r="T108" i="25"/>
  <c r="S108" i="25"/>
  <c r="P108" i="25"/>
  <c r="W108" i="25" s="1"/>
  <c r="N108" i="25"/>
  <c r="M108" i="25"/>
  <c r="L108" i="25"/>
  <c r="J108" i="25"/>
  <c r="I108" i="25"/>
  <c r="AF107" i="25" a="1"/>
  <c r="AF107" i="25" s="1"/>
  <c r="V107" i="25"/>
  <c r="U107" i="25"/>
  <c r="T107" i="25"/>
  <c r="S107" i="25"/>
  <c r="P107" i="25"/>
  <c r="W107" i="25" s="1"/>
  <c r="N107" i="25"/>
  <c r="L107" i="25"/>
  <c r="J107" i="25"/>
  <c r="M107" i="25" s="1"/>
  <c r="I107" i="25"/>
  <c r="AF106" i="25" a="1"/>
  <c r="AF106" i="25" s="1"/>
  <c r="V106" i="25"/>
  <c r="U106" i="25"/>
  <c r="T106" i="25"/>
  <c r="S106" i="25"/>
  <c r="N106" i="25"/>
  <c r="M106" i="25"/>
  <c r="L106" i="25"/>
  <c r="J106" i="25"/>
  <c r="I106" i="25"/>
  <c r="P106" i="25" s="1"/>
  <c r="W106" i="25" s="1"/>
  <c r="AF105" i="25" a="1"/>
  <c r="AF105" i="25" s="1"/>
  <c r="V105" i="25"/>
  <c r="U105" i="25"/>
  <c r="T105" i="25"/>
  <c r="S105" i="25"/>
  <c r="P105" i="25"/>
  <c r="W105" i="25" s="1"/>
  <c r="N105" i="25"/>
  <c r="L105" i="25"/>
  <c r="J105" i="25"/>
  <c r="M105" i="25" s="1"/>
  <c r="I105" i="25"/>
  <c r="AF104" i="25"/>
  <c r="AF104" i="25" a="1"/>
  <c r="V104" i="25"/>
  <c r="U104" i="25"/>
  <c r="T104" i="25"/>
  <c r="S104" i="25"/>
  <c r="P104" i="25"/>
  <c r="W104" i="25" s="1"/>
  <c r="N104" i="25"/>
  <c r="M104" i="25"/>
  <c r="L104" i="25"/>
  <c r="J104" i="25"/>
  <c r="I104" i="25"/>
  <c r="AF103" i="25" a="1"/>
  <c r="AF103" i="25" s="1"/>
  <c r="V103" i="25"/>
  <c r="U103" i="25"/>
  <c r="T103" i="25"/>
  <c r="S103" i="25"/>
  <c r="P103" i="25"/>
  <c r="N103" i="25"/>
  <c r="L103" i="25"/>
  <c r="J103" i="25"/>
  <c r="M103" i="25" s="1"/>
  <c r="I103" i="25"/>
  <c r="AF102" i="25" a="1"/>
  <c r="AF102" i="25" s="1"/>
  <c r="V102" i="25"/>
  <c r="U102" i="25"/>
  <c r="T102" i="25"/>
  <c r="S102" i="25"/>
  <c r="N102" i="25"/>
  <c r="M102" i="25"/>
  <c r="L102" i="25"/>
  <c r="J102" i="25"/>
  <c r="I102" i="25"/>
  <c r="P102" i="25" s="1"/>
  <c r="W102" i="25" s="1"/>
  <c r="AF101" i="25" a="1"/>
  <c r="AF101" i="25" s="1"/>
  <c r="V101" i="25"/>
  <c r="W101" i="25" s="1"/>
  <c r="U101" i="25"/>
  <c r="T101" i="25"/>
  <c r="S101" i="25"/>
  <c r="P101" i="25"/>
  <c r="N101" i="25"/>
  <c r="L101" i="25"/>
  <c r="J101" i="25"/>
  <c r="M101" i="25" s="1"/>
  <c r="I101" i="25"/>
  <c r="AF100" i="25" a="1"/>
  <c r="AF100" i="25" s="1"/>
  <c r="V100" i="25"/>
  <c r="U100" i="25"/>
  <c r="T100" i="25"/>
  <c r="S100" i="25"/>
  <c r="P100" i="25"/>
  <c r="W100" i="25" s="1"/>
  <c r="N100" i="25"/>
  <c r="M100" i="25"/>
  <c r="L100" i="25"/>
  <c r="J100" i="25"/>
  <c r="I100" i="25"/>
  <c r="AF99" i="25" a="1"/>
  <c r="AF99" i="25" s="1"/>
  <c r="V99" i="25"/>
  <c r="U99" i="25"/>
  <c r="T99" i="25"/>
  <c r="S99" i="25"/>
  <c r="P99" i="25"/>
  <c r="W99" i="25" s="1"/>
  <c r="N99" i="25"/>
  <c r="L99" i="25"/>
  <c r="J99" i="25"/>
  <c r="M99" i="25" s="1"/>
  <c r="I99" i="25"/>
  <c r="AF98" i="25" a="1"/>
  <c r="AF98" i="25" s="1"/>
  <c r="V98" i="25"/>
  <c r="U98" i="25"/>
  <c r="T98" i="25"/>
  <c r="S98" i="25"/>
  <c r="N98" i="25"/>
  <c r="M98" i="25"/>
  <c r="L98" i="25"/>
  <c r="J98" i="25"/>
  <c r="I98" i="25"/>
  <c r="P98" i="25" s="1"/>
  <c r="W98" i="25" s="1"/>
  <c r="AF97" i="25" a="1"/>
  <c r="AF97" i="25" s="1"/>
  <c r="V97" i="25"/>
  <c r="U97" i="25"/>
  <c r="T97" i="25"/>
  <c r="S97" i="25"/>
  <c r="P97" i="25"/>
  <c r="W97" i="25" s="1"/>
  <c r="N97" i="25"/>
  <c r="L97" i="25"/>
  <c r="J97" i="25"/>
  <c r="M97" i="25" s="1"/>
  <c r="I97" i="25"/>
  <c r="AF96" i="25"/>
  <c r="AF96" i="25" a="1"/>
  <c r="V96" i="25"/>
  <c r="U96" i="25"/>
  <c r="T96" i="25"/>
  <c r="S96" i="25"/>
  <c r="P96" i="25"/>
  <c r="W96" i="25" s="1"/>
  <c r="N96" i="25"/>
  <c r="M96" i="25"/>
  <c r="L96" i="25"/>
  <c r="J96" i="25"/>
  <c r="I96" i="25"/>
  <c r="AF95" i="25" a="1"/>
  <c r="AF95" i="25" s="1"/>
  <c r="V95" i="25"/>
  <c r="U95" i="25"/>
  <c r="T95" i="25"/>
  <c r="S95" i="25"/>
  <c r="P95" i="25"/>
  <c r="N95" i="25"/>
  <c r="L95" i="25"/>
  <c r="J95" i="25"/>
  <c r="M95" i="25" s="1"/>
  <c r="I95" i="25"/>
  <c r="AF94" i="25" a="1"/>
  <c r="AF94" i="25" s="1"/>
  <c r="V94" i="25"/>
  <c r="U94" i="25"/>
  <c r="T94" i="25"/>
  <c r="S94" i="25"/>
  <c r="N94" i="25"/>
  <c r="M94" i="25"/>
  <c r="L94" i="25"/>
  <c r="J94" i="25"/>
  <c r="I94" i="25"/>
  <c r="P94" i="25" s="1"/>
  <c r="W94" i="25" s="1"/>
  <c r="AF93" i="25" a="1"/>
  <c r="AF93" i="25" s="1"/>
  <c r="V93" i="25"/>
  <c r="U93" i="25"/>
  <c r="T93" i="25"/>
  <c r="S93" i="25"/>
  <c r="P93" i="25"/>
  <c r="W93" i="25" s="1"/>
  <c r="N93" i="25"/>
  <c r="M93" i="25"/>
  <c r="L93" i="25"/>
  <c r="J93" i="25"/>
  <c r="I93" i="25"/>
  <c r="AF92" i="25" a="1"/>
  <c r="AF92" i="25" s="1"/>
  <c r="V92" i="25"/>
  <c r="U92" i="25"/>
  <c r="T92" i="25"/>
  <c r="S92" i="25"/>
  <c r="P92" i="25"/>
  <c r="W92" i="25" s="1"/>
  <c r="N92" i="25"/>
  <c r="L92" i="25"/>
  <c r="J92" i="25"/>
  <c r="M92" i="25" s="1"/>
  <c r="I92" i="25"/>
  <c r="AF91" i="25" a="1"/>
  <c r="AF91" i="25" s="1"/>
  <c r="V91" i="25"/>
  <c r="U91" i="25"/>
  <c r="T91" i="25"/>
  <c r="S91" i="25"/>
  <c r="P91" i="25"/>
  <c r="W91" i="25" s="1"/>
  <c r="N91" i="25"/>
  <c r="L91" i="25"/>
  <c r="J91" i="25"/>
  <c r="M91" i="25" s="1"/>
  <c r="I91" i="25"/>
  <c r="AF90" i="25" a="1"/>
  <c r="AF90" i="25" s="1"/>
  <c r="V90" i="25"/>
  <c r="U90" i="25"/>
  <c r="T90" i="25"/>
  <c r="S90" i="25"/>
  <c r="N90" i="25"/>
  <c r="M90" i="25"/>
  <c r="L90" i="25"/>
  <c r="J90" i="25"/>
  <c r="I90" i="25"/>
  <c r="P90" i="25" s="1"/>
  <c r="W90" i="25" s="1"/>
  <c r="AF89" i="25" a="1"/>
  <c r="AF89" i="25" s="1"/>
  <c r="W89" i="25"/>
  <c r="V89" i="25"/>
  <c r="U89" i="25"/>
  <c r="T89" i="25"/>
  <c r="S89" i="25"/>
  <c r="P89" i="25"/>
  <c r="N89" i="25"/>
  <c r="M89" i="25"/>
  <c r="L89" i="25"/>
  <c r="J89" i="25"/>
  <c r="I89" i="25"/>
  <c r="AF88" i="25" a="1"/>
  <c r="AF88" i="25" s="1"/>
  <c r="V88" i="25"/>
  <c r="U88" i="25"/>
  <c r="T88" i="25"/>
  <c r="S88" i="25"/>
  <c r="P88" i="25"/>
  <c r="N88" i="25"/>
  <c r="L88" i="25"/>
  <c r="J88" i="25"/>
  <c r="M88" i="25" s="1"/>
  <c r="I88" i="25"/>
  <c r="AF87" i="25" a="1"/>
  <c r="AF87" i="25" s="1"/>
  <c r="V87" i="25"/>
  <c r="U87" i="25"/>
  <c r="T87" i="25"/>
  <c r="S87" i="25"/>
  <c r="P87" i="25"/>
  <c r="N87" i="25"/>
  <c r="L87" i="25"/>
  <c r="J87" i="25"/>
  <c r="M87" i="25" s="1"/>
  <c r="I87" i="25"/>
  <c r="AF86" i="25" a="1"/>
  <c r="AF86" i="25" s="1"/>
  <c r="V86" i="25"/>
  <c r="U86" i="25"/>
  <c r="T86" i="25"/>
  <c r="S86" i="25"/>
  <c r="N86" i="25"/>
  <c r="M86" i="25"/>
  <c r="L86" i="25"/>
  <c r="J86" i="25"/>
  <c r="I86" i="25"/>
  <c r="P86" i="25" s="1"/>
  <c r="W86" i="25" s="1"/>
  <c r="AF85" i="25" a="1"/>
  <c r="AF85" i="25" s="1"/>
  <c r="V85" i="25"/>
  <c r="U85" i="25"/>
  <c r="T85" i="25"/>
  <c r="S85" i="25"/>
  <c r="P85" i="25"/>
  <c r="W85" i="25" s="1"/>
  <c r="N85" i="25"/>
  <c r="M85" i="25"/>
  <c r="L85" i="25"/>
  <c r="J85" i="25"/>
  <c r="I85" i="25"/>
  <c r="AF84" i="25" a="1"/>
  <c r="AF84" i="25" s="1"/>
  <c r="V84" i="25"/>
  <c r="U84" i="25"/>
  <c r="T84" i="25"/>
  <c r="S84" i="25"/>
  <c r="P84" i="25"/>
  <c r="W84" i="25" s="1"/>
  <c r="N84" i="25"/>
  <c r="L84" i="25"/>
  <c r="J84" i="25"/>
  <c r="M84" i="25" s="1"/>
  <c r="I84" i="25"/>
  <c r="AF83" i="25" a="1"/>
  <c r="AF83" i="25" s="1"/>
  <c r="V83" i="25"/>
  <c r="U83" i="25"/>
  <c r="T83" i="25"/>
  <c r="S83" i="25"/>
  <c r="P83" i="25"/>
  <c r="W83" i="25" s="1"/>
  <c r="N83" i="25"/>
  <c r="L83" i="25"/>
  <c r="J83" i="25"/>
  <c r="M83" i="25" s="1"/>
  <c r="I83" i="25"/>
  <c r="AF82" i="25" a="1"/>
  <c r="AF82" i="25" s="1"/>
  <c r="V82" i="25"/>
  <c r="U82" i="25"/>
  <c r="T82" i="25"/>
  <c r="S82" i="25"/>
  <c r="P82" i="25"/>
  <c r="W82" i="25" s="1"/>
  <c r="N82" i="25"/>
  <c r="L82" i="25"/>
  <c r="J82" i="25"/>
  <c r="M82" i="25" s="1"/>
  <c r="I82" i="25"/>
  <c r="AF81" i="25" a="1"/>
  <c r="AF81" i="25" s="1"/>
  <c r="V81" i="25"/>
  <c r="U81" i="25"/>
  <c r="T81" i="25"/>
  <c r="S81" i="25"/>
  <c r="P81" i="25"/>
  <c r="W81" i="25" s="1"/>
  <c r="N81" i="25"/>
  <c r="M81" i="25"/>
  <c r="L81" i="25"/>
  <c r="J81" i="25"/>
  <c r="I81" i="25"/>
  <c r="AF80" i="25"/>
  <c r="AF80" i="25" a="1"/>
  <c r="V80" i="25"/>
  <c r="U80" i="25"/>
  <c r="T80" i="25"/>
  <c r="S80" i="25"/>
  <c r="N80" i="25"/>
  <c r="M80" i="25"/>
  <c r="L80" i="25"/>
  <c r="J80" i="25"/>
  <c r="I80" i="25"/>
  <c r="P80" i="25" s="1"/>
  <c r="W80" i="25" s="1"/>
  <c r="AF79" i="25"/>
  <c r="AF79" i="25" a="1"/>
  <c r="V79" i="25"/>
  <c r="U79" i="25"/>
  <c r="T79" i="25"/>
  <c r="S79" i="25"/>
  <c r="N79" i="25"/>
  <c r="L79" i="25"/>
  <c r="J79" i="25"/>
  <c r="M79" i="25" s="1"/>
  <c r="I79" i="25"/>
  <c r="P79" i="25" s="1"/>
  <c r="W79" i="25" s="1"/>
  <c r="AF78" i="25" a="1"/>
  <c r="AF78" i="25" s="1"/>
  <c r="V78" i="25"/>
  <c r="U78" i="25"/>
  <c r="T78" i="25"/>
  <c r="S78" i="25"/>
  <c r="N78" i="25"/>
  <c r="M78" i="25"/>
  <c r="L78" i="25"/>
  <c r="J78" i="25"/>
  <c r="I78" i="25"/>
  <c r="P78" i="25" s="1"/>
  <c r="W78" i="25" s="1"/>
  <c r="AF77" i="25"/>
  <c r="AF77" i="25" a="1"/>
  <c r="V77" i="25"/>
  <c r="U77" i="25"/>
  <c r="T77" i="25"/>
  <c r="S77" i="25"/>
  <c r="P77" i="25"/>
  <c r="W77" i="25" s="1"/>
  <c r="N77" i="25"/>
  <c r="L77" i="25"/>
  <c r="J77" i="25"/>
  <c r="M77" i="25" s="1"/>
  <c r="I77" i="25"/>
  <c r="AF76" i="25"/>
  <c r="AF76" i="25" a="1"/>
  <c r="V76" i="25"/>
  <c r="U76" i="25"/>
  <c r="T76" i="25"/>
  <c r="S76" i="25"/>
  <c r="N76" i="25"/>
  <c r="M76" i="25"/>
  <c r="L76" i="25"/>
  <c r="J76" i="25"/>
  <c r="I76" i="25"/>
  <c r="P76" i="25" s="1"/>
  <c r="W76" i="25" s="1"/>
  <c r="AF75" i="25"/>
  <c r="AF75" i="25" a="1"/>
  <c r="V75" i="25"/>
  <c r="U75" i="25"/>
  <c r="T75" i="25"/>
  <c r="S75" i="25"/>
  <c r="N75" i="25"/>
  <c r="L75" i="25"/>
  <c r="J75" i="25"/>
  <c r="M75" i="25" s="1"/>
  <c r="I75" i="25"/>
  <c r="P75" i="25" s="1"/>
  <c r="W75" i="25" s="1"/>
  <c r="AF74" i="25" a="1"/>
  <c r="AF74" i="25" s="1"/>
  <c r="V74" i="25"/>
  <c r="U74" i="25"/>
  <c r="T74" i="25"/>
  <c r="S74" i="25"/>
  <c r="N74" i="25"/>
  <c r="M74" i="25"/>
  <c r="L74" i="25"/>
  <c r="J74" i="25"/>
  <c r="I74" i="25"/>
  <c r="P74" i="25" s="1"/>
  <c r="W74" i="25" s="1"/>
  <c r="AF73" i="25"/>
  <c r="AF73" i="25" a="1"/>
  <c r="V73" i="25"/>
  <c r="U73" i="25"/>
  <c r="T73" i="25"/>
  <c r="S73" i="25"/>
  <c r="P73" i="25"/>
  <c r="W73" i="25" s="1"/>
  <c r="N73" i="25"/>
  <c r="L73" i="25"/>
  <c r="J73" i="25"/>
  <c r="M73" i="25" s="1"/>
  <c r="I73" i="25"/>
  <c r="AF72" i="25"/>
  <c r="AF72" i="25" a="1"/>
  <c r="V72" i="25"/>
  <c r="U72" i="25"/>
  <c r="T72" i="25"/>
  <c r="S72" i="25"/>
  <c r="N72" i="25"/>
  <c r="M72" i="25"/>
  <c r="L72" i="25"/>
  <c r="J72" i="25"/>
  <c r="I72" i="25"/>
  <c r="P72" i="25" s="1"/>
  <c r="W72" i="25" s="1"/>
  <c r="AF71" i="25"/>
  <c r="AF71" i="25" a="1"/>
  <c r="V71" i="25"/>
  <c r="U71" i="25"/>
  <c r="T71" i="25"/>
  <c r="S71" i="25"/>
  <c r="N71" i="25"/>
  <c r="L71" i="25"/>
  <c r="J71" i="25"/>
  <c r="M71" i="25" s="1"/>
  <c r="I71" i="25"/>
  <c r="P71" i="25" s="1"/>
  <c r="W71" i="25" s="1"/>
  <c r="AF70" i="25" a="1"/>
  <c r="AF70" i="25" s="1"/>
  <c r="V70" i="25"/>
  <c r="U70" i="25"/>
  <c r="T70" i="25"/>
  <c r="S70" i="25"/>
  <c r="N70" i="25"/>
  <c r="M70" i="25"/>
  <c r="L70" i="25"/>
  <c r="J70" i="25"/>
  <c r="I70" i="25"/>
  <c r="P70" i="25" s="1"/>
  <c r="W70" i="25" s="1"/>
  <c r="AF69" i="25"/>
  <c r="AF69" i="25" a="1"/>
  <c r="V69" i="25"/>
  <c r="U69" i="25"/>
  <c r="T69" i="25"/>
  <c r="S69" i="25"/>
  <c r="P69" i="25"/>
  <c r="W69" i="25" s="1"/>
  <c r="N69" i="25"/>
  <c r="L69" i="25"/>
  <c r="J69" i="25"/>
  <c r="M69" i="25" s="1"/>
  <c r="I69" i="25"/>
  <c r="AF68" i="25"/>
  <c r="AF68" i="25" a="1"/>
  <c r="V68" i="25"/>
  <c r="U68" i="25"/>
  <c r="T68" i="25"/>
  <c r="S68" i="25"/>
  <c r="N68" i="25"/>
  <c r="M68" i="25"/>
  <c r="L68" i="25"/>
  <c r="J68" i="25"/>
  <c r="I68" i="25"/>
  <c r="P68" i="25" s="1"/>
  <c r="W68" i="25" s="1"/>
  <c r="AF67" i="25"/>
  <c r="AF67" i="25" a="1"/>
  <c r="V67" i="25"/>
  <c r="U67" i="25"/>
  <c r="T67" i="25"/>
  <c r="S67" i="25"/>
  <c r="N67" i="25"/>
  <c r="L67" i="25"/>
  <c r="J67" i="25"/>
  <c r="M67" i="25" s="1"/>
  <c r="I67" i="25"/>
  <c r="P67" i="25" s="1"/>
  <c r="W67" i="25" s="1"/>
  <c r="AF66" i="25"/>
  <c r="AF66" i="25" a="1"/>
  <c r="V66" i="25"/>
  <c r="U66" i="25"/>
  <c r="T66" i="25"/>
  <c r="S66" i="25"/>
  <c r="N66" i="25"/>
  <c r="M66" i="25"/>
  <c r="L66" i="25"/>
  <c r="J66" i="25"/>
  <c r="I66" i="25"/>
  <c r="P66" i="25" s="1"/>
  <c r="W66" i="25" s="1"/>
  <c r="AF65" i="25"/>
  <c r="AF65" i="25" a="1"/>
  <c r="V65" i="25"/>
  <c r="U65" i="25"/>
  <c r="T65" i="25"/>
  <c r="S65" i="25"/>
  <c r="P65" i="25"/>
  <c r="W65" i="25" s="1"/>
  <c r="N65" i="25"/>
  <c r="L65" i="25"/>
  <c r="J65" i="25"/>
  <c r="M65" i="25" s="1"/>
  <c r="I65" i="25"/>
  <c r="AF64" i="25"/>
  <c r="AF64" i="25" a="1"/>
  <c r="V64" i="25"/>
  <c r="U64" i="25"/>
  <c r="T64" i="25"/>
  <c r="S64" i="25"/>
  <c r="N64" i="25"/>
  <c r="M64" i="25"/>
  <c r="L64" i="25"/>
  <c r="J64" i="25"/>
  <c r="I64" i="25"/>
  <c r="P64" i="25" s="1"/>
  <c r="W64" i="25" s="1"/>
  <c r="AF63" i="25"/>
  <c r="AF63" i="25" a="1"/>
  <c r="W63" i="25"/>
  <c r="V63" i="25"/>
  <c r="U63" i="25"/>
  <c r="T63" i="25"/>
  <c r="S63" i="25"/>
  <c r="P63" i="25"/>
  <c r="N63" i="25"/>
  <c r="L63" i="25"/>
  <c r="J63" i="25"/>
  <c r="M63" i="25" s="1"/>
  <c r="I63" i="25"/>
  <c r="AF62" i="25"/>
  <c r="AF62" i="25" a="1"/>
  <c r="V62" i="25"/>
  <c r="U62" i="25"/>
  <c r="T62" i="25"/>
  <c r="S62" i="25"/>
  <c r="N62" i="25"/>
  <c r="M62" i="25"/>
  <c r="L62" i="25"/>
  <c r="J62" i="25"/>
  <c r="I62" i="25"/>
  <c r="P62" i="25" s="1"/>
  <c r="W62" i="25" s="1"/>
  <c r="AF61" i="25"/>
  <c r="AF61" i="25" a="1"/>
  <c r="V61" i="25"/>
  <c r="U61" i="25"/>
  <c r="T61" i="25"/>
  <c r="S61" i="25"/>
  <c r="P61" i="25"/>
  <c r="W61" i="25" s="1"/>
  <c r="N61" i="25"/>
  <c r="L61" i="25"/>
  <c r="J61" i="25"/>
  <c r="M61" i="25" s="1"/>
  <c r="I61" i="25"/>
  <c r="AF60" i="25"/>
  <c r="AF60" i="25" a="1"/>
  <c r="V60" i="25"/>
  <c r="U60" i="25"/>
  <c r="T60" i="25"/>
  <c r="S60" i="25"/>
  <c r="N60" i="25"/>
  <c r="M60" i="25"/>
  <c r="L60" i="25"/>
  <c r="J60" i="25"/>
  <c r="I60" i="25"/>
  <c r="P60" i="25" s="1"/>
  <c r="W60" i="25" s="1"/>
  <c r="AF59" i="25"/>
  <c r="AF59" i="25" a="1"/>
  <c r="W59" i="25"/>
  <c r="V59" i="25"/>
  <c r="U59" i="25"/>
  <c r="T59" i="25"/>
  <c r="S59" i="25"/>
  <c r="P59" i="25"/>
  <c r="N59" i="25"/>
  <c r="L59" i="25"/>
  <c r="J59" i="25"/>
  <c r="M59" i="25" s="1"/>
  <c r="I59" i="25"/>
  <c r="AF58" i="25"/>
  <c r="AF58" i="25" a="1"/>
  <c r="V58" i="25"/>
  <c r="U58" i="25"/>
  <c r="T58" i="25"/>
  <c r="S58" i="25"/>
  <c r="N58" i="25"/>
  <c r="M58" i="25"/>
  <c r="L58" i="25"/>
  <c r="J58" i="25"/>
  <c r="I58" i="25"/>
  <c r="P58" i="25" s="1"/>
  <c r="W58" i="25" s="1"/>
  <c r="AF57" i="25"/>
  <c r="AF57" i="25" a="1"/>
  <c r="V57" i="25"/>
  <c r="U57" i="25"/>
  <c r="T57" i="25"/>
  <c r="S57" i="25"/>
  <c r="P57" i="25"/>
  <c r="W57" i="25" s="1"/>
  <c r="N57" i="25"/>
  <c r="L57" i="25"/>
  <c r="J57" i="25"/>
  <c r="M57" i="25" s="1"/>
  <c r="I57" i="25"/>
  <c r="AF56" i="25"/>
  <c r="AF56" i="25" a="1"/>
  <c r="V56" i="25"/>
  <c r="U56" i="25"/>
  <c r="T56" i="25"/>
  <c r="S56" i="25"/>
  <c r="N56" i="25"/>
  <c r="M56" i="25"/>
  <c r="L56" i="25"/>
  <c r="J56" i="25"/>
  <c r="I56" i="25"/>
  <c r="P56" i="25" s="1"/>
  <c r="W56" i="25" s="1"/>
  <c r="AF55" i="25"/>
  <c r="AF55" i="25" a="1"/>
  <c r="W55" i="25"/>
  <c r="V55" i="25"/>
  <c r="U55" i="25"/>
  <c r="T55" i="25"/>
  <c r="S55" i="25"/>
  <c r="P55" i="25"/>
  <c r="N55" i="25"/>
  <c r="L55" i="25"/>
  <c r="J55" i="25"/>
  <c r="M55" i="25" s="1"/>
  <c r="I55" i="25"/>
  <c r="AF54" i="25"/>
  <c r="AF54" i="25" a="1"/>
  <c r="V54" i="25"/>
  <c r="U54" i="25"/>
  <c r="T54" i="25"/>
  <c r="S54" i="25"/>
  <c r="N54" i="25"/>
  <c r="M54" i="25"/>
  <c r="L54" i="25"/>
  <c r="J54" i="25"/>
  <c r="I54" i="25"/>
  <c r="P54" i="25" s="1"/>
  <c r="W54" i="25" s="1"/>
  <c r="AF53" i="25" a="1"/>
  <c r="AF53" i="25" s="1"/>
  <c r="V53" i="25"/>
  <c r="U53" i="25"/>
  <c r="T53" i="25"/>
  <c r="S53" i="25"/>
  <c r="P53" i="25"/>
  <c r="W53" i="25" s="1"/>
  <c r="N53" i="25"/>
  <c r="L53" i="25"/>
  <c r="J53" i="25"/>
  <c r="M53" i="25" s="1"/>
  <c r="I53" i="25"/>
  <c r="AF52" i="25"/>
  <c r="AF52" i="25" a="1"/>
  <c r="V52" i="25"/>
  <c r="U52" i="25"/>
  <c r="T52" i="25"/>
  <c r="S52" i="25"/>
  <c r="N52" i="25"/>
  <c r="M52" i="25"/>
  <c r="L52" i="25"/>
  <c r="J52" i="25"/>
  <c r="I52" i="25"/>
  <c r="P52" i="25" s="1"/>
  <c r="W52" i="25" s="1"/>
  <c r="AF51" i="25" a="1"/>
  <c r="AF51" i="25" s="1"/>
  <c r="W51" i="25"/>
  <c r="V51" i="25"/>
  <c r="U51" i="25"/>
  <c r="T51" i="25"/>
  <c r="S51" i="25"/>
  <c r="P51" i="25"/>
  <c r="N51" i="25"/>
  <c r="L51" i="25"/>
  <c r="J51" i="25"/>
  <c r="M51" i="25" s="1"/>
  <c r="I51" i="25"/>
  <c r="AF50" i="25"/>
  <c r="AF50" i="25" a="1"/>
  <c r="V50" i="25"/>
  <c r="U50" i="25"/>
  <c r="T50" i="25"/>
  <c r="S50" i="25"/>
  <c r="N50" i="25"/>
  <c r="M50" i="25"/>
  <c r="L50" i="25"/>
  <c r="J50" i="25"/>
  <c r="I50" i="25"/>
  <c r="P50" i="25" s="1"/>
  <c r="W50" i="25" s="1"/>
  <c r="AF49" i="25" a="1"/>
  <c r="AF49" i="25" s="1"/>
  <c r="V49" i="25"/>
  <c r="U49" i="25"/>
  <c r="T49" i="25"/>
  <c r="S49" i="25"/>
  <c r="P49" i="25"/>
  <c r="W49" i="25" s="1"/>
  <c r="N49" i="25"/>
  <c r="L49" i="25"/>
  <c r="J49" i="25"/>
  <c r="M49" i="25" s="1"/>
  <c r="I49" i="25"/>
  <c r="AF48" i="25"/>
  <c r="AF48" i="25" a="1"/>
  <c r="V48" i="25"/>
  <c r="U48" i="25"/>
  <c r="T48" i="25"/>
  <c r="S48" i="25"/>
  <c r="N48" i="25"/>
  <c r="M48" i="25"/>
  <c r="L48" i="25"/>
  <c r="J48" i="25"/>
  <c r="I48" i="25"/>
  <c r="P48" i="25" s="1"/>
  <c r="W48" i="25" s="1"/>
  <c r="AF47" i="25" a="1"/>
  <c r="AF47" i="25" s="1"/>
  <c r="W47" i="25"/>
  <c r="V47" i="25"/>
  <c r="U47" i="25"/>
  <c r="T47" i="25"/>
  <c r="S47" i="25"/>
  <c r="P47" i="25"/>
  <c r="N47" i="25"/>
  <c r="L47" i="25"/>
  <c r="J47" i="25"/>
  <c r="M47" i="25" s="1"/>
  <c r="I47" i="25"/>
  <c r="AF46" i="25"/>
  <c r="AF46" i="25" a="1"/>
  <c r="V46" i="25"/>
  <c r="U46" i="25"/>
  <c r="T46" i="25"/>
  <c r="S46" i="25"/>
  <c r="N46" i="25"/>
  <c r="M46" i="25"/>
  <c r="L46" i="25"/>
  <c r="K46" i="25"/>
  <c r="J46" i="25"/>
  <c r="I46" i="25"/>
  <c r="P46" i="25" s="1"/>
  <c r="W46" i="25" s="1"/>
  <c r="AF45" i="25" a="1"/>
  <c r="AF45" i="25" s="1"/>
  <c r="V45" i="25"/>
  <c r="U45" i="25"/>
  <c r="T45" i="25"/>
  <c r="S45" i="25"/>
  <c r="N45" i="25"/>
  <c r="M45" i="25"/>
  <c r="L45" i="25"/>
  <c r="K45" i="25"/>
  <c r="J45" i="25"/>
  <c r="I45" i="25"/>
  <c r="P45" i="25" s="1"/>
  <c r="W45" i="25" s="1"/>
  <c r="AF44" i="25" a="1"/>
  <c r="AF44" i="25" s="1"/>
  <c r="V44" i="25"/>
  <c r="W44" i="25" s="1"/>
  <c r="U44" i="25"/>
  <c r="T44" i="25"/>
  <c r="S44" i="25"/>
  <c r="P44" i="25"/>
  <c r="N44" i="25"/>
  <c r="M44" i="25"/>
  <c r="L44" i="25"/>
  <c r="K44" i="25"/>
  <c r="J44" i="25"/>
  <c r="I44" i="25"/>
  <c r="AF43" i="25"/>
  <c r="AF43" i="25" a="1"/>
  <c r="V43" i="25"/>
  <c r="U43" i="25"/>
  <c r="T43" i="25"/>
  <c r="S43" i="25"/>
  <c r="P43" i="25"/>
  <c r="W43" i="25" s="1"/>
  <c r="N43" i="25"/>
  <c r="L43" i="25"/>
  <c r="K43" i="25"/>
  <c r="J43" i="25"/>
  <c r="M43" i="25" s="1"/>
  <c r="I43" i="25"/>
  <c r="AF42" i="25"/>
  <c r="AF42" i="25" a="1"/>
  <c r="V42" i="25"/>
  <c r="U42" i="25"/>
  <c r="T42" i="25"/>
  <c r="S42" i="25"/>
  <c r="N42" i="25"/>
  <c r="L42" i="25"/>
  <c r="K42" i="25"/>
  <c r="J42" i="25"/>
  <c r="M42" i="25" s="1"/>
  <c r="I42" i="25"/>
  <c r="P42" i="25" s="1"/>
  <c r="W42" i="25" s="1"/>
  <c r="AF41" i="25" a="1"/>
  <c r="AF41" i="25" s="1"/>
  <c r="W41" i="25"/>
  <c r="V41" i="25"/>
  <c r="U41" i="25"/>
  <c r="T41" i="25"/>
  <c r="S41" i="25"/>
  <c r="N41" i="25"/>
  <c r="M41" i="25"/>
  <c r="L41" i="25"/>
  <c r="K41" i="25"/>
  <c r="J41" i="25"/>
  <c r="I41" i="25"/>
  <c r="P41" i="25" s="1"/>
  <c r="AF40" i="25" a="1"/>
  <c r="AF40" i="25" s="1"/>
  <c r="V40" i="25"/>
  <c r="U40" i="25"/>
  <c r="T40" i="25"/>
  <c r="S40" i="25"/>
  <c r="P40" i="25"/>
  <c r="W40" i="25" s="1"/>
  <c r="N40" i="25"/>
  <c r="M40" i="25"/>
  <c r="L40" i="25"/>
  <c r="K40" i="25"/>
  <c r="J40" i="25"/>
  <c r="I40" i="25"/>
  <c r="AF39" i="25"/>
  <c r="AF39" i="25" a="1"/>
  <c r="V39" i="25"/>
  <c r="U39" i="25"/>
  <c r="T39" i="25"/>
  <c r="S39" i="25"/>
  <c r="P39" i="25"/>
  <c r="W39" i="25" s="1"/>
  <c r="N39" i="25"/>
  <c r="L39" i="25"/>
  <c r="K39" i="25"/>
  <c r="J39" i="25"/>
  <c r="M39" i="25" s="1"/>
  <c r="I39" i="25"/>
  <c r="AF38" i="25" a="1"/>
  <c r="AF38" i="25" s="1"/>
  <c r="V38" i="25"/>
  <c r="U38" i="25"/>
  <c r="T38" i="25"/>
  <c r="S38" i="25"/>
  <c r="P38" i="25"/>
  <c r="W38" i="25" s="1"/>
  <c r="N38" i="25"/>
  <c r="M38" i="25"/>
  <c r="L38" i="25"/>
  <c r="K38" i="25"/>
  <c r="J38" i="25"/>
  <c r="I38" i="25"/>
  <c r="AF37" i="25" a="1"/>
  <c r="AF37" i="25" s="1"/>
  <c r="V37" i="25"/>
  <c r="U37" i="25"/>
  <c r="T37" i="25"/>
  <c r="S37" i="25"/>
  <c r="N37" i="25"/>
  <c r="M37" i="25"/>
  <c r="L37" i="25"/>
  <c r="K37" i="25"/>
  <c r="J37" i="25"/>
  <c r="I37" i="25"/>
  <c r="P37" i="25" s="1"/>
  <c r="W37" i="25" s="1"/>
  <c r="AF36" i="25" a="1"/>
  <c r="AF36" i="25" s="1"/>
  <c r="V36" i="25"/>
  <c r="W36" i="25" s="1"/>
  <c r="U36" i="25"/>
  <c r="T36" i="25"/>
  <c r="S36" i="25"/>
  <c r="N36" i="25"/>
  <c r="M36" i="25"/>
  <c r="L36" i="25"/>
  <c r="K36" i="25"/>
  <c r="J36" i="25"/>
  <c r="I36" i="25"/>
  <c r="P36" i="25" s="1"/>
  <c r="AF35" i="25"/>
  <c r="AF35" i="25" a="1"/>
  <c r="V35" i="25"/>
  <c r="U35" i="25"/>
  <c r="T35" i="25"/>
  <c r="S35" i="25"/>
  <c r="P35" i="25"/>
  <c r="W35" i="25" s="1"/>
  <c r="N35" i="25"/>
  <c r="L35" i="25"/>
  <c r="K35" i="25"/>
  <c r="J35" i="25"/>
  <c r="M35" i="25" s="1"/>
  <c r="I35" i="25"/>
  <c r="AF34" i="25"/>
  <c r="AF34" i="25" a="1"/>
  <c r="V34" i="25"/>
  <c r="U34" i="25"/>
  <c r="T34" i="25"/>
  <c r="S34" i="25"/>
  <c r="N34" i="25"/>
  <c r="L34" i="25"/>
  <c r="K34" i="25"/>
  <c r="J34" i="25"/>
  <c r="M34" i="25" s="1"/>
  <c r="I34" i="25"/>
  <c r="P34" i="25" s="1"/>
  <c r="W34" i="25" s="1"/>
  <c r="AF33" i="25" a="1"/>
  <c r="AF33" i="25" s="1"/>
  <c r="W33" i="25"/>
  <c r="V33" i="25"/>
  <c r="U33" i="25"/>
  <c r="T33" i="25"/>
  <c r="S33" i="25"/>
  <c r="N33" i="25"/>
  <c r="M33" i="25"/>
  <c r="L33" i="25"/>
  <c r="K33" i="25"/>
  <c r="J33" i="25"/>
  <c r="I33" i="25"/>
  <c r="P33" i="25" s="1"/>
  <c r="AF32" i="25" a="1"/>
  <c r="AF32" i="25" s="1"/>
  <c r="V32" i="25"/>
  <c r="U32" i="25"/>
  <c r="T32" i="25"/>
  <c r="S32" i="25"/>
  <c r="P32" i="25"/>
  <c r="W32" i="25" s="1"/>
  <c r="N32" i="25"/>
  <c r="M32" i="25"/>
  <c r="L32" i="25"/>
  <c r="K32" i="25"/>
  <c r="J32" i="25"/>
  <c r="I32" i="25"/>
  <c r="AF31" i="25"/>
  <c r="AF31" i="25" a="1"/>
  <c r="V31" i="25"/>
  <c r="U31" i="25"/>
  <c r="T31" i="25"/>
  <c r="S31" i="25"/>
  <c r="P31" i="25"/>
  <c r="W31" i="25" s="1"/>
  <c r="N31" i="25"/>
  <c r="L31" i="25"/>
  <c r="K31" i="25"/>
  <c r="J31" i="25"/>
  <c r="M31" i="25" s="1"/>
  <c r="I31" i="25"/>
  <c r="AF30" i="25"/>
  <c r="AF30" i="25" a="1"/>
  <c r="V30" i="25"/>
  <c r="U30" i="25"/>
  <c r="T30" i="25"/>
  <c r="S30" i="25"/>
  <c r="P30" i="25"/>
  <c r="W30" i="25" s="1"/>
  <c r="N30" i="25"/>
  <c r="M30" i="25"/>
  <c r="L30" i="25"/>
  <c r="K30" i="25"/>
  <c r="J30" i="25"/>
  <c r="I30" i="25"/>
  <c r="AF29" i="25" a="1"/>
  <c r="AF29" i="25" s="1"/>
  <c r="V29" i="25"/>
  <c r="U29" i="25"/>
  <c r="T29" i="25"/>
  <c r="S29" i="25"/>
  <c r="N29" i="25"/>
  <c r="M29" i="25"/>
  <c r="L29" i="25"/>
  <c r="K29" i="25"/>
  <c r="J29" i="25"/>
  <c r="I29" i="25"/>
  <c r="P29" i="25" s="1"/>
  <c r="W29" i="25" s="1"/>
  <c r="AF28" i="25" a="1"/>
  <c r="AF28" i="25" s="1"/>
  <c r="W28" i="25"/>
  <c r="V28" i="25"/>
  <c r="U28" i="25"/>
  <c r="T28" i="25"/>
  <c r="S28" i="25"/>
  <c r="N28" i="25"/>
  <c r="L28" i="25"/>
  <c r="K28" i="25"/>
  <c r="J28" i="25"/>
  <c r="M28" i="25" s="1"/>
  <c r="I28" i="25"/>
  <c r="P28" i="25" s="1"/>
  <c r="AF27" i="25" a="1"/>
  <c r="AF27" i="25" s="1"/>
  <c r="V27" i="25"/>
  <c r="U27" i="25"/>
  <c r="T27" i="25"/>
  <c r="S27" i="25"/>
  <c r="P27" i="25"/>
  <c r="W27" i="25" s="1"/>
  <c r="N27" i="25"/>
  <c r="M27" i="25"/>
  <c r="L27" i="25"/>
  <c r="K27" i="25"/>
  <c r="J27" i="25"/>
  <c r="I27" i="25"/>
  <c r="AF26" i="25"/>
  <c r="AF26" i="25" a="1"/>
  <c r="V26" i="25"/>
  <c r="U26" i="25"/>
  <c r="T26" i="25"/>
  <c r="S26" i="25"/>
  <c r="N26" i="25"/>
  <c r="L26" i="25"/>
  <c r="K26" i="25"/>
  <c r="J26" i="25"/>
  <c r="M26" i="25" s="1"/>
  <c r="I26" i="25"/>
  <c r="P26" i="25" s="1"/>
  <c r="W26" i="25" s="1"/>
  <c r="AF25" i="25" a="1"/>
  <c r="AF25" i="25" s="1"/>
  <c r="V25" i="25"/>
  <c r="U25" i="25"/>
  <c r="T25" i="25"/>
  <c r="S25" i="25"/>
  <c r="N25" i="25"/>
  <c r="M25" i="25"/>
  <c r="L25" i="25"/>
  <c r="K25" i="25"/>
  <c r="J25" i="25"/>
  <c r="I25" i="25"/>
  <c r="P25" i="25" s="1"/>
  <c r="W25" i="25" s="1"/>
  <c r="AF24" i="25"/>
  <c r="AF24" i="25" a="1"/>
  <c r="V24" i="25"/>
  <c r="U24" i="25"/>
  <c r="T24" i="25"/>
  <c r="S24" i="25"/>
  <c r="P24" i="25"/>
  <c r="W24" i="25" s="1"/>
  <c r="N24" i="25"/>
  <c r="M24" i="25"/>
  <c r="L24" i="25"/>
  <c r="K24" i="25"/>
  <c r="J24" i="25"/>
  <c r="I24" i="25"/>
  <c r="AJ23" i="25"/>
  <c r="AF23" i="25"/>
  <c r="AF23" i="25" a="1"/>
  <c r="V23" i="25"/>
  <c r="U23" i="25"/>
  <c r="T23" i="25"/>
  <c r="S23" i="25"/>
  <c r="N23" i="25"/>
  <c r="L23" i="25"/>
  <c r="K23" i="25"/>
  <c r="J23" i="25"/>
  <c r="M23" i="25" s="1"/>
  <c r="I23" i="25"/>
  <c r="P23" i="25" s="1"/>
  <c r="W23" i="25" s="1"/>
  <c r="AF22" i="25"/>
  <c r="AF22" i="25" a="1"/>
  <c r="V22" i="25"/>
  <c r="U22" i="25"/>
  <c r="T22" i="25"/>
  <c r="S22" i="25"/>
  <c r="N22" i="25"/>
  <c r="M22" i="25"/>
  <c r="L22" i="25"/>
  <c r="K22" i="25"/>
  <c r="J22" i="25"/>
  <c r="I22" i="25"/>
  <c r="P22" i="25" s="1"/>
  <c r="W22" i="25" s="1"/>
  <c r="AF21" i="25" a="1"/>
  <c r="AF21" i="25" s="1"/>
  <c r="V21" i="25"/>
  <c r="U21" i="25"/>
  <c r="T21" i="25"/>
  <c r="S21" i="25"/>
  <c r="N21" i="25"/>
  <c r="M21" i="25"/>
  <c r="L21" i="25"/>
  <c r="K21" i="25"/>
  <c r="J21" i="25"/>
  <c r="I21" i="25"/>
  <c r="P21" i="25" s="1"/>
  <c r="W21" i="25" s="1"/>
  <c r="AF20" i="25" a="1"/>
  <c r="AF20" i="25" s="1"/>
  <c r="V20" i="25"/>
  <c r="U20" i="25"/>
  <c r="T20" i="25"/>
  <c r="S20" i="25"/>
  <c r="N20" i="25"/>
  <c r="L20" i="25"/>
  <c r="K20" i="25"/>
  <c r="J20" i="25"/>
  <c r="M20" i="25" s="1"/>
  <c r="I20" i="25"/>
  <c r="P20" i="25" s="1"/>
  <c r="W20" i="25" s="1"/>
  <c r="AJ19" i="25"/>
  <c r="AF19" i="25" a="1"/>
  <c r="AF19" i="25" s="1"/>
  <c r="V19" i="25"/>
  <c r="U19" i="25"/>
  <c r="T19" i="25"/>
  <c r="S19" i="25"/>
  <c r="P19" i="25"/>
  <c r="W19" i="25" s="1"/>
  <c r="N19" i="25"/>
  <c r="M19" i="25"/>
  <c r="L19" i="25"/>
  <c r="K19" i="25"/>
  <c r="J19" i="25"/>
  <c r="I19" i="25"/>
  <c r="AJ18" i="25"/>
  <c r="AF18" i="25"/>
  <c r="AF18" i="25" a="1"/>
  <c r="V18" i="25"/>
  <c r="U18" i="25"/>
  <c r="T18" i="25"/>
  <c r="S18" i="25"/>
  <c r="N18" i="25"/>
  <c r="L18" i="25"/>
  <c r="K18" i="25"/>
  <c r="J18" i="25"/>
  <c r="M18" i="25" s="1"/>
  <c r="I18" i="25"/>
  <c r="P18" i="25" s="1"/>
  <c r="W18" i="25" s="1"/>
  <c r="AJ17" i="25"/>
  <c r="AF17" i="25" a="1"/>
  <c r="AF17" i="25" s="1"/>
  <c r="V17" i="25"/>
  <c r="U17" i="25"/>
  <c r="T17" i="25"/>
  <c r="S17" i="25"/>
  <c r="N17" i="25"/>
  <c r="M17" i="25"/>
  <c r="L17" i="25"/>
  <c r="K17" i="25"/>
  <c r="J17" i="25"/>
  <c r="I17" i="25"/>
  <c r="P17" i="25" s="1"/>
  <c r="W17" i="25" s="1"/>
  <c r="AF16" i="25"/>
  <c r="AF16" i="25" a="1"/>
  <c r="W16" i="25"/>
  <c r="V16" i="25"/>
  <c r="U16" i="25"/>
  <c r="T16" i="25"/>
  <c r="S16" i="25"/>
  <c r="P16" i="25"/>
  <c r="N16" i="25"/>
  <c r="M16" i="25"/>
  <c r="L16" i="25"/>
  <c r="K16" i="25"/>
  <c r="J16" i="25"/>
  <c r="I16" i="25"/>
  <c r="AF15" i="25"/>
  <c r="AF15" i="25" a="1"/>
  <c r="V15" i="25"/>
  <c r="U15" i="25"/>
  <c r="T15" i="25"/>
  <c r="S15" i="25"/>
  <c r="N15" i="25"/>
  <c r="L15" i="25"/>
  <c r="K15" i="25"/>
  <c r="J15" i="25"/>
  <c r="M15" i="25" s="1"/>
  <c r="I15" i="25"/>
  <c r="P15" i="25" s="1"/>
  <c r="W15" i="25" s="1"/>
  <c r="AF14" i="25" a="1"/>
  <c r="AF14" i="25" s="1"/>
  <c r="V14" i="25"/>
  <c r="U14" i="25"/>
  <c r="T14" i="25"/>
  <c r="S14" i="25"/>
  <c r="N14" i="25"/>
  <c r="M14" i="25"/>
  <c r="L14" i="25"/>
  <c r="K14" i="25"/>
  <c r="J14" i="25"/>
  <c r="I14" i="25"/>
  <c r="P14" i="25" s="1"/>
  <c r="W14" i="25" s="1"/>
  <c r="AF13" i="25" a="1"/>
  <c r="AF13" i="25" s="1"/>
  <c r="V13" i="25"/>
  <c r="U13" i="25"/>
  <c r="T13" i="25"/>
  <c r="S13" i="25"/>
  <c r="N13" i="25"/>
  <c r="L13" i="25"/>
  <c r="K13" i="25"/>
  <c r="J13" i="25"/>
  <c r="M13" i="25" s="1"/>
  <c r="I13" i="25"/>
  <c r="AF12" i="25" a="1"/>
  <c r="AF12" i="25" s="1"/>
  <c r="V12" i="25"/>
  <c r="U12" i="25"/>
  <c r="T12" i="25"/>
  <c r="T210" i="25" s="1"/>
  <c r="S12" i="25"/>
  <c r="N12" i="25"/>
  <c r="L12" i="25"/>
  <c r="K12" i="25"/>
  <c r="J12" i="25"/>
  <c r="I12" i="25"/>
  <c r="X216" i="21"/>
  <c r="W217" i="21"/>
  <c r="W216" i="21"/>
  <c r="AG48" i="25" a="1"/>
  <c r="AG37" i="25" a="1"/>
  <c r="AG23" i="25" a="1"/>
  <c r="AG19" i="25" a="1"/>
  <c r="AG147" i="25" a="1"/>
  <c r="AG188" i="25" a="1"/>
  <c r="AG24" i="25" a="1"/>
  <c r="AG35" i="25" a="1"/>
  <c r="AG49" i="25" a="1"/>
  <c r="AG60" i="25" a="1"/>
  <c r="AG27" i="25" a="1"/>
  <c r="AG65" i="25" a="1"/>
  <c r="AG160" i="25" a="1"/>
  <c r="AG92" i="25" a="1"/>
  <c r="AG82" i="25" a="1"/>
  <c r="AG76" i="25" a="1"/>
  <c r="AG57" i="25" a="1"/>
  <c r="AG156" i="25" a="1"/>
  <c r="AG56" i="25" a="1"/>
  <c r="AG196" i="25" a="1"/>
  <c r="AG187" i="25" a="1"/>
  <c r="AG208" i="25" a="1"/>
  <c r="AG175" i="25" a="1"/>
  <c r="AG195" i="25" a="1"/>
  <c r="AG91" i="25" a="1"/>
  <c r="AG191" i="25" a="1"/>
  <c r="AG102" i="25" a="1"/>
  <c r="AG192" i="25" a="1"/>
  <c r="AG42" i="25" a="1"/>
  <c r="AG69" i="25" a="1"/>
  <c r="AG171" i="25" a="1"/>
  <c r="AG72" i="25" a="1"/>
  <c r="AG52" i="25" a="1"/>
  <c r="AG40" i="25" a="1"/>
  <c r="AG157" i="25" a="1"/>
  <c r="AG81" i="25" a="1"/>
  <c r="AG199" i="25" a="1"/>
  <c r="AG204" i="25" a="1"/>
  <c r="AG84" i="25" a="1"/>
  <c r="AG180" i="25" a="1"/>
  <c r="AG172" i="25" a="1"/>
  <c r="AG18" i="25" a="1"/>
  <c r="AG26" i="25" a="1"/>
  <c r="AG99" i="25" a="1"/>
  <c r="AG32" i="25" a="1"/>
  <c r="AG200" i="25" a="1"/>
  <c r="AG68" i="25" a="1"/>
  <c r="AG184" i="25" a="1"/>
  <c r="AG183" i="25" a="1"/>
  <c r="AG64" i="25" a="1"/>
  <c r="AG168" i="25" a="1"/>
  <c r="AG83" i="25" a="1"/>
  <c r="AG159" i="25" a="1"/>
  <c r="AG43" i="25" a="1"/>
  <c r="AG73" i="25" a="1"/>
  <c r="AG167" i="25" a="1"/>
  <c r="AG203" i="25" a="1"/>
  <c r="AG61" i="25" a="1"/>
  <c r="AG109" i="25" a="1"/>
  <c r="AG34" i="25" a="1"/>
  <c r="P13" i="25" l="1"/>
  <c r="W13" i="25" s="1"/>
  <c r="I210" i="25"/>
  <c r="M12" i="25"/>
  <c r="M210" i="25" s="1"/>
  <c r="AG19" i="25"/>
  <c r="AG109" i="25"/>
  <c r="AJ109" i="25" s="1"/>
  <c r="AG43" i="25"/>
  <c r="AJ43" i="25" s="1"/>
  <c r="AG69" i="25"/>
  <c r="AJ69" i="25" s="1"/>
  <c r="AG32" i="25"/>
  <c r="AJ32" i="25" s="1"/>
  <c r="AG27" i="25"/>
  <c r="AJ27" i="25" s="1"/>
  <c r="AG49" i="25"/>
  <c r="AJ49" i="25" s="1"/>
  <c r="AG40" i="25"/>
  <c r="AJ40" i="25" s="1"/>
  <c r="AG24" i="25"/>
  <c r="AJ24" i="25" s="1"/>
  <c r="AG56" i="25"/>
  <c r="AJ56" i="25" s="1"/>
  <c r="AG92" i="25"/>
  <c r="AJ92" i="25" s="1"/>
  <c r="AG34" i="25"/>
  <c r="AG156" i="25"/>
  <c r="AJ156" i="25" s="1"/>
  <c r="AG35" i="25"/>
  <c r="AJ35" i="25" s="1"/>
  <c r="AG42" i="25"/>
  <c r="AJ42" i="25" s="1"/>
  <c r="AG60" i="25"/>
  <c r="AG61" i="25"/>
  <c r="AJ61" i="25" s="1"/>
  <c r="AG81" i="25"/>
  <c r="AG83" i="25"/>
  <c r="AG37" i="25"/>
  <c r="AJ37" i="25" s="1"/>
  <c r="AG57" i="25"/>
  <c r="AJ57" i="25" s="1"/>
  <c r="AG64" i="25"/>
  <c r="AJ64" i="25" s="1"/>
  <c r="AG65" i="25"/>
  <c r="AJ65" i="25" s="1"/>
  <c r="AG91" i="25"/>
  <c r="AJ91" i="25" s="1"/>
  <c r="AG99" i="25"/>
  <c r="AJ99" i="25" s="1"/>
  <c r="AG192" i="25"/>
  <c r="AJ192" i="25" s="1"/>
  <c r="AG196" i="25"/>
  <c r="AJ196" i="25" s="1"/>
  <c r="AG23" i="25"/>
  <c r="AG68" i="25"/>
  <c r="AG72" i="25"/>
  <c r="AJ72" i="25" s="1"/>
  <c r="AG73" i="25"/>
  <c r="AJ73" i="25" s="1"/>
  <c r="AG82" i="25"/>
  <c r="AJ82" i="25" s="1"/>
  <c r="AG84" i="25"/>
  <c r="AG168" i="25"/>
  <c r="AJ168" i="25" s="1"/>
  <c r="AG18" i="25"/>
  <c r="AG26" i="25"/>
  <c r="AJ26" i="25" s="1"/>
  <c r="AG48" i="25"/>
  <c r="AG52" i="25"/>
  <c r="AG76" i="25"/>
  <c r="AG208" i="25"/>
  <c r="AJ208" i="25" s="1"/>
  <c r="AG102" i="25"/>
  <c r="AJ102" i="25" s="1"/>
  <c r="AG157" i="25"/>
  <c r="AJ157" i="25" s="1"/>
  <c r="AG184" i="25"/>
  <c r="AJ184" i="25" s="1"/>
  <c r="AG147" i="25"/>
  <c r="AG180" i="25"/>
  <c r="AJ180" i="25" s="1"/>
  <c r="AG200" i="25"/>
  <c r="AJ200" i="25" s="1"/>
  <c r="AG175" i="25"/>
  <c r="AJ175" i="25" s="1"/>
  <c r="AG195" i="25"/>
  <c r="AJ195" i="25" s="1"/>
  <c r="AG171" i="25"/>
  <c r="AG160" i="25"/>
  <c r="AJ160" i="25" s="1"/>
  <c r="AG167" i="25"/>
  <c r="AJ167" i="25" s="1"/>
  <c r="AG187" i="25"/>
  <c r="AJ187" i="25" s="1"/>
  <c r="AG204" i="25"/>
  <c r="AJ204" i="25" s="1"/>
  <c r="AG159" i="25"/>
  <c r="AJ159" i="25" s="1"/>
  <c r="AG199" i="25"/>
  <c r="AG191" i="25"/>
  <c r="AG172" i="25"/>
  <c r="AJ172" i="25" s="1"/>
  <c r="AG183" i="25"/>
  <c r="AG188" i="25"/>
  <c r="AJ188" i="25" s="1"/>
  <c r="AG203" i="25"/>
  <c r="J210" i="25"/>
  <c r="U210" i="25"/>
  <c r="Q216" i="25" s="1"/>
  <c r="V210" i="25"/>
  <c r="N210" i="25"/>
  <c r="Q215" i="25" s="1"/>
  <c r="Q217" i="25" s="1"/>
  <c r="R217" i="25" s="1"/>
  <c r="W214" i="25" s="1"/>
  <c r="V233" i="25" s="1"/>
  <c r="AF210" i="25"/>
  <c r="P12" i="25"/>
  <c r="W88" i="25"/>
  <c r="W95" i="25"/>
  <c r="W87" i="25"/>
  <c r="W103" i="25"/>
  <c r="W141" i="25"/>
  <c r="W144" i="25"/>
  <c r="W145" i="25"/>
  <c r="W152" i="25"/>
  <c r="AG55" i="25" a="1"/>
  <c r="AG101" i="25" a="1"/>
  <c r="AG138" i="25" a="1"/>
  <c r="AG119" i="25" a="1"/>
  <c r="AI102" i="25" a="1"/>
  <c r="AG45" i="25" a="1"/>
  <c r="AI175" i="25" a="1"/>
  <c r="AG129" i="25" a="1"/>
  <c r="AG47" i="25" a="1"/>
  <c r="AG28" i="25" a="1"/>
  <c r="AG207" i="25" a="1"/>
  <c r="AG169" i="25" a="1"/>
  <c r="AG96" i="25" a="1"/>
  <c r="AI56" i="25" a="1"/>
  <c r="AI192" i="25" a="1"/>
  <c r="AI49" i="25" a="1"/>
  <c r="AG131" i="25" a="1"/>
  <c r="AG97" i="25" a="1"/>
  <c r="AG140" i="25" a="1"/>
  <c r="AG36" i="25" a="1"/>
  <c r="AG151" i="25" a="1"/>
  <c r="AG93" i="25" a="1"/>
  <c r="AG117" i="25" a="1"/>
  <c r="AG161" i="25" a="1"/>
  <c r="AG142" i="25" a="1"/>
  <c r="AG71" i="25" a="1"/>
  <c r="AG155" i="25" a="1"/>
  <c r="AG100" i="25" a="1"/>
  <c r="AG124" i="25" a="1"/>
  <c r="AI72" i="25" a="1"/>
  <c r="AG182" i="25" a="1"/>
  <c r="AG50" i="25" a="1"/>
  <c r="AG158" i="25" a="1"/>
  <c r="AI27" i="25" a="1"/>
  <c r="AG173" i="25" a="1"/>
  <c r="AG209" i="25" a="1"/>
  <c r="AG41" i="25" a="1"/>
  <c r="AG122" i="25" a="1"/>
  <c r="AG59" i="25" a="1"/>
  <c r="AG162" i="25" a="1"/>
  <c r="AG21" i="25" a="1"/>
  <c r="AI23" i="25" a="1"/>
  <c r="AG16" i="25" a="1"/>
  <c r="AG107" i="25" a="1"/>
  <c r="AG66" i="25" a="1"/>
  <c r="AG179" i="25" a="1"/>
  <c r="AG62" i="25" a="1"/>
  <c r="AI19" i="25" a="1"/>
  <c r="AG181" i="25" a="1"/>
  <c r="AG121" i="25" a="1"/>
  <c r="AG111" i="25" a="1"/>
  <c r="AG177" i="25" a="1"/>
  <c r="AG136" i="25" a="1"/>
  <c r="AG90" i="25" a="1"/>
  <c r="AG63" i="25" a="1"/>
  <c r="AI200" i="25" a="1"/>
  <c r="AG201" i="25" a="1"/>
  <c r="AG186" i="25" a="1"/>
  <c r="AI65" i="25" a="1"/>
  <c r="AG78" i="25" a="1"/>
  <c r="AG46" i="25" a="1"/>
  <c r="AG89" i="25" a="1"/>
  <c r="AI18" i="25" a="1"/>
  <c r="AG189" i="25" a="1"/>
  <c r="AG139" i="25" a="1"/>
  <c r="AG30" i="25" a="1"/>
  <c r="AG116" i="25" a="1"/>
  <c r="AG104" i="25" a="1"/>
  <c r="AG38" i="25" a="1"/>
  <c r="AG31" i="25" a="1"/>
  <c r="AG123" i="25" a="1"/>
  <c r="AG74" i="25" a="1"/>
  <c r="AG143" i="25" a="1"/>
  <c r="AG94" i="25" a="1"/>
  <c r="AI157" i="25" a="1"/>
  <c r="AI35" i="25" a="1"/>
  <c r="AG58" i="25" a="1"/>
  <c r="AI24" i="25" a="1"/>
  <c r="AG22" i="25" a="1"/>
  <c r="AG70" i="25" a="1"/>
  <c r="AG14" i="25" a="1"/>
  <c r="AG112" i="25" a="1"/>
  <c r="AG197" i="25" a="1"/>
  <c r="AG205" i="25" a="1"/>
  <c r="AG127" i="25" a="1"/>
  <c r="AI61" i="25" a="1"/>
  <c r="AI109" i="25" a="1"/>
  <c r="AG67" i="25" a="1"/>
  <c r="AG164" i="25" a="1"/>
  <c r="AG15" i="25" a="1"/>
  <c r="AG75" i="25" a="1"/>
  <c r="AG113" i="25" a="1"/>
  <c r="AG206" i="25" a="1"/>
  <c r="AG79" i="25" a="1"/>
  <c r="AG17" i="25" a="1"/>
  <c r="AG137" i="25" a="1"/>
  <c r="AG150" i="25" a="1"/>
  <c r="AG108" i="25" a="1"/>
  <c r="AI172" i="25" a="1"/>
  <c r="AG194" i="25" a="1"/>
  <c r="AI99" i="25" a="1"/>
  <c r="AG166" i="25" a="1"/>
  <c r="AG163" i="25" a="1"/>
  <c r="AG110" i="25" a="1"/>
  <c r="AG149" i="25" a="1"/>
  <c r="AG193" i="25" a="1"/>
  <c r="AI168" i="25" a="1"/>
  <c r="AG135" i="25" a="1"/>
  <c r="AG25" i="25" a="1"/>
  <c r="AG39" i="25" a="1"/>
  <c r="AG148" i="25" a="1"/>
  <c r="AG115" i="25" a="1"/>
  <c r="AG98" i="25" a="1"/>
  <c r="AI159" i="25" a="1"/>
  <c r="AG176" i="25" a="1"/>
  <c r="AG20" i="25" a="1"/>
  <c r="AG202" i="25" a="1"/>
  <c r="AG13" i="25" a="1"/>
  <c r="AG185" i="25" a="1"/>
  <c r="AG133" i="25" a="1"/>
  <c r="AG174" i="25" a="1"/>
  <c r="AG120" i="25" a="1"/>
  <c r="AG178" i="25" a="1"/>
  <c r="AG134" i="25" a="1"/>
  <c r="AG132" i="25" a="1"/>
  <c r="AG118" i="25" a="1"/>
  <c r="AG29" i="25" a="1"/>
  <c r="AI64" i="25" a="1"/>
  <c r="AG33" i="25" a="1"/>
  <c r="AG198" i="25" a="1"/>
  <c r="AG86" i="25" a="1"/>
  <c r="AG130" i="25" a="1"/>
  <c r="AG128" i="25" a="1"/>
  <c r="AG146" i="25" a="1"/>
  <c r="AG106" i="25" a="1"/>
  <c r="AG154" i="25" a="1"/>
  <c r="AG153" i="25" a="1"/>
  <c r="AG125" i="25" a="1"/>
  <c r="AG190" i="25" a="1"/>
  <c r="AG44" i="25" a="1"/>
  <c r="AG105" i="25" a="1"/>
  <c r="AG54" i="25" a="1"/>
  <c r="AG85" i="25" a="1"/>
  <c r="AG170" i="25" a="1"/>
  <c r="AG53" i="25" a="1"/>
  <c r="AG114" i="25" a="1"/>
  <c r="AG80" i="25" a="1"/>
  <c r="AG51" i="25" a="1"/>
  <c r="AG126" i="25" a="1"/>
  <c r="AG77" i="25" a="1"/>
  <c r="AG165" i="25" a="1"/>
  <c r="AG170" i="25" l="1"/>
  <c r="AG174" i="25"/>
  <c r="AG62" i="25"/>
  <c r="AG151" i="25"/>
  <c r="AG153" i="25"/>
  <c r="AI168" i="25"/>
  <c r="AG158" i="25"/>
  <c r="AG113" i="25"/>
  <c r="AG146" i="25"/>
  <c r="AG118" i="25"/>
  <c r="AG136" i="25"/>
  <c r="AG193" i="25"/>
  <c r="AG98" i="25"/>
  <c r="AG106" i="25"/>
  <c r="AG39" i="25"/>
  <c r="AG93" i="25"/>
  <c r="AG85" i="25"/>
  <c r="AI19" i="25"/>
  <c r="AG30" i="25"/>
  <c r="AI24" i="25"/>
  <c r="AG17" i="25"/>
  <c r="AI72" i="25"/>
  <c r="AG101" i="25"/>
  <c r="AG155" i="25"/>
  <c r="AG127" i="25"/>
  <c r="AG54" i="25"/>
  <c r="AG100" i="25"/>
  <c r="AG169" i="25"/>
  <c r="AG194" i="25"/>
  <c r="AG149" i="25"/>
  <c r="AG148" i="25"/>
  <c r="AG142" i="25"/>
  <c r="AG110" i="25"/>
  <c r="AG128" i="25"/>
  <c r="AG96" i="25"/>
  <c r="AG77" i="25"/>
  <c r="AG80" i="25"/>
  <c r="AG50" i="25"/>
  <c r="AG97" i="25"/>
  <c r="AG53" i="25"/>
  <c r="AG178" i="25"/>
  <c r="AG55" i="25"/>
  <c r="AG28" i="25"/>
  <c r="AG123" i="25"/>
  <c r="AG89" i="25"/>
  <c r="AG22" i="25"/>
  <c r="AG36" i="25"/>
  <c r="AG20" i="25"/>
  <c r="AG181" i="25"/>
  <c r="AI175" i="25"/>
  <c r="AG129" i="25"/>
  <c r="AG59" i="25"/>
  <c r="AI27" i="25"/>
  <c r="AG197" i="25"/>
  <c r="AG207" i="25"/>
  <c r="AG205" i="25"/>
  <c r="AI157" i="25"/>
  <c r="AG115" i="25"/>
  <c r="AG143" i="25"/>
  <c r="AG112" i="25"/>
  <c r="AG130" i="25"/>
  <c r="AG166" i="25"/>
  <c r="AG33" i="25"/>
  <c r="AI65" i="25"/>
  <c r="AG121" i="25"/>
  <c r="AI61" i="25"/>
  <c r="AG15" i="25"/>
  <c r="AI18" i="25"/>
  <c r="AI159" i="25"/>
  <c r="AG126" i="25"/>
  <c r="AG154" i="25"/>
  <c r="AI99" i="25"/>
  <c r="AG182" i="25"/>
  <c r="AG206" i="25"/>
  <c r="AG189" i="25"/>
  <c r="AG202" i="25"/>
  <c r="AI200" i="25"/>
  <c r="AG133" i="25"/>
  <c r="AI109" i="25"/>
  <c r="AG139" i="25"/>
  <c r="AG104" i="25"/>
  <c r="AG122" i="25"/>
  <c r="AG164" i="25"/>
  <c r="AG70" i="25"/>
  <c r="AG74" i="25"/>
  <c r="AI49" i="25"/>
  <c r="AG90" i="25"/>
  <c r="AG31" i="25"/>
  <c r="AG140" i="25"/>
  <c r="AG51" i="25"/>
  <c r="AI56" i="25"/>
  <c r="AG86" i="25"/>
  <c r="AG105" i="25"/>
  <c r="AG162" i="25"/>
  <c r="AG21" i="25"/>
  <c r="AG25" i="25"/>
  <c r="AI23" i="25"/>
  <c r="AG201" i="25"/>
  <c r="AI172" i="25"/>
  <c r="AG116" i="25"/>
  <c r="AG135" i="25"/>
  <c r="AG45" i="25"/>
  <c r="AG173" i="25"/>
  <c r="AG190" i="25"/>
  <c r="AG198" i="25"/>
  <c r="AI102" i="25"/>
  <c r="AG138" i="25"/>
  <c r="AG108" i="25"/>
  <c r="AG125" i="25"/>
  <c r="AG165" i="25"/>
  <c r="AG131" i="25"/>
  <c r="AG29" i="25"/>
  <c r="AG41" i="25"/>
  <c r="AG134" i="25"/>
  <c r="AG120" i="25"/>
  <c r="AG38" i="25"/>
  <c r="AG13" i="25"/>
  <c r="AG71" i="25"/>
  <c r="AI192" i="25"/>
  <c r="AG185" i="25"/>
  <c r="AG132" i="25"/>
  <c r="AG176" i="25"/>
  <c r="AG119" i="25"/>
  <c r="AG163" i="25"/>
  <c r="AG117" i="25"/>
  <c r="AG179" i="25"/>
  <c r="AG114" i="25"/>
  <c r="AI64" i="25"/>
  <c r="AG16" i="25"/>
  <c r="AG63" i="25"/>
  <c r="AG66" i="25"/>
  <c r="AG186" i="25"/>
  <c r="AG107" i="25"/>
  <c r="AG94" i="25"/>
  <c r="AG47" i="25"/>
  <c r="AG58" i="25"/>
  <c r="AG78" i="25"/>
  <c r="AG67" i="25"/>
  <c r="AG14" i="25"/>
  <c r="AG209" i="25"/>
  <c r="AG177" i="25"/>
  <c r="AG150" i="25"/>
  <c r="AG124" i="25"/>
  <c r="AG137" i="25"/>
  <c r="AG161" i="25"/>
  <c r="AG111" i="25"/>
  <c r="AG46" i="25"/>
  <c r="AI35" i="25"/>
  <c r="AG79" i="25"/>
  <c r="AG75" i="25"/>
  <c r="AG44" i="25"/>
  <c r="AJ191" i="25"/>
  <c r="AJ60" i="25"/>
  <c r="AJ199" i="25"/>
  <c r="AJ76" i="25"/>
  <c r="AJ52" i="25"/>
  <c r="AJ48" i="25"/>
  <c r="AJ68" i="25"/>
  <c r="AJ203" i="25"/>
  <c r="AJ147" i="25"/>
  <c r="AJ34" i="25"/>
  <c r="AJ83" i="25"/>
  <c r="AJ183" i="25"/>
  <c r="AJ81" i="25"/>
  <c r="P210" i="25"/>
  <c r="W12" i="25"/>
  <c r="AJ171" i="25"/>
  <c r="AJ84" i="25"/>
  <c r="AI73" i="25" a="1"/>
  <c r="AI180" i="25" a="1"/>
  <c r="AI208" i="25" a="1"/>
  <c r="AG88" i="25" a="1"/>
  <c r="AG144" i="25" a="1"/>
  <c r="AI48" i="25" a="1"/>
  <c r="AI17" i="25" a="1"/>
  <c r="AI40" i="25" a="1"/>
  <c r="AG152" i="25" a="1"/>
  <c r="AI68" i="25" a="1"/>
  <c r="AI81" i="25" a="1"/>
  <c r="AI91" i="25" a="1"/>
  <c r="AI69" i="25" a="1"/>
  <c r="AI32" i="25" a="1"/>
  <c r="AI188" i="25" a="1"/>
  <c r="AI43" i="25" a="1"/>
  <c r="AI26" i="25" a="1"/>
  <c r="AI191" i="25" a="1"/>
  <c r="AI76" i="25" a="1"/>
  <c r="AI82" i="25" a="1"/>
  <c r="AI183" i="25" a="1"/>
  <c r="AG95" i="25" a="1"/>
  <c r="AI196" i="25" a="1"/>
  <c r="AI83" i="25" a="1"/>
  <c r="AI160" i="25" a="1"/>
  <c r="AI34" i="25" a="1"/>
  <c r="AI184" i="25" a="1"/>
  <c r="AI204" i="25" a="1"/>
  <c r="AI187" i="25" a="1"/>
  <c r="AI42" i="25" a="1"/>
  <c r="AG145" i="25" a="1"/>
  <c r="AI147" i="25" a="1"/>
  <c r="AI92" i="25" a="1"/>
  <c r="AI195" i="25" a="1"/>
  <c r="AI167" i="25" a="1"/>
  <c r="AI84" i="25" a="1"/>
  <c r="AI199" i="25" a="1"/>
  <c r="AG103" i="25" a="1"/>
  <c r="AI52" i="25" a="1"/>
  <c r="AI171" i="25" a="1"/>
  <c r="AI57" i="25" a="1"/>
  <c r="AG87" i="25" a="1"/>
  <c r="AI203" i="25" a="1"/>
  <c r="AI60" i="25" a="1"/>
  <c r="AI156" i="25" a="1"/>
  <c r="AG141" i="25" a="1"/>
  <c r="AI37" i="25" a="1"/>
  <c r="AI160" i="25" l="1"/>
  <c r="AI42" i="25"/>
  <c r="AI73" i="25"/>
  <c r="AI26" i="25"/>
  <c r="AI43" i="25"/>
  <c r="AI188" i="25"/>
  <c r="AI167" i="25"/>
  <c r="AI69" i="25"/>
  <c r="AI156" i="25"/>
  <c r="AI57" i="25"/>
  <c r="AI184" i="25"/>
  <c r="AI187" i="25"/>
  <c r="AI196" i="25"/>
  <c r="AI180" i="25"/>
  <c r="AI32" i="25"/>
  <c r="AI204" i="25"/>
  <c r="AI92" i="25"/>
  <c r="AI37" i="25"/>
  <c r="AG95" i="25"/>
  <c r="AI195" i="25"/>
  <c r="AI48" i="25"/>
  <c r="AG141" i="25"/>
  <c r="AG144" i="25"/>
  <c r="AI17" i="25"/>
  <c r="AI82" i="25"/>
  <c r="AI84" i="25"/>
  <c r="AI81" i="25"/>
  <c r="AG87" i="25"/>
  <c r="AI40" i="25"/>
  <c r="AG88" i="25"/>
  <c r="AI60" i="25"/>
  <c r="AI34" i="25"/>
  <c r="AG103" i="25"/>
  <c r="AI183" i="25"/>
  <c r="AG152" i="25"/>
  <c r="AI76" i="25"/>
  <c r="AI191" i="25"/>
  <c r="AG145" i="25"/>
  <c r="AI147" i="25"/>
  <c r="AI52" i="25"/>
  <c r="AI171" i="25"/>
  <c r="AI83" i="25"/>
  <c r="AI68" i="25"/>
  <c r="AI199" i="25"/>
  <c r="AI91" i="25"/>
  <c r="AI203" i="25"/>
  <c r="AI208" i="25"/>
  <c r="AJ75" i="25"/>
  <c r="AJ150" i="25"/>
  <c r="AJ67" i="25"/>
  <c r="AJ63" i="25"/>
  <c r="AJ120" i="25"/>
  <c r="AJ165" i="25"/>
  <c r="AJ45" i="25"/>
  <c r="AJ162" i="25"/>
  <c r="AJ90" i="25"/>
  <c r="AJ182" i="25"/>
  <c r="AJ121" i="25"/>
  <c r="AJ143" i="25"/>
  <c r="AJ59" i="25"/>
  <c r="AJ123" i="25"/>
  <c r="AJ77" i="25"/>
  <c r="AJ194" i="25"/>
  <c r="AJ39" i="25"/>
  <c r="AJ158" i="25"/>
  <c r="AJ78" i="25"/>
  <c r="AJ134" i="25"/>
  <c r="AJ125" i="25"/>
  <c r="AJ105" i="25"/>
  <c r="AJ133" i="25"/>
  <c r="AJ28" i="25"/>
  <c r="AJ58" i="25"/>
  <c r="AJ132" i="25"/>
  <c r="AJ108" i="25"/>
  <c r="AJ116" i="25"/>
  <c r="AJ86" i="25"/>
  <c r="AJ74" i="25"/>
  <c r="AJ154" i="25"/>
  <c r="AJ55" i="25"/>
  <c r="AJ128" i="25"/>
  <c r="AJ100" i="25"/>
  <c r="AJ98" i="25"/>
  <c r="AJ153" i="25"/>
  <c r="AJ96" i="25"/>
  <c r="AJ46" i="25"/>
  <c r="AJ47" i="25"/>
  <c r="AJ114" i="25"/>
  <c r="AJ185" i="25"/>
  <c r="AJ138" i="25"/>
  <c r="AJ70" i="25"/>
  <c r="AJ202" i="25"/>
  <c r="AJ126" i="25"/>
  <c r="AJ33" i="25"/>
  <c r="AJ205" i="25"/>
  <c r="AJ181" i="25"/>
  <c r="AJ178" i="25"/>
  <c r="AJ110" i="25"/>
  <c r="AJ54" i="25"/>
  <c r="AJ30" i="25"/>
  <c r="AJ193" i="25"/>
  <c r="AJ151" i="25"/>
  <c r="AJ16" i="25"/>
  <c r="AJ111" i="25"/>
  <c r="AJ177" i="25"/>
  <c r="AJ94" i="25"/>
  <c r="AJ179" i="25"/>
  <c r="AJ41" i="25"/>
  <c r="AJ201" i="25"/>
  <c r="AJ51" i="25"/>
  <c r="AJ164" i="25"/>
  <c r="AJ189" i="25"/>
  <c r="AJ207" i="25"/>
  <c r="AJ20" i="25"/>
  <c r="AJ53" i="25"/>
  <c r="AJ142" i="25"/>
  <c r="AJ127" i="25"/>
  <c r="AJ136" i="25"/>
  <c r="AJ106" i="25"/>
  <c r="AJ161" i="25"/>
  <c r="AJ209" i="25"/>
  <c r="AJ107" i="25"/>
  <c r="AJ117" i="25"/>
  <c r="AJ71" i="25"/>
  <c r="AJ29" i="25"/>
  <c r="AJ198" i="25"/>
  <c r="AJ122" i="25"/>
  <c r="AJ166" i="25"/>
  <c r="AJ197" i="25"/>
  <c r="AJ36" i="25"/>
  <c r="AJ97" i="25"/>
  <c r="AJ155" i="25"/>
  <c r="AJ85" i="25"/>
  <c r="AJ118" i="25"/>
  <c r="AJ62" i="25"/>
  <c r="AJ79" i="25"/>
  <c r="AJ176" i="25"/>
  <c r="AJ135" i="25"/>
  <c r="AJ115" i="25"/>
  <c r="AJ129" i="25"/>
  <c r="AJ169" i="25"/>
  <c r="W210" i="25"/>
  <c r="W213" i="25" s="1"/>
  <c r="AJ137" i="25"/>
  <c r="AJ186" i="25"/>
  <c r="AJ163" i="25"/>
  <c r="AJ13" i="25"/>
  <c r="AJ190" i="25"/>
  <c r="AJ25" i="25"/>
  <c r="AJ140" i="25"/>
  <c r="AJ104" i="25"/>
  <c r="AJ206" i="25"/>
  <c r="AJ15" i="25"/>
  <c r="AJ130" i="25"/>
  <c r="AJ22" i="25"/>
  <c r="AJ50" i="25"/>
  <c r="AJ148" i="25"/>
  <c r="AJ101" i="25"/>
  <c r="AJ146" i="25"/>
  <c r="AJ174" i="25"/>
  <c r="AJ44" i="25"/>
  <c r="AJ124" i="25"/>
  <c r="AJ14" i="25"/>
  <c r="AJ66" i="25"/>
  <c r="AJ119" i="25"/>
  <c r="AJ38" i="25"/>
  <c r="AJ131" i="25"/>
  <c r="AJ173" i="25"/>
  <c r="AJ21" i="25"/>
  <c r="AJ31" i="25"/>
  <c r="AJ139" i="25"/>
  <c r="AJ112" i="25"/>
  <c r="AJ89" i="25"/>
  <c r="AJ80" i="25"/>
  <c r="AJ149" i="25"/>
  <c r="AJ93" i="25"/>
  <c r="AJ113" i="25"/>
  <c r="AJ170" i="25"/>
  <c r="AI131" i="25" a="1"/>
  <c r="AI21" i="25" a="1"/>
  <c r="AI80" i="25" a="1"/>
  <c r="AI14" i="25" a="1"/>
  <c r="AI112" i="25" a="1"/>
  <c r="AI161" i="25" a="1"/>
  <c r="AI20" i="25" a="1"/>
  <c r="AI177" i="25" a="1"/>
  <c r="AI98" i="25" a="1"/>
  <c r="AI31" i="25" a="1"/>
  <c r="AI128" i="25" a="1"/>
  <c r="AI136" i="25" a="1"/>
  <c r="AI46" i="25" a="1"/>
  <c r="AI28" i="25" a="1"/>
  <c r="AI89" i="25" a="1"/>
  <c r="AI207" i="25" a="1"/>
  <c r="AI146" i="25" a="1"/>
  <c r="AI86" i="25" a="1"/>
  <c r="AI39" i="25" a="1"/>
  <c r="AI142" i="25" a="1"/>
  <c r="AI120" i="25" a="1"/>
  <c r="AI104" i="25" a="1"/>
  <c r="AI134" i="25" a="1"/>
  <c r="AI71" i="25" a="1"/>
  <c r="AI51" i="25" a="1"/>
  <c r="AI121" i="25" a="1"/>
  <c r="AI182" i="25" a="1"/>
  <c r="AI154" i="25" a="1"/>
  <c r="AI176" i="25" a="1"/>
  <c r="AI198" i="25" a="1"/>
  <c r="AI108" i="25" a="1"/>
  <c r="AI193" i="25" a="1"/>
  <c r="AI110" i="25" a="1"/>
  <c r="AI94" i="25" a="1"/>
  <c r="AI162" i="25" a="1"/>
  <c r="AI116" i="25" a="1"/>
  <c r="AI119" i="25" a="1"/>
  <c r="AI133" i="25" a="1"/>
  <c r="AI77" i="25" a="1"/>
  <c r="AI153" i="25" a="1"/>
  <c r="AI41" i="25" a="1"/>
  <c r="AI78" i="25" a="1"/>
  <c r="AI179" i="25" a="1"/>
  <c r="AI148" i="25" a="1"/>
  <c r="AI123" i="25" a="1"/>
  <c r="AI107" i="25" a="1"/>
  <c r="AI101" i="25" a="1"/>
  <c r="AI118" i="25" a="1"/>
  <c r="AI209" i="25" a="1"/>
  <c r="AI149" i="25" a="1"/>
  <c r="AI13" i="25" a="1"/>
  <c r="AI143" i="25" a="1"/>
  <c r="AI139" i="25" a="1"/>
  <c r="AI155" i="25" a="1"/>
  <c r="AI117" i="25" a="1"/>
  <c r="AI165" i="25" a="1"/>
  <c r="AI44" i="25" a="1"/>
  <c r="AI122" i="25" a="1"/>
  <c r="AI197" i="25" a="1"/>
  <c r="AI115" i="25" a="1"/>
  <c r="AI105" i="25" a="1"/>
  <c r="AI181" i="25" a="1"/>
  <c r="AI45" i="25" a="1"/>
  <c r="AI137" i="25" a="1"/>
  <c r="AI30" i="25" a="1"/>
  <c r="AI67" i="25" a="1"/>
  <c r="AI150" i="25" a="1"/>
  <c r="AI29" i="25" a="1"/>
  <c r="AI164" i="25" a="1"/>
  <c r="AI163" i="25" a="1"/>
  <c r="AI114" i="25" a="1"/>
  <c r="AI70" i="25" a="1"/>
  <c r="AI63" i="25" a="1"/>
  <c r="AI205" i="25" a="1"/>
  <c r="AI151" i="25" a="1"/>
  <c r="AI111" i="25" a="1"/>
  <c r="AI66" i="25" a="1"/>
  <c r="AI194" i="25" a="1"/>
  <c r="AI126" i="25" a="1"/>
  <c r="AI135" i="25" a="1"/>
  <c r="AI90" i="25" a="1"/>
  <c r="AI47" i="25" a="1"/>
  <c r="AI74" i="25" a="1"/>
  <c r="AI190" i="25" a="1"/>
  <c r="AI96" i="25" a="1"/>
  <c r="AI178" i="25" a="1"/>
  <c r="AI62" i="25" a="1"/>
  <c r="AI186" i="25" a="1"/>
  <c r="AI25" i="25" a="1"/>
  <c r="AI166" i="25" a="1"/>
  <c r="AI55" i="25" a="1"/>
  <c r="AI113" i="25" a="1"/>
  <c r="AI59" i="25" a="1"/>
  <c r="AI16" i="25" a="1"/>
  <c r="AI206" i="25" a="1"/>
  <c r="AI138" i="25" a="1"/>
  <c r="AI124" i="25" a="1"/>
  <c r="AI100" i="25" a="1"/>
  <c r="AI53" i="25" a="1"/>
  <c r="AI33" i="25" a="1"/>
  <c r="AI201" i="25" a="1"/>
  <c r="AI85" i="25" a="1"/>
  <c r="AI127" i="25" a="1"/>
  <c r="AI50" i="25" a="1"/>
  <c r="AI189" i="25" a="1"/>
  <c r="AI79" i="25" a="1"/>
  <c r="AI54" i="25" a="1"/>
  <c r="AI106" i="25" a="1"/>
  <c r="AI169" i="25" a="1"/>
  <c r="AI36" i="25" a="1"/>
  <c r="AI158" i="25" a="1"/>
  <c r="AI75" i="25" a="1"/>
  <c r="AI173" i="25" a="1"/>
  <c r="AI132" i="25" a="1"/>
  <c r="AI125" i="25" a="1"/>
  <c r="AI185" i="25" a="1"/>
  <c r="AI129" i="25" a="1"/>
  <c r="AI22" i="25" a="1"/>
  <c r="AI58" i="25" a="1"/>
  <c r="AI97" i="25" a="1"/>
  <c r="AI202" i="25" a="1"/>
  <c r="AI130" i="25" a="1"/>
  <c r="AI15" i="25" a="1"/>
  <c r="AI170" i="25" a="1"/>
  <c r="AG12" i="25" a="1"/>
  <c r="AI174" i="25" a="1"/>
  <c r="AI38" i="25" a="1"/>
  <c r="AI93" i="25" a="1"/>
  <c r="AI140" i="25" a="1"/>
  <c r="AI85" i="25" l="1"/>
  <c r="AI126" i="25"/>
  <c r="AI170" i="25"/>
  <c r="AI80" i="25"/>
  <c r="AI31" i="25"/>
  <c r="AI38" i="25"/>
  <c r="AI124" i="25"/>
  <c r="AI101" i="25"/>
  <c r="AI130" i="25"/>
  <c r="AI140" i="25"/>
  <c r="AI163" i="25"/>
  <c r="AI120" i="25"/>
  <c r="AI75" i="25"/>
  <c r="AI169" i="25"/>
  <c r="AI127" i="25"/>
  <c r="AI193" i="25"/>
  <c r="AI39" i="25"/>
  <c r="AI113" i="25"/>
  <c r="AI89" i="25"/>
  <c r="AI21" i="25"/>
  <c r="AI119" i="25"/>
  <c r="AI44" i="25"/>
  <c r="AI148" i="25"/>
  <c r="AI15" i="25"/>
  <c r="AI25" i="25"/>
  <c r="AI186" i="25"/>
  <c r="AI29" i="25"/>
  <c r="AI177" i="25"/>
  <c r="AI96" i="25"/>
  <c r="AI59" i="25"/>
  <c r="AI129" i="25"/>
  <c r="AI79" i="25"/>
  <c r="AI166" i="25"/>
  <c r="AI71" i="25"/>
  <c r="AI161" i="25"/>
  <c r="AI142" i="25"/>
  <c r="AI189" i="25"/>
  <c r="AI41" i="25"/>
  <c r="AI111" i="25"/>
  <c r="AI30" i="25"/>
  <c r="AI181" i="25"/>
  <c r="AI202" i="25"/>
  <c r="AI114" i="25"/>
  <c r="AI153" i="25"/>
  <c r="AI55" i="25"/>
  <c r="AI116" i="25"/>
  <c r="AI28" i="25"/>
  <c r="AI134" i="25"/>
  <c r="AI194" i="25"/>
  <c r="AI143" i="25"/>
  <c r="AI162" i="25"/>
  <c r="AI63" i="25"/>
  <c r="AI197" i="25"/>
  <c r="AI201" i="25"/>
  <c r="AI185" i="25"/>
  <c r="AI58" i="25"/>
  <c r="AI90" i="25"/>
  <c r="AI93" i="25"/>
  <c r="AI112" i="25"/>
  <c r="AI173" i="25"/>
  <c r="AI66" i="25"/>
  <c r="AI174" i="25"/>
  <c r="AI50" i="25"/>
  <c r="AI206" i="25"/>
  <c r="AI190" i="25"/>
  <c r="AI137" i="25"/>
  <c r="AI155" i="25"/>
  <c r="AI86" i="25"/>
  <c r="AI115" i="25"/>
  <c r="AI62" i="25"/>
  <c r="AI97" i="25"/>
  <c r="AI122" i="25"/>
  <c r="AI117" i="25"/>
  <c r="AI106" i="25"/>
  <c r="AI53" i="25"/>
  <c r="AI164" i="25"/>
  <c r="AI179" i="25"/>
  <c r="AI16" i="25"/>
  <c r="AI54" i="25"/>
  <c r="AI205" i="25"/>
  <c r="AI70" i="25"/>
  <c r="AI47" i="25"/>
  <c r="AI98" i="25"/>
  <c r="AI154" i="25"/>
  <c r="AI108" i="25"/>
  <c r="AI133" i="25"/>
  <c r="AI78" i="25"/>
  <c r="AI77" i="25"/>
  <c r="AI121" i="25"/>
  <c r="AI45" i="25"/>
  <c r="AI67" i="25"/>
  <c r="AI176" i="25"/>
  <c r="AI207" i="25"/>
  <c r="AI178" i="25"/>
  <c r="AI125" i="25"/>
  <c r="AI149" i="25"/>
  <c r="AI139" i="25"/>
  <c r="AI131" i="25"/>
  <c r="AI14" i="25"/>
  <c r="AI146" i="25"/>
  <c r="AI22" i="25"/>
  <c r="AI104" i="25"/>
  <c r="AI13" i="25"/>
  <c r="AI209" i="25"/>
  <c r="AI128" i="25"/>
  <c r="AG12" i="25"/>
  <c r="AI135" i="25"/>
  <c r="AI118" i="25"/>
  <c r="AI36" i="25"/>
  <c r="AI198" i="25"/>
  <c r="AI107" i="25"/>
  <c r="AI136" i="25"/>
  <c r="AI20" i="25"/>
  <c r="AI51" i="25"/>
  <c r="AI94" i="25"/>
  <c r="AI151" i="25"/>
  <c r="AI110" i="25"/>
  <c r="AI33" i="25"/>
  <c r="AI138" i="25"/>
  <c r="AI46" i="25"/>
  <c r="AI100" i="25"/>
  <c r="AI74" i="25"/>
  <c r="AI132" i="25"/>
  <c r="AI105" i="25"/>
  <c r="AI158" i="25"/>
  <c r="AI123" i="25"/>
  <c r="AI182" i="25"/>
  <c r="AI165" i="25"/>
  <c r="AI150" i="25"/>
  <c r="W215" i="25"/>
  <c r="W216" i="25"/>
  <c r="U233" i="25"/>
  <c r="W233" i="25" s="1"/>
  <c r="AJ103" i="25"/>
  <c r="AJ144" i="25"/>
  <c r="AJ145" i="25"/>
  <c r="AJ88" i="25"/>
  <c r="AJ141" i="25"/>
  <c r="AJ87" i="25"/>
  <c r="AJ152" i="25"/>
  <c r="AJ95" i="25"/>
  <c r="AI87" i="25" a="1"/>
  <c r="AI88" i="25" a="1"/>
  <c r="AI145" i="25" a="1"/>
  <c r="AI152" i="25" a="1"/>
  <c r="AI95" i="25" a="1"/>
  <c r="AI103" i="25" a="1"/>
  <c r="AI144" i="25" a="1"/>
  <c r="AI141" i="25" a="1"/>
  <c r="AI87" i="25" l="1"/>
  <c r="AI144" i="25"/>
  <c r="AI141" i="25"/>
  <c r="AI103" i="25"/>
  <c r="AI95" i="25"/>
  <c r="AI88" i="25"/>
  <c r="AI152" i="25"/>
  <c r="AI145" i="25"/>
  <c r="W217" i="25"/>
  <c r="V235" i="25"/>
  <c r="U234" i="25"/>
  <c r="W234" i="25" s="1"/>
  <c r="X216" i="25"/>
  <c r="AG210" i="25"/>
  <c r="AJ12" i="25"/>
  <c r="AJ210" i="25" s="1"/>
  <c r="AI12" i="25" a="1"/>
  <c r="AI12" i="25" l="1"/>
  <c r="AI210" i="25" s="1"/>
  <c r="AJ211" i="25" s="1"/>
  <c r="U235" i="25"/>
  <c r="W235" i="25" s="1"/>
  <c r="G6" i="25"/>
  <c r="P217" i="21" l="1"/>
  <c r="O217" i="21"/>
  <c r="AH210" i="21"/>
  <c r="R210" i="21"/>
  <c r="O210" i="21"/>
  <c r="H210" i="21"/>
  <c r="G210" i="21"/>
  <c r="F210" i="21"/>
  <c r="E210" i="21"/>
  <c r="AF209" i="21" a="1"/>
  <c r="AF209" i="21" s="1"/>
  <c r="V209" i="21"/>
  <c r="U209" i="21"/>
  <c r="T209" i="21"/>
  <c r="S209" i="21"/>
  <c r="N209" i="21"/>
  <c r="L209" i="21"/>
  <c r="J209" i="21"/>
  <c r="M209" i="21" s="1"/>
  <c r="I209" i="21"/>
  <c r="P209" i="21" s="1"/>
  <c r="AF208" i="21" a="1"/>
  <c r="AF208" i="21" s="1"/>
  <c r="V208" i="21"/>
  <c r="U208" i="21"/>
  <c r="T208" i="21"/>
  <c r="S208" i="21"/>
  <c r="P208" i="21"/>
  <c r="W208" i="21" s="1"/>
  <c r="N208" i="21"/>
  <c r="L208" i="21"/>
  <c r="J208" i="21"/>
  <c r="M208" i="21" s="1"/>
  <c r="I208" i="21"/>
  <c r="AF207" i="21" a="1"/>
  <c r="AF207" i="21" s="1"/>
  <c r="V207" i="21"/>
  <c r="U207" i="21"/>
  <c r="T207" i="21"/>
  <c r="S207" i="21"/>
  <c r="N207" i="21"/>
  <c r="M207" i="21"/>
  <c r="L207" i="21"/>
  <c r="J207" i="21"/>
  <c r="I207" i="21"/>
  <c r="P207" i="21" s="1"/>
  <c r="W207" i="21" s="1"/>
  <c r="AF206" i="21" a="1"/>
  <c r="AF206" i="21" s="1"/>
  <c r="V206" i="21"/>
  <c r="U206" i="21"/>
  <c r="T206" i="21"/>
  <c r="S206" i="21"/>
  <c r="P206" i="21"/>
  <c r="N206" i="21"/>
  <c r="L206" i="21"/>
  <c r="J206" i="21"/>
  <c r="M206" i="21" s="1"/>
  <c r="I206" i="21"/>
  <c r="AF205" i="21" a="1"/>
  <c r="AF205" i="21" s="1"/>
  <c r="V205" i="21"/>
  <c r="U205" i="21"/>
  <c r="T205" i="21"/>
  <c r="S205" i="21"/>
  <c r="N205" i="21"/>
  <c r="L205" i="21"/>
  <c r="J205" i="21"/>
  <c r="M205" i="21" s="1"/>
  <c r="I205" i="21"/>
  <c r="P205" i="21" s="1"/>
  <c r="AF204" i="21" a="1"/>
  <c r="AF204" i="21" s="1"/>
  <c r="V204" i="21"/>
  <c r="W204" i="21" s="1"/>
  <c r="U204" i="21"/>
  <c r="T204" i="21"/>
  <c r="S204" i="21"/>
  <c r="P204" i="21"/>
  <c r="N204" i="21"/>
  <c r="L204" i="21"/>
  <c r="J204" i="21"/>
  <c r="M204" i="21" s="1"/>
  <c r="I204" i="21"/>
  <c r="AF203" i="21" a="1"/>
  <c r="AF203" i="21" s="1"/>
  <c r="V203" i="21"/>
  <c r="U203" i="21"/>
  <c r="T203" i="21"/>
  <c r="S203" i="21"/>
  <c r="N203" i="21"/>
  <c r="L203" i="21"/>
  <c r="J203" i="21"/>
  <c r="M203" i="21" s="1"/>
  <c r="I203" i="21"/>
  <c r="P203" i="21" s="1"/>
  <c r="W203" i="21" s="1"/>
  <c r="AF202" i="21" a="1"/>
  <c r="AF202" i="21" s="1"/>
  <c r="V202" i="21"/>
  <c r="U202" i="21"/>
  <c r="T202" i="21"/>
  <c r="S202" i="21"/>
  <c r="N202" i="21"/>
  <c r="L202" i="21"/>
  <c r="J202" i="21"/>
  <c r="M202" i="21" s="1"/>
  <c r="I202" i="21"/>
  <c r="P202" i="21" s="1"/>
  <c r="AF201" i="21" a="1"/>
  <c r="AF201" i="21" s="1"/>
  <c r="V201" i="21"/>
  <c r="U201" i="21"/>
  <c r="T201" i="21"/>
  <c r="S201" i="21"/>
  <c r="N201" i="21"/>
  <c r="L201" i="21"/>
  <c r="J201" i="21"/>
  <c r="M201" i="21" s="1"/>
  <c r="I201" i="21"/>
  <c r="P201" i="21" s="1"/>
  <c r="W201" i="21" s="1"/>
  <c r="AF200" i="21" a="1"/>
  <c r="AF200" i="21" s="1"/>
  <c r="V200" i="21"/>
  <c r="U200" i="21"/>
  <c r="T200" i="21"/>
  <c r="S200" i="21"/>
  <c r="N200" i="21"/>
  <c r="M200" i="21"/>
  <c r="L200" i="21"/>
  <c r="J200" i="21"/>
  <c r="I200" i="21"/>
  <c r="P200" i="21" s="1"/>
  <c r="W200" i="21" s="1"/>
  <c r="AF199" i="21" a="1"/>
  <c r="AF199" i="21" s="1"/>
  <c r="V199" i="21"/>
  <c r="U199" i="21"/>
  <c r="T199" i="21"/>
  <c r="S199" i="21"/>
  <c r="P199" i="21"/>
  <c r="W199" i="21" s="1"/>
  <c r="N199" i="21"/>
  <c r="L199" i="21"/>
  <c r="J199" i="21"/>
  <c r="M199" i="21" s="1"/>
  <c r="I199" i="21"/>
  <c r="AF198" i="21" a="1"/>
  <c r="AF198" i="21" s="1"/>
  <c r="V198" i="21"/>
  <c r="U198" i="21"/>
  <c r="T198" i="21"/>
  <c r="S198" i="21"/>
  <c r="P198" i="21"/>
  <c r="N198" i="21"/>
  <c r="L198" i="21"/>
  <c r="J198" i="21"/>
  <c r="M198" i="21" s="1"/>
  <c r="I198" i="21"/>
  <c r="AF197" i="21" a="1"/>
  <c r="AF197" i="21" s="1"/>
  <c r="V197" i="21"/>
  <c r="U197" i="21"/>
  <c r="T197" i="21"/>
  <c r="S197" i="21"/>
  <c r="N197" i="21"/>
  <c r="L197" i="21"/>
  <c r="J197" i="21"/>
  <c r="M197" i="21" s="1"/>
  <c r="I197" i="21"/>
  <c r="P197" i="21" s="1"/>
  <c r="AF196" i="21" a="1"/>
  <c r="AF196" i="21" s="1"/>
  <c r="V196" i="21"/>
  <c r="U196" i="21"/>
  <c r="T196" i="21"/>
  <c r="S196" i="21"/>
  <c r="P196" i="21"/>
  <c r="W196" i="21" s="1"/>
  <c r="N196" i="21"/>
  <c r="M196" i="21"/>
  <c r="L196" i="21"/>
  <c r="J196" i="21"/>
  <c r="I196" i="21"/>
  <c r="AF195" i="21" a="1"/>
  <c r="AF195" i="21" s="1"/>
  <c r="V195" i="21"/>
  <c r="U195" i="21"/>
  <c r="T195" i="21"/>
  <c r="S195" i="21"/>
  <c r="N195" i="21"/>
  <c r="L195" i="21"/>
  <c r="J195" i="21"/>
  <c r="M195" i="21" s="1"/>
  <c r="I195" i="21"/>
  <c r="P195" i="21" s="1"/>
  <c r="W195" i="21" s="1"/>
  <c r="AF194" i="21" a="1"/>
  <c r="AF194" i="21" s="1"/>
  <c r="V194" i="21"/>
  <c r="U194" i="21"/>
  <c r="T194" i="21"/>
  <c r="S194" i="21"/>
  <c r="N194" i="21"/>
  <c r="L194" i="21"/>
  <c r="J194" i="21"/>
  <c r="M194" i="21" s="1"/>
  <c r="I194" i="21"/>
  <c r="P194" i="21" s="1"/>
  <c r="W194" i="21" s="1"/>
  <c r="AF193" i="21" a="1"/>
  <c r="AF193" i="21" s="1"/>
  <c r="V193" i="21"/>
  <c r="U193" i="21"/>
  <c r="T193" i="21"/>
  <c r="S193" i="21"/>
  <c r="N193" i="21"/>
  <c r="L193" i="21"/>
  <c r="J193" i="21"/>
  <c r="M193" i="21" s="1"/>
  <c r="I193" i="21"/>
  <c r="P193" i="21" s="1"/>
  <c r="AF192" i="21" a="1"/>
  <c r="AF192" i="21" s="1"/>
  <c r="W192" i="21"/>
  <c r="V192" i="21"/>
  <c r="U192" i="21"/>
  <c r="T192" i="21"/>
  <c r="S192" i="21"/>
  <c r="P192" i="21"/>
  <c r="N192" i="21"/>
  <c r="L192" i="21"/>
  <c r="J192" i="21"/>
  <c r="M192" i="21" s="1"/>
  <c r="I192" i="21"/>
  <c r="AF191" i="21" a="1"/>
  <c r="AF191" i="21" s="1"/>
  <c r="V191" i="21"/>
  <c r="U191" i="21"/>
  <c r="T191" i="21"/>
  <c r="S191" i="21"/>
  <c r="P191" i="21"/>
  <c r="W191" i="21" s="1"/>
  <c r="N191" i="21"/>
  <c r="L191" i="21"/>
  <c r="J191" i="21"/>
  <c r="M191" i="21" s="1"/>
  <c r="I191" i="21"/>
  <c r="AF190" i="21" a="1"/>
  <c r="AF190" i="21" s="1"/>
  <c r="V190" i="21"/>
  <c r="U190" i="21"/>
  <c r="T190" i="21"/>
  <c r="S190" i="21"/>
  <c r="N190" i="21"/>
  <c r="L190" i="21"/>
  <c r="J190" i="21"/>
  <c r="M190" i="21" s="1"/>
  <c r="I190" i="21"/>
  <c r="P190" i="21" s="1"/>
  <c r="W190" i="21" s="1"/>
  <c r="AF189" i="21" a="1"/>
  <c r="AF189" i="21" s="1"/>
  <c r="V189" i="21"/>
  <c r="U189" i="21"/>
  <c r="T189" i="21"/>
  <c r="S189" i="21"/>
  <c r="N189" i="21"/>
  <c r="L189" i="21"/>
  <c r="J189" i="21"/>
  <c r="M189" i="21" s="1"/>
  <c r="I189" i="21"/>
  <c r="P189" i="21" s="1"/>
  <c r="AF188" i="21" a="1"/>
  <c r="AF188" i="21" s="1"/>
  <c r="V188" i="21"/>
  <c r="U188" i="21"/>
  <c r="T188" i="21"/>
  <c r="S188" i="21"/>
  <c r="N188" i="21"/>
  <c r="M188" i="21"/>
  <c r="L188" i="21"/>
  <c r="J188" i="21"/>
  <c r="I188" i="21"/>
  <c r="P188" i="21" s="1"/>
  <c r="W188" i="21" s="1"/>
  <c r="AF187" i="21" a="1"/>
  <c r="AF187" i="21" s="1"/>
  <c r="V187" i="21"/>
  <c r="U187" i="21"/>
  <c r="T187" i="21"/>
  <c r="S187" i="21"/>
  <c r="N187" i="21"/>
  <c r="L187" i="21"/>
  <c r="J187" i="21"/>
  <c r="M187" i="21" s="1"/>
  <c r="I187" i="21"/>
  <c r="P187" i="21" s="1"/>
  <c r="W187" i="21" s="1"/>
  <c r="AF186" i="21" a="1"/>
  <c r="AF186" i="21" s="1"/>
  <c r="V186" i="21"/>
  <c r="U186" i="21"/>
  <c r="T186" i="21"/>
  <c r="S186" i="21"/>
  <c r="N186" i="21"/>
  <c r="L186" i="21"/>
  <c r="J186" i="21"/>
  <c r="M186" i="21" s="1"/>
  <c r="I186" i="21"/>
  <c r="P186" i="21" s="1"/>
  <c r="W186" i="21" s="1"/>
  <c r="AF185" i="21" a="1"/>
  <c r="AF185" i="21" s="1"/>
  <c r="V185" i="21"/>
  <c r="U185" i="21"/>
  <c r="T185" i="21"/>
  <c r="S185" i="21"/>
  <c r="N185" i="21"/>
  <c r="L185" i="21"/>
  <c r="J185" i="21"/>
  <c r="M185" i="21" s="1"/>
  <c r="I185" i="21"/>
  <c r="P185" i="21" s="1"/>
  <c r="W185" i="21" s="1"/>
  <c r="AF184" i="21" a="1"/>
  <c r="AF184" i="21" s="1"/>
  <c r="W184" i="21"/>
  <c r="V184" i="21"/>
  <c r="U184" i="21"/>
  <c r="T184" i="21"/>
  <c r="S184" i="21"/>
  <c r="P184" i="21"/>
  <c r="N184" i="21"/>
  <c r="L184" i="21"/>
  <c r="J184" i="21"/>
  <c r="M184" i="21" s="1"/>
  <c r="I184" i="21"/>
  <c r="AF183" i="21" a="1"/>
  <c r="AF183" i="21" s="1"/>
  <c r="V183" i="21"/>
  <c r="U183" i="21"/>
  <c r="T183" i="21"/>
  <c r="S183" i="21"/>
  <c r="N183" i="21"/>
  <c r="L183" i="21"/>
  <c r="J183" i="21"/>
  <c r="M183" i="21" s="1"/>
  <c r="I183" i="21"/>
  <c r="P183" i="21" s="1"/>
  <c r="W183" i="21" s="1"/>
  <c r="AF182" i="21" a="1"/>
  <c r="AF182" i="21" s="1"/>
  <c r="V182" i="21"/>
  <c r="U182" i="21"/>
  <c r="T182" i="21"/>
  <c r="S182" i="21"/>
  <c r="N182" i="21"/>
  <c r="L182" i="21"/>
  <c r="J182" i="21"/>
  <c r="M182" i="21" s="1"/>
  <c r="I182" i="21"/>
  <c r="P182" i="21" s="1"/>
  <c r="W182" i="21" s="1"/>
  <c r="AF181" i="21" a="1"/>
  <c r="AF181" i="21" s="1"/>
  <c r="V181" i="21"/>
  <c r="U181" i="21"/>
  <c r="T181" i="21"/>
  <c r="S181" i="21"/>
  <c r="N181" i="21"/>
  <c r="L181" i="21"/>
  <c r="J181" i="21"/>
  <c r="M181" i="21" s="1"/>
  <c r="I181" i="21"/>
  <c r="P181" i="21" s="1"/>
  <c r="AF180" i="21" a="1"/>
  <c r="AF180" i="21" s="1"/>
  <c r="V180" i="21"/>
  <c r="U180" i="21"/>
  <c r="T180" i="21"/>
  <c r="S180" i="21"/>
  <c r="P180" i="21"/>
  <c r="N180" i="21"/>
  <c r="L180" i="21"/>
  <c r="J180" i="21"/>
  <c r="M180" i="21" s="1"/>
  <c r="I180" i="21"/>
  <c r="AF179" i="21" a="1"/>
  <c r="AF179" i="21" s="1"/>
  <c r="V179" i="21"/>
  <c r="U179" i="21"/>
  <c r="T179" i="21"/>
  <c r="S179" i="21"/>
  <c r="P179" i="21"/>
  <c r="N179" i="21"/>
  <c r="L179" i="21"/>
  <c r="J179" i="21"/>
  <c r="M179" i="21" s="1"/>
  <c r="I179" i="21"/>
  <c r="AF178" i="21" a="1"/>
  <c r="AF178" i="21" s="1"/>
  <c r="V178" i="21"/>
  <c r="U178" i="21"/>
  <c r="T178" i="21"/>
  <c r="S178" i="21"/>
  <c r="N178" i="21"/>
  <c r="L178" i="21"/>
  <c r="J178" i="21"/>
  <c r="M178" i="21" s="1"/>
  <c r="I178" i="21"/>
  <c r="P178" i="21" s="1"/>
  <c r="W178" i="21" s="1"/>
  <c r="AF177" i="21" a="1"/>
  <c r="AF177" i="21" s="1"/>
  <c r="V177" i="21"/>
  <c r="U177" i="21"/>
  <c r="T177" i="21"/>
  <c r="S177" i="21"/>
  <c r="N177" i="21"/>
  <c r="L177" i="21"/>
  <c r="J177" i="21"/>
  <c r="M177" i="21" s="1"/>
  <c r="I177" i="21"/>
  <c r="P177" i="21" s="1"/>
  <c r="AF176" i="21" a="1"/>
  <c r="AF176" i="21" s="1"/>
  <c r="V176" i="21"/>
  <c r="U176" i="21"/>
  <c r="T176" i="21"/>
  <c r="S176" i="21"/>
  <c r="N176" i="21"/>
  <c r="M176" i="21"/>
  <c r="L176" i="21"/>
  <c r="J176" i="21"/>
  <c r="I176" i="21"/>
  <c r="P176" i="21" s="1"/>
  <c r="W176" i="21" s="1"/>
  <c r="AF175" i="21" a="1"/>
  <c r="AF175" i="21" s="1"/>
  <c r="V175" i="21"/>
  <c r="U175" i="21"/>
  <c r="T175" i="21"/>
  <c r="S175" i="21"/>
  <c r="N175" i="21"/>
  <c r="M175" i="21"/>
  <c r="L175" i="21"/>
  <c r="J175" i="21"/>
  <c r="I175" i="21"/>
  <c r="P175" i="21" s="1"/>
  <c r="W175" i="21" s="1"/>
  <c r="AF174" i="21" a="1"/>
  <c r="AF174" i="21" s="1"/>
  <c r="V174" i="21"/>
  <c r="U174" i="21"/>
  <c r="T174" i="21"/>
  <c r="S174" i="21"/>
  <c r="N174" i="21"/>
  <c r="L174" i="21"/>
  <c r="J174" i="21"/>
  <c r="M174" i="21" s="1"/>
  <c r="I174" i="21"/>
  <c r="P174" i="21" s="1"/>
  <c r="W174" i="21" s="1"/>
  <c r="AF173" i="21" a="1"/>
  <c r="AF173" i="21" s="1"/>
  <c r="V173" i="21"/>
  <c r="U173" i="21"/>
  <c r="T173" i="21"/>
  <c r="S173" i="21"/>
  <c r="N173" i="21"/>
  <c r="L173" i="21"/>
  <c r="J173" i="21"/>
  <c r="M173" i="21" s="1"/>
  <c r="I173" i="21"/>
  <c r="P173" i="21" s="1"/>
  <c r="AF172" i="21" a="1"/>
  <c r="AF172" i="21" s="1"/>
  <c r="V172" i="21"/>
  <c r="U172" i="21"/>
  <c r="T172" i="21"/>
  <c r="S172" i="21"/>
  <c r="P172" i="21"/>
  <c r="W172" i="21" s="1"/>
  <c r="N172" i="21"/>
  <c r="L172" i="21"/>
  <c r="J172" i="21"/>
  <c r="M172" i="21" s="1"/>
  <c r="I172" i="21"/>
  <c r="AF171" i="21" a="1"/>
  <c r="AF171" i="21" s="1"/>
  <c r="V171" i="21"/>
  <c r="U171" i="21"/>
  <c r="T171" i="21"/>
  <c r="S171" i="21"/>
  <c r="N171" i="21"/>
  <c r="M171" i="21"/>
  <c r="L171" i="21"/>
  <c r="J171" i="21"/>
  <c r="I171" i="21"/>
  <c r="P171" i="21" s="1"/>
  <c r="W171" i="21" s="1"/>
  <c r="AF170" i="21" a="1"/>
  <c r="AF170" i="21" s="1"/>
  <c r="V170" i="21"/>
  <c r="U170" i="21"/>
  <c r="T170" i="21"/>
  <c r="S170" i="21"/>
  <c r="P170" i="21"/>
  <c r="W170" i="21" s="1"/>
  <c r="N170" i="21"/>
  <c r="L170" i="21"/>
  <c r="J170" i="21"/>
  <c r="M170" i="21" s="1"/>
  <c r="I170" i="21"/>
  <c r="AF169" i="21" a="1"/>
  <c r="AF169" i="21" s="1"/>
  <c r="V169" i="21"/>
  <c r="U169" i="21"/>
  <c r="T169" i="21"/>
  <c r="S169" i="21"/>
  <c r="N169" i="21"/>
  <c r="L169" i="21"/>
  <c r="J169" i="21"/>
  <c r="M169" i="21" s="1"/>
  <c r="I169" i="21"/>
  <c r="P169" i="21" s="1"/>
  <c r="W169" i="21" s="1"/>
  <c r="AF168" i="21" a="1"/>
  <c r="AF168" i="21" s="1"/>
  <c r="V168" i="21"/>
  <c r="U168" i="21"/>
  <c r="T168" i="21"/>
  <c r="S168" i="21"/>
  <c r="N168" i="21"/>
  <c r="L168" i="21"/>
  <c r="J168" i="21"/>
  <c r="M168" i="21" s="1"/>
  <c r="I168" i="21"/>
  <c r="P168" i="21" s="1"/>
  <c r="W168" i="21" s="1"/>
  <c r="AF167" i="21" a="1"/>
  <c r="AF167" i="21" s="1"/>
  <c r="V167" i="21"/>
  <c r="U167" i="21"/>
  <c r="T167" i="21"/>
  <c r="S167" i="21"/>
  <c r="P167" i="21"/>
  <c r="N167" i="21"/>
  <c r="L167" i="21"/>
  <c r="J167" i="21"/>
  <c r="M167" i="21" s="1"/>
  <c r="I167" i="21"/>
  <c r="AF166" i="21" a="1"/>
  <c r="AF166" i="21" s="1"/>
  <c r="V166" i="21"/>
  <c r="U166" i="21"/>
  <c r="T166" i="21"/>
  <c r="S166" i="21"/>
  <c r="N166" i="21"/>
  <c r="L166" i="21"/>
  <c r="J166" i="21"/>
  <c r="M166" i="21" s="1"/>
  <c r="I166" i="21"/>
  <c r="P166" i="21" s="1"/>
  <c r="W166" i="21" s="1"/>
  <c r="AF165" i="21" a="1"/>
  <c r="AF165" i="21" s="1"/>
  <c r="V165" i="21"/>
  <c r="U165" i="21"/>
  <c r="T165" i="21"/>
  <c r="S165" i="21"/>
  <c r="N165" i="21"/>
  <c r="L165" i="21"/>
  <c r="J165" i="21"/>
  <c r="M165" i="21" s="1"/>
  <c r="I165" i="21"/>
  <c r="P165" i="21" s="1"/>
  <c r="AF164" i="21" a="1"/>
  <c r="AF164" i="21" s="1"/>
  <c r="V164" i="21"/>
  <c r="W164" i="21" s="1"/>
  <c r="U164" i="21"/>
  <c r="T164" i="21"/>
  <c r="S164" i="21"/>
  <c r="P164" i="21"/>
  <c r="N164" i="21"/>
  <c r="L164" i="21"/>
  <c r="J164" i="21"/>
  <c r="M164" i="21" s="1"/>
  <c r="I164" i="21"/>
  <c r="AF163" i="21" a="1"/>
  <c r="AF163" i="21" s="1"/>
  <c r="V163" i="21"/>
  <c r="U163" i="21"/>
  <c r="T163" i="21"/>
  <c r="S163" i="21"/>
  <c r="P163" i="21"/>
  <c r="W163" i="21" s="1"/>
  <c r="N163" i="21"/>
  <c r="M163" i="21"/>
  <c r="L163" i="21"/>
  <c r="J163" i="21"/>
  <c r="I163" i="21"/>
  <c r="AF162" i="21" a="1"/>
  <c r="AF162" i="21" s="1"/>
  <c r="V162" i="21"/>
  <c r="U162" i="21"/>
  <c r="T162" i="21"/>
  <c r="S162" i="21"/>
  <c r="P162" i="21"/>
  <c r="W162" i="21" s="1"/>
  <c r="N162" i="21"/>
  <c r="L162" i="21"/>
  <c r="J162" i="21"/>
  <c r="M162" i="21" s="1"/>
  <c r="I162" i="21"/>
  <c r="AF161" i="21" a="1"/>
  <c r="AF161" i="21" s="1"/>
  <c r="V161" i="21"/>
  <c r="U161" i="21"/>
  <c r="T161" i="21"/>
  <c r="S161" i="21"/>
  <c r="N161" i="21"/>
  <c r="L161" i="21"/>
  <c r="J161" i="21"/>
  <c r="M161" i="21" s="1"/>
  <c r="I161" i="21"/>
  <c r="P161" i="21" s="1"/>
  <c r="AF160" i="21" a="1"/>
  <c r="AF160" i="21" s="1"/>
  <c r="V160" i="21"/>
  <c r="U160" i="21"/>
  <c r="T160" i="21"/>
  <c r="S160" i="21"/>
  <c r="P160" i="21"/>
  <c r="N160" i="21"/>
  <c r="M160" i="21"/>
  <c r="L160" i="21"/>
  <c r="J160" i="21"/>
  <c r="I160" i="21"/>
  <c r="AF159" i="21" a="1"/>
  <c r="AF159" i="21" s="1"/>
  <c r="V159" i="21"/>
  <c r="U159" i="21"/>
  <c r="T159" i="21"/>
  <c r="S159" i="21"/>
  <c r="N159" i="21"/>
  <c r="L159" i="21"/>
  <c r="J159" i="21"/>
  <c r="M159" i="21" s="1"/>
  <c r="I159" i="21"/>
  <c r="P159" i="21" s="1"/>
  <c r="W159" i="21" s="1"/>
  <c r="AF158" i="21" a="1"/>
  <c r="AF158" i="21" s="1"/>
  <c r="V158" i="21"/>
  <c r="U158" i="21"/>
  <c r="T158" i="21"/>
  <c r="S158" i="21"/>
  <c r="N158" i="21"/>
  <c r="L158" i="21"/>
  <c r="J158" i="21"/>
  <c r="M158" i="21" s="1"/>
  <c r="I158" i="21"/>
  <c r="P158" i="21" s="1"/>
  <c r="W158" i="21" s="1"/>
  <c r="AF157" i="21" a="1"/>
  <c r="AF157" i="21" s="1"/>
  <c r="V157" i="21"/>
  <c r="U157" i="21"/>
  <c r="T157" i="21"/>
  <c r="S157" i="21"/>
  <c r="N157" i="21"/>
  <c r="L157" i="21"/>
  <c r="J157" i="21"/>
  <c r="M157" i="21" s="1"/>
  <c r="I157" i="21"/>
  <c r="P157" i="21" s="1"/>
  <c r="AF156" i="21" a="1"/>
  <c r="AF156" i="21" s="1"/>
  <c r="V156" i="21"/>
  <c r="U156" i="21"/>
  <c r="T156" i="21"/>
  <c r="S156" i="21"/>
  <c r="P156" i="21"/>
  <c r="N156" i="21"/>
  <c r="L156" i="21"/>
  <c r="J156" i="21"/>
  <c r="M156" i="21" s="1"/>
  <c r="I156" i="21"/>
  <c r="AF155" i="21" a="1"/>
  <c r="AF155" i="21" s="1"/>
  <c r="V155" i="21"/>
  <c r="U155" i="21"/>
  <c r="T155" i="21"/>
  <c r="S155" i="21"/>
  <c r="N155" i="21"/>
  <c r="L155" i="21"/>
  <c r="J155" i="21"/>
  <c r="M155" i="21" s="1"/>
  <c r="I155" i="21"/>
  <c r="P155" i="21" s="1"/>
  <c r="W155" i="21" s="1"/>
  <c r="AF154" i="21" a="1"/>
  <c r="AF154" i="21" s="1"/>
  <c r="V154" i="21"/>
  <c r="U154" i="21"/>
  <c r="T154" i="21"/>
  <c r="S154" i="21"/>
  <c r="N154" i="21"/>
  <c r="L154" i="21"/>
  <c r="J154" i="21"/>
  <c r="M154" i="21" s="1"/>
  <c r="I154" i="21"/>
  <c r="P154" i="21" s="1"/>
  <c r="W154" i="21" s="1"/>
  <c r="AF153" i="21" a="1"/>
  <c r="AF153" i="21" s="1"/>
  <c r="V153" i="21"/>
  <c r="U153" i="21"/>
  <c r="T153" i="21"/>
  <c r="S153" i="21"/>
  <c r="N153" i="21"/>
  <c r="L153" i="21"/>
  <c r="J153" i="21"/>
  <c r="M153" i="21" s="1"/>
  <c r="I153" i="21"/>
  <c r="P153" i="21" s="1"/>
  <c r="AF152" i="21" a="1"/>
  <c r="AF152" i="21" s="1"/>
  <c r="V152" i="21"/>
  <c r="U152" i="21"/>
  <c r="T152" i="21"/>
  <c r="S152" i="21"/>
  <c r="P152" i="21"/>
  <c r="N152" i="21"/>
  <c r="L152" i="21"/>
  <c r="J152" i="21"/>
  <c r="M152" i="21" s="1"/>
  <c r="I152" i="21"/>
  <c r="AF151" i="21" a="1"/>
  <c r="AF151" i="21" s="1"/>
  <c r="V151" i="21"/>
  <c r="U151" i="21"/>
  <c r="T151" i="21"/>
  <c r="S151" i="21"/>
  <c r="N151" i="21"/>
  <c r="L151" i="21"/>
  <c r="J151" i="21"/>
  <c r="M151" i="21" s="1"/>
  <c r="I151" i="21"/>
  <c r="P151" i="21" s="1"/>
  <c r="W151" i="21" s="1"/>
  <c r="AF150" i="21" a="1"/>
  <c r="AF150" i="21" s="1"/>
  <c r="V150" i="21"/>
  <c r="U150" i="21"/>
  <c r="T150" i="21"/>
  <c r="S150" i="21"/>
  <c r="N150" i="21"/>
  <c r="L150" i="21"/>
  <c r="J150" i="21"/>
  <c r="M150" i="21" s="1"/>
  <c r="I150" i="21"/>
  <c r="P150" i="21" s="1"/>
  <c r="W150" i="21" s="1"/>
  <c r="AF149" i="21" a="1"/>
  <c r="AF149" i="21" s="1"/>
  <c r="V149" i="21"/>
  <c r="U149" i="21"/>
  <c r="T149" i="21"/>
  <c r="S149" i="21"/>
  <c r="N149" i="21"/>
  <c r="L149" i="21"/>
  <c r="J149" i="21"/>
  <c r="M149" i="21" s="1"/>
  <c r="I149" i="21"/>
  <c r="P149" i="21" s="1"/>
  <c r="AF148" i="21" a="1"/>
  <c r="AF148" i="21" s="1"/>
  <c r="V148" i="21"/>
  <c r="U148" i="21"/>
  <c r="T148" i="21"/>
  <c r="S148" i="21"/>
  <c r="N148" i="21"/>
  <c r="M148" i="21"/>
  <c r="L148" i="21"/>
  <c r="J148" i="21"/>
  <c r="I148" i="21"/>
  <c r="P148" i="21" s="1"/>
  <c r="W148" i="21" s="1"/>
  <c r="AF147" i="21" a="1"/>
  <c r="AF147" i="21" s="1"/>
  <c r="V147" i="21"/>
  <c r="U147" i="21"/>
  <c r="T147" i="21"/>
  <c r="S147" i="21"/>
  <c r="N147" i="21"/>
  <c r="L147" i="21"/>
  <c r="J147" i="21"/>
  <c r="M147" i="21" s="1"/>
  <c r="I147" i="21"/>
  <c r="P147" i="21" s="1"/>
  <c r="W147" i="21" s="1"/>
  <c r="AF146" i="21" a="1"/>
  <c r="AF146" i="21" s="1"/>
  <c r="V146" i="21"/>
  <c r="U146" i="21"/>
  <c r="T146" i="21"/>
  <c r="S146" i="21"/>
  <c r="P146" i="21"/>
  <c r="N146" i="21"/>
  <c r="L146" i="21"/>
  <c r="J146" i="21"/>
  <c r="M146" i="21" s="1"/>
  <c r="I146" i="21"/>
  <c r="AF145" i="21" a="1"/>
  <c r="AF145" i="21" s="1"/>
  <c r="V145" i="21"/>
  <c r="U145" i="21"/>
  <c r="T145" i="21"/>
  <c r="S145" i="21"/>
  <c r="N145" i="21"/>
  <c r="L145" i="21"/>
  <c r="J145" i="21"/>
  <c r="M145" i="21" s="1"/>
  <c r="I145" i="21"/>
  <c r="P145" i="21" s="1"/>
  <c r="W145" i="21" s="1"/>
  <c r="AF144" i="21" a="1"/>
  <c r="AF144" i="21" s="1"/>
  <c r="V144" i="21"/>
  <c r="U144" i="21"/>
  <c r="T144" i="21"/>
  <c r="S144" i="21"/>
  <c r="N144" i="21"/>
  <c r="L144" i="21"/>
  <c r="J144" i="21"/>
  <c r="M144" i="21" s="1"/>
  <c r="I144" i="21"/>
  <c r="P144" i="21" s="1"/>
  <c r="W144" i="21" s="1"/>
  <c r="AF143" i="21" a="1"/>
  <c r="AF143" i="21" s="1"/>
  <c r="V143" i="21"/>
  <c r="U143" i="21"/>
  <c r="T143" i="21"/>
  <c r="S143" i="21"/>
  <c r="N143" i="21"/>
  <c r="L143" i="21"/>
  <c r="J143" i="21"/>
  <c r="M143" i="21" s="1"/>
  <c r="I143" i="21"/>
  <c r="P143" i="21" s="1"/>
  <c r="AF142" i="21" a="1"/>
  <c r="AF142" i="21" s="1"/>
  <c r="V142" i="21"/>
  <c r="U142" i="21"/>
  <c r="T142" i="21"/>
  <c r="S142" i="21"/>
  <c r="P142" i="21"/>
  <c r="N142" i="21"/>
  <c r="L142" i="21"/>
  <c r="J142" i="21"/>
  <c r="M142" i="21" s="1"/>
  <c r="I142" i="21"/>
  <c r="AF141" i="21" a="1"/>
  <c r="AF141" i="21" s="1"/>
  <c r="V141" i="21"/>
  <c r="U141" i="21"/>
  <c r="T141" i="21"/>
  <c r="S141" i="21"/>
  <c r="N141" i="21"/>
  <c r="M141" i="21"/>
  <c r="L141" i="21"/>
  <c r="J141" i="21"/>
  <c r="I141" i="21"/>
  <c r="P141" i="21" s="1"/>
  <c r="W141" i="21" s="1"/>
  <c r="AF140" i="21" a="1"/>
  <c r="AF140" i="21" s="1"/>
  <c r="V140" i="21"/>
  <c r="U140" i="21"/>
  <c r="T140" i="21"/>
  <c r="S140" i="21"/>
  <c r="N140" i="21"/>
  <c r="L140" i="21"/>
  <c r="J140" i="21"/>
  <c r="M140" i="21" s="1"/>
  <c r="I140" i="21"/>
  <c r="P140" i="21" s="1"/>
  <c r="AF139" i="21" a="1"/>
  <c r="AF139" i="21" s="1"/>
  <c r="V139" i="21"/>
  <c r="U139" i="21"/>
  <c r="T139" i="21"/>
  <c r="S139" i="21"/>
  <c r="P139" i="21"/>
  <c r="W139" i="21" s="1"/>
  <c r="N139" i="21"/>
  <c r="L139" i="21"/>
  <c r="J139" i="21"/>
  <c r="M139" i="21" s="1"/>
  <c r="I139" i="21"/>
  <c r="AF138" i="21" a="1"/>
  <c r="AF138" i="21" s="1"/>
  <c r="V138" i="21"/>
  <c r="U138" i="21"/>
  <c r="T138" i="21"/>
  <c r="S138" i="21"/>
  <c r="P138" i="21"/>
  <c r="N138" i="21"/>
  <c r="L138" i="21"/>
  <c r="J138" i="21"/>
  <c r="M138" i="21" s="1"/>
  <c r="I138" i="21"/>
  <c r="AF137" i="21" a="1"/>
  <c r="AF137" i="21" s="1"/>
  <c r="V137" i="21"/>
  <c r="U137" i="21"/>
  <c r="T137" i="21"/>
  <c r="S137" i="21"/>
  <c r="N137" i="21"/>
  <c r="M137" i="21"/>
  <c r="L137" i="21"/>
  <c r="J137" i="21"/>
  <c r="I137" i="21"/>
  <c r="P137" i="21" s="1"/>
  <c r="W137" i="21" s="1"/>
  <c r="AF136" i="21" a="1"/>
  <c r="AF136" i="21" s="1"/>
  <c r="V136" i="21"/>
  <c r="U136" i="21"/>
  <c r="T136" i="21"/>
  <c r="S136" i="21"/>
  <c r="N136" i="21"/>
  <c r="M136" i="21"/>
  <c r="L136" i="21"/>
  <c r="J136" i="21"/>
  <c r="I136" i="21"/>
  <c r="P136" i="21" s="1"/>
  <c r="W136" i="21" s="1"/>
  <c r="AF135" i="21" a="1"/>
  <c r="AF135" i="21" s="1"/>
  <c r="V135" i="21"/>
  <c r="U135" i="21"/>
  <c r="T135" i="21"/>
  <c r="S135" i="21"/>
  <c r="N135" i="21"/>
  <c r="L135" i="21"/>
  <c r="J135" i="21"/>
  <c r="M135" i="21" s="1"/>
  <c r="I135" i="21"/>
  <c r="P135" i="21" s="1"/>
  <c r="AF134" i="21" a="1"/>
  <c r="AF134" i="21" s="1"/>
  <c r="V134" i="21"/>
  <c r="U134" i="21"/>
  <c r="T134" i="21"/>
  <c r="S134" i="21"/>
  <c r="N134" i="21"/>
  <c r="M134" i="21"/>
  <c r="L134" i="21"/>
  <c r="J134" i="21"/>
  <c r="I134" i="21"/>
  <c r="P134" i="21" s="1"/>
  <c r="W134" i="21" s="1"/>
  <c r="AF133" i="21" a="1"/>
  <c r="AF133" i="21" s="1"/>
  <c r="V133" i="21"/>
  <c r="U133" i="21"/>
  <c r="T133" i="21"/>
  <c r="S133" i="21"/>
  <c r="N133" i="21"/>
  <c r="L133" i="21"/>
  <c r="J133" i="21"/>
  <c r="M133" i="21" s="1"/>
  <c r="I133" i="21"/>
  <c r="P133" i="21" s="1"/>
  <c r="W133" i="21" s="1"/>
  <c r="AF132" i="21" a="1"/>
  <c r="AF132" i="21" s="1"/>
  <c r="V132" i="21"/>
  <c r="U132" i="21"/>
  <c r="T132" i="21"/>
  <c r="S132" i="21"/>
  <c r="P132" i="21"/>
  <c r="N132" i="21"/>
  <c r="L132" i="21"/>
  <c r="J132" i="21"/>
  <c r="M132" i="21" s="1"/>
  <c r="I132" i="21"/>
  <c r="AF131" i="21" a="1"/>
  <c r="AF131" i="21" s="1"/>
  <c r="V131" i="21"/>
  <c r="U131" i="21"/>
  <c r="T131" i="21"/>
  <c r="S131" i="21"/>
  <c r="P131" i="21"/>
  <c r="W131" i="21" s="1"/>
  <c r="N131" i="21"/>
  <c r="L131" i="21"/>
  <c r="J131" i="21"/>
  <c r="M131" i="21" s="1"/>
  <c r="I131" i="21"/>
  <c r="AF130" i="21" a="1"/>
  <c r="AF130" i="21" s="1"/>
  <c r="V130" i="21"/>
  <c r="U130" i="21"/>
  <c r="T130" i="21"/>
  <c r="S130" i="21"/>
  <c r="N130" i="21"/>
  <c r="L130" i="21"/>
  <c r="J130" i="21"/>
  <c r="M130" i="21" s="1"/>
  <c r="I130" i="21"/>
  <c r="P130" i="21" s="1"/>
  <c r="AF129" i="21" a="1"/>
  <c r="AF129" i="21" s="1"/>
  <c r="V129" i="21"/>
  <c r="U129" i="21"/>
  <c r="T129" i="21"/>
  <c r="S129" i="21"/>
  <c r="N129" i="21"/>
  <c r="L129" i="21"/>
  <c r="J129" i="21"/>
  <c r="M129" i="21" s="1"/>
  <c r="I129" i="21"/>
  <c r="P129" i="21" s="1"/>
  <c r="W129" i="21" s="1"/>
  <c r="AF128" i="21" a="1"/>
  <c r="AF128" i="21" s="1"/>
  <c r="V128" i="21"/>
  <c r="U128" i="21"/>
  <c r="T128" i="21"/>
  <c r="S128" i="21"/>
  <c r="N128" i="21"/>
  <c r="L128" i="21"/>
  <c r="J128" i="21"/>
  <c r="M128" i="21" s="1"/>
  <c r="I128" i="21"/>
  <c r="P128" i="21" s="1"/>
  <c r="AF127" i="21" a="1"/>
  <c r="AF127" i="21" s="1"/>
  <c r="V127" i="21"/>
  <c r="U127" i="21"/>
  <c r="T127" i="21"/>
  <c r="S127" i="21"/>
  <c r="N127" i="21"/>
  <c r="M127" i="21"/>
  <c r="L127" i="21"/>
  <c r="J127" i="21"/>
  <c r="I127" i="21"/>
  <c r="P127" i="21" s="1"/>
  <c r="W127" i="21" s="1"/>
  <c r="AF126" i="21" a="1"/>
  <c r="AF126" i="21" s="1"/>
  <c r="V126" i="21"/>
  <c r="U126" i="21"/>
  <c r="T126" i="21"/>
  <c r="S126" i="21"/>
  <c r="P126" i="21"/>
  <c r="W126" i="21" s="1"/>
  <c r="N126" i="21"/>
  <c r="L126" i="21"/>
  <c r="J126" i="21"/>
  <c r="M126" i="21" s="1"/>
  <c r="I126" i="21"/>
  <c r="AF125" i="21" a="1"/>
  <c r="AF125" i="21" s="1"/>
  <c r="V125" i="21"/>
  <c r="U125" i="21"/>
  <c r="T125" i="21"/>
  <c r="S125" i="21"/>
  <c r="N125" i="21"/>
  <c r="L125" i="21"/>
  <c r="J125" i="21"/>
  <c r="M125" i="21" s="1"/>
  <c r="I125" i="21"/>
  <c r="P125" i="21" s="1"/>
  <c r="W125" i="21" s="1"/>
  <c r="AF124" i="21" a="1"/>
  <c r="AF124" i="21" s="1"/>
  <c r="V124" i="21"/>
  <c r="U124" i="21"/>
  <c r="T124" i="21"/>
  <c r="S124" i="21"/>
  <c r="P124" i="21"/>
  <c r="N124" i="21"/>
  <c r="L124" i="21"/>
  <c r="J124" i="21"/>
  <c r="M124" i="21" s="1"/>
  <c r="I124" i="21"/>
  <c r="AF123" i="21" a="1"/>
  <c r="AF123" i="21" s="1"/>
  <c r="V123" i="21"/>
  <c r="U123" i="21"/>
  <c r="T123" i="21"/>
  <c r="S123" i="21"/>
  <c r="N123" i="21"/>
  <c r="L123" i="21"/>
  <c r="J123" i="21"/>
  <c r="M123" i="21" s="1"/>
  <c r="I123" i="21"/>
  <c r="P123" i="21" s="1"/>
  <c r="W123" i="21" s="1"/>
  <c r="AF122" i="21" a="1"/>
  <c r="AF122" i="21" s="1"/>
  <c r="V122" i="21"/>
  <c r="U122" i="21"/>
  <c r="T122" i="21"/>
  <c r="S122" i="21"/>
  <c r="N122" i="21"/>
  <c r="L122" i="21"/>
  <c r="J122" i="21"/>
  <c r="M122" i="21" s="1"/>
  <c r="I122" i="21"/>
  <c r="P122" i="21" s="1"/>
  <c r="W122" i="21" s="1"/>
  <c r="AF121" i="21" a="1"/>
  <c r="AF121" i="21" s="1"/>
  <c r="V121" i="21"/>
  <c r="U121" i="21"/>
  <c r="T121" i="21"/>
  <c r="S121" i="21"/>
  <c r="N121" i="21"/>
  <c r="L121" i="21"/>
  <c r="J121" i="21"/>
  <c r="M121" i="21" s="1"/>
  <c r="I121" i="21"/>
  <c r="P121" i="21" s="1"/>
  <c r="W121" i="21" s="1"/>
  <c r="AF120" i="21" a="1"/>
  <c r="AF120" i="21" s="1"/>
  <c r="V120" i="21"/>
  <c r="U120" i="21"/>
  <c r="T120" i="21"/>
  <c r="S120" i="21"/>
  <c r="P120" i="21"/>
  <c r="N120" i="21"/>
  <c r="L120" i="21"/>
  <c r="J120" i="21"/>
  <c r="M120" i="21" s="1"/>
  <c r="I120" i="21"/>
  <c r="AF119" i="21" a="1"/>
  <c r="AF119" i="21" s="1"/>
  <c r="V119" i="21"/>
  <c r="U119" i="21"/>
  <c r="T119" i="21"/>
  <c r="S119" i="21"/>
  <c r="N119" i="21"/>
  <c r="L119" i="21"/>
  <c r="J119" i="21"/>
  <c r="M119" i="21" s="1"/>
  <c r="I119" i="21"/>
  <c r="P119" i="21" s="1"/>
  <c r="W119" i="21" s="1"/>
  <c r="AF118" i="21" a="1"/>
  <c r="AF118" i="21" s="1"/>
  <c r="V118" i="21"/>
  <c r="U118" i="21"/>
  <c r="T118" i="21"/>
  <c r="S118" i="21"/>
  <c r="N118" i="21"/>
  <c r="L118" i="21"/>
  <c r="J118" i="21"/>
  <c r="M118" i="21" s="1"/>
  <c r="I118" i="21"/>
  <c r="P118" i="21" s="1"/>
  <c r="W118" i="21" s="1"/>
  <c r="AF117" i="21" a="1"/>
  <c r="AF117" i="21" s="1"/>
  <c r="V117" i="21"/>
  <c r="U117" i="21"/>
  <c r="T117" i="21"/>
  <c r="S117" i="21"/>
  <c r="N117" i="21"/>
  <c r="L117" i="21"/>
  <c r="J117" i="21"/>
  <c r="M117" i="21" s="1"/>
  <c r="I117" i="21"/>
  <c r="P117" i="21" s="1"/>
  <c r="W117" i="21" s="1"/>
  <c r="AF116" i="21" a="1"/>
  <c r="AF116" i="21" s="1"/>
  <c r="W116" i="21"/>
  <c r="V116" i="21"/>
  <c r="U116" i="21"/>
  <c r="T116" i="21"/>
  <c r="S116" i="21"/>
  <c r="P116" i="21"/>
  <c r="N116" i="21"/>
  <c r="L116" i="21"/>
  <c r="J116" i="21"/>
  <c r="M116" i="21" s="1"/>
  <c r="I116" i="21"/>
  <c r="AF115" i="21" a="1"/>
  <c r="AF115" i="21" s="1"/>
  <c r="V115" i="21"/>
  <c r="U115" i="21"/>
  <c r="T115" i="21"/>
  <c r="S115" i="21"/>
  <c r="N115" i="21"/>
  <c r="M115" i="21"/>
  <c r="L115" i="21"/>
  <c r="J115" i="21"/>
  <c r="I115" i="21"/>
  <c r="P115" i="21" s="1"/>
  <c r="W115" i="21" s="1"/>
  <c r="AF114" i="21" a="1"/>
  <c r="AF114" i="21" s="1"/>
  <c r="V114" i="21"/>
  <c r="U114" i="21"/>
  <c r="T114" i="21"/>
  <c r="S114" i="21"/>
  <c r="N114" i="21"/>
  <c r="L114" i="21"/>
  <c r="J114" i="21"/>
  <c r="M114" i="21" s="1"/>
  <c r="I114" i="21"/>
  <c r="P114" i="21" s="1"/>
  <c r="AF113" i="21" a="1"/>
  <c r="AF113" i="21" s="1"/>
  <c r="V113" i="21"/>
  <c r="U113" i="21"/>
  <c r="T113" i="21"/>
  <c r="S113" i="21"/>
  <c r="N113" i="21"/>
  <c r="M113" i="21"/>
  <c r="L113" i="21"/>
  <c r="J113" i="21"/>
  <c r="I113" i="21"/>
  <c r="P113" i="21" s="1"/>
  <c r="W113" i="21" s="1"/>
  <c r="AF112" i="21" a="1"/>
  <c r="AF112" i="21" s="1"/>
  <c r="V112" i="21"/>
  <c r="U112" i="21"/>
  <c r="T112" i="21"/>
  <c r="S112" i="21"/>
  <c r="N112" i="21"/>
  <c r="L112" i="21"/>
  <c r="J112" i="21"/>
  <c r="M112" i="21" s="1"/>
  <c r="I112" i="21"/>
  <c r="P112" i="21" s="1"/>
  <c r="W112" i="21" s="1"/>
  <c r="AF111" i="21" a="1"/>
  <c r="AF111" i="21" s="1"/>
  <c r="V111" i="21"/>
  <c r="U111" i="21"/>
  <c r="T111" i="21"/>
  <c r="S111" i="21"/>
  <c r="N111" i="21"/>
  <c r="L111" i="21"/>
  <c r="J111" i="21"/>
  <c r="M111" i="21" s="1"/>
  <c r="I111" i="21"/>
  <c r="P111" i="21" s="1"/>
  <c r="W111" i="21" s="1"/>
  <c r="AF110" i="21" a="1"/>
  <c r="AF110" i="21" s="1"/>
  <c r="V110" i="21"/>
  <c r="U110" i="21"/>
  <c r="T110" i="21"/>
  <c r="S110" i="21"/>
  <c r="N110" i="21"/>
  <c r="L110" i="21"/>
  <c r="J110" i="21"/>
  <c r="M110" i="21" s="1"/>
  <c r="I110" i="21"/>
  <c r="P110" i="21" s="1"/>
  <c r="AF109" i="21" a="1"/>
  <c r="AF109" i="21" s="1"/>
  <c r="V109" i="21"/>
  <c r="U109" i="21"/>
  <c r="T109" i="21"/>
  <c r="S109" i="21"/>
  <c r="N109" i="21"/>
  <c r="L109" i="21"/>
  <c r="J109" i="21"/>
  <c r="M109" i="21" s="1"/>
  <c r="I109" i="21"/>
  <c r="P109" i="21" s="1"/>
  <c r="W109" i="21" s="1"/>
  <c r="AF108" i="21" a="1"/>
  <c r="AF108" i="21" s="1"/>
  <c r="V108" i="21"/>
  <c r="U108" i="21"/>
  <c r="T108" i="21"/>
  <c r="S108" i="21"/>
  <c r="P108" i="21"/>
  <c r="N108" i="21"/>
  <c r="L108" i="21"/>
  <c r="J108" i="21"/>
  <c r="M108" i="21" s="1"/>
  <c r="I108" i="21"/>
  <c r="AF107" i="21" a="1"/>
  <c r="AF107" i="21" s="1"/>
  <c r="V107" i="21"/>
  <c r="U107" i="21"/>
  <c r="T107" i="21"/>
  <c r="S107" i="21"/>
  <c r="N107" i="21"/>
  <c r="L107" i="21"/>
  <c r="J107" i="21"/>
  <c r="M107" i="21" s="1"/>
  <c r="I107" i="21"/>
  <c r="P107" i="21" s="1"/>
  <c r="W107" i="21" s="1"/>
  <c r="AF106" i="21" a="1"/>
  <c r="AF106" i="21" s="1"/>
  <c r="V106" i="21"/>
  <c r="U106" i="21"/>
  <c r="T106" i="21"/>
  <c r="S106" i="21"/>
  <c r="N106" i="21"/>
  <c r="L106" i="21"/>
  <c r="J106" i="21"/>
  <c r="M106" i="21" s="1"/>
  <c r="I106" i="21"/>
  <c r="P106" i="21" s="1"/>
  <c r="W106" i="21" s="1"/>
  <c r="AF105" i="21" a="1"/>
  <c r="AF105" i="21" s="1"/>
  <c r="W105" i="21"/>
  <c r="V105" i="21"/>
  <c r="U105" i="21"/>
  <c r="T105" i="21"/>
  <c r="S105" i="21"/>
  <c r="N105" i="21"/>
  <c r="M105" i="21"/>
  <c r="L105" i="21"/>
  <c r="J105" i="21"/>
  <c r="I105" i="21"/>
  <c r="P105" i="21" s="1"/>
  <c r="AF104" i="21" a="1"/>
  <c r="AF104" i="21" s="1"/>
  <c r="W104" i="21"/>
  <c r="V104" i="21"/>
  <c r="U104" i="21"/>
  <c r="T104" i="21"/>
  <c r="S104" i="21"/>
  <c r="P104" i="21"/>
  <c r="N104" i="21"/>
  <c r="L104" i="21"/>
  <c r="J104" i="21"/>
  <c r="M104" i="21" s="1"/>
  <c r="I104" i="21"/>
  <c r="AF103" i="21" a="1"/>
  <c r="AF103" i="21" s="1"/>
  <c r="V103" i="21"/>
  <c r="U103" i="21"/>
  <c r="T103" i="21"/>
  <c r="S103" i="21"/>
  <c r="N103" i="21"/>
  <c r="M103" i="21"/>
  <c r="L103" i="21"/>
  <c r="J103" i="21"/>
  <c r="I103" i="21"/>
  <c r="P103" i="21" s="1"/>
  <c r="W103" i="21" s="1"/>
  <c r="AF102" i="21" a="1"/>
  <c r="AF102" i="21" s="1"/>
  <c r="V102" i="21"/>
  <c r="U102" i="21"/>
  <c r="T102" i="21"/>
  <c r="S102" i="21"/>
  <c r="N102" i="21"/>
  <c r="L102" i="21"/>
  <c r="J102" i="21"/>
  <c r="M102" i="21" s="1"/>
  <c r="I102" i="21"/>
  <c r="P102" i="21" s="1"/>
  <c r="AF101" i="21" a="1"/>
  <c r="AF101" i="21" s="1"/>
  <c r="W101" i="21"/>
  <c r="V101" i="21"/>
  <c r="U101" i="21"/>
  <c r="T101" i="21"/>
  <c r="S101" i="21"/>
  <c r="N101" i="21"/>
  <c r="L101" i="21"/>
  <c r="J101" i="21"/>
  <c r="M101" i="21" s="1"/>
  <c r="I101" i="21"/>
  <c r="P101" i="21" s="1"/>
  <c r="AF100" i="21" a="1"/>
  <c r="AF100" i="21" s="1"/>
  <c r="V100" i="21"/>
  <c r="U100" i="21"/>
  <c r="T100" i="21"/>
  <c r="S100" i="21"/>
  <c r="P100" i="21"/>
  <c r="W100" i="21" s="1"/>
  <c r="N100" i="21"/>
  <c r="L100" i="21"/>
  <c r="J100" i="21"/>
  <c r="M100" i="21" s="1"/>
  <c r="I100" i="21"/>
  <c r="AF99" i="21" a="1"/>
  <c r="AF99" i="21" s="1"/>
  <c r="V99" i="21"/>
  <c r="U99" i="21"/>
  <c r="T99" i="21"/>
  <c r="S99" i="21"/>
  <c r="N99" i="21"/>
  <c r="M99" i="21"/>
  <c r="L99" i="21"/>
  <c r="J99" i="21"/>
  <c r="I99" i="21"/>
  <c r="P99" i="21" s="1"/>
  <c r="AF98" i="21" a="1"/>
  <c r="AF98" i="21" s="1"/>
  <c r="V98" i="21"/>
  <c r="U98" i="21"/>
  <c r="T98" i="21"/>
  <c r="S98" i="21"/>
  <c r="N98" i="21"/>
  <c r="L98" i="21"/>
  <c r="J98" i="21"/>
  <c r="M98" i="21" s="1"/>
  <c r="I98" i="21"/>
  <c r="P98" i="21" s="1"/>
  <c r="W98" i="21" s="1"/>
  <c r="AF97" i="21" a="1"/>
  <c r="AF97" i="21" s="1"/>
  <c r="V97" i="21"/>
  <c r="U97" i="21"/>
  <c r="T97" i="21"/>
  <c r="S97" i="21"/>
  <c r="N97" i="21"/>
  <c r="M97" i="21"/>
  <c r="L97" i="21"/>
  <c r="J97" i="21"/>
  <c r="I97" i="21"/>
  <c r="P97" i="21" s="1"/>
  <c r="W97" i="21" s="1"/>
  <c r="AF96" i="21" a="1"/>
  <c r="AF96" i="21" s="1"/>
  <c r="V96" i="21"/>
  <c r="U96" i="21"/>
  <c r="T96" i="21"/>
  <c r="S96" i="21"/>
  <c r="P96" i="21"/>
  <c r="N96" i="21"/>
  <c r="L96" i="21"/>
  <c r="J96" i="21"/>
  <c r="M96" i="21" s="1"/>
  <c r="I96" i="21"/>
  <c r="AF95" i="21" a="1"/>
  <c r="AF95" i="21" s="1"/>
  <c r="V95" i="21"/>
  <c r="U95" i="21"/>
  <c r="T95" i="21"/>
  <c r="S95" i="21"/>
  <c r="N95" i="21"/>
  <c r="L95" i="21"/>
  <c r="J95" i="21"/>
  <c r="M95" i="21" s="1"/>
  <c r="I95" i="21"/>
  <c r="P95" i="21" s="1"/>
  <c r="W95" i="21" s="1"/>
  <c r="AF94" i="21" a="1"/>
  <c r="AF94" i="21" s="1"/>
  <c r="V94" i="21"/>
  <c r="U94" i="21"/>
  <c r="T94" i="21"/>
  <c r="S94" i="21"/>
  <c r="N94" i="21"/>
  <c r="L94" i="21"/>
  <c r="J94" i="21"/>
  <c r="M94" i="21" s="1"/>
  <c r="I94" i="21"/>
  <c r="P94" i="21" s="1"/>
  <c r="W94" i="21" s="1"/>
  <c r="AF93" i="21" a="1"/>
  <c r="AF93" i="21" s="1"/>
  <c r="V93" i="21"/>
  <c r="U93" i="21"/>
  <c r="T93" i="21"/>
  <c r="S93" i="21"/>
  <c r="N93" i="21"/>
  <c r="M93" i="21"/>
  <c r="L93" i="21"/>
  <c r="J93" i="21"/>
  <c r="I93" i="21"/>
  <c r="P93" i="21" s="1"/>
  <c r="W93" i="21" s="1"/>
  <c r="AF92" i="21" a="1"/>
  <c r="AF92" i="21" s="1"/>
  <c r="V92" i="21"/>
  <c r="U92" i="21"/>
  <c r="T92" i="21"/>
  <c r="S92" i="21"/>
  <c r="P92" i="21"/>
  <c r="W92" i="21" s="1"/>
  <c r="N92" i="21"/>
  <c r="L92" i="21"/>
  <c r="J92" i="21"/>
  <c r="M92" i="21" s="1"/>
  <c r="I92" i="21"/>
  <c r="AF91" i="21" a="1"/>
  <c r="AF91" i="21" s="1"/>
  <c r="V91" i="21"/>
  <c r="U91" i="21"/>
  <c r="T91" i="21"/>
  <c r="S91" i="21"/>
  <c r="N91" i="21"/>
  <c r="L91" i="21"/>
  <c r="J91" i="21"/>
  <c r="M91" i="21" s="1"/>
  <c r="I91" i="21"/>
  <c r="P91" i="21" s="1"/>
  <c r="W91" i="21" s="1"/>
  <c r="AF90" i="21" a="1"/>
  <c r="AF90" i="21" s="1"/>
  <c r="V90" i="21"/>
  <c r="U90" i="21"/>
  <c r="T90" i="21"/>
  <c r="S90" i="21"/>
  <c r="N90" i="21"/>
  <c r="L90" i="21"/>
  <c r="J90" i="21"/>
  <c r="M90" i="21" s="1"/>
  <c r="I90" i="21"/>
  <c r="P90" i="21" s="1"/>
  <c r="AF89" i="21" a="1"/>
  <c r="AF89" i="21" s="1"/>
  <c r="V89" i="21"/>
  <c r="U89" i="21"/>
  <c r="T89" i="21"/>
  <c r="S89" i="21"/>
  <c r="P89" i="21"/>
  <c r="W89" i="21" s="1"/>
  <c r="N89" i="21"/>
  <c r="M89" i="21"/>
  <c r="L89" i="21"/>
  <c r="J89" i="21"/>
  <c r="I89" i="21"/>
  <c r="AF88" i="21" a="1"/>
  <c r="AF88" i="21" s="1"/>
  <c r="V88" i="21"/>
  <c r="U88" i="21"/>
  <c r="T88" i="21"/>
  <c r="S88" i="21"/>
  <c r="P88" i="21"/>
  <c r="W88" i="21" s="1"/>
  <c r="N88" i="21"/>
  <c r="L88" i="21"/>
  <c r="J88" i="21"/>
  <c r="M88" i="21" s="1"/>
  <c r="I88" i="21"/>
  <c r="AF87" i="21" a="1"/>
  <c r="AF87" i="21" s="1"/>
  <c r="V87" i="21"/>
  <c r="U87" i="21"/>
  <c r="T87" i="21"/>
  <c r="S87" i="21"/>
  <c r="N87" i="21"/>
  <c r="L87" i="21"/>
  <c r="J87" i="21"/>
  <c r="M87" i="21" s="1"/>
  <c r="I87" i="21"/>
  <c r="P87" i="21" s="1"/>
  <c r="W87" i="21" s="1"/>
  <c r="AF86" i="21" a="1"/>
  <c r="AF86" i="21" s="1"/>
  <c r="V86" i="21"/>
  <c r="U86" i="21"/>
  <c r="T86" i="21"/>
  <c r="S86" i="21"/>
  <c r="N86" i="21"/>
  <c r="L86" i="21"/>
  <c r="J86" i="21"/>
  <c r="M86" i="21" s="1"/>
  <c r="I86" i="21"/>
  <c r="P86" i="21" s="1"/>
  <c r="AF85" i="21" a="1"/>
  <c r="AF85" i="21" s="1"/>
  <c r="V85" i="21"/>
  <c r="U85" i="21"/>
  <c r="T85" i="21"/>
  <c r="S85" i="21"/>
  <c r="P85" i="21"/>
  <c r="W85" i="21" s="1"/>
  <c r="N85" i="21"/>
  <c r="M85" i="21"/>
  <c r="L85" i="21"/>
  <c r="J85" i="21"/>
  <c r="I85" i="21"/>
  <c r="AF84" i="21" a="1"/>
  <c r="AF84" i="21" s="1"/>
  <c r="V84" i="21"/>
  <c r="U84" i="21"/>
  <c r="T84" i="21"/>
  <c r="S84" i="21"/>
  <c r="P84" i="21"/>
  <c r="W84" i="21" s="1"/>
  <c r="N84" i="21"/>
  <c r="L84" i="21"/>
  <c r="J84" i="21"/>
  <c r="M84" i="21" s="1"/>
  <c r="I84" i="21"/>
  <c r="AF83" i="21" a="1"/>
  <c r="AF83" i="21" s="1"/>
  <c r="V83" i="21"/>
  <c r="U83" i="21"/>
  <c r="T83" i="21"/>
  <c r="S83" i="21"/>
  <c r="N83" i="21"/>
  <c r="L83" i="21"/>
  <c r="J83" i="21"/>
  <c r="M83" i="21" s="1"/>
  <c r="I83" i="21"/>
  <c r="P83" i="21" s="1"/>
  <c r="W83" i="21" s="1"/>
  <c r="AF82" i="21" a="1"/>
  <c r="AF82" i="21" s="1"/>
  <c r="V82" i="21"/>
  <c r="U82" i="21"/>
  <c r="T82" i="21"/>
  <c r="S82" i="21"/>
  <c r="N82" i="21"/>
  <c r="L82" i="21"/>
  <c r="J82" i="21"/>
  <c r="M82" i="21" s="1"/>
  <c r="I82" i="21"/>
  <c r="P82" i="21" s="1"/>
  <c r="AF81" i="21" a="1"/>
  <c r="AF81" i="21" s="1"/>
  <c r="V81" i="21"/>
  <c r="U81" i="21"/>
  <c r="T81" i="21"/>
  <c r="S81" i="21"/>
  <c r="P81" i="21"/>
  <c r="W81" i="21" s="1"/>
  <c r="N81" i="21"/>
  <c r="M81" i="21"/>
  <c r="L81" i="21"/>
  <c r="J81" i="21"/>
  <c r="I81" i="21"/>
  <c r="AF80" i="21" a="1"/>
  <c r="AF80" i="21" s="1"/>
  <c r="V80" i="21"/>
  <c r="U80" i="21"/>
  <c r="T80" i="21"/>
  <c r="S80" i="21"/>
  <c r="N80" i="21"/>
  <c r="L80" i="21"/>
  <c r="J80" i="21"/>
  <c r="M80" i="21" s="1"/>
  <c r="I80" i="21"/>
  <c r="P80" i="21" s="1"/>
  <c r="W80" i="21" s="1"/>
  <c r="AF79" i="21" a="1"/>
  <c r="AF79" i="21" s="1"/>
  <c r="V79" i="21"/>
  <c r="U79" i="21"/>
  <c r="T79" i="21"/>
  <c r="S79" i="21"/>
  <c r="N79" i="21"/>
  <c r="L79" i="21"/>
  <c r="J79" i="21"/>
  <c r="M79" i="21" s="1"/>
  <c r="I79" i="21"/>
  <c r="P79" i="21" s="1"/>
  <c r="AF78" i="21" a="1"/>
  <c r="AF78" i="21" s="1"/>
  <c r="V78" i="21"/>
  <c r="U78" i="21"/>
  <c r="T78" i="21"/>
  <c r="S78" i="21"/>
  <c r="N78" i="21"/>
  <c r="L78" i="21"/>
  <c r="J78" i="21"/>
  <c r="M78" i="21" s="1"/>
  <c r="I78" i="21"/>
  <c r="P78" i="21" s="1"/>
  <c r="AF77" i="21" a="1"/>
  <c r="AF77" i="21" s="1"/>
  <c r="V77" i="21"/>
  <c r="U77" i="21"/>
  <c r="T77" i="21"/>
  <c r="S77" i="21"/>
  <c r="N77" i="21"/>
  <c r="L77" i="21"/>
  <c r="J77" i="21"/>
  <c r="M77" i="21" s="1"/>
  <c r="I77" i="21"/>
  <c r="P77" i="21" s="1"/>
  <c r="W77" i="21" s="1"/>
  <c r="AF76" i="21" a="1"/>
  <c r="AF76" i="21" s="1"/>
  <c r="V76" i="21"/>
  <c r="U76" i="21"/>
  <c r="T76" i="21"/>
  <c r="S76" i="21"/>
  <c r="N76" i="21"/>
  <c r="L76" i="21"/>
  <c r="J76" i="21"/>
  <c r="M76" i="21" s="1"/>
  <c r="I76" i="21"/>
  <c r="P76" i="21" s="1"/>
  <c r="W76" i="21" s="1"/>
  <c r="AF75" i="21" a="1"/>
  <c r="AF75" i="21" s="1"/>
  <c r="V75" i="21"/>
  <c r="U75" i="21"/>
  <c r="T75" i="21"/>
  <c r="S75" i="21"/>
  <c r="N75" i="21"/>
  <c r="L75" i="21"/>
  <c r="J75" i="21"/>
  <c r="M75" i="21" s="1"/>
  <c r="I75" i="21"/>
  <c r="P75" i="21" s="1"/>
  <c r="AF74" i="21" a="1"/>
  <c r="AF74" i="21" s="1"/>
  <c r="V74" i="21"/>
  <c r="U74" i="21"/>
  <c r="T74" i="21"/>
  <c r="S74" i="21"/>
  <c r="N74" i="21"/>
  <c r="L74" i="21"/>
  <c r="J74" i="21"/>
  <c r="M74" i="21" s="1"/>
  <c r="I74" i="21"/>
  <c r="P74" i="21" s="1"/>
  <c r="W74" i="21" s="1"/>
  <c r="AF73" i="21" a="1"/>
  <c r="AF73" i="21" s="1"/>
  <c r="V73" i="21"/>
  <c r="U73" i="21"/>
  <c r="T73" i="21"/>
  <c r="S73" i="21"/>
  <c r="N73" i="21"/>
  <c r="L73" i="21"/>
  <c r="J73" i="21"/>
  <c r="M73" i="21" s="1"/>
  <c r="I73" i="21"/>
  <c r="P73" i="21" s="1"/>
  <c r="W73" i="21" s="1"/>
  <c r="AF72" i="21" a="1"/>
  <c r="AF72" i="21" s="1"/>
  <c r="V72" i="21"/>
  <c r="U72" i="21"/>
  <c r="T72" i="21"/>
  <c r="S72" i="21"/>
  <c r="N72" i="21"/>
  <c r="L72" i="21"/>
  <c r="J72" i="21"/>
  <c r="M72" i="21" s="1"/>
  <c r="I72" i="21"/>
  <c r="P72" i="21" s="1"/>
  <c r="W72" i="21" s="1"/>
  <c r="AF71" i="21" a="1"/>
  <c r="AF71" i="21" s="1"/>
  <c r="V71" i="21"/>
  <c r="U71" i="21"/>
  <c r="T71" i="21"/>
  <c r="S71" i="21"/>
  <c r="N71" i="21"/>
  <c r="L71" i="21"/>
  <c r="J71" i="21"/>
  <c r="M71" i="21" s="1"/>
  <c r="I71" i="21"/>
  <c r="P71" i="21" s="1"/>
  <c r="AF70" i="21" a="1"/>
  <c r="AF70" i="21" s="1"/>
  <c r="V70" i="21"/>
  <c r="U70" i="21"/>
  <c r="T70" i="21"/>
  <c r="S70" i="21"/>
  <c r="N70" i="21"/>
  <c r="L70" i="21"/>
  <c r="J70" i="21"/>
  <c r="M70" i="21" s="1"/>
  <c r="I70" i="21"/>
  <c r="P70" i="21" s="1"/>
  <c r="W70" i="21" s="1"/>
  <c r="AF69" i="21" a="1"/>
  <c r="AF69" i="21" s="1"/>
  <c r="V69" i="21"/>
  <c r="U69" i="21"/>
  <c r="T69" i="21"/>
  <c r="S69" i="21"/>
  <c r="P69" i="21"/>
  <c r="W69" i="21" s="1"/>
  <c r="N69" i="21"/>
  <c r="L69" i="21"/>
  <c r="J69" i="21"/>
  <c r="M69" i="21" s="1"/>
  <c r="I69" i="21"/>
  <c r="AF68" i="21" a="1"/>
  <c r="AF68" i="21" s="1"/>
  <c r="V68" i="21"/>
  <c r="U68" i="21"/>
  <c r="T68" i="21"/>
  <c r="S68" i="21"/>
  <c r="N68" i="21"/>
  <c r="L68" i="21"/>
  <c r="J68" i="21"/>
  <c r="M68" i="21" s="1"/>
  <c r="I68" i="21"/>
  <c r="P68" i="21" s="1"/>
  <c r="W68" i="21" s="1"/>
  <c r="AF67" i="21" a="1"/>
  <c r="AF67" i="21" s="1"/>
  <c r="V67" i="21"/>
  <c r="U67" i="21"/>
  <c r="T67" i="21"/>
  <c r="S67" i="21"/>
  <c r="N67" i="21"/>
  <c r="L67" i="21"/>
  <c r="J67" i="21"/>
  <c r="M67" i="21" s="1"/>
  <c r="I67" i="21"/>
  <c r="P67" i="21" s="1"/>
  <c r="AF66" i="21" a="1"/>
  <c r="AF66" i="21" s="1"/>
  <c r="V66" i="21"/>
  <c r="U66" i="21"/>
  <c r="T66" i="21"/>
  <c r="S66" i="21"/>
  <c r="N66" i="21"/>
  <c r="L66" i="21"/>
  <c r="J66" i="21"/>
  <c r="M66" i="21" s="1"/>
  <c r="I66" i="21"/>
  <c r="P66" i="21" s="1"/>
  <c r="W66" i="21" s="1"/>
  <c r="AF65" i="21" a="1"/>
  <c r="AF65" i="21" s="1"/>
  <c r="V65" i="21"/>
  <c r="U65" i="21"/>
  <c r="T65" i="21"/>
  <c r="S65" i="21"/>
  <c r="P65" i="21"/>
  <c r="N65" i="21"/>
  <c r="L65" i="21"/>
  <c r="J65" i="21"/>
  <c r="M65" i="21" s="1"/>
  <c r="I65" i="21"/>
  <c r="AF64" i="21" a="1"/>
  <c r="AF64" i="21" s="1"/>
  <c r="V64" i="21"/>
  <c r="U64" i="21"/>
  <c r="T64" i="21"/>
  <c r="S64" i="21"/>
  <c r="N64" i="21"/>
  <c r="L64" i="21"/>
  <c r="J64" i="21"/>
  <c r="M64" i="21" s="1"/>
  <c r="I64" i="21"/>
  <c r="P64" i="21" s="1"/>
  <c r="W64" i="21" s="1"/>
  <c r="AF63" i="21" a="1"/>
  <c r="AF63" i="21" s="1"/>
  <c r="V63" i="21"/>
  <c r="U63" i="21"/>
  <c r="T63" i="21"/>
  <c r="S63" i="21"/>
  <c r="N63" i="21"/>
  <c r="L63" i="21"/>
  <c r="J63" i="21"/>
  <c r="M63" i="21" s="1"/>
  <c r="I63" i="21"/>
  <c r="P63" i="21" s="1"/>
  <c r="AF62" i="21" a="1"/>
  <c r="AF62" i="21" s="1"/>
  <c r="V62" i="21"/>
  <c r="U62" i="21"/>
  <c r="T62" i="21"/>
  <c r="S62" i="21"/>
  <c r="N62" i="21"/>
  <c r="L62" i="21"/>
  <c r="J62" i="21"/>
  <c r="M62" i="21" s="1"/>
  <c r="I62" i="21"/>
  <c r="P62" i="21" s="1"/>
  <c r="W62" i="21" s="1"/>
  <c r="AF61" i="21" a="1"/>
  <c r="AF61" i="21" s="1"/>
  <c r="V61" i="21"/>
  <c r="U61" i="21"/>
  <c r="T61" i="21"/>
  <c r="S61" i="21"/>
  <c r="P61" i="21"/>
  <c r="N61" i="21"/>
  <c r="L61" i="21"/>
  <c r="J61" i="21"/>
  <c r="M61" i="21" s="1"/>
  <c r="I61" i="21"/>
  <c r="AF60" i="21" a="1"/>
  <c r="AF60" i="21" s="1"/>
  <c r="V60" i="21"/>
  <c r="U60" i="21"/>
  <c r="T60" i="21"/>
  <c r="S60" i="21"/>
  <c r="N60" i="21"/>
  <c r="L60" i="21"/>
  <c r="J60" i="21"/>
  <c r="M60" i="21" s="1"/>
  <c r="I60" i="21"/>
  <c r="P60" i="21" s="1"/>
  <c r="W60" i="21" s="1"/>
  <c r="AF59" i="21" a="1"/>
  <c r="AF59" i="21" s="1"/>
  <c r="V59" i="21"/>
  <c r="U59" i="21"/>
  <c r="T59" i="21"/>
  <c r="S59" i="21"/>
  <c r="N59" i="21"/>
  <c r="L59" i="21"/>
  <c r="J59" i="21"/>
  <c r="M59" i="21" s="1"/>
  <c r="I59" i="21"/>
  <c r="P59" i="21" s="1"/>
  <c r="AF58" i="21" a="1"/>
  <c r="AF58" i="21" s="1"/>
  <c r="V58" i="21"/>
  <c r="U58" i="21"/>
  <c r="T58" i="21"/>
  <c r="S58" i="21"/>
  <c r="N58" i="21"/>
  <c r="M58" i="21"/>
  <c r="L58" i="21"/>
  <c r="J58" i="21"/>
  <c r="I58" i="21"/>
  <c r="P58" i="21" s="1"/>
  <c r="W58" i="21" s="1"/>
  <c r="AF57" i="21" a="1"/>
  <c r="AF57" i="21" s="1"/>
  <c r="V57" i="21"/>
  <c r="U57" i="21"/>
  <c r="T57" i="21"/>
  <c r="S57" i="21"/>
  <c r="P57" i="21"/>
  <c r="N57" i="21"/>
  <c r="L57" i="21"/>
  <c r="J57" i="21"/>
  <c r="M57" i="21" s="1"/>
  <c r="I57" i="21"/>
  <c r="AF56" i="21" a="1"/>
  <c r="AF56" i="21" s="1"/>
  <c r="V56" i="21"/>
  <c r="U56" i="21"/>
  <c r="T56" i="21"/>
  <c r="S56" i="21"/>
  <c r="N56" i="21"/>
  <c r="L56" i="21"/>
  <c r="J56" i="21"/>
  <c r="M56" i="21" s="1"/>
  <c r="I56" i="21"/>
  <c r="P56" i="21" s="1"/>
  <c r="W56" i="21" s="1"/>
  <c r="AF55" i="21" a="1"/>
  <c r="AF55" i="21" s="1"/>
  <c r="V55" i="21"/>
  <c r="U55" i="21"/>
  <c r="T55" i="21"/>
  <c r="S55" i="21"/>
  <c r="N55" i="21"/>
  <c r="L55" i="21"/>
  <c r="J55" i="21"/>
  <c r="M55" i="21" s="1"/>
  <c r="I55" i="21"/>
  <c r="P55" i="21" s="1"/>
  <c r="W55" i="21" s="1"/>
  <c r="AF54" i="21" a="1"/>
  <c r="AF54" i="21" s="1"/>
  <c r="V54" i="21"/>
  <c r="U54" i="21"/>
  <c r="T54" i="21"/>
  <c r="S54" i="21"/>
  <c r="P54" i="21"/>
  <c r="N54" i="21"/>
  <c r="L54" i="21"/>
  <c r="J54" i="21"/>
  <c r="M54" i="21" s="1"/>
  <c r="I54" i="21"/>
  <c r="AF53" i="21" a="1"/>
  <c r="AF53" i="21" s="1"/>
  <c r="V53" i="21"/>
  <c r="U53" i="21"/>
  <c r="T53" i="21"/>
  <c r="S53" i="21"/>
  <c r="N53" i="21"/>
  <c r="M53" i="21"/>
  <c r="L53" i="21"/>
  <c r="J53" i="21"/>
  <c r="I53" i="21"/>
  <c r="P53" i="21" s="1"/>
  <c r="W53" i="21" s="1"/>
  <c r="AF52" i="21" a="1"/>
  <c r="AF52" i="21" s="1"/>
  <c r="V52" i="21"/>
  <c r="U52" i="21"/>
  <c r="T52" i="21"/>
  <c r="S52" i="21"/>
  <c r="N52" i="21"/>
  <c r="L52" i="21"/>
  <c r="J52" i="21"/>
  <c r="M52" i="21" s="1"/>
  <c r="I52" i="21"/>
  <c r="P52" i="21" s="1"/>
  <c r="AF51" i="21" a="1"/>
  <c r="AF51" i="21" s="1"/>
  <c r="V51" i="21"/>
  <c r="U51" i="21"/>
  <c r="T51" i="21"/>
  <c r="S51" i="21"/>
  <c r="N51" i="21"/>
  <c r="L51" i="21"/>
  <c r="J51" i="21"/>
  <c r="M51" i="21" s="1"/>
  <c r="I51" i="21"/>
  <c r="P51" i="21" s="1"/>
  <c r="W51" i="21" s="1"/>
  <c r="AF50" i="21" a="1"/>
  <c r="AF50" i="21" s="1"/>
  <c r="V50" i="21"/>
  <c r="U50" i="21"/>
  <c r="T50" i="21"/>
  <c r="S50" i="21"/>
  <c r="N50" i="21"/>
  <c r="L50" i="21"/>
  <c r="J50" i="21"/>
  <c r="M50" i="21" s="1"/>
  <c r="I50" i="21"/>
  <c r="P50" i="21" s="1"/>
  <c r="W50" i="21" s="1"/>
  <c r="AF49" i="21" a="1"/>
  <c r="AF49" i="21" s="1"/>
  <c r="V49" i="21"/>
  <c r="U49" i="21"/>
  <c r="T49" i="21"/>
  <c r="S49" i="21"/>
  <c r="N49" i="21"/>
  <c r="M49" i="21"/>
  <c r="L49" i="21"/>
  <c r="J49" i="21"/>
  <c r="I49" i="21"/>
  <c r="P49" i="21" s="1"/>
  <c r="W49" i="21" s="1"/>
  <c r="AF48" i="21" a="1"/>
  <c r="AF48" i="21" s="1"/>
  <c r="V48" i="21"/>
  <c r="U48" i="21"/>
  <c r="T48" i="21"/>
  <c r="S48" i="21"/>
  <c r="N48" i="21"/>
  <c r="L48" i="21"/>
  <c r="J48" i="21"/>
  <c r="M48" i="21" s="1"/>
  <c r="I48" i="21"/>
  <c r="P48" i="21" s="1"/>
  <c r="W48" i="21" s="1"/>
  <c r="AF47" i="21" a="1"/>
  <c r="AF47" i="21" s="1"/>
  <c r="V47" i="21"/>
  <c r="U47" i="21"/>
  <c r="T47" i="21"/>
  <c r="S47" i="21"/>
  <c r="N47" i="21"/>
  <c r="M47" i="21"/>
  <c r="L47" i="21"/>
  <c r="J47" i="21"/>
  <c r="I47" i="21"/>
  <c r="P47" i="21" s="1"/>
  <c r="W47" i="21" s="1"/>
  <c r="AF46" i="21" a="1"/>
  <c r="AF46" i="21" s="1"/>
  <c r="V46" i="21"/>
  <c r="U46" i="21"/>
  <c r="T46" i="21"/>
  <c r="S46" i="21"/>
  <c r="N46" i="21"/>
  <c r="L46" i="21"/>
  <c r="K46" i="21"/>
  <c r="J46" i="21"/>
  <c r="M46" i="21" s="1"/>
  <c r="I46" i="21"/>
  <c r="P46" i="21" s="1"/>
  <c r="W46" i="21" s="1"/>
  <c r="AF45" i="21" a="1"/>
  <c r="AF45" i="21" s="1"/>
  <c r="V45" i="21"/>
  <c r="U45" i="21"/>
  <c r="T45" i="21"/>
  <c r="S45" i="21"/>
  <c r="N45" i="21"/>
  <c r="M45" i="21"/>
  <c r="L45" i="21"/>
  <c r="K45" i="21"/>
  <c r="J45" i="21"/>
  <c r="I45" i="21"/>
  <c r="P45" i="21" s="1"/>
  <c r="W45" i="21" s="1"/>
  <c r="AF44" i="21" a="1"/>
  <c r="AF44" i="21" s="1"/>
  <c r="V44" i="21"/>
  <c r="U44" i="21"/>
  <c r="T44" i="21"/>
  <c r="S44" i="21"/>
  <c r="N44" i="21"/>
  <c r="L44" i="21"/>
  <c r="K44" i="21"/>
  <c r="J44" i="21"/>
  <c r="M44" i="21" s="1"/>
  <c r="I44" i="21"/>
  <c r="P44" i="21" s="1"/>
  <c r="W44" i="21" s="1"/>
  <c r="AF43" i="21" a="1"/>
  <c r="AF43" i="21" s="1"/>
  <c r="V43" i="21"/>
  <c r="U43" i="21"/>
  <c r="T43" i="21"/>
  <c r="S43" i="21"/>
  <c r="P43" i="21"/>
  <c r="N43" i="21"/>
  <c r="L43" i="21"/>
  <c r="K43" i="21"/>
  <c r="J43" i="21"/>
  <c r="M43" i="21" s="1"/>
  <c r="I43" i="21"/>
  <c r="AF42" i="21" a="1"/>
  <c r="AF42" i="21" s="1"/>
  <c r="V42" i="21"/>
  <c r="U42" i="21"/>
  <c r="T42" i="21"/>
  <c r="S42" i="21"/>
  <c r="P42" i="21"/>
  <c r="N42" i="21"/>
  <c r="L42" i="21"/>
  <c r="K42" i="21"/>
  <c r="J42" i="21"/>
  <c r="M42" i="21" s="1"/>
  <c r="I42" i="21"/>
  <c r="AF41" i="21" a="1"/>
  <c r="AF41" i="21" s="1"/>
  <c r="V41" i="21"/>
  <c r="U41" i="21"/>
  <c r="T41" i="21"/>
  <c r="S41" i="21"/>
  <c r="N41" i="21"/>
  <c r="L41" i="21"/>
  <c r="K41" i="21"/>
  <c r="J41" i="21"/>
  <c r="M41" i="21" s="1"/>
  <c r="I41" i="21"/>
  <c r="P41" i="21" s="1"/>
  <c r="W41" i="21" s="1"/>
  <c r="AF40" i="21" a="1"/>
  <c r="AF40" i="21" s="1"/>
  <c r="W40" i="21"/>
  <c r="V40" i="21"/>
  <c r="U40" i="21"/>
  <c r="T40" i="21"/>
  <c r="S40" i="21"/>
  <c r="N40" i="21"/>
  <c r="M40" i="21"/>
  <c r="L40" i="21"/>
  <c r="K40" i="21"/>
  <c r="J40" i="21"/>
  <c r="I40" i="21"/>
  <c r="P40" i="21" s="1"/>
  <c r="AF39" i="21" a="1"/>
  <c r="AF39" i="21" s="1"/>
  <c r="V39" i="21"/>
  <c r="U39" i="21"/>
  <c r="T39" i="21"/>
  <c r="S39" i="21"/>
  <c r="N39" i="21"/>
  <c r="L39" i="21"/>
  <c r="K39" i="21"/>
  <c r="J39" i="21"/>
  <c r="M39" i="21" s="1"/>
  <c r="I39" i="21"/>
  <c r="P39" i="21" s="1"/>
  <c r="W39" i="21" s="1"/>
  <c r="AF38" i="21" a="1"/>
  <c r="AF38" i="21" s="1"/>
  <c r="V38" i="21"/>
  <c r="U38" i="21"/>
  <c r="T38" i="21"/>
  <c r="S38" i="21"/>
  <c r="N38" i="21"/>
  <c r="L38" i="21"/>
  <c r="K38" i="21"/>
  <c r="J38" i="21"/>
  <c r="M38" i="21" s="1"/>
  <c r="I38" i="21"/>
  <c r="P38" i="21" s="1"/>
  <c r="W38" i="21" s="1"/>
  <c r="AF37" i="21" a="1"/>
  <c r="AF37" i="21" s="1"/>
  <c r="V37" i="21"/>
  <c r="U37" i="21"/>
  <c r="T37" i="21"/>
  <c r="S37" i="21"/>
  <c r="N37" i="21"/>
  <c r="M37" i="21"/>
  <c r="L37" i="21"/>
  <c r="K37" i="21"/>
  <c r="J37" i="21"/>
  <c r="I37" i="21"/>
  <c r="P37" i="21" s="1"/>
  <c r="W37" i="21" s="1"/>
  <c r="AF36" i="21" a="1"/>
  <c r="AF36" i="21" s="1"/>
  <c r="V36" i="21"/>
  <c r="U36" i="21"/>
  <c r="T36" i="21"/>
  <c r="S36" i="21"/>
  <c r="N36" i="21"/>
  <c r="L36" i="21"/>
  <c r="K36" i="21"/>
  <c r="J36" i="21"/>
  <c r="M36" i="21" s="1"/>
  <c r="I36" i="21"/>
  <c r="P36" i="21" s="1"/>
  <c r="W36" i="21" s="1"/>
  <c r="AF35" i="21" a="1"/>
  <c r="AF35" i="21" s="1"/>
  <c r="V35" i="21"/>
  <c r="U35" i="21"/>
  <c r="T35" i="21"/>
  <c r="S35" i="21"/>
  <c r="P35" i="21"/>
  <c r="N35" i="21"/>
  <c r="M35" i="21"/>
  <c r="L35" i="21"/>
  <c r="K35" i="21"/>
  <c r="J35" i="21"/>
  <c r="I35" i="21"/>
  <c r="AF34" i="21" a="1"/>
  <c r="AF34" i="21" s="1"/>
  <c r="V34" i="21"/>
  <c r="U34" i="21"/>
  <c r="T34" i="21"/>
  <c r="S34" i="21"/>
  <c r="N34" i="21"/>
  <c r="L34" i="21"/>
  <c r="K34" i="21"/>
  <c r="J34" i="21"/>
  <c r="M34" i="21" s="1"/>
  <c r="I34" i="21"/>
  <c r="P34" i="21" s="1"/>
  <c r="W34" i="21" s="1"/>
  <c r="AF33" i="21" a="1"/>
  <c r="AF33" i="21" s="1"/>
  <c r="V33" i="21"/>
  <c r="U33" i="21"/>
  <c r="T33" i="21"/>
  <c r="S33" i="21"/>
  <c r="N33" i="21"/>
  <c r="L33" i="21"/>
  <c r="K33" i="21"/>
  <c r="J33" i="21"/>
  <c r="M33" i="21" s="1"/>
  <c r="I33" i="21"/>
  <c r="P33" i="21" s="1"/>
  <c r="W33" i="21" s="1"/>
  <c r="AF32" i="21" a="1"/>
  <c r="AF32" i="21" s="1"/>
  <c r="V32" i="21"/>
  <c r="U32" i="21"/>
  <c r="T32" i="21"/>
  <c r="S32" i="21"/>
  <c r="N32" i="21"/>
  <c r="M32" i="21"/>
  <c r="L32" i="21"/>
  <c r="K32" i="21"/>
  <c r="J32" i="21"/>
  <c r="I32" i="21"/>
  <c r="P32" i="21" s="1"/>
  <c r="W32" i="21" s="1"/>
  <c r="AF31" i="21" a="1"/>
  <c r="AF31" i="21" s="1"/>
  <c r="V31" i="21"/>
  <c r="U31" i="21"/>
  <c r="T31" i="21"/>
  <c r="S31" i="21"/>
  <c r="N31" i="21"/>
  <c r="L31" i="21"/>
  <c r="K31" i="21"/>
  <c r="J31" i="21"/>
  <c r="M31" i="21" s="1"/>
  <c r="I31" i="21"/>
  <c r="P31" i="21" s="1"/>
  <c r="W31" i="21" s="1"/>
  <c r="AF30" i="21" a="1"/>
  <c r="AF30" i="21" s="1"/>
  <c r="V30" i="21"/>
  <c r="U30" i="21"/>
  <c r="T30" i="21"/>
  <c r="S30" i="21"/>
  <c r="P30" i="21"/>
  <c r="W30" i="21" s="1"/>
  <c r="N30" i="21"/>
  <c r="L30" i="21"/>
  <c r="K30" i="21"/>
  <c r="J30" i="21"/>
  <c r="M30" i="21" s="1"/>
  <c r="I30" i="21"/>
  <c r="AF29" i="21" a="1"/>
  <c r="AF29" i="21" s="1"/>
  <c r="V29" i="21"/>
  <c r="U29" i="21"/>
  <c r="T29" i="21"/>
  <c r="S29" i="21"/>
  <c r="N29" i="21"/>
  <c r="L29" i="21"/>
  <c r="K29" i="21"/>
  <c r="J29" i="21"/>
  <c r="M29" i="21" s="1"/>
  <c r="I29" i="21"/>
  <c r="P29" i="21" s="1"/>
  <c r="W29" i="21" s="1"/>
  <c r="AF28" i="21" a="1"/>
  <c r="AF28" i="21" s="1"/>
  <c r="V28" i="21"/>
  <c r="U28" i="21"/>
  <c r="T28" i="21"/>
  <c r="S28" i="21"/>
  <c r="N28" i="21"/>
  <c r="L28" i="21"/>
  <c r="K28" i="21"/>
  <c r="J28" i="21"/>
  <c r="M28" i="21" s="1"/>
  <c r="I28" i="21"/>
  <c r="P28" i="21" s="1"/>
  <c r="W28" i="21" s="1"/>
  <c r="AF27" i="21" a="1"/>
  <c r="AF27" i="21" s="1"/>
  <c r="V27" i="21"/>
  <c r="U27" i="21"/>
  <c r="T27" i="21"/>
  <c r="S27" i="21"/>
  <c r="N27" i="21"/>
  <c r="L27" i="21"/>
  <c r="K27" i="21"/>
  <c r="J27" i="21"/>
  <c r="M27" i="21" s="1"/>
  <c r="I27" i="21"/>
  <c r="P27" i="21" s="1"/>
  <c r="AF26" i="21" a="1"/>
  <c r="AF26" i="21" s="1"/>
  <c r="V26" i="21"/>
  <c r="U26" i="21"/>
  <c r="T26" i="21"/>
  <c r="S26" i="21"/>
  <c r="N26" i="21"/>
  <c r="L26" i="21"/>
  <c r="K26" i="21"/>
  <c r="J26" i="21"/>
  <c r="M26" i="21" s="1"/>
  <c r="I26" i="21"/>
  <c r="P26" i="21" s="1"/>
  <c r="W26" i="21" s="1"/>
  <c r="AF25" i="21" a="1"/>
  <c r="AF25" i="21" s="1"/>
  <c r="V25" i="21"/>
  <c r="U25" i="21"/>
  <c r="T25" i="21"/>
  <c r="S25" i="21"/>
  <c r="N25" i="21"/>
  <c r="L25" i="21"/>
  <c r="K25" i="21"/>
  <c r="J25" i="21"/>
  <c r="M25" i="21" s="1"/>
  <c r="I25" i="21"/>
  <c r="P25" i="21" s="1"/>
  <c r="W25" i="21" s="1"/>
  <c r="AF24" i="21" a="1"/>
  <c r="AF24" i="21" s="1"/>
  <c r="V24" i="21"/>
  <c r="U24" i="21"/>
  <c r="T24" i="21"/>
  <c r="S24" i="21"/>
  <c r="N24" i="21"/>
  <c r="L24" i="21"/>
  <c r="K24" i="21"/>
  <c r="J24" i="21"/>
  <c r="M24" i="21" s="1"/>
  <c r="I24" i="21"/>
  <c r="P24" i="21" s="1"/>
  <c r="AJ23" i="21"/>
  <c r="AF23" i="21" a="1"/>
  <c r="AF23" i="21" s="1"/>
  <c r="V23" i="21"/>
  <c r="U23" i="21"/>
  <c r="T23" i="21"/>
  <c r="S23" i="21"/>
  <c r="P23" i="21"/>
  <c r="W23" i="21" s="1"/>
  <c r="N23" i="21"/>
  <c r="L23" i="21"/>
  <c r="K23" i="21"/>
  <c r="J23" i="21"/>
  <c r="M23" i="21" s="1"/>
  <c r="I23" i="21"/>
  <c r="AF22" i="21" a="1"/>
  <c r="AF22" i="21" s="1"/>
  <c r="V22" i="21"/>
  <c r="U22" i="21"/>
  <c r="T22" i="21"/>
  <c r="S22" i="21"/>
  <c r="N22" i="21"/>
  <c r="L22" i="21"/>
  <c r="K22" i="21"/>
  <c r="J22" i="21"/>
  <c r="M22" i="21" s="1"/>
  <c r="I22" i="21"/>
  <c r="P22" i="21" s="1"/>
  <c r="W22" i="21" s="1"/>
  <c r="AF21" i="21" a="1"/>
  <c r="AF21" i="21" s="1"/>
  <c r="V21" i="21"/>
  <c r="U21" i="21"/>
  <c r="T21" i="21"/>
  <c r="S21" i="21"/>
  <c r="N21" i="21"/>
  <c r="M21" i="21"/>
  <c r="L21" i="21"/>
  <c r="K21" i="21"/>
  <c r="J21" i="21"/>
  <c r="I21" i="21"/>
  <c r="P21" i="21" s="1"/>
  <c r="W21" i="21" s="1"/>
  <c r="AF20" i="21" a="1"/>
  <c r="AF20" i="21" s="1"/>
  <c r="V20" i="21"/>
  <c r="U20" i="21"/>
  <c r="T20" i="21"/>
  <c r="S20" i="21"/>
  <c r="N20" i="21"/>
  <c r="L20" i="21"/>
  <c r="K20" i="21"/>
  <c r="J20" i="21"/>
  <c r="M20" i="21" s="1"/>
  <c r="I20" i="21"/>
  <c r="P20" i="21" s="1"/>
  <c r="W20" i="21" s="1"/>
  <c r="AJ19" i="21"/>
  <c r="AF19" i="21" a="1"/>
  <c r="AF19" i="21" s="1"/>
  <c r="V19" i="21"/>
  <c r="U19" i="21"/>
  <c r="T19" i="21"/>
  <c r="S19" i="21"/>
  <c r="N19" i="21"/>
  <c r="L19" i="21"/>
  <c r="K19" i="21"/>
  <c r="J19" i="21"/>
  <c r="I19" i="21"/>
  <c r="AJ18" i="21"/>
  <c r="AF18" i="21" a="1"/>
  <c r="AF18" i="21" s="1"/>
  <c r="V18" i="21"/>
  <c r="U18" i="21"/>
  <c r="T18" i="21"/>
  <c r="S18" i="21"/>
  <c r="N18" i="21"/>
  <c r="L18" i="21"/>
  <c r="K18" i="21"/>
  <c r="J18" i="21"/>
  <c r="I18" i="21"/>
  <c r="AJ17" i="21"/>
  <c r="AF17" i="21" a="1"/>
  <c r="AF17" i="21" s="1"/>
  <c r="V17" i="21"/>
  <c r="U17" i="21"/>
  <c r="T17" i="21"/>
  <c r="S17" i="21"/>
  <c r="N17" i="21"/>
  <c r="L17" i="21"/>
  <c r="K17" i="21"/>
  <c r="J17" i="21"/>
  <c r="I17" i="21"/>
  <c r="AF16" i="21" a="1"/>
  <c r="AF16" i="21" s="1"/>
  <c r="V16" i="21"/>
  <c r="U16" i="21"/>
  <c r="T16" i="21"/>
  <c r="S16" i="21"/>
  <c r="N16" i="21"/>
  <c r="L16" i="21"/>
  <c r="K16" i="21"/>
  <c r="J16" i="21"/>
  <c r="I16" i="21"/>
  <c r="AF15" i="21" a="1"/>
  <c r="AF15" i="21" s="1"/>
  <c r="V15" i="21"/>
  <c r="U15" i="21"/>
  <c r="T15" i="21"/>
  <c r="S15" i="21"/>
  <c r="N15" i="21"/>
  <c r="L15" i="21"/>
  <c r="K15" i="21"/>
  <c r="J15" i="21"/>
  <c r="I15" i="21"/>
  <c r="AF14" i="21" a="1"/>
  <c r="AF14" i="21" s="1"/>
  <c r="V14" i="21"/>
  <c r="U14" i="21"/>
  <c r="T14" i="21"/>
  <c r="S14" i="21"/>
  <c r="N14" i="21"/>
  <c r="L14" i="21"/>
  <c r="K14" i="21"/>
  <c r="J14" i="21"/>
  <c r="I14" i="21"/>
  <c r="AF13" i="21" a="1"/>
  <c r="AF13" i="21" s="1"/>
  <c r="V13" i="21"/>
  <c r="U13" i="21"/>
  <c r="T13" i="21"/>
  <c r="S13" i="21"/>
  <c r="N13" i="21"/>
  <c r="L13" i="21"/>
  <c r="K13" i="21"/>
  <c r="J13" i="21"/>
  <c r="I13" i="21"/>
  <c r="AF12" i="21" a="1"/>
  <c r="AF12" i="21" s="1"/>
  <c r="V12" i="21"/>
  <c r="U12" i="21"/>
  <c r="T12" i="21"/>
  <c r="S12" i="21"/>
  <c r="N12" i="21"/>
  <c r="L12" i="21"/>
  <c r="K12" i="21"/>
  <c r="J12" i="21"/>
  <c r="I12" i="21"/>
  <c r="AG144" i="21" a="1"/>
  <c r="AG92" i="21" a="1"/>
  <c r="AG88" i="21" a="1"/>
  <c r="AG115" i="21" a="1"/>
  <c r="AG100" i="21" a="1"/>
  <c r="AG72" i="21" a="1"/>
  <c r="AG94" i="21" a="1"/>
  <c r="AG158" i="21" a="1"/>
  <c r="AG112" i="21" a="1"/>
  <c r="AG25" i="21" a="1"/>
  <c r="AG171" i="21" a="1"/>
  <c r="AG178" i="21" a="1"/>
  <c r="AG126" i="21" a="1"/>
  <c r="AG175" i="21" a="1"/>
  <c r="AG50" i="21" a="1"/>
  <c r="AG136" i="21" a="1"/>
  <c r="AG122" i="21" a="1"/>
  <c r="AG68" i="21" a="1"/>
  <c r="AG91" i="21" a="1"/>
  <c r="AG162" i="21" a="1"/>
  <c r="AG64" i="21" a="1"/>
  <c r="AG134" i="21" a="1"/>
  <c r="AG87" i="21" a="1"/>
  <c r="AG174" i="21" a="1"/>
  <c r="AG169" i="21" a="1"/>
  <c r="AG31" i="21" a="1"/>
  <c r="AG83" i="21" a="1"/>
  <c r="AG207" i="21" a="1"/>
  <c r="AG195" i="21" a="1"/>
  <c r="AG187" i="21" a="1"/>
  <c r="AG106" i="21" a="1"/>
  <c r="AG190" i="21" a="1"/>
  <c r="AG39" i="21" a="1"/>
  <c r="AG155" i="21" a="1"/>
  <c r="AG80" i="21" a="1"/>
  <c r="AG183" i="21" a="1"/>
  <c r="AG41" i="21" a="1"/>
  <c r="AG118" i="21" a="1"/>
  <c r="AG60" i="21" a="1"/>
  <c r="AG76" i="21" a="1"/>
  <c r="AG33" i="21" a="1"/>
  <c r="AG203" i="21" a="1"/>
  <c r="AG84" i="21" a="1"/>
  <c r="AG151" i="21" a="1"/>
  <c r="P15" i="21" l="1"/>
  <c r="W15" i="21" s="1"/>
  <c r="W96" i="21"/>
  <c r="W130" i="21"/>
  <c r="W197" i="21"/>
  <c r="P13" i="21"/>
  <c r="W13" i="21" s="1"/>
  <c r="P14" i="21"/>
  <c r="W14" i="21" s="1"/>
  <c r="W27" i="21"/>
  <c r="W152" i="21"/>
  <c r="W156" i="21"/>
  <c r="W173" i="21"/>
  <c r="W180" i="21"/>
  <c r="W198" i="21"/>
  <c r="W202" i="21"/>
  <c r="W35" i="21"/>
  <c r="W54" i="21"/>
  <c r="W108" i="21"/>
  <c r="W120" i="21"/>
  <c r="W124" i="21"/>
  <c r="W132" i="21"/>
  <c r="W149" i="21"/>
  <c r="W157" i="21"/>
  <c r="W160" i="21"/>
  <c r="W179" i="21"/>
  <c r="W181" i="21"/>
  <c r="W206" i="21"/>
  <c r="W99" i="21"/>
  <c r="P18" i="21"/>
  <c r="W18" i="21" s="1"/>
  <c r="W128" i="21"/>
  <c r="W140" i="21"/>
  <c r="P16" i="21"/>
  <c r="W16" i="21" s="1"/>
  <c r="P19" i="21"/>
  <c r="W19" i="21" s="1"/>
  <c r="M12" i="21"/>
  <c r="M16" i="21"/>
  <c r="M19" i="21"/>
  <c r="W24" i="21"/>
  <c r="W42" i="21"/>
  <c r="W43" i="21"/>
  <c r="W57" i="21"/>
  <c r="W59" i="21"/>
  <c r="W61" i="21"/>
  <c r="W63" i="21"/>
  <c r="W65" i="21"/>
  <c r="W71" i="21"/>
  <c r="W75" i="21"/>
  <c r="W79" i="21"/>
  <c r="W82" i="21"/>
  <c r="W86" i="21"/>
  <c r="W90" i="21"/>
  <c r="W114" i="21"/>
  <c r="W142" i="21"/>
  <c r="W165" i="21"/>
  <c r="W167" i="21"/>
  <c r="M14" i="21"/>
  <c r="M18" i="21"/>
  <c r="M13" i="21"/>
  <c r="P17" i="21"/>
  <c r="W17" i="21" s="1"/>
  <c r="M15" i="21"/>
  <c r="M17" i="21"/>
  <c r="AG39" i="21"/>
  <c r="AJ39" i="21" s="1"/>
  <c r="AG31" i="21"/>
  <c r="AJ31" i="21" s="1"/>
  <c r="AG33" i="21"/>
  <c r="AJ33" i="21" s="1"/>
  <c r="AG118" i="21"/>
  <c r="AJ118" i="21" s="1"/>
  <c r="AG50" i="21"/>
  <c r="AJ50" i="21" s="1"/>
  <c r="AG88" i="21"/>
  <c r="AJ88" i="21" s="1"/>
  <c r="AG94" i="21"/>
  <c r="AJ94" i="21" s="1"/>
  <c r="AG64" i="21"/>
  <c r="AG41" i="21"/>
  <c r="AJ41" i="21" s="1"/>
  <c r="AG72" i="21"/>
  <c r="AJ72" i="21" s="1"/>
  <c r="AG25" i="21"/>
  <c r="AG68" i="21"/>
  <c r="AJ68" i="21" s="1"/>
  <c r="AG80" i="21"/>
  <c r="AJ80" i="21" s="1"/>
  <c r="AG112" i="21"/>
  <c r="AJ112" i="21" s="1"/>
  <c r="AG84" i="21"/>
  <c r="AJ84" i="21" s="1"/>
  <c r="AG87" i="21"/>
  <c r="AJ87" i="21" s="1"/>
  <c r="AG134" i="21"/>
  <c r="AJ134" i="21" s="1"/>
  <c r="AG158" i="21"/>
  <c r="AJ158" i="21" s="1"/>
  <c r="AG91" i="21"/>
  <c r="AG76" i="21"/>
  <c r="AJ76" i="21" s="1"/>
  <c r="AG171" i="21"/>
  <c r="AJ171" i="21" s="1"/>
  <c r="AG100" i="21"/>
  <c r="AJ100" i="21" s="1"/>
  <c r="AG106" i="21"/>
  <c r="AJ106" i="21" s="1"/>
  <c r="AG126" i="21"/>
  <c r="AJ126" i="21" s="1"/>
  <c r="AG174" i="21"/>
  <c r="AG122" i="21"/>
  <c r="AJ122" i="21" s="1"/>
  <c r="AG60" i="21"/>
  <c r="AG92" i="21"/>
  <c r="AJ92" i="21" s="1"/>
  <c r="AG83" i="21"/>
  <c r="AG151" i="21"/>
  <c r="AJ151" i="21" s="1"/>
  <c r="AG115" i="21"/>
  <c r="AJ115" i="21" s="1"/>
  <c r="AG136" i="21"/>
  <c r="AG155" i="21"/>
  <c r="AJ155" i="21" s="1"/>
  <c r="AG183" i="21"/>
  <c r="AJ183" i="21" s="1"/>
  <c r="AG203" i="21"/>
  <c r="AJ203" i="21" s="1"/>
  <c r="AG178" i="21"/>
  <c r="AJ178" i="21" s="1"/>
  <c r="AG144" i="21"/>
  <c r="AG195" i="21"/>
  <c r="AJ195" i="21" s="1"/>
  <c r="AG175" i="21"/>
  <c r="AJ175" i="21" s="1"/>
  <c r="AG187" i="21"/>
  <c r="AJ187" i="21" s="1"/>
  <c r="AG207" i="21"/>
  <c r="AJ207" i="21" s="1"/>
  <c r="AG162" i="21"/>
  <c r="AJ162" i="21" s="1"/>
  <c r="AG169" i="21"/>
  <c r="AG190" i="21"/>
  <c r="AF210" i="21"/>
  <c r="W78" i="21"/>
  <c r="I210" i="21"/>
  <c r="T210" i="21"/>
  <c r="V210" i="21"/>
  <c r="W102" i="21"/>
  <c r="W110" i="21"/>
  <c r="U210" i="21"/>
  <c r="Q216" i="21" s="1"/>
  <c r="W52" i="21"/>
  <c r="J210" i="21"/>
  <c r="N210" i="21"/>
  <c r="Q215" i="21" s="1"/>
  <c r="Q217" i="21" s="1"/>
  <c r="R217" i="21" s="1"/>
  <c r="W214" i="21" s="1"/>
  <c r="W67" i="21"/>
  <c r="P12" i="21"/>
  <c r="W177" i="21"/>
  <c r="W205" i="21"/>
  <c r="W209" i="21"/>
  <c r="W138" i="21"/>
  <c r="W146" i="21"/>
  <c r="W193" i="21"/>
  <c r="W161" i="21"/>
  <c r="W189" i="21"/>
  <c r="W135" i="21"/>
  <c r="W143" i="21"/>
  <c r="W153" i="21"/>
  <c r="AG51" i="21" a="1"/>
  <c r="AG93" i="21" a="1"/>
  <c r="AG101" i="21" a="1"/>
  <c r="AG73" i="21" a="1"/>
  <c r="AG163" i="21" a="1"/>
  <c r="AG43" i="21" a="1"/>
  <c r="AG201" i="21" a="1"/>
  <c r="AG59" i="21" a="1"/>
  <c r="AG56" i="21" a="1"/>
  <c r="AG196" i="21" a="1"/>
  <c r="AG131" i="21" a="1"/>
  <c r="AG164" i="21" a="1"/>
  <c r="AG181" i="21" a="1"/>
  <c r="AG37" i="21" a="1"/>
  <c r="AG63" i="21" a="1"/>
  <c r="AG176" i="21" a="1"/>
  <c r="AG15" i="21" a="1"/>
  <c r="AG96" i="21" a="1"/>
  <c r="AG200" i="21" a="1"/>
  <c r="AG49" i="21" a="1"/>
  <c r="AG197" i="21" a="1"/>
  <c r="AG119" i="21" a="1"/>
  <c r="AG21" i="21" a="1"/>
  <c r="AG157" i="21" a="1"/>
  <c r="AG30" i="21" a="1"/>
  <c r="AG125" i="21" a="1"/>
  <c r="AG35" i="21" a="1"/>
  <c r="AG24" i="21" a="1"/>
  <c r="AG182" i="21" a="1"/>
  <c r="AG165" i="21" a="1"/>
  <c r="AG191" i="21" a="1"/>
  <c r="AG70" i="21" a="1"/>
  <c r="AG75" i="21" a="1"/>
  <c r="AG42" i="21" a="1"/>
  <c r="AG159" i="21" a="1"/>
  <c r="AG23" i="21" a="1"/>
  <c r="AG14" i="21" a="1"/>
  <c r="AG77" i="21" a="1"/>
  <c r="AG98" i="21" a="1"/>
  <c r="AG160" i="21" a="1"/>
  <c r="AG113" i="21" a="1"/>
  <c r="AG45" i="21" a="1"/>
  <c r="AG13" i="21" a="1"/>
  <c r="AI203" i="21" a="1"/>
  <c r="AG168" i="21" a="1"/>
  <c r="AG57" i="21" a="1"/>
  <c r="AG117" i="21" a="1"/>
  <c r="AG141" i="21" a="1"/>
  <c r="AG121" i="21" a="1"/>
  <c r="AG66" i="21" a="1"/>
  <c r="AG109" i="21" a="1"/>
  <c r="AG19" i="21" a="1"/>
  <c r="AG198" i="21" a="1"/>
  <c r="AG85" i="21" a="1"/>
  <c r="AG97" i="21" a="1"/>
  <c r="AG129" i="21" a="1"/>
  <c r="AG132" i="21" a="1"/>
  <c r="AG16" i="21" a="1"/>
  <c r="AG127" i="21" a="1"/>
  <c r="AG79" i="21" a="1"/>
  <c r="AG180" i="21" a="1"/>
  <c r="AG179" i="21" a="1"/>
  <c r="AG36" i="21" a="1"/>
  <c r="AG61" i="21" a="1"/>
  <c r="AG149" i="21" a="1"/>
  <c r="AG208" i="21" a="1"/>
  <c r="AG170" i="21" a="1"/>
  <c r="AG90" i="21" a="1"/>
  <c r="AG108" i="21" a="1"/>
  <c r="AG145" i="21" a="1"/>
  <c r="AG55" i="21" a="1"/>
  <c r="AG184" i="21" a="1"/>
  <c r="AG150" i="21" a="1"/>
  <c r="AG69" i="21" a="1"/>
  <c r="AG107" i="21" a="1"/>
  <c r="AG22" i="21" a="1"/>
  <c r="AG99" i="21" a="1"/>
  <c r="AG81" i="21" a="1"/>
  <c r="AG199" i="21" a="1"/>
  <c r="AG172" i="21" a="1"/>
  <c r="AG86" i="21" a="1"/>
  <c r="AG116" i="21" a="1"/>
  <c r="AG204" i="21" a="1"/>
  <c r="AG173" i="21" a="1"/>
  <c r="AG29" i="21" a="1"/>
  <c r="AG65" i="21" a="1"/>
  <c r="AG124" i="21" a="1"/>
  <c r="AG156" i="21" a="1"/>
  <c r="AG20" i="21" a="1"/>
  <c r="AG192" i="21" a="1"/>
  <c r="AG154" i="21" a="1"/>
  <c r="AG103" i="21" a="1"/>
  <c r="AG71" i="21" a="1"/>
  <c r="AG47" i="21" a="1"/>
  <c r="AI162" i="21" a="1"/>
  <c r="AG34" i="21" a="1"/>
  <c r="AG167" i="21" a="1"/>
  <c r="AG89" i="21" a="1"/>
  <c r="AG44" i="21" a="1"/>
  <c r="AG206" i="21" a="1"/>
  <c r="AG32" i="21" a="1"/>
  <c r="AG95" i="21" a="1"/>
  <c r="AG111" i="21" a="1"/>
  <c r="AG58" i="21" a="1"/>
  <c r="AG48" i="21" a="1"/>
  <c r="AG74" i="21" a="1"/>
  <c r="AG53" i="21" a="1"/>
  <c r="AG27" i="21" a="1"/>
  <c r="AG26" i="21" a="1"/>
  <c r="AG186" i="21" a="1"/>
  <c r="AG120" i="21" a="1"/>
  <c r="AG28" i="21" a="1"/>
  <c r="AG202" i="21" a="1"/>
  <c r="AG137" i="21" a="1"/>
  <c r="AG194" i="21" a="1"/>
  <c r="AG139" i="21" a="1"/>
  <c r="AG46" i="21" a="1"/>
  <c r="AG128" i="21" a="1"/>
  <c r="AG123" i="21" a="1"/>
  <c r="AG133" i="21" a="1"/>
  <c r="AG18" i="21" a="1"/>
  <c r="AG105" i="21" a="1"/>
  <c r="AG54" i="21" a="1"/>
  <c r="AG82" i="21" a="1"/>
  <c r="AG140" i="21" a="1"/>
  <c r="AG166" i="21" a="1"/>
  <c r="AG114" i="21" a="1"/>
  <c r="AG148" i="21" a="1"/>
  <c r="AG104" i="21" a="1"/>
  <c r="AG130" i="21" a="1"/>
  <c r="AG40" i="21" a="1"/>
  <c r="AI33" i="21" a="1"/>
  <c r="AG62" i="21" a="1"/>
  <c r="AG147" i="21" a="1"/>
  <c r="AG17" i="21" a="1"/>
  <c r="AG38" i="21" a="1"/>
  <c r="AG185" i="21" a="1"/>
  <c r="AG188" i="21" a="1"/>
  <c r="AG152" i="21" a="1"/>
  <c r="AG142" i="21" a="1"/>
  <c r="M210" i="21" l="1"/>
  <c r="AG15" i="21"/>
  <c r="AG206" i="21"/>
  <c r="AJ206" i="21" s="1"/>
  <c r="AG181" i="21"/>
  <c r="AJ181" i="21" s="1"/>
  <c r="AG179" i="21"/>
  <c r="AJ179" i="21" s="1"/>
  <c r="AG79" i="21"/>
  <c r="AJ79" i="21" s="1"/>
  <c r="AG157" i="21"/>
  <c r="AJ157" i="21" s="1"/>
  <c r="AG75" i="21"/>
  <c r="AJ75" i="21" s="1"/>
  <c r="AG71" i="21"/>
  <c r="AG142" i="21"/>
  <c r="AJ142" i="21" s="1"/>
  <c r="AG65" i="21"/>
  <c r="AJ65" i="21" s="1"/>
  <c r="AG17" i="21"/>
  <c r="AG172" i="21"/>
  <c r="AG165" i="21"/>
  <c r="AG145" i="21"/>
  <c r="AG46" i="21"/>
  <c r="AG93" i="21"/>
  <c r="AG132" i="21"/>
  <c r="AG66" i="21"/>
  <c r="AG47" i="21"/>
  <c r="AG42" i="21"/>
  <c r="AG90" i="21"/>
  <c r="AG182" i="21"/>
  <c r="AG191" i="21"/>
  <c r="AG77" i="21"/>
  <c r="AG120" i="21"/>
  <c r="AG176" i="21"/>
  <c r="AG168" i="21"/>
  <c r="AG156" i="21"/>
  <c r="AG107" i="21"/>
  <c r="AG166" i="21"/>
  <c r="AG38" i="21"/>
  <c r="AG133" i="21"/>
  <c r="AG89" i="21"/>
  <c r="AG96" i="21"/>
  <c r="AG57" i="21"/>
  <c r="AG43" i="21"/>
  <c r="AG97" i="21"/>
  <c r="AG63" i="21"/>
  <c r="AG45" i="21"/>
  <c r="AG208" i="21"/>
  <c r="AG149" i="21"/>
  <c r="AG101" i="21"/>
  <c r="AG141" i="21"/>
  <c r="AG164" i="21"/>
  <c r="AG130" i="21"/>
  <c r="AG140" i="21"/>
  <c r="AG111" i="21"/>
  <c r="AG30" i="21"/>
  <c r="AG26" i="21"/>
  <c r="AG121" i="21"/>
  <c r="AG13" i="21"/>
  <c r="AG58" i="21"/>
  <c r="AG61" i="21"/>
  <c r="AG28" i="21"/>
  <c r="AG35" i="21"/>
  <c r="AG34" i="21"/>
  <c r="AG154" i="21"/>
  <c r="AG197" i="21"/>
  <c r="AG201" i="21"/>
  <c r="AG147" i="21"/>
  <c r="AG167" i="21"/>
  <c r="AG95" i="21"/>
  <c r="AG103" i="21"/>
  <c r="AG55" i="21"/>
  <c r="AG22" i="21"/>
  <c r="AG117" i="21"/>
  <c r="AG73" i="21"/>
  <c r="AG124" i="21"/>
  <c r="AG159" i="21"/>
  <c r="AG131" i="21"/>
  <c r="AG160" i="21"/>
  <c r="AG59" i="21"/>
  <c r="AG86" i="21"/>
  <c r="AG114" i="21"/>
  <c r="AG204" i="21"/>
  <c r="AI203" i="21"/>
  <c r="AG139" i="21"/>
  <c r="AG170" i="21"/>
  <c r="AG200" i="21"/>
  <c r="AG127" i="21"/>
  <c r="AG14" i="21"/>
  <c r="AG23" i="21"/>
  <c r="AG37" i="21"/>
  <c r="AG36" i="21"/>
  <c r="AG44" i="21"/>
  <c r="AG202" i="21"/>
  <c r="AG192" i="21"/>
  <c r="AG150" i="21"/>
  <c r="AG148" i="21"/>
  <c r="AG123" i="21"/>
  <c r="AG173" i="21"/>
  <c r="AI162" i="21"/>
  <c r="AG125" i="21"/>
  <c r="AG85" i="21"/>
  <c r="AG113" i="21"/>
  <c r="AG62" i="21"/>
  <c r="AG104" i="21"/>
  <c r="AG199" i="21"/>
  <c r="AG129" i="21"/>
  <c r="AG180" i="21"/>
  <c r="AG40" i="21"/>
  <c r="AG16" i="21"/>
  <c r="AG74" i="21"/>
  <c r="AG19" i="21"/>
  <c r="AI33" i="21"/>
  <c r="AG49" i="21"/>
  <c r="AG56" i="21"/>
  <c r="AG29" i="21"/>
  <c r="AG82" i="21"/>
  <c r="AG20" i="21"/>
  <c r="AG24" i="21"/>
  <c r="AG194" i="21"/>
  <c r="AG188" i="21"/>
  <c r="AG185" i="21"/>
  <c r="AG128" i="21"/>
  <c r="AG163" i="21"/>
  <c r="AG69" i="21"/>
  <c r="AG53" i="21"/>
  <c r="AG51" i="21"/>
  <c r="AG81" i="21"/>
  <c r="AG18" i="21"/>
  <c r="AG48" i="21"/>
  <c r="AG184" i="21"/>
  <c r="AG186" i="21"/>
  <c r="AG196" i="21"/>
  <c r="AG99" i="21"/>
  <c r="AG119" i="21"/>
  <c r="AG198" i="21"/>
  <c r="AG137" i="21"/>
  <c r="AG105" i="21"/>
  <c r="AG98" i="21"/>
  <c r="AG152" i="21"/>
  <c r="AG108" i="21"/>
  <c r="AG116" i="21"/>
  <c r="AG27" i="21"/>
  <c r="AG109" i="21"/>
  <c r="AG54" i="21"/>
  <c r="AG70" i="21"/>
  <c r="AG21" i="21"/>
  <c r="AG32" i="21"/>
  <c r="P210" i="21"/>
  <c r="W12" i="21"/>
  <c r="AJ136" i="21"/>
  <c r="AJ91" i="21"/>
  <c r="AJ174" i="21"/>
  <c r="V233" i="21"/>
  <c r="AJ190" i="21"/>
  <c r="AJ25" i="21"/>
  <c r="AJ144" i="21"/>
  <c r="AJ83" i="21"/>
  <c r="AJ169" i="21"/>
  <c r="AJ60" i="21"/>
  <c r="AJ64" i="21"/>
  <c r="AG67" i="21" a="1"/>
  <c r="AG138" i="21" a="1"/>
  <c r="AI136" i="21" a="1"/>
  <c r="AI144" i="21" a="1"/>
  <c r="AG110" i="21" a="1"/>
  <c r="AI100" i="21" a="1"/>
  <c r="AI23" i="21" a="1"/>
  <c r="AG205" i="21" a="1"/>
  <c r="AI19" i="21" a="1"/>
  <c r="AI79" i="21" a="1"/>
  <c r="AI68" i="21" a="1"/>
  <c r="AI17" i="21" a="1"/>
  <c r="AI50" i="21" a="1"/>
  <c r="AG135" i="21" a="1"/>
  <c r="AI80" i="21" a="1"/>
  <c r="AI18" i="21" a="1"/>
  <c r="AI25" i="21" a="1"/>
  <c r="AI195" i="21" a="1"/>
  <c r="AI175" i="21" a="1"/>
  <c r="AI83" i="21" a="1"/>
  <c r="AI76" i="21" a="1"/>
  <c r="AG102" i="21" a="1"/>
  <c r="AI106" i="21" a="1"/>
  <c r="AI94" i="21" a="1"/>
  <c r="AI87" i="21" a="1"/>
  <c r="AI91" i="21" a="1"/>
  <c r="AI174" i="21" a="1"/>
  <c r="AI158" i="21" a="1"/>
  <c r="AI169" i="21" a="1"/>
  <c r="AG209" i="21" a="1"/>
  <c r="AI39" i="21" a="1"/>
  <c r="AG78" i="21" a="1"/>
  <c r="AG143" i="21" a="1"/>
  <c r="AI151" i="21" a="1"/>
  <c r="AI155" i="21" a="1"/>
  <c r="AI60" i="21" a="1"/>
  <c r="AI71" i="21" a="1"/>
  <c r="AI171" i="21" a="1"/>
  <c r="AI134" i="21" a="1"/>
  <c r="AG193" i="21" a="1"/>
  <c r="AI126" i="21" a="1"/>
  <c r="AI207" i="21" a="1"/>
  <c r="AG177" i="21" a="1"/>
  <c r="AI72" i="21" a="1"/>
  <c r="AI31" i="21" a="1"/>
  <c r="AG161" i="21" a="1"/>
  <c r="AI118" i="21" a="1"/>
  <c r="AI115" i="21" a="1"/>
  <c r="AG189" i="21" a="1"/>
  <c r="AI187" i="21" a="1"/>
  <c r="AI112" i="21" a="1"/>
  <c r="AI84" i="21" a="1"/>
  <c r="AG153" i="21" a="1"/>
  <c r="AI190" i="21" a="1"/>
  <c r="AG52" i="21" a="1"/>
  <c r="AI183" i="21" a="1"/>
  <c r="AI178" i="21" a="1"/>
  <c r="AI122" i="21" a="1"/>
  <c r="AG146" i="21" a="1"/>
  <c r="AI206" i="21" a="1"/>
  <c r="AI64" i="21" a="1"/>
  <c r="AI92" i="21" a="1"/>
  <c r="AI88" i="21" a="1"/>
  <c r="AI15" i="21" a="1"/>
  <c r="AI41" i="21" a="1"/>
  <c r="AI65" i="21" a="1"/>
  <c r="AI106" i="21" l="1"/>
  <c r="AI100" i="21"/>
  <c r="AI15" i="21"/>
  <c r="AJ15" i="21"/>
  <c r="AI71" i="21"/>
  <c r="AJ71" i="21"/>
  <c r="AI207" i="21"/>
  <c r="AI112" i="21"/>
  <c r="AI76" i="21"/>
  <c r="AI79" i="21"/>
  <c r="AI155" i="21"/>
  <c r="AI88" i="21"/>
  <c r="AI68" i="21"/>
  <c r="AI115" i="21"/>
  <c r="AI118" i="21"/>
  <c r="AI175" i="21"/>
  <c r="AI126" i="21"/>
  <c r="AI134" i="21"/>
  <c r="AI41" i="21"/>
  <c r="AI87" i="21"/>
  <c r="AI72" i="21"/>
  <c r="AI39" i="21"/>
  <c r="AI92" i="21"/>
  <c r="AI178" i="21"/>
  <c r="AI31" i="21"/>
  <c r="AI84" i="21"/>
  <c r="AI65" i="21"/>
  <c r="AI171" i="21"/>
  <c r="AI94" i="21"/>
  <c r="AI183" i="21"/>
  <c r="AI122" i="21"/>
  <c r="AI17" i="21"/>
  <c r="AI60" i="21"/>
  <c r="AI91" i="21"/>
  <c r="AG52" i="21"/>
  <c r="AG205" i="21"/>
  <c r="AI83" i="21"/>
  <c r="AI190" i="21"/>
  <c r="AG135" i="21"/>
  <c r="AI50" i="21"/>
  <c r="AG161" i="21"/>
  <c r="AI18" i="21"/>
  <c r="AI158" i="21"/>
  <c r="AG189" i="21"/>
  <c r="AG209" i="21"/>
  <c r="AI144" i="21"/>
  <c r="AG143" i="21"/>
  <c r="AG67" i="21"/>
  <c r="AI187" i="21"/>
  <c r="AG146" i="21"/>
  <c r="AG78" i="21"/>
  <c r="AI195" i="21"/>
  <c r="AI25" i="21"/>
  <c r="AI174" i="21"/>
  <c r="AI151" i="21"/>
  <c r="AI80" i="21"/>
  <c r="AI64" i="21"/>
  <c r="AI169" i="21"/>
  <c r="AG177" i="21"/>
  <c r="AG138" i="21"/>
  <c r="AI19" i="21"/>
  <c r="AI23" i="21"/>
  <c r="AG102" i="21"/>
  <c r="AI136" i="21"/>
  <c r="AG110" i="21"/>
  <c r="AG193" i="21"/>
  <c r="AI206" i="21"/>
  <c r="AG153" i="21"/>
  <c r="AJ32" i="21"/>
  <c r="AJ116" i="21"/>
  <c r="AJ198" i="21"/>
  <c r="AJ48" i="21"/>
  <c r="AJ20" i="21"/>
  <c r="AJ16" i="21"/>
  <c r="AJ113" i="21"/>
  <c r="AJ150" i="21"/>
  <c r="AJ204" i="21"/>
  <c r="AJ159" i="21"/>
  <c r="AJ95" i="21"/>
  <c r="AJ34" i="21"/>
  <c r="AJ26" i="21"/>
  <c r="AJ141" i="21"/>
  <c r="AJ166" i="21"/>
  <c r="AJ191" i="21"/>
  <c r="AJ132" i="21"/>
  <c r="AJ21" i="21"/>
  <c r="AJ108" i="21"/>
  <c r="AJ119" i="21"/>
  <c r="AJ163" i="21"/>
  <c r="AJ82" i="21"/>
  <c r="AJ40" i="21"/>
  <c r="AJ85" i="21"/>
  <c r="AJ192" i="21"/>
  <c r="AJ14" i="21"/>
  <c r="AJ124" i="21"/>
  <c r="AJ167" i="21"/>
  <c r="AJ35" i="21"/>
  <c r="AJ101" i="21"/>
  <c r="AJ57" i="21"/>
  <c r="AJ93" i="21"/>
  <c r="AJ152" i="21"/>
  <c r="AJ46" i="21"/>
  <c r="AJ54" i="21"/>
  <c r="AJ98" i="21"/>
  <c r="AJ196" i="21"/>
  <c r="AJ51" i="21"/>
  <c r="AJ56" i="21"/>
  <c r="AJ44" i="21"/>
  <c r="AJ127" i="21"/>
  <c r="AJ86" i="21"/>
  <c r="AJ117" i="21"/>
  <c r="AJ147" i="21"/>
  <c r="AJ30" i="21"/>
  <c r="AJ208" i="21"/>
  <c r="AJ156" i="21"/>
  <c r="AJ90" i="21"/>
  <c r="AJ145" i="21"/>
  <c r="AJ81" i="21"/>
  <c r="AJ182" i="21"/>
  <c r="AJ109" i="21"/>
  <c r="AJ185" i="21"/>
  <c r="AJ49" i="21"/>
  <c r="AJ129" i="21"/>
  <c r="AJ36" i="21"/>
  <c r="AJ200" i="21"/>
  <c r="AJ59" i="21"/>
  <c r="AJ22" i="21"/>
  <c r="AJ201" i="21"/>
  <c r="AJ61" i="21"/>
  <c r="AJ111" i="21"/>
  <c r="AJ45" i="21"/>
  <c r="AJ96" i="21"/>
  <c r="AJ168" i="21"/>
  <c r="AJ42" i="21"/>
  <c r="AJ165" i="21"/>
  <c r="AJ149" i="21"/>
  <c r="AJ105" i="21"/>
  <c r="AJ53" i="21"/>
  <c r="AJ188" i="21"/>
  <c r="AJ199" i="21"/>
  <c r="AJ173" i="21"/>
  <c r="AJ37" i="21"/>
  <c r="AJ170" i="21"/>
  <c r="AJ160" i="21"/>
  <c r="AJ197" i="21"/>
  <c r="AJ58" i="21"/>
  <c r="AJ140" i="21"/>
  <c r="AJ63" i="21"/>
  <c r="AJ89" i="21"/>
  <c r="AJ176" i="21"/>
  <c r="AJ47" i="21"/>
  <c r="AJ172" i="21"/>
  <c r="AJ70" i="21"/>
  <c r="AJ107" i="21"/>
  <c r="W210" i="21"/>
  <c r="W213" i="21" s="1"/>
  <c r="AJ27" i="21"/>
  <c r="AJ186" i="21"/>
  <c r="AJ194" i="21"/>
  <c r="AJ104" i="21"/>
  <c r="AJ123" i="21"/>
  <c r="AJ139" i="21"/>
  <c r="AJ55" i="21"/>
  <c r="AJ154" i="21"/>
  <c r="AJ13" i="21"/>
  <c r="AJ130" i="21"/>
  <c r="AJ97" i="21"/>
  <c r="AJ133" i="21"/>
  <c r="AJ120" i="21"/>
  <c r="AJ99" i="21"/>
  <c r="AJ128" i="21"/>
  <c r="AJ29" i="21"/>
  <c r="AJ180" i="21"/>
  <c r="AJ125" i="21"/>
  <c r="AJ202" i="21"/>
  <c r="AJ114" i="21"/>
  <c r="AJ73" i="21"/>
  <c r="AJ28" i="21"/>
  <c r="AJ137" i="21"/>
  <c r="AJ184" i="21"/>
  <c r="AJ69" i="21"/>
  <c r="AJ24" i="21"/>
  <c r="AJ74" i="21"/>
  <c r="AJ62" i="21"/>
  <c r="AJ148" i="21"/>
  <c r="AJ131" i="21"/>
  <c r="AJ103" i="21"/>
  <c r="AJ121" i="21"/>
  <c r="AJ164" i="21"/>
  <c r="AJ43" i="21"/>
  <c r="AJ38" i="21"/>
  <c r="AJ77" i="21"/>
  <c r="AJ66" i="21"/>
  <c r="AI156" i="21" a="1"/>
  <c r="AI208" i="21" a="1"/>
  <c r="AI66" i="21" a="1"/>
  <c r="AI63" i="21" a="1"/>
  <c r="AI201" i="21" a="1"/>
  <c r="AI142" i="21" a="1"/>
  <c r="AI55" i="21" a="1"/>
  <c r="AI159" i="21" a="1"/>
  <c r="AI59" i="21" a="1"/>
  <c r="AI121" i="21" a="1"/>
  <c r="AI75" i="21" a="1"/>
  <c r="AI54" i="21" a="1"/>
  <c r="AI38" i="21" a="1"/>
  <c r="AI70" i="21" a="1"/>
  <c r="AI95" i="21" a="1"/>
  <c r="AI99" i="21" a="1"/>
  <c r="AI145" i="21" a="1"/>
  <c r="AI191" i="21" a="1"/>
  <c r="AI22" i="21" a="1"/>
  <c r="AI133" i="21" a="1"/>
  <c r="AI176" i="21" a="1"/>
  <c r="AI196" i="21" a="1"/>
  <c r="AI45" i="21" a="1"/>
  <c r="AI104" i="21" a="1"/>
  <c r="AI125" i="21" a="1"/>
  <c r="AI108" i="21" a="1"/>
  <c r="AI179" i="21" a="1"/>
  <c r="AI86" i="21" a="1"/>
  <c r="AI46" i="21" a="1"/>
  <c r="AI49" i="21" a="1"/>
  <c r="AI152" i="21" a="1"/>
  <c r="AI157" i="21" a="1"/>
  <c r="AI103" i="21" a="1"/>
  <c r="AI164" i="21" a="1"/>
  <c r="AI20" i="21" a="1"/>
  <c r="AI74" i="21" a="1"/>
  <c r="AI199" i="21" a="1"/>
  <c r="AI128" i="21" a="1"/>
  <c r="AI77" i="21" a="1"/>
  <c r="AI43" i="21" a="1"/>
  <c r="AI140" i="21" a="1"/>
  <c r="AI53" i="21" a="1"/>
  <c r="AI116" i="21" a="1"/>
  <c r="AI51" i="21" a="1"/>
  <c r="AI14" i="21" a="1"/>
  <c r="AI69" i="21" a="1"/>
  <c r="AI113" i="21" a="1"/>
  <c r="AI48" i="21" a="1"/>
  <c r="AI107" i="21" a="1"/>
  <c r="AI13" i="21" a="1"/>
  <c r="AI81" i="21" a="1"/>
  <c r="AI167" i="21" a="1"/>
  <c r="AI192" i="21" a="1"/>
  <c r="AI30" i="21" a="1"/>
  <c r="AI198" i="21" a="1"/>
  <c r="AI127" i="21" a="1"/>
  <c r="AI93" i="21" a="1"/>
  <c r="AI27" i="21" a="1"/>
  <c r="AI200" i="21" a="1"/>
  <c r="AI163" i="21" a="1"/>
  <c r="AI130" i="21" a="1"/>
  <c r="AI101" i="21" a="1"/>
  <c r="AI154" i="21" a="1"/>
  <c r="AI111" i="21" a="1"/>
  <c r="AI137" i="21" a="1"/>
  <c r="AG12" i="21" a="1"/>
  <c r="AI56" i="21" a="1"/>
  <c r="AI47" i="21" a="1"/>
  <c r="AI120" i="21" a="1"/>
  <c r="AI105" i="21" a="1"/>
  <c r="AI119" i="21" a="1"/>
  <c r="AI90" i="21" a="1"/>
  <c r="AI149" i="21" a="1"/>
  <c r="AI160" i="21" a="1"/>
  <c r="AI202" i="21" a="1"/>
  <c r="AI98" i="21" a="1"/>
  <c r="AI147" i="21" a="1"/>
  <c r="AI89" i="21" a="1"/>
  <c r="AI42" i="21" a="1"/>
  <c r="AI37" i="21" a="1"/>
  <c r="AI139" i="21" a="1"/>
  <c r="AI44" i="21" a="1"/>
  <c r="AI24" i="21" a="1"/>
  <c r="AI109" i="21" a="1"/>
  <c r="AI26" i="21" a="1"/>
  <c r="AI172" i="21" a="1"/>
  <c r="AI114" i="21" a="1"/>
  <c r="AI204" i="21" a="1"/>
  <c r="AI82" i="21" a="1"/>
  <c r="AI180" i="21" a="1"/>
  <c r="AI32" i="21" a="1"/>
  <c r="AI129" i="21" a="1"/>
  <c r="AI73" i="21" a="1"/>
  <c r="AI16" i="21" a="1"/>
  <c r="AI181" i="21" a="1"/>
  <c r="AI165" i="21" a="1"/>
  <c r="AI97" i="21" a="1"/>
  <c r="AI61" i="21" a="1"/>
  <c r="AI35" i="21" a="1"/>
  <c r="AI58" i="21" a="1"/>
  <c r="AI57" i="21" a="1"/>
  <c r="AI40" i="21" a="1"/>
  <c r="AI186" i="21" a="1"/>
  <c r="AI166" i="21" a="1"/>
  <c r="AI124" i="21" a="1"/>
  <c r="AI132" i="21" a="1"/>
  <c r="AI34" i="21" a="1"/>
  <c r="AI21" i="21" a="1"/>
  <c r="AI141" i="21" a="1"/>
  <c r="AI36" i="21" a="1"/>
  <c r="AI62" i="21" a="1"/>
  <c r="AI29" i="21" a="1"/>
  <c r="AI148" i="21" a="1"/>
  <c r="AI184" i="21" a="1"/>
  <c r="AI170" i="21" a="1"/>
  <c r="AI168" i="21" a="1"/>
  <c r="AI182" i="21" a="1"/>
  <c r="AI131" i="21" a="1"/>
  <c r="AI123" i="21" a="1"/>
  <c r="AI150" i="21" a="1"/>
  <c r="AI173" i="21" a="1"/>
  <c r="AI185" i="21" a="1"/>
  <c r="AI197" i="21" a="1"/>
  <c r="AI117" i="21" a="1"/>
  <c r="AI28" i="21" a="1"/>
  <c r="AI85" i="21" a="1"/>
  <c r="AI96" i="21" a="1"/>
  <c r="AI188" i="21" a="1"/>
  <c r="AI194" i="21" a="1"/>
  <c r="AI181" i="21" l="1"/>
  <c r="AI157" i="21"/>
  <c r="AI179" i="21"/>
  <c r="V235" i="21"/>
  <c r="AI75" i="21"/>
  <c r="AI142" i="21"/>
  <c r="AI172" i="21"/>
  <c r="AI63" i="21"/>
  <c r="AI160" i="21"/>
  <c r="AI199" i="21"/>
  <c r="AI96" i="21"/>
  <c r="AI201" i="21"/>
  <c r="AI36" i="21"/>
  <c r="AI109" i="21"/>
  <c r="AI90" i="21"/>
  <c r="AI147" i="21"/>
  <c r="AI44" i="21"/>
  <c r="AI98" i="21"/>
  <c r="AI93" i="21"/>
  <c r="AI167" i="21"/>
  <c r="AI85" i="21"/>
  <c r="AI119" i="21"/>
  <c r="AI191" i="21"/>
  <c r="AI34" i="21"/>
  <c r="AI150" i="21"/>
  <c r="AI48" i="21"/>
  <c r="AI77" i="21"/>
  <c r="AI121" i="21"/>
  <c r="AI62" i="21"/>
  <c r="AI184" i="21"/>
  <c r="AI114" i="21"/>
  <c r="AI29" i="21"/>
  <c r="AI133" i="21"/>
  <c r="AI154" i="21"/>
  <c r="AI104" i="21"/>
  <c r="AI149" i="21"/>
  <c r="AG12" i="21"/>
  <c r="AI47" i="21"/>
  <c r="AI140" i="21"/>
  <c r="AI170" i="21"/>
  <c r="AI188" i="21"/>
  <c r="AI165" i="21"/>
  <c r="AI45" i="21"/>
  <c r="AI22" i="21"/>
  <c r="AI129" i="21"/>
  <c r="AI182" i="21"/>
  <c r="AI156" i="21"/>
  <c r="AI117" i="21"/>
  <c r="AI56" i="21"/>
  <c r="AI54" i="21"/>
  <c r="AI57" i="21"/>
  <c r="AI124" i="21"/>
  <c r="AI40" i="21"/>
  <c r="AI108" i="21"/>
  <c r="AI166" i="21"/>
  <c r="AI95" i="21"/>
  <c r="AI113" i="21"/>
  <c r="AI198" i="21"/>
  <c r="AI38" i="21"/>
  <c r="AI103" i="21"/>
  <c r="AI74" i="21"/>
  <c r="AI137" i="21"/>
  <c r="AI202" i="21"/>
  <c r="AI128" i="21"/>
  <c r="AI97" i="21"/>
  <c r="AI55" i="21"/>
  <c r="AI194" i="21"/>
  <c r="AI107" i="21"/>
  <c r="AI176" i="21"/>
  <c r="AI58" i="21"/>
  <c r="AI37" i="21"/>
  <c r="AI53" i="21"/>
  <c r="AI42" i="21"/>
  <c r="AI111" i="21"/>
  <c r="AI59" i="21"/>
  <c r="AI49" i="21"/>
  <c r="AI81" i="21"/>
  <c r="AI208" i="21"/>
  <c r="AI86" i="21"/>
  <c r="AI51" i="21"/>
  <c r="AI46" i="21"/>
  <c r="AI101" i="21"/>
  <c r="AI14" i="21"/>
  <c r="AI82" i="21"/>
  <c r="AI21" i="21"/>
  <c r="AI141" i="21"/>
  <c r="AI159" i="21"/>
  <c r="AI16" i="21"/>
  <c r="AI116" i="21"/>
  <c r="AI43" i="21"/>
  <c r="AI131" i="21"/>
  <c r="AI24" i="21"/>
  <c r="AI28" i="21"/>
  <c r="AI125" i="21"/>
  <c r="AI99" i="21"/>
  <c r="AI130" i="21"/>
  <c r="AI139" i="21"/>
  <c r="AI186" i="21"/>
  <c r="AI70" i="21"/>
  <c r="AI89" i="21"/>
  <c r="AI197" i="21"/>
  <c r="AI173" i="21"/>
  <c r="AI105" i="21"/>
  <c r="AI168" i="21"/>
  <c r="AI61" i="21"/>
  <c r="AI200" i="21"/>
  <c r="AI185" i="21"/>
  <c r="AI145" i="21"/>
  <c r="AI30" i="21"/>
  <c r="AI127" i="21"/>
  <c r="AI196" i="21"/>
  <c r="AI152" i="21"/>
  <c r="AI35" i="21"/>
  <c r="AI192" i="21"/>
  <c r="AI163" i="21"/>
  <c r="AI132" i="21"/>
  <c r="AI26" i="21"/>
  <c r="AI204" i="21"/>
  <c r="AI20" i="21"/>
  <c r="AI32" i="21"/>
  <c r="AI66" i="21"/>
  <c r="AI164" i="21"/>
  <c r="AI148" i="21"/>
  <c r="AI69" i="21"/>
  <c r="AI73" i="21"/>
  <c r="AI180" i="21"/>
  <c r="AI120" i="21"/>
  <c r="AI13" i="21"/>
  <c r="AI123" i="21"/>
  <c r="AI27" i="21"/>
  <c r="AJ153" i="21"/>
  <c r="AJ143" i="21"/>
  <c r="AJ138" i="21"/>
  <c r="AJ135" i="21"/>
  <c r="AJ177" i="21"/>
  <c r="W215" i="21"/>
  <c r="U233" i="21"/>
  <c r="W233" i="21" s="1"/>
  <c r="AJ193" i="21"/>
  <c r="AJ78" i="21"/>
  <c r="AJ209" i="21"/>
  <c r="AJ110" i="21"/>
  <c r="AJ146" i="21"/>
  <c r="AJ189" i="21"/>
  <c r="AJ205" i="21"/>
  <c r="AJ52" i="21"/>
  <c r="AJ102" i="21"/>
  <c r="AJ67" i="21"/>
  <c r="AJ161" i="21"/>
  <c r="AI135" i="21" a="1"/>
  <c r="AI205" i="21" a="1"/>
  <c r="AI161" i="21" a="1"/>
  <c r="AI67" i="21" a="1"/>
  <c r="AI143" i="21" a="1"/>
  <c r="AI153" i="21" a="1"/>
  <c r="AI52" i="21" a="1"/>
  <c r="AI102" i="21" a="1"/>
  <c r="AI177" i="21" a="1"/>
  <c r="AI193" i="21" a="1"/>
  <c r="AI209" i="21" a="1"/>
  <c r="AI146" i="21" a="1"/>
  <c r="AI138" i="21" a="1"/>
  <c r="AI78" i="21" a="1"/>
  <c r="AI110" i="21" a="1"/>
  <c r="AI189" i="21" a="1"/>
  <c r="U234" i="21" l="1"/>
  <c r="W234" i="21" s="1"/>
  <c r="AI143" i="21"/>
  <c r="AI161" i="21"/>
  <c r="AI205" i="21"/>
  <c r="AI209" i="21"/>
  <c r="AI153" i="21"/>
  <c r="AI67" i="21"/>
  <c r="AI189" i="21"/>
  <c r="AI78" i="21"/>
  <c r="AI135" i="21"/>
  <c r="AI102" i="21"/>
  <c r="AI146" i="21"/>
  <c r="AI193" i="21"/>
  <c r="AI138" i="21"/>
  <c r="AI177" i="21"/>
  <c r="AI52" i="21"/>
  <c r="AI110" i="21"/>
  <c r="AG210" i="21"/>
  <c r="AJ12" i="21"/>
  <c r="AJ210" i="21" s="1"/>
  <c r="U235" i="21"/>
  <c r="W235" i="21" s="1"/>
  <c r="G6" i="21"/>
  <c r="AI12" i="21" a="1"/>
  <c r="AI12" i="21" l="1"/>
  <c r="AI210" i="21" s="1"/>
  <c r="AJ211" i="21" s="1"/>
  <c r="M4" i="7" l="1"/>
  <c r="T4" i="7" l="1"/>
  <c r="T5" i="7"/>
</calcChain>
</file>

<file path=xl/comments1.xml><?xml version="1.0" encoding="utf-8"?>
<comments xmlns="http://schemas.openxmlformats.org/spreadsheetml/2006/main">
  <authors>
    <author>福元　良介</author>
    <author>榮　竜郎</author>
  </authors>
  <commentList>
    <comment ref="A6" authorId="0" shapeId="0">
      <text>
        <r>
          <rPr>
            <sz val="9"/>
            <color indexed="81"/>
            <rFont val="MS P ゴシック"/>
            <family val="3"/>
            <charset val="128"/>
          </rPr>
          <t>入力不要</t>
        </r>
      </text>
    </comment>
    <comment ref="B6" authorId="0" shapeId="0">
      <text>
        <r>
          <rPr>
            <sz val="9"/>
            <color indexed="81"/>
            <rFont val="MS P ゴシック"/>
            <family val="3"/>
            <charset val="128"/>
          </rPr>
          <t>局名を選択</t>
        </r>
      </text>
    </comment>
    <comment ref="C6" authorId="0" shapeId="0">
      <text>
        <r>
          <rPr>
            <sz val="9"/>
            <color indexed="81"/>
            <rFont val="MS P ゴシック"/>
            <family val="3"/>
            <charset val="128"/>
          </rPr>
          <t>県名を選択</t>
        </r>
      </text>
    </comment>
    <comment ref="D6" authorId="0" shapeId="0">
      <text>
        <r>
          <rPr>
            <sz val="9"/>
            <color indexed="81"/>
            <rFont val="MS P ゴシック"/>
            <family val="3"/>
            <charset val="128"/>
          </rPr>
          <t>地区名を入力</t>
        </r>
      </text>
    </comment>
    <comment ref="E6" authorId="0" shapeId="0">
      <text>
        <r>
          <rPr>
            <sz val="9"/>
            <color indexed="81"/>
            <rFont val="MS P ゴシック"/>
            <family val="3"/>
            <charset val="128"/>
          </rPr>
          <t>地区区分を選択</t>
        </r>
      </text>
    </comment>
    <comment ref="F6" authorId="0" shapeId="0">
      <text>
        <r>
          <rPr>
            <sz val="9"/>
            <color indexed="81"/>
            <rFont val="MS P ゴシック"/>
            <family val="3"/>
            <charset val="128"/>
          </rPr>
          <t>施設管理者名を入力
（複数の場合も全て入力）</t>
        </r>
      </text>
    </comment>
    <comment ref="B12" authorId="0" shapeId="0">
      <text>
        <r>
          <rPr>
            <sz val="9"/>
            <color indexed="81"/>
            <rFont val="MS P ゴシック"/>
            <family val="3"/>
            <charset val="128"/>
          </rPr>
          <t>施設名を入力</t>
        </r>
      </text>
    </comment>
    <comment ref="C12" authorId="0" shapeId="0">
      <text>
        <r>
          <rPr>
            <sz val="9"/>
            <color indexed="81"/>
            <rFont val="MS P ゴシック"/>
            <family val="3"/>
            <charset val="128"/>
          </rPr>
          <t>費用区分を選択</t>
        </r>
      </text>
    </comment>
    <comment ref="D12" authorId="0" shapeId="0">
      <text>
        <r>
          <rPr>
            <sz val="9"/>
            <color indexed="81"/>
            <rFont val="MS P ゴシック"/>
            <family val="3"/>
            <charset val="128"/>
          </rPr>
          <t>契約区分を選択</t>
        </r>
      </text>
    </comment>
    <comment ref="E12" authorId="0" shapeId="0">
      <text>
        <r>
          <rPr>
            <sz val="9"/>
            <color indexed="81"/>
            <rFont val="MS P ゴシック"/>
            <family val="3"/>
            <charset val="128"/>
          </rPr>
          <t>円単位で入力</t>
        </r>
      </text>
    </comment>
    <comment ref="F12" authorId="0" shapeId="0">
      <text>
        <r>
          <rPr>
            <sz val="9"/>
            <color indexed="81"/>
            <rFont val="MS P ゴシック"/>
            <family val="3"/>
            <charset val="128"/>
          </rPr>
          <t>円単位で入力</t>
        </r>
      </text>
    </comment>
    <comment ref="G12" authorId="0" shapeId="0">
      <text>
        <r>
          <rPr>
            <sz val="9"/>
            <color indexed="81"/>
            <rFont val="MS P ゴシック"/>
            <family val="3"/>
            <charset val="128"/>
          </rPr>
          <t>円単位で入力</t>
        </r>
      </text>
    </comment>
    <comment ref="H12" authorId="0" shapeId="0">
      <text>
        <r>
          <rPr>
            <sz val="9"/>
            <color indexed="81"/>
            <rFont val="MS P ゴシック"/>
            <family val="3"/>
            <charset val="128"/>
          </rPr>
          <t>円単位で入力</t>
        </r>
      </text>
    </comment>
    <comment ref="O12" authorId="0" shapeId="0">
      <text>
        <r>
          <rPr>
            <sz val="9"/>
            <color indexed="81"/>
            <rFont val="MS P ゴシック"/>
            <family val="3"/>
            <charset val="128"/>
          </rPr>
          <t>該当する場合入力（円単位）</t>
        </r>
      </text>
    </comment>
    <comment ref="Q12" authorId="0" shapeId="0">
      <text>
        <r>
          <rPr>
            <sz val="9"/>
            <color indexed="81"/>
            <rFont val="MS P ゴシック"/>
            <family val="3"/>
            <charset val="128"/>
          </rPr>
          <t>油種区分を選択</t>
        </r>
      </text>
    </comment>
    <comment ref="R12" authorId="0" shapeId="0">
      <text>
        <r>
          <rPr>
            <sz val="9"/>
            <color indexed="81"/>
            <rFont val="MS P ゴシック"/>
            <family val="3"/>
            <charset val="128"/>
          </rPr>
          <t>円単位で入力</t>
        </r>
      </text>
    </comment>
    <comment ref="B13" authorId="0" shapeId="0">
      <text>
        <r>
          <rPr>
            <sz val="9"/>
            <color indexed="81"/>
            <rFont val="MS P ゴシック"/>
            <family val="3"/>
            <charset val="128"/>
          </rPr>
          <t>施設名を入力</t>
        </r>
      </text>
    </comment>
    <comment ref="C13" authorId="0" shapeId="0">
      <text>
        <r>
          <rPr>
            <sz val="9"/>
            <color indexed="81"/>
            <rFont val="MS P ゴシック"/>
            <family val="3"/>
            <charset val="128"/>
          </rPr>
          <t>費用区分を選択</t>
        </r>
      </text>
    </comment>
    <comment ref="D13" authorId="0" shapeId="0">
      <text>
        <r>
          <rPr>
            <sz val="9"/>
            <color indexed="81"/>
            <rFont val="MS P ゴシック"/>
            <family val="3"/>
            <charset val="128"/>
          </rPr>
          <t>契約区分を選択</t>
        </r>
      </text>
    </comment>
    <comment ref="E13" authorId="0" shapeId="0">
      <text>
        <r>
          <rPr>
            <sz val="9"/>
            <color indexed="81"/>
            <rFont val="MS P ゴシック"/>
            <family val="3"/>
            <charset val="128"/>
          </rPr>
          <t>円単位で入力</t>
        </r>
      </text>
    </comment>
    <comment ref="F13" authorId="0" shapeId="0">
      <text>
        <r>
          <rPr>
            <sz val="9"/>
            <color indexed="81"/>
            <rFont val="MS P ゴシック"/>
            <family val="3"/>
            <charset val="128"/>
          </rPr>
          <t>円単位で入力</t>
        </r>
      </text>
    </comment>
    <comment ref="G13" authorId="0" shapeId="0">
      <text>
        <r>
          <rPr>
            <sz val="9"/>
            <color indexed="81"/>
            <rFont val="MS P ゴシック"/>
            <family val="3"/>
            <charset val="128"/>
          </rPr>
          <t>円単位で入力</t>
        </r>
      </text>
    </comment>
    <comment ref="H13" authorId="0" shapeId="0">
      <text>
        <r>
          <rPr>
            <sz val="9"/>
            <color indexed="81"/>
            <rFont val="MS P ゴシック"/>
            <family val="3"/>
            <charset val="128"/>
          </rPr>
          <t>円単位で入力</t>
        </r>
      </text>
    </comment>
    <comment ref="O13" authorId="0" shapeId="0">
      <text>
        <r>
          <rPr>
            <sz val="9"/>
            <color indexed="81"/>
            <rFont val="MS P ゴシック"/>
            <family val="3"/>
            <charset val="128"/>
          </rPr>
          <t>該当する場合入力（円単位）</t>
        </r>
      </text>
    </comment>
    <comment ref="Q13" authorId="0" shapeId="0">
      <text>
        <r>
          <rPr>
            <sz val="9"/>
            <color indexed="81"/>
            <rFont val="MS P ゴシック"/>
            <family val="3"/>
            <charset val="128"/>
          </rPr>
          <t>油種区分を選択</t>
        </r>
      </text>
    </comment>
    <comment ref="R13" authorId="0" shapeId="0">
      <text>
        <r>
          <rPr>
            <sz val="9"/>
            <color indexed="81"/>
            <rFont val="MS P ゴシック"/>
            <family val="3"/>
            <charset val="128"/>
          </rPr>
          <t>円単位で入力</t>
        </r>
      </text>
    </comment>
    <comment ref="B14" authorId="0" shapeId="0">
      <text>
        <r>
          <rPr>
            <sz val="9"/>
            <color indexed="81"/>
            <rFont val="MS P ゴシック"/>
            <family val="3"/>
            <charset val="128"/>
          </rPr>
          <t>施設名を入力</t>
        </r>
      </text>
    </comment>
    <comment ref="C14" authorId="0" shapeId="0">
      <text>
        <r>
          <rPr>
            <sz val="9"/>
            <color indexed="81"/>
            <rFont val="MS P ゴシック"/>
            <family val="3"/>
            <charset val="128"/>
          </rPr>
          <t>費用区分を選択</t>
        </r>
      </text>
    </comment>
    <comment ref="D14" authorId="0" shapeId="0">
      <text>
        <r>
          <rPr>
            <sz val="9"/>
            <color indexed="81"/>
            <rFont val="MS P ゴシック"/>
            <family val="3"/>
            <charset val="128"/>
          </rPr>
          <t>契約区分を選択</t>
        </r>
      </text>
    </comment>
    <comment ref="E14" authorId="0" shapeId="0">
      <text>
        <r>
          <rPr>
            <sz val="9"/>
            <color indexed="81"/>
            <rFont val="MS P ゴシック"/>
            <family val="3"/>
            <charset val="128"/>
          </rPr>
          <t>円単位で入力</t>
        </r>
      </text>
    </comment>
    <comment ref="F14" authorId="0" shapeId="0">
      <text>
        <r>
          <rPr>
            <sz val="9"/>
            <color indexed="81"/>
            <rFont val="MS P ゴシック"/>
            <family val="3"/>
            <charset val="128"/>
          </rPr>
          <t>円単位で入力</t>
        </r>
      </text>
    </comment>
    <comment ref="G14" authorId="0" shapeId="0">
      <text>
        <r>
          <rPr>
            <sz val="9"/>
            <color indexed="81"/>
            <rFont val="MS P ゴシック"/>
            <family val="3"/>
            <charset val="128"/>
          </rPr>
          <t>円単位で入力</t>
        </r>
      </text>
    </comment>
    <comment ref="H14" authorId="0" shapeId="0">
      <text>
        <r>
          <rPr>
            <sz val="9"/>
            <color indexed="81"/>
            <rFont val="MS P ゴシック"/>
            <family val="3"/>
            <charset val="128"/>
          </rPr>
          <t>円単位で入力</t>
        </r>
      </text>
    </comment>
    <comment ref="O14" authorId="0" shapeId="0">
      <text>
        <r>
          <rPr>
            <sz val="9"/>
            <color indexed="81"/>
            <rFont val="MS P ゴシック"/>
            <family val="3"/>
            <charset val="128"/>
          </rPr>
          <t>該当する場合入力（円単位）</t>
        </r>
      </text>
    </comment>
    <comment ref="Q14" authorId="0" shapeId="0">
      <text>
        <r>
          <rPr>
            <sz val="9"/>
            <color indexed="81"/>
            <rFont val="MS P ゴシック"/>
            <family val="3"/>
            <charset val="128"/>
          </rPr>
          <t>油種区分を選択</t>
        </r>
      </text>
    </comment>
    <comment ref="R14" authorId="0" shapeId="0">
      <text>
        <r>
          <rPr>
            <sz val="9"/>
            <color indexed="81"/>
            <rFont val="MS P ゴシック"/>
            <family val="3"/>
            <charset val="128"/>
          </rPr>
          <t>円単位で入力</t>
        </r>
      </text>
    </comment>
    <comment ref="B15" authorId="0" shapeId="0">
      <text>
        <r>
          <rPr>
            <sz val="9"/>
            <color indexed="81"/>
            <rFont val="MS P ゴシック"/>
            <family val="3"/>
            <charset val="128"/>
          </rPr>
          <t>施設名を入力</t>
        </r>
      </text>
    </comment>
    <comment ref="C15" authorId="0" shapeId="0">
      <text>
        <r>
          <rPr>
            <sz val="9"/>
            <color indexed="81"/>
            <rFont val="MS P ゴシック"/>
            <family val="3"/>
            <charset val="128"/>
          </rPr>
          <t>費用区分を選択</t>
        </r>
      </text>
    </comment>
    <comment ref="D15" authorId="0" shapeId="0">
      <text>
        <r>
          <rPr>
            <sz val="9"/>
            <color indexed="81"/>
            <rFont val="MS P ゴシック"/>
            <family val="3"/>
            <charset val="128"/>
          </rPr>
          <t>契約区分を選択</t>
        </r>
      </text>
    </comment>
    <comment ref="E15" authorId="0" shapeId="0">
      <text>
        <r>
          <rPr>
            <sz val="9"/>
            <color indexed="81"/>
            <rFont val="MS P ゴシック"/>
            <family val="3"/>
            <charset val="128"/>
          </rPr>
          <t>円単位で入力</t>
        </r>
      </text>
    </comment>
    <comment ref="F15" authorId="0" shapeId="0">
      <text>
        <r>
          <rPr>
            <sz val="9"/>
            <color indexed="81"/>
            <rFont val="MS P ゴシック"/>
            <family val="3"/>
            <charset val="128"/>
          </rPr>
          <t>円単位で入力</t>
        </r>
      </text>
    </comment>
    <comment ref="G15" authorId="0" shapeId="0">
      <text>
        <r>
          <rPr>
            <sz val="9"/>
            <color indexed="81"/>
            <rFont val="MS P ゴシック"/>
            <family val="3"/>
            <charset val="128"/>
          </rPr>
          <t>円単位で入力</t>
        </r>
      </text>
    </comment>
    <comment ref="H15" authorId="0" shapeId="0">
      <text>
        <r>
          <rPr>
            <sz val="9"/>
            <color indexed="81"/>
            <rFont val="MS P ゴシック"/>
            <family val="3"/>
            <charset val="128"/>
          </rPr>
          <t>円単位で入力</t>
        </r>
      </text>
    </comment>
    <comment ref="O15" authorId="0" shapeId="0">
      <text>
        <r>
          <rPr>
            <sz val="9"/>
            <color indexed="81"/>
            <rFont val="MS P ゴシック"/>
            <family val="3"/>
            <charset val="128"/>
          </rPr>
          <t>該当する場合入力（円単位）</t>
        </r>
      </text>
    </comment>
    <comment ref="Q15" authorId="0" shapeId="0">
      <text>
        <r>
          <rPr>
            <sz val="9"/>
            <color indexed="81"/>
            <rFont val="MS P ゴシック"/>
            <family val="3"/>
            <charset val="128"/>
          </rPr>
          <t>油種区分を選択</t>
        </r>
      </text>
    </comment>
    <comment ref="R15" authorId="0" shapeId="0">
      <text>
        <r>
          <rPr>
            <sz val="9"/>
            <color indexed="81"/>
            <rFont val="MS P ゴシック"/>
            <family val="3"/>
            <charset val="128"/>
          </rPr>
          <t>円単位で入力</t>
        </r>
      </text>
    </comment>
    <comment ref="B16" authorId="0" shapeId="0">
      <text>
        <r>
          <rPr>
            <sz val="9"/>
            <color indexed="81"/>
            <rFont val="MS P ゴシック"/>
            <family val="3"/>
            <charset val="128"/>
          </rPr>
          <t>施設名を入力</t>
        </r>
      </text>
    </comment>
    <comment ref="C16" authorId="0" shapeId="0">
      <text>
        <r>
          <rPr>
            <sz val="9"/>
            <color indexed="81"/>
            <rFont val="MS P ゴシック"/>
            <family val="3"/>
            <charset val="128"/>
          </rPr>
          <t>費用区分を選択</t>
        </r>
      </text>
    </comment>
    <comment ref="D16" authorId="0" shapeId="0">
      <text>
        <r>
          <rPr>
            <sz val="9"/>
            <color indexed="81"/>
            <rFont val="MS P ゴシック"/>
            <family val="3"/>
            <charset val="128"/>
          </rPr>
          <t>契約区分を選択</t>
        </r>
      </text>
    </comment>
    <comment ref="E16" authorId="0" shapeId="0">
      <text>
        <r>
          <rPr>
            <sz val="9"/>
            <color indexed="81"/>
            <rFont val="MS P ゴシック"/>
            <family val="3"/>
            <charset val="128"/>
          </rPr>
          <t>円単位で入力</t>
        </r>
      </text>
    </comment>
    <comment ref="F16" authorId="0" shapeId="0">
      <text>
        <r>
          <rPr>
            <sz val="9"/>
            <color indexed="81"/>
            <rFont val="MS P ゴシック"/>
            <family val="3"/>
            <charset val="128"/>
          </rPr>
          <t>円単位で入力</t>
        </r>
      </text>
    </comment>
    <comment ref="G16" authorId="0" shapeId="0">
      <text>
        <r>
          <rPr>
            <sz val="9"/>
            <color indexed="81"/>
            <rFont val="MS P ゴシック"/>
            <family val="3"/>
            <charset val="128"/>
          </rPr>
          <t>円単位で入力</t>
        </r>
      </text>
    </comment>
    <comment ref="H16" authorId="0" shapeId="0">
      <text>
        <r>
          <rPr>
            <sz val="9"/>
            <color indexed="81"/>
            <rFont val="MS P ゴシック"/>
            <family val="3"/>
            <charset val="128"/>
          </rPr>
          <t>円単位で入力</t>
        </r>
      </text>
    </comment>
    <comment ref="O16" authorId="0" shapeId="0">
      <text>
        <r>
          <rPr>
            <sz val="9"/>
            <color indexed="81"/>
            <rFont val="MS P ゴシック"/>
            <family val="3"/>
            <charset val="128"/>
          </rPr>
          <t>該当する場合入力（円単位）</t>
        </r>
      </text>
    </comment>
    <comment ref="Q16" authorId="0" shapeId="0">
      <text>
        <r>
          <rPr>
            <sz val="9"/>
            <color indexed="81"/>
            <rFont val="MS P ゴシック"/>
            <family val="3"/>
            <charset val="128"/>
          </rPr>
          <t>油種区分を選択</t>
        </r>
      </text>
    </comment>
    <comment ref="R16" authorId="0" shapeId="0">
      <text>
        <r>
          <rPr>
            <sz val="9"/>
            <color indexed="81"/>
            <rFont val="MS P ゴシック"/>
            <family val="3"/>
            <charset val="128"/>
          </rPr>
          <t>円単位で入力</t>
        </r>
      </text>
    </comment>
    <comment ref="AH16" authorId="1" shapeId="0">
      <text>
        <r>
          <rPr>
            <sz val="9"/>
            <color indexed="81"/>
            <rFont val="MS P ゴシック"/>
            <family val="3"/>
            <charset val="128"/>
          </rPr>
          <t>①コロナ交付金なし</t>
        </r>
      </text>
    </comment>
    <comment ref="B17" authorId="0" shapeId="0">
      <text>
        <r>
          <rPr>
            <sz val="9"/>
            <color indexed="81"/>
            <rFont val="MS P ゴシック"/>
            <family val="3"/>
            <charset val="128"/>
          </rPr>
          <t>施設名を入力</t>
        </r>
      </text>
    </comment>
    <comment ref="C17" authorId="0" shapeId="0">
      <text>
        <r>
          <rPr>
            <sz val="9"/>
            <color indexed="81"/>
            <rFont val="MS P ゴシック"/>
            <family val="3"/>
            <charset val="128"/>
          </rPr>
          <t>費用区分を選択</t>
        </r>
      </text>
    </comment>
    <comment ref="D17" authorId="0" shapeId="0">
      <text>
        <r>
          <rPr>
            <sz val="9"/>
            <color indexed="81"/>
            <rFont val="MS P ゴシック"/>
            <family val="3"/>
            <charset val="128"/>
          </rPr>
          <t>契約区分を選択</t>
        </r>
      </text>
    </comment>
    <comment ref="E17" authorId="0" shapeId="0">
      <text>
        <r>
          <rPr>
            <sz val="9"/>
            <color indexed="81"/>
            <rFont val="MS P ゴシック"/>
            <family val="3"/>
            <charset val="128"/>
          </rPr>
          <t>円単位で入力</t>
        </r>
      </text>
    </comment>
    <comment ref="F17" authorId="0" shapeId="0">
      <text>
        <r>
          <rPr>
            <sz val="9"/>
            <color indexed="81"/>
            <rFont val="MS P ゴシック"/>
            <family val="3"/>
            <charset val="128"/>
          </rPr>
          <t>円単位で入力</t>
        </r>
      </text>
    </comment>
    <comment ref="G17" authorId="0" shapeId="0">
      <text>
        <r>
          <rPr>
            <sz val="9"/>
            <color indexed="81"/>
            <rFont val="MS P ゴシック"/>
            <family val="3"/>
            <charset val="128"/>
          </rPr>
          <t>円単位で入力</t>
        </r>
      </text>
    </comment>
    <comment ref="H17" authorId="0" shapeId="0">
      <text>
        <r>
          <rPr>
            <sz val="9"/>
            <color indexed="81"/>
            <rFont val="MS P ゴシック"/>
            <family val="3"/>
            <charset val="128"/>
          </rPr>
          <t>円単位で入力</t>
        </r>
      </text>
    </comment>
    <comment ref="O17" authorId="0" shapeId="0">
      <text>
        <r>
          <rPr>
            <sz val="9"/>
            <color indexed="81"/>
            <rFont val="MS P ゴシック"/>
            <family val="3"/>
            <charset val="128"/>
          </rPr>
          <t>該当する場合入力（円単位）</t>
        </r>
      </text>
    </comment>
    <comment ref="Q17" authorId="0" shapeId="0">
      <text>
        <r>
          <rPr>
            <sz val="9"/>
            <color indexed="81"/>
            <rFont val="MS P ゴシック"/>
            <family val="3"/>
            <charset val="128"/>
          </rPr>
          <t>油種区分を選択</t>
        </r>
      </text>
    </comment>
    <comment ref="R17" authorId="0" shapeId="0">
      <text>
        <r>
          <rPr>
            <sz val="9"/>
            <color indexed="81"/>
            <rFont val="MS P ゴシック"/>
            <family val="3"/>
            <charset val="128"/>
          </rPr>
          <t>円単位で入力</t>
        </r>
      </text>
    </comment>
    <comment ref="AH17" authorId="1" shapeId="0">
      <text>
        <r>
          <rPr>
            <sz val="9"/>
            <color indexed="81"/>
            <rFont val="MS P ゴシック"/>
            <family val="3"/>
            <charset val="128"/>
          </rPr>
          <t>②コロナ交付金を活用（高騰分の何割か）</t>
        </r>
      </text>
    </comment>
    <comment ref="B18" authorId="0" shapeId="0">
      <text>
        <r>
          <rPr>
            <sz val="9"/>
            <color indexed="81"/>
            <rFont val="MS P ゴシック"/>
            <family val="3"/>
            <charset val="128"/>
          </rPr>
          <t>施設名を入力</t>
        </r>
      </text>
    </comment>
    <comment ref="C18" authorId="0" shapeId="0">
      <text>
        <r>
          <rPr>
            <sz val="9"/>
            <color indexed="81"/>
            <rFont val="MS P ゴシック"/>
            <family val="3"/>
            <charset val="128"/>
          </rPr>
          <t>費用区分を選択</t>
        </r>
      </text>
    </comment>
    <comment ref="D18" authorId="0" shapeId="0">
      <text>
        <r>
          <rPr>
            <sz val="9"/>
            <color indexed="81"/>
            <rFont val="MS P ゴシック"/>
            <family val="3"/>
            <charset val="128"/>
          </rPr>
          <t>契約区分を選択</t>
        </r>
      </text>
    </comment>
    <comment ref="E18" authorId="0" shapeId="0">
      <text>
        <r>
          <rPr>
            <sz val="9"/>
            <color indexed="81"/>
            <rFont val="MS P ゴシック"/>
            <family val="3"/>
            <charset val="128"/>
          </rPr>
          <t>円単位で入力</t>
        </r>
      </text>
    </comment>
    <comment ref="F18" authorId="0" shapeId="0">
      <text>
        <r>
          <rPr>
            <sz val="9"/>
            <color indexed="81"/>
            <rFont val="MS P ゴシック"/>
            <family val="3"/>
            <charset val="128"/>
          </rPr>
          <t>円単位で入力</t>
        </r>
      </text>
    </comment>
    <comment ref="G18" authorId="0" shapeId="0">
      <text>
        <r>
          <rPr>
            <sz val="9"/>
            <color indexed="81"/>
            <rFont val="MS P ゴシック"/>
            <family val="3"/>
            <charset val="128"/>
          </rPr>
          <t>円単位で入力</t>
        </r>
      </text>
    </comment>
    <comment ref="H18" authorId="0" shapeId="0">
      <text>
        <r>
          <rPr>
            <sz val="9"/>
            <color indexed="81"/>
            <rFont val="MS P ゴシック"/>
            <family val="3"/>
            <charset val="128"/>
          </rPr>
          <t>円単位で入力</t>
        </r>
      </text>
    </comment>
    <comment ref="O18" authorId="0" shapeId="0">
      <text>
        <r>
          <rPr>
            <sz val="9"/>
            <color indexed="81"/>
            <rFont val="MS P ゴシック"/>
            <family val="3"/>
            <charset val="128"/>
          </rPr>
          <t>該当する場合入力（円単位）</t>
        </r>
      </text>
    </comment>
    <comment ref="Q18" authorId="0" shapeId="0">
      <text>
        <r>
          <rPr>
            <sz val="9"/>
            <color indexed="81"/>
            <rFont val="MS P ゴシック"/>
            <family val="3"/>
            <charset val="128"/>
          </rPr>
          <t>油種区分を選択</t>
        </r>
      </text>
    </comment>
    <comment ref="R18" authorId="0" shapeId="0">
      <text>
        <r>
          <rPr>
            <sz val="9"/>
            <color indexed="81"/>
            <rFont val="MS P ゴシック"/>
            <family val="3"/>
            <charset val="128"/>
          </rPr>
          <t>円単位で入力</t>
        </r>
      </text>
    </comment>
    <comment ref="AH18" authorId="1" shapeId="0">
      <text>
        <r>
          <rPr>
            <sz val="9"/>
            <color indexed="81"/>
            <rFont val="MS P ゴシック"/>
            <family val="3"/>
            <charset val="128"/>
          </rPr>
          <t>③コロナ交付金を活用（高騰分満額）</t>
        </r>
      </text>
    </comment>
    <comment ref="B19" authorId="0" shapeId="0">
      <text>
        <r>
          <rPr>
            <sz val="9"/>
            <color indexed="81"/>
            <rFont val="MS P ゴシック"/>
            <family val="3"/>
            <charset val="128"/>
          </rPr>
          <t>施設名を入力</t>
        </r>
      </text>
    </comment>
    <comment ref="C19" authorId="0" shapeId="0">
      <text>
        <r>
          <rPr>
            <sz val="9"/>
            <color indexed="81"/>
            <rFont val="MS P ゴシック"/>
            <family val="3"/>
            <charset val="128"/>
          </rPr>
          <t>費用区分を選択</t>
        </r>
      </text>
    </comment>
    <comment ref="D19" authorId="0" shapeId="0">
      <text>
        <r>
          <rPr>
            <sz val="9"/>
            <color indexed="81"/>
            <rFont val="MS P ゴシック"/>
            <family val="3"/>
            <charset val="128"/>
          </rPr>
          <t>契約区分を選択</t>
        </r>
      </text>
    </comment>
    <comment ref="E19" authorId="0" shapeId="0">
      <text>
        <r>
          <rPr>
            <sz val="9"/>
            <color indexed="81"/>
            <rFont val="MS P ゴシック"/>
            <family val="3"/>
            <charset val="128"/>
          </rPr>
          <t>円単位で入力</t>
        </r>
      </text>
    </comment>
    <comment ref="F19" authorId="0" shapeId="0">
      <text>
        <r>
          <rPr>
            <sz val="9"/>
            <color indexed="81"/>
            <rFont val="MS P ゴシック"/>
            <family val="3"/>
            <charset val="128"/>
          </rPr>
          <t>円単位で入力</t>
        </r>
      </text>
    </comment>
    <comment ref="G19" authorId="0" shapeId="0">
      <text>
        <r>
          <rPr>
            <sz val="9"/>
            <color indexed="81"/>
            <rFont val="MS P ゴシック"/>
            <family val="3"/>
            <charset val="128"/>
          </rPr>
          <t>円単位で入力</t>
        </r>
      </text>
    </comment>
    <comment ref="H19" authorId="0" shapeId="0">
      <text>
        <r>
          <rPr>
            <sz val="9"/>
            <color indexed="81"/>
            <rFont val="MS P ゴシック"/>
            <family val="3"/>
            <charset val="128"/>
          </rPr>
          <t>円単位で入力</t>
        </r>
      </text>
    </comment>
    <comment ref="O19" authorId="0" shapeId="0">
      <text>
        <r>
          <rPr>
            <sz val="9"/>
            <color indexed="81"/>
            <rFont val="MS P ゴシック"/>
            <family val="3"/>
            <charset val="128"/>
          </rPr>
          <t>該当する場合入力（円単位）</t>
        </r>
      </text>
    </comment>
    <comment ref="Q19" authorId="0" shapeId="0">
      <text>
        <r>
          <rPr>
            <sz val="9"/>
            <color indexed="81"/>
            <rFont val="MS P ゴシック"/>
            <family val="3"/>
            <charset val="128"/>
          </rPr>
          <t>油種区分を選択</t>
        </r>
      </text>
    </comment>
    <comment ref="R19" authorId="0" shapeId="0">
      <text>
        <r>
          <rPr>
            <sz val="9"/>
            <color indexed="81"/>
            <rFont val="MS P ゴシック"/>
            <family val="3"/>
            <charset val="128"/>
          </rPr>
          <t>円単位で入力</t>
        </r>
      </text>
    </comment>
    <comment ref="B20" authorId="0" shapeId="0">
      <text>
        <r>
          <rPr>
            <sz val="9"/>
            <color indexed="81"/>
            <rFont val="MS P ゴシック"/>
            <family val="3"/>
            <charset val="128"/>
          </rPr>
          <t>施設名を入力</t>
        </r>
      </text>
    </comment>
    <comment ref="C20" authorId="0" shapeId="0">
      <text>
        <r>
          <rPr>
            <sz val="9"/>
            <color indexed="81"/>
            <rFont val="MS P ゴシック"/>
            <family val="3"/>
            <charset val="128"/>
          </rPr>
          <t>費用区分を選択</t>
        </r>
      </text>
    </comment>
    <comment ref="D20" authorId="0" shapeId="0">
      <text>
        <r>
          <rPr>
            <sz val="9"/>
            <color indexed="81"/>
            <rFont val="MS P ゴシック"/>
            <family val="3"/>
            <charset val="128"/>
          </rPr>
          <t>契約区分を選択</t>
        </r>
      </text>
    </comment>
    <comment ref="E20" authorId="0" shapeId="0">
      <text>
        <r>
          <rPr>
            <sz val="9"/>
            <color indexed="81"/>
            <rFont val="MS P ゴシック"/>
            <family val="3"/>
            <charset val="128"/>
          </rPr>
          <t>円単位で入力</t>
        </r>
      </text>
    </comment>
    <comment ref="F20" authorId="0" shapeId="0">
      <text>
        <r>
          <rPr>
            <sz val="9"/>
            <color indexed="81"/>
            <rFont val="MS P ゴシック"/>
            <family val="3"/>
            <charset val="128"/>
          </rPr>
          <t>円単位で入力</t>
        </r>
      </text>
    </comment>
    <comment ref="G20" authorId="0" shapeId="0">
      <text>
        <r>
          <rPr>
            <sz val="9"/>
            <color indexed="81"/>
            <rFont val="MS P ゴシック"/>
            <family val="3"/>
            <charset val="128"/>
          </rPr>
          <t>円単位で入力</t>
        </r>
      </text>
    </comment>
    <comment ref="H20" authorId="0" shapeId="0">
      <text>
        <r>
          <rPr>
            <sz val="9"/>
            <color indexed="81"/>
            <rFont val="MS P ゴシック"/>
            <family val="3"/>
            <charset val="128"/>
          </rPr>
          <t>円単位で入力</t>
        </r>
      </text>
    </comment>
    <comment ref="O20" authorId="0" shapeId="0">
      <text>
        <r>
          <rPr>
            <sz val="9"/>
            <color indexed="81"/>
            <rFont val="MS P ゴシック"/>
            <family val="3"/>
            <charset val="128"/>
          </rPr>
          <t>該当する場合入力（円単位）</t>
        </r>
      </text>
    </comment>
    <comment ref="Q20" authorId="0" shapeId="0">
      <text>
        <r>
          <rPr>
            <sz val="9"/>
            <color indexed="81"/>
            <rFont val="MS P ゴシック"/>
            <family val="3"/>
            <charset val="128"/>
          </rPr>
          <t>油種区分を選択</t>
        </r>
      </text>
    </comment>
    <comment ref="R20" authorId="0" shapeId="0">
      <text>
        <r>
          <rPr>
            <sz val="9"/>
            <color indexed="81"/>
            <rFont val="MS P ゴシック"/>
            <family val="3"/>
            <charset val="128"/>
          </rPr>
          <t>円単位で入力</t>
        </r>
      </text>
    </comment>
    <comment ref="B21" authorId="0" shapeId="0">
      <text>
        <r>
          <rPr>
            <sz val="9"/>
            <color indexed="81"/>
            <rFont val="MS P ゴシック"/>
            <family val="3"/>
            <charset val="128"/>
          </rPr>
          <t>施設名を入力</t>
        </r>
      </text>
    </comment>
    <comment ref="C21" authorId="0" shapeId="0">
      <text>
        <r>
          <rPr>
            <sz val="9"/>
            <color indexed="81"/>
            <rFont val="MS P ゴシック"/>
            <family val="3"/>
            <charset val="128"/>
          </rPr>
          <t>費用区分を選択</t>
        </r>
      </text>
    </comment>
    <comment ref="D21" authorId="0" shapeId="0">
      <text>
        <r>
          <rPr>
            <sz val="9"/>
            <color indexed="81"/>
            <rFont val="MS P ゴシック"/>
            <family val="3"/>
            <charset val="128"/>
          </rPr>
          <t>契約区分を選択</t>
        </r>
      </text>
    </comment>
    <comment ref="E21" authorId="0" shapeId="0">
      <text>
        <r>
          <rPr>
            <sz val="9"/>
            <color indexed="81"/>
            <rFont val="MS P ゴシック"/>
            <family val="3"/>
            <charset val="128"/>
          </rPr>
          <t>円単位で入力</t>
        </r>
      </text>
    </comment>
    <comment ref="F21" authorId="0" shapeId="0">
      <text>
        <r>
          <rPr>
            <sz val="9"/>
            <color indexed="81"/>
            <rFont val="MS P ゴシック"/>
            <family val="3"/>
            <charset val="128"/>
          </rPr>
          <t>円単位で入力</t>
        </r>
      </text>
    </comment>
    <comment ref="G21" authorId="0" shapeId="0">
      <text>
        <r>
          <rPr>
            <sz val="9"/>
            <color indexed="81"/>
            <rFont val="MS P ゴシック"/>
            <family val="3"/>
            <charset val="128"/>
          </rPr>
          <t>円単位で入力</t>
        </r>
      </text>
    </comment>
    <comment ref="H21" authorId="0" shapeId="0">
      <text>
        <r>
          <rPr>
            <sz val="9"/>
            <color indexed="81"/>
            <rFont val="MS P ゴシック"/>
            <family val="3"/>
            <charset val="128"/>
          </rPr>
          <t>円単位で入力</t>
        </r>
      </text>
    </comment>
    <comment ref="O21" authorId="0" shapeId="0">
      <text>
        <r>
          <rPr>
            <sz val="9"/>
            <color indexed="81"/>
            <rFont val="MS P ゴシック"/>
            <family val="3"/>
            <charset val="128"/>
          </rPr>
          <t>該当する場合入力（円単位）</t>
        </r>
      </text>
    </comment>
    <comment ref="Q21" authorId="0" shapeId="0">
      <text>
        <r>
          <rPr>
            <sz val="9"/>
            <color indexed="81"/>
            <rFont val="MS P ゴシック"/>
            <family val="3"/>
            <charset val="128"/>
          </rPr>
          <t>油種区分を選択</t>
        </r>
      </text>
    </comment>
    <comment ref="R21" authorId="0" shapeId="0">
      <text>
        <r>
          <rPr>
            <sz val="9"/>
            <color indexed="81"/>
            <rFont val="MS P ゴシック"/>
            <family val="3"/>
            <charset val="128"/>
          </rPr>
          <t>円単位で入力</t>
        </r>
      </text>
    </comment>
    <comment ref="B22" authorId="0" shapeId="0">
      <text>
        <r>
          <rPr>
            <sz val="9"/>
            <color indexed="81"/>
            <rFont val="MS P ゴシック"/>
            <family val="3"/>
            <charset val="128"/>
          </rPr>
          <t>施設名を入力</t>
        </r>
      </text>
    </comment>
    <comment ref="C22" authorId="0" shapeId="0">
      <text>
        <r>
          <rPr>
            <sz val="9"/>
            <color indexed="81"/>
            <rFont val="MS P ゴシック"/>
            <family val="3"/>
            <charset val="128"/>
          </rPr>
          <t>費用区分を選択</t>
        </r>
      </text>
    </comment>
    <comment ref="D22" authorId="0" shapeId="0">
      <text>
        <r>
          <rPr>
            <sz val="9"/>
            <color indexed="81"/>
            <rFont val="MS P ゴシック"/>
            <family val="3"/>
            <charset val="128"/>
          </rPr>
          <t>契約区分を選択</t>
        </r>
      </text>
    </comment>
    <comment ref="E22" authorId="0" shapeId="0">
      <text>
        <r>
          <rPr>
            <sz val="9"/>
            <color indexed="81"/>
            <rFont val="MS P ゴシック"/>
            <family val="3"/>
            <charset val="128"/>
          </rPr>
          <t>円単位で入力</t>
        </r>
      </text>
    </comment>
    <comment ref="F22" authorId="0" shapeId="0">
      <text>
        <r>
          <rPr>
            <sz val="9"/>
            <color indexed="81"/>
            <rFont val="MS P ゴシック"/>
            <family val="3"/>
            <charset val="128"/>
          </rPr>
          <t>円単位で入力</t>
        </r>
      </text>
    </comment>
    <comment ref="G22" authorId="0" shapeId="0">
      <text>
        <r>
          <rPr>
            <sz val="9"/>
            <color indexed="81"/>
            <rFont val="MS P ゴシック"/>
            <family val="3"/>
            <charset val="128"/>
          </rPr>
          <t>円単位で入力</t>
        </r>
      </text>
    </comment>
    <comment ref="H22" authorId="0" shapeId="0">
      <text>
        <r>
          <rPr>
            <sz val="9"/>
            <color indexed="81"/>
            <rFont val="MS P ゴシック"/>
            <family val="3"/>
            <charset val="128"/>
          </rPr>
          <t>円単位で入力</t>
        </r>
      </text>
    </comment>
    <comment ref="O22" authorId="0" shapeId="0">
      <text>
        <r>
          <rPr>
            <sz val="9"/>
            <color indexed="81"/>
            <rFont val="MS P ゴシック"/>
            <family val="3"/>
            <charset val="128"/>
          </rPr>
          <t>該当する場合入力（円単位）</t>
        </r>
      </text>
    </comment>
    <comment ref="Q22" authorId="0" shapeId="0">
      <text>
        <r>
          <rPr>
            <sz val="9"/>
            <color indexed="81"/>
            <rFont val="MS P ゴシック"/>
            <family val="3"/>
            <charset val="128"/>
          </rPr>
          <t>油種区分を選択</t>
        </r>
      </text>
    </comment>
    <comment ref="R22" authorId="0" shapeId="0">
      <text>
        <r>
          <rPr>
            <sz val="9"/>
            <color indexed="81"/>
            <rFont val="MS P ゴシック"/>
            <family val="3"/>
            <charset val="128"/>
          </rPr>
          <t>円単位で入力</t>
        </r>
      </text>
    </comment>
    <comment ref="B23" authorId="0" shapeId="0">
      <text>
        <r>
          <rPr>
            <sz val="9"/>
            <color indexed="81"/>
            <rFont val="MS P ゴシック"/>
            <family val="3"/>
            <charset val="128"/>
          </rPr>
          <t>施設名を入力</t>
        </r>
      </text>
    </comment>
    <comment ref="C23" authorId="0" shapeId="0">
      <text>
        <r>
          <rPr>
            <sz val="9"/>
            <color indexed="81"/>
            <rFont val="MS P ゴシック"/>
            <family val="3"/>
            <charset val="128"/>
          </rPr>
          <t>費用区分を選択</t>
        </r>
      </text>
    </comment>
    <comment ref="D23" authorId="0" shapeId="0">
      <text>
        <r>
          <rPr>
            <sz val="9"/>
            <color indexed="81"/>
            <rFont val="MS P ゴシック"/>
            <family val="3"/>
            <charset val="128"/>
          </rPr>
          <t>契約区分を選択</t>
        </r>
      </text>
    </comment>
    <comment ref="E23" authorId="0" shapeId="0">
      <text>
        <r>
          <rPr>
            <sz val="9"/>
            <color indexed="81"/>
            <rFont val="MS P ゴシック"/>
            <family val="3"/>
            <charset val="128"/>
          </rPr>
          <t>円単位で入力</t>
        </r>
      </text>
    </comment>
    <comment ref="F23" authorId="0" shapeId="0">
      <text>
        <r>
          <rPr>
            <sz val="9"/>
            <color indexed="81"/>
            <rFont val="MS P ゴシック"/>
            <family val="3"/>
            <charset val="128"/>
          </rPr>
          <t>円単位で入力</t>
        </r>
      </text>
    </comment>
    <comment ref="G23" authorId="0" shapeId="0">
      <text>
        <r>
          <rPr>
            <sz val="9"/>
            <color indexed="81"/>
            <rFont val="MS P ゴシック"/>
            <family val="3"/>
            <charset val="128"/>
          </rPr>
          <t>円単位で入力</t>
        </r>
      </text>
    </comment>
    <comment ref="H23" authorId="0" shapeId="0">
      <text>
        <r>
          <rPr>
            <sz val="9"/>
            <color indexed="81"/>
            <rFont val="MS P ゴシック"/>
            <family val="3"/>
            <charset val="128"/>
          </rPr>
          <t>円単位で入力</t>
        </r>
      </text>
    </comment>
    <comment ref="O23" authorId="0" shapeId="0">
      <text>
        <r>
          <rPr>
            <sz val="9"/>
            <color indexed="81"/>
            <rFont val="MS P ゴシック"/>
            <family val="3"/>
            <charset val="128"/>
          </rPr>
          <t>該当する場合入力（円単位）</t>
        </r>
      </text>
    </comment>
    <comment ref="Q23" authorId="0" shapeId="0">
      <text>
        <r>
          <rPr>
            <sz val="9"/>
            <color indexed="81"/>
            <rFont val="MS P ゴシック"/>
            <family val="3"/>
            <charset val="128"/>
          </rPr>
          <t>油種区分を選択</t>
        </r>
      </text>
    </comment>
    <comment ref="R23" authorId="0" shapeId="0">
      <text>
        <r>
          <rPr>
            <sz val="9"/>
            <color indexed="81"/>
            <rFont val="MS P ゴシック"/>
            <family val="3"/>
            <charset val="128"/>
          </rPr>
          <t>円単位で入力</t>
        </r>
      </text>
    </comment>
    <comment ref="B24" authorId="0" shapeId="0">
      <text>
        <r>
          <rPr>
            <sz val="9"/>
            <color indexed="81"/>
            <rFont val="MS P ゴシック"/>
            <family val="3"/>
            <charset val="128"/>
          </rPr>
          <t>施設名を入力</t>
        </r>
      </text>
    </comment>
    <comment ref="C24" authorId="0" shapeId="0">
      <text>
        <r>
          <rPr>
            <sz val="9"/>
            <color indexed="81"/>
            <rFont val="MS P ゴシック"/>
            <family val="3"/>
            <charset val="128"/>
          </rPr>
          <t>費用区分を選択</t>
        </r>
      </text>
    </comment>
    <comment ref="D24" authorId="0" shapeId="0">
      <text>
        <r>
          <rPr>
            <sz val="9"/>
            <color indexed="81"/>
            <rFont val="MS P ゴシック"/>
            <family val="3"/>
            <charset val="128"/>
          </rPr>
          <t>契約区分を選択</t>
        </r>
      </text>
    </comment>
    <comment ref="E24" authorId="0" shapeId="0">
      <text>
        <r>
          <rPr>
            <sz val="9"/>
            <color indexed="81"/>
            <rFont val="MS P ゴシック"/>
            <family val="3"/>
            <charset val="128"/>
          </rPr>
          <t>円単位で入力</t>
        </r>
      </text>
    </comment>
    <comment ref="F24" authorId="0" shapeId="0">
      <text>
        <r>
          <rPr>
            <sz val="9"/>
            <color indexed="81"/>
            <rFont val="MS P ゴシック"/>
            <family val="3"/>
            <charset val="128"/>
          </rPr>
          <t>円単位で入力</t>
        </r>
      </text>
    </comment>
    <comment ref="G24" authorId="0" shapeId="0">
      <text>
        <r>
          <rPr>
            <sz val="9"/>
            <color indexed="81"/>
            <rFont val="MS P ゴシック"/>
            <family val="3"/>
            <charset val="128"/>
          </rPr>
          <t>円単位で入力</t>
        </r>
      </text>
    </comment>
    <comment ref="H24" authorId="0" shapeId="0">
      <text>
        <r>
          <rPr>
            <sz val="9"/>
            <color indexed="81"/>
            <rFont val="MS P ゴシック"/>
            <family val="3"/>
            <charset val="128"/>
          </rPr>
          <t>円単位で入力</t>
        </r>
      </text>
    </comment>
    <comment ref="O24" authorId="0" shapeId="0">
      <text>
        <r>
          <rPr>
            <sz val="9"/>
            <color indexed="81"/>
            <rFont val="MS P ゴシック"/>
            <family val="3"/>
            <charset val="128"/>
          </rPr>
          <t>該当する場合入力（円単位）</t>
        </r>
      </text>
    </comment>
    <comment ref="Q24" authorId="0" shapeId="0">
      <text>
        <r>
          <rPr>
            <sz val="9"/>
            <color indexed="81"/>
            <rFont val="MS P ゴシック"/>
            <family val="3"/>
            <charset val="128"/>
          </rPr>
          <t>油種区分を選択</t>
        </r>
      </text>
    </comment>
    <comment ref="R24" authorId="0" shapeId="0">
      <text>
        <r>
          <rPr>
            <sz val="9"/>
            <color indexed="81"/>
            <rFont val="MS P ゴシック"/>
            <family val="3"/>
            <charset val="128"/>
          </rPr>
          <t>円単位で入力</t>
        </r>
      </text>
    </comment>
    <comment ref="B25" authorId="0" shapeId="0">
      <text>
        <r>
          <rPr>
            <sz val="9"/>
            <color indexed="81"/>
            <rFont val="MS P ゴシック"/>
            <family val="3"/>
            <charset val="128"/>
          </rPr>
          <t>施設名を入力</t>
        </r>
      </text>
    </comment>
    <comment ref="C25" authorId="0" shapeId="0">
      <text>
        <r>
          <rPr>
            <sz val="9"/>
            <color indexed="81"/>
            <rFont val="MS P ゴシック"/>
            <family val="3"/>
            <charset val="128"/>
          </rPr>
          <t>費用区分を選択</t>
        </r>
      </text>
    </comment>
    <comment ref="D25" authorId="0" shapeId="0">
      <text>
        <r>
          <rPr>
            <sz val="9"/>
            <color indexed="81"/>
            <rFont val="MS P ゴシック"/>
            <family val="3"/>
            <charset val="128"/>
          </rPr>
          <t>契約区分を選択</t>
        </r>
      </text>
    </comment>
    <comment ref="E25" authorId="0" shapeId="0">
      <text>
        <r>
          <rPr>
            <sz val="9"/>
            <color indexed="81"/>
            <rFont val="MS P ゴシック"/>
            <family val="3"/>
            <charset val="128"/>
          </rPr>
          <t>円単位で入力</t>
        </r>
      </text>
    </comment>
    <comment ref="F25" authorId="0" shapeId="0">
      <text>
        <r>
          <rPr>
            <sz val="9"/>
            <color indexed="81"/>
            <rFont val="MS P ゴシック"/>
            <family val="3"/>
            <charset val="128"/>
          </rPr>
          <t>円単位で入力</t>
        </r>
      </text>
    </comment>
    <comment ref="G25" authorId="0" shapeId="0">
      <text>
        <r>
          <rPr>
            <sz val="9"/>
            <color indexed="81"/>
            <rFont val="MS P ゴシック"/>
            <family val="3"/>
            <charset val="128"/>
          </rPr>
          <t>円単位で入力</t>
        </r>
      </text>
    </comment>
    <comment ref="H25" authorId="0" shapeId="0">
      <text>
        <r>
          <rPr>
            <sz val="9"/>
            <color indexed="81"/>
            <rFont val="MS P ゴシック"/>
            <family val="3"/>
            <charset val="128"/>
          </rPr>
          <t>円単位で入力</t>
        </r>
      </text>
    </comment>
    <comment ref="O25" authorId="0" shapeId="0">
      <text>
        <r>
          <rPr>
            <sz val="9"/>
            <color indexed="81"/>
            <rFont val="MS P ゴシック"/>
            <family val="3"/>
            <charset val="128"/>
          </rPr>
          <t>該当する場合入力（円単位）</t>
        </r>
      </text>
    </comment>
    <comment ref="Q25" authorId="0" shapeId="0">
      <text>
        <r>
          <rPr>
            <sz val="9"/>
            <color indexed="81"/>
            <rFont val="MS P ゴシック"/>
            <family val="3"/>
            <charset val="128"/>
          </rPr>
          <t>油種区分を選択</t>
        </r>
      </text>
    </comment>
    <comment ref="R25" authorId="0" shapeId="0">
      <text>
        <r>
          <rPr>
            <sz val="9"/>
            <color indexed="81"/>
            <rFont val="MS P ゴシック"/>
            <family val="3"/>
            <charset val="128"/>
          </rPr>
          <t>円単位で入力</t>
        </r>
      </text>
    </comment>
    <comment ref="B26" authorId="0" shapeId="0">
      <text>
        <r>
          <rPr>
            <sz val="9"/>
            <color indexed="81"/>
            <rFont val="MS P ゴシック"/>
            <family val="3"/>
            <charset val="128"/>
          </rPr>
          <t>施設名を入力</t>
        </r>
      </text>
    </comment>
    <comment ref="C26" authorId="0" shapeId="0">
      <text>
        <r>
          <rPr>
            <sz val="9"/>
            <color indexed="81"/>
            <rFont val="MS P ゴシック"/>
            <family val="3"/>
            <charset val="128"/>
          </rPr>
          <t>費用区分を選択</t>
        </r>
      </text>
    </comment>
    <comment ref="D26" authorId="0" shapeId="0">
      <text>
        <r>
          <rPr>
            <sz val="9"/>
            <color indexed="81"/>
            <rFont val="MS P ゴシック"/>
            <family val="3"/>
            <charset val="128"/>
          </rPr>
          <t>契約区分を選択</t>
        </r>
      </text>
    </comment>
    <comment ref="E26" authorId="0" shapeId="0">
      <text>
        <r>
          <rPr>
            <sz val="9"/>
            <color indexed="81"/>
            <rFont val="MS P ゴシック"/>
            <family val="3"/>
            <charset val="128"/>
          </rPr>
          <t>円単位で入力</t>
        </r>
      </text>
    </comment>
    <comment ref="F26" authorId="0" shapeId="0">
      <text>
        <r>
          <rPr>
            <sz val="9"/>
            <color indexed="81"/>
            <rFont val="MS P ゴシック"/>
            <family val="3"/>
            <charset val="128"/>
          </rPr>
          <t>円単位で入力</t>
        </r>
      </text>
    </comment>
    <comment ref="G26" authorId="0" shapeId="0">
      <text>
        <r>
          <rPr>
            <sz val="9"/>
            <color indexed="81"/>
            <rFont val="MS P ゴシック"/>
            <family val="3"/>
            <charset val="128"/>
          </rPr>
          <t>円単位で入力</t>
        </r>
      </text>
    </comment>
    <comment ref="H26" authorId="0" shapeId="0">
      <text>
        <r>
          <rPr>
            <sz val="9"/>
            <color indexed="81"/>
            <rFont val="MS P ゴシック"/>
            <family val="3"/>
            <charset val="128"/>
          </rPr>
          <t>円単位で入力</t>
        </r>
      </text>
    </comment>
    <comment ref="O26" authorId="0" shapeId="0">
      <text>
        <r>
          <rPr>
            <sz val="9"/>
            <color indexed="81"/>
            <rFont val="MS P ゴシック"/>
            <family val="3"/>
            <charset val="128"/>
          </rPr>
          <t>該当する場合入力（円単位）</t>
        </r>
      </text>
    </comment>
    <comment ref="Q26" authorId="0" shapeId="0">
      <text>
        <r>
          <rPr>
            <sz val="9"/>
            <color indexed="81"/>
            <rFont val="MS P ゴシック"/>
            <family val="3"/>
            <charset val="128"/>
          </rPr>
          <t>油種区分を選択</t>
        </r>
      </text>
    </comment>
    <comment ref="R26" authorId="0" shapeId="0">
      <text>
        <r>
          <rPr>
            <sz val="9"/>
            <color indexed="81"/>
            <rFont val="MS P ゴシック"/>
            <family val="3"/>
            <charset val="128"/>
          </rPr>
          <t>円単位で入力</t>
        </r>
      </text>
    </comment>
    <comment ref="B27" authorId="0" shapeId="0">
      <text>
        <r>
          <rPr>
            <sz val="9"/>
            <color indexed="81"/>
            <rFont val="MS P ゴシック"/>
            <family val="3"/>
            <charset val="128"/>
          </rPr>
          <t>施設名を入力</t>
        </r>
      </text>
    </comment>
    <comment ref="C27" authorId="0" shapeId="0">
      <text>
        <r>
          <rPr>
            <sz val="9"/>
            <color indexed="81"/>
            <rFont val="MS P ゴシック"/>
            <family val="3"/>
            <charset val="128"/>
          </rPr>
          <t>費用区分を選択</t>
        </r>
      </text>
    </comment>
    <comment ref="D27" authorId="0" shapeId="0">
      <text>
        <r>
          <rPr>
            <sz val="9"/>
            <color indexed="81"/>
            <rFont val="MS P ゴシック"/>
            <family val="3"/>
            <charset val="128"/>
          </rPr>
          <t>契約区分を選択</t>
        </r>
      </text>
    </comment>
    <comment ref="E27" authorId="0" shapeId="0">
      <text>
        <r>
          <rPr>
            <sz val="9"/>
            <color indexed="81"/>
            <rFont val="MS P ゴシック"/>
            <family val="3"/>
            <charset val="128"/>
          </rPr>
          <t>円単位で入力</t>
        </r>
      </text>
    </comment>
    <comment ref="F27" authorId="0" shapeId="0">
      <text>
        <r>
          <rPr>
            <sz val="9"/>
            <color indexed="81"/>
            <rFont val="MS P ゴシック"/>
            <family val="3"/>
            <charset val="128"/>
          </rPr>
          <t>円単位で入力</t>
        </r>
      </text>
    </comment>
    <comment ref="G27" authorId="0" shapeId="0">
      <text>
        <r>
          <rPr>
            <sz val="9"/>
            <color indexed="81"/>
            <rFont val="MS P ゴシック"/>
            <family val="3"/>
            <charset val="128"/>
          </rPr>
          <t>円単位で入力</t>
        </r>
      </text>
    </comment>
    <comment ref="H27" authorId="0" shapeId="0">
      <text>
        <r>
          <rPr>
            <sz val="9"/>
            <color indexed="81"/>
            <rFont val="MS P ゴシック"/>
            <family val="3"/>
            <charset val="128"/>
          </rPr>
          <t>円単位で入力</t>
        </r>
      </text>
    </comment>
    <comment ref="O27" authorId="0" shapeId="0">
      <text>
        <r>
          <rPr>
            <sz val="9"/>
            <color indexed="81"/>
            <rFont val="MS P ゴシック"/>
            <family val="3"/>
            <charset val="128"/>
          </rPr>
          <t>該当する場合入力（円単位）</t>
        </r>
      </text>
    </comment>
    <comment ref="Q27" authorId="0" shapeId="0">
      <text>
        <r>
          <rPr>
            <sz val="9"/>
            <color indexed="81"/>
            <rFont val="MS P ゴシック"/>
            <family val="3"/>
            <charset val="128"/>
          </rPr>
          <t>油種区分を選択</t>
        </r>
      </text>
    </comment>
    <comment ref="R27" authorId="0" shapeId="0">
      <text>
        <r>
          <rPr>
            <sz val="9"/>
            <color indexed="81"/>
            <rFont val="MS P ゴシック"/>
            <family val="3"/>
            <charset val="128"/>
          </rPr>
          <t>円単位で入力</t>
        </r>
      </text>
    </comment>
    <comment ref="B28" authorId="0" shapeId="0">
      <text>
        <r>
          <rPr>
            <sz val="9"/>
            <color indexed="81"/>
            <rFont val="MS P ゴシック"/>
            <family val="3"/>
            <charset val="128"/>
          </rPr>
          <t>施設名を入力</t>
        </r>
      </text>
    </comment>
    <comment ref="C28" authorId="0" shapeId="0">
      <text>
        <r>
          <rPr>
            <sz val="9"/>
            <color indexed="81"/>
            <rFont val="MS P ゴシック"/>
            <family val="3"/>
            <charset val="128"/>
          </rPr>
          <t>費用区分を選択</t>
        </r>
      </text>
    </comment>
    <comment ref="D28" authorId="0" shapeId="0">
      <text>
        <r>
          <rPr>
            <sz val="9"/>
            <color indexed="81"/>
            <rFont val="MS P ゴシック"/>
            <family val="3"/>
            <charset val="128"/>
          </rPr>
          <t>契約区分を選択</t>
        </r>
      </text>
    </comment>
    <comment ref="E28" authorId="0" shapeId="0">
      <text>
        <r>
          <rPr>
            <sz val="9"/>
            <color indexed="81"/>
            <rFont val="MS P ゴシック"/>
            <family val="3"/>
            <charset val="128"/>
          </rPr>
          <t>円単位で入力</t>
        </r>
      </text>
    </comment>
    <comment ref="F28" authorId="0" shapeId="0">
      <text>
        <r>
          <rPr>
            <sz val="9"/>
            <color indexed="81"/>
            <rFont val="MS P ゴシック"/>
            <family val="3"/>
            <charset val="128"/>
          </rPr>
          <t>円単位で入力</t>
        </r>
      </text>
    </comment>
    <comment ref="G28" authorId="0" shapeId="0">
      <text>
        <r>
          <rPr>
            <sz val="9"/>
            <color indexed="81"/>
            <rFont val="MS P ゴシック"/>
            <family val="3"/>
            <charset val="128"/>
          </rPr>
          <t>円単位で入力</t>
        </r>
      </text>
    </comment>
    <comment ref="H28" authorId="0" shapeId="0">
      <text>
        <r>
          <rPr>
            <sz val="9"/>
            <color indexed="81"/>
            <rFont val="MS P ゴシック"/>
            <family val="3"/>
            <charset val="128"/>
          </rPr>
          <t>円単位で入力</t>
        </r>
      </text>
    </comment>
    <comment ref="O28" authorId="0" shapeId="0">
      <text>
        <r>
          <rPr>
            <sz val="9"/>
            <color indexed="81"/>
            <rFont val="MS P ゴシック"/>
            <family val="3"/>
            <charset val="128"/>
          </rPr>
          <t>該当する場合入力（円単位）</t>
        </r>
      </text>
    </comment>
    <comment ref="Q28" authorId="0" shapeId="0">
      <text>
        <r>
          <rPr>
            <sz val="9"/>
            <color indexed="81"/>
            <rFont val="MS P ゴシック"/>
            <family val="3"/>
            <charset val="128"/>
          </rPr>
          <t>油種区分を選択</t>
        </r>
      </text>
    </comment>
    <comment ref="R28" authorId="0" shapeId="0">
      <text>
        <r>
          <rPr>
            <sz val="9"/>
            <color indexed="81"/>
            <rFont val="MS P ゴシック"/>
            <family val="3"/>
            <charset val="128"/>
          </rPr>
          <t>円単位で入力</t>
        </r>
      </text>
    </comment>
    <comment ref="B29" authorId="0" shapeId="0">
      <text>
        <r>
          <rPr>
            <sz val="9"/>
            <color indexed="81"/>
            <rFont val="MS P ゴシック"/>
            <family val="3"/>
            <charset val="128"/>
          </rPr>
          <t>施設名を入力</t>
        </r>
      </text>
    </comment>
    <comment ref="C29" authorId="0" shapeId="0">
      <text>
        <r>
          <rPr>
            <sz val="9"/>
            <color indexed="81"/>
            <rFont val="MS P ゴシック"/>
            <family val="3"/>
            <charset val="128"/>
          </rPr>
          <t>費用区分を選択</t>
        </r>
      </text>
    </comment>
    <comment ref="D29" authorId="0" shapeId="0">
      <text>
        <r>
          <rPr>
            <sz val="9"/>
            <color indexed="81"/>
            <rFont val="MS P ゴシック"/>
            <family val="3"/>
            <charset val="128"/>
          </rPr>
          <t>契約区分を選択</t>
        </r>
      </text>
    </comment>
    <comment ref="E29" authorId="0" shapeId="0">
      <text>
        <r>
          <rPr>
            <sz val="9"/>
            <color indexed="81"/>
            <rFont val="MS P ゴシック"/>
            <family val="3"/>
            <charset val="128"/>
          </rPr>
          <t>円単位で入力</t>
        </r>
      </text>
    </comment>
    <comment ref="F29" authorId="0" shapeId="0">
      <text>
        <r>
          <rPr>
            <sz val="9"/>
            <color indexed="81"/>
            <rFont val="MS P ゴシック"/>
            <family val="3"/>
            <charset val="128"/>
          </rPr>
          <t>円単位で入力</t>
        </r>
      </text>
    </comment>
    <comment ref="G29" authorId="0" shapeId="0">
      <text>
        <r>
          <rPr>
            <sz val="9"/>
            <color indexed="81"/>
            <rFont val="MS P ゴシック"/>
            <family val="3"/>
            <charset val="128"/>
          </rPr>
          <t>円単位で入力</t>
        </r>
      </text>
    </comment>
    <comment ref="H29" authorId="0" shapeId="0">
      <text>
        <r>
          <rPr>
            <sz val="9"/>
            <color indexed="81"/>
            <rFont val="MS P ゴシック"/>
            <family val="3"/>
            <charset val="128"/>
          </rPr>
          <t>円単位で入力</t>
        </r>
      </text>
    </comment>
    <comment ref="O29" authorId="0" shapeId="0">
      <text>
        <r>
          <rPr>
            <sz val="9"/>
            <color indexed="81"/>
            <rFont val="MS P ゴシック"/>
            <family val="3"/>
            <charset val="128"/>
          </rPr>
          <t>該当する場合入力（円単位）</t>
        </r>
      </text>
    </comment>
    <comment ref="Q29" authorId="0" shapeId="0">
      <text>
        <r>
          <rPr>
            <sz val="9"/>
            <color indexed="81"/>
            <rFont val="MS P ゴシック"/>
            <family val="3"/>
            <charset val="128"/>
          </rPr>
          <t>油種区分を選択</t>
        </r>
      </text>
    </comment>
    <comment ref="R29" authorId="0" shapeId="0">
      <text>
        <r>
          <rPr>
            <sz val="9"/>
            <color indexed="81"/>
            <rFont val="MS P ゴシック"/>
            <family val="3"/>
            <charset val="128"/>
          </rPr>
          <t>円単位で入力</t>
        </r>
      </text>
    </comment>
    <comment ref="B30" authorId="0" shapeId="0">
      <text>
        <r>
          <rPr>
            <sz val="9"/>
            <color indexed="81"/>
            <rFont val="MS P ゴシック"/>
            <family val="3"/>
            <charset val="128"/>
          </rPr>
          <t>施設名を入力</t>
        </r>
      </text>
    </comment>
    <comment ref="C30" authorId="0" shapeId="0">
      <text>
        <r>
          <rPr>
            <sz val="9"/>
            <color indexed="81"/>
            <rFont val="MS P ゴシック"/>
            <family val="3"/>
            <charset val="128"/>
          </rPr>
          <t>費用区分を選択</t>
        </r>
      </text>
    </comment>
    <comment ref="D30" authorId="0" shapeId="0">
      <text>
        <r>
          <rPr>
            <sz val="9"/>
            <color indexed="81"/>
            <rFont val="MS P ゴシック"/>
            <family val="3"/>
            <charset val="128"/>
          </rPr>
          <t>契約区分を選択</t>
        </r>
      </text>
    </comment>
    <comment ref="E30" authorId="0" shapeId="0">
      <text>
        <r>
          <rPr>
            <sz val="9"/>
            <color indexed="81"/>
            <rFont val="MS P ゴシック"/>
            <family val="3"/>
            <charset val="128"/>
          </rPr>
          <t>円単位で入力</t>
        </r>
      </text>
    </comment>
    <comment ref="F30" authorId="0" shapeId="0">
      <text>
        <r>
          <rPr>
            <sz val="9"/>
            <color indexed="81"/>
            <rFont val="MS P ゴシック"/>
            <family val="3"/>
            <charset val="128"/>
          </rPr>
          <t>円単位で入力</t>
        </r>
      </text>
    </comment>
    <comment ref="G30" authorId="0" shapeId="0">
      <text>
        <r>
          <rPr>
            <sz val="9"/>
            <color indexed="81"/>
            <rFont val="MS P ゴシック"/>
            <family val="3"/>
            <charset val="128"/>
          </rPr>
          <t>円単位で入力</t>
        </r>
      </text>
    </comment>
    <comment ref="H30" authorId="0" shapeId="0">
      <text>
        <r>
          <rPr>
            <sz val="9"/>
            <color indexed="81"/>
            <rFont val="MS P ゴシック"/>
            <family val="3"/>
            <charset val="128"/>
          </rPr>
          <t>円単位で入力</t>
        </r>
      </text>
    </comment>
    <comment ref="O30" authorId="0" shapeId="0">
      <text>
        <r>
          <rPr>
            <sz val="9"/>
            <color indexed="81"/>
            <rFont val="MS P ゴシック"/>
            <family val="3"/>
            <charset val="128"/>
          </rPr>
          <t>該当する場合入力（円単位）</t>
        </r>
      </text>
    </comment>
    <comment ref="Q30" authorId="0" shapeId="0">
      <text>
        <r>
          <rPr>
            <sz val="9"/>
            <color indexed="81"/>
            <rFont val="MS P ゴシック"/>
            <family val="3"/>
            <charset val="128"/>
          </rPr>
          <t>油種区分を選択</t>
        </r>
      </text>
    </comment>
    <comment ref="R30" authorId="0" shapeId="0">
      <text>
        <r>
          <rPr>
            <sz val="9"/>
            <color indexed="81"/>
            <rFont val="MS P ゴシック"/>
            <family val="3"/>
            <charset val="128"/>
          </rPr>
          <t>円単位で入力</t>
        </r>
      </text>
    </comment>
    <comment ref="B31" authorId="0" shapeId="0">
      <text>
        <r>
          <rPr>
            <sz val="9"/>
            <color indexed="81"/>
            <rFont val="MS P ゴシック"/>
            <family val="3"/>
            <charset val="128"/>
          </rPr>
          <t>施設名を入力</t>
        </r>
      </text>
    </comment>
    <comment ref="C31" authorId="0" shapeId="0">
      <text>
        <r>
          <rPr>
            <sz val="9"/>
            <color indexed="81"/>
            <rFont val="MS P ゴシック"/>
            <family val="3"/>
            <charset val="128"/>
          </rPr>
          <t>費用区分を選択</t>
        </r>
      </text>
    </comment>
    <comment ref="D31" authorId="0" shapeId="0">
      <text>
        <r>
          <rPr>
            <sz val="9"/>
            <color indexed="81"/>
            <rFont val="MS P ゴシック"/>
            <family val="3"/>
            <charset val="128"/>
          </rPr>
          <t>契約区分を選択</t>
        </r>
      </text>
    </comment>
    <comment ref="E31" authorId="0" shapeId="0">
      <text>
        <r>
          <rPr>
            <sz val="9"/>
            <color indexed="81"/>
            <rFont val="MS P ゴシック"/>
            <family val="3"/>
            <charset val="128"/>
          </rPr>
          <t>円単位で入力</t>
        </r>
      </text>
    </comment>
    <comment ref="F31" authorId="0" shapeId="0">
      <text>
        <r>
          <rPr>
            <sz val="9"/>
            <color indexed="81"/>
            <rFont val="MS P ゴシック"/>
            <family val="3"/>
            <charset val="128"/>
          </rPr>
          <t>円単位で入力</t>
        </r>
      </text>
    </comment>
    <comment ref="G31" authorId="0" shapeId="0">
      <text>
        <r>
          <rPr>
            <sz val="9"/>
            <color indexed="81"/>
            <rFont val="MS P ゴシック"/>
            <family val="3"/>
            <charset val="128"/>
          </rPr>
          <t>円単位で入力</t>
        </r>
      </text>
    </comment>
    <comment ref="H31" authorId="0" shapeId="0">
      <text>
        <r>
          <rPr>
            <sz val="9"/>
            <color indexed="81"/>
            <rFont val="MS P ゴシック"/>
            <family val="3"/>
            <charset val="128"/>
          </rPr>
          <t>円単位で入力</t>
        </r>
      </text>
    </comment>
    <comment ref="O31" authorId="0" shapeId="0">
      <text>
        <r>
          <rPr>
            <sz val="9"/>
            <color indexed="81"/>
            <rFont val="MS P ゴシック"/>
            <family val="3"/>
            <charset val="128"/>
          </rPr>
          <t>該当する場合入力（円単位）</t>
        </r>
      </text>
    </comment>
    <comment ref="Q31" authorId="0" shapeId="0">
      <text>
        <r>
          <rPr>
            <sz val="9"/>
            <color indexed="81"/>
            <rFont val="MS P ゴシック"/>
            <family val="3"/>
            <charset val="128"/>
          </rPr>
          <t>油種区分を選択</t>
        </r>
      </text>
    </comment>
    <comment ref="R31" authorId="0" shapeId="0">
      <text>
        <r>
          <rPr>
            <sz val="9"/>
            <color indexed="81"/>
            <rFont val="MS P ゴシック"/>
            <family val="3"/>
            <charset val="128"/>
          </rPr>
          <t>円単位で入力</t>
        </r>
      </text>
    </comment>
    <comment ref="B32" authorId="0" shapeId="0">
      <text>
        <r>
          <rPr>
            <sz val="9"/>
            <color indexed="81"/>
            <rFont val="MS P ゴシック"/>
            <family val="3"/>
            <charset val="128"/>
          </rPr>
          <t>施設名を入力</t>
        </r>
      </text>
    </comment>
    <comment ref="C32" authorId="0" shapeId="0">
      <text>
        <r>
          <rPr>
            <sz val="9"/>
            <color indexed="81"/>
            <rFont val="MS P ゴシック"/>
            <family val="3"/>
            <charset val="128"/>
          </rPr>
          <t>費用区分を選択</t>
        </r>
      </text>
    </comment>
    <comment ref="D32" authorId="0" shapeId="0">
      <text>
        <r>
          <rPr>
            <sz val="9"/>
            <color indexed="81"/>
            <rFont val="MS P ゴシック"/>
            <family val="3"/>
            <charset val="128"/>
          </rPr>
          <t>契約区分を選択</t>
        </r>
      </text>
    </comment>
    <comment ref="E32" authorId="0" shapeId="0">
      <text>
        <r>
          <rPr>
            <sz val="9"/>
            <color indexed="81"/>
            <rFont val="MS P ゴシック"/>
            <family val="3"/>
            <charset val="128"/>
          </rPr>
          <t>円単位で入力</t>
        </r>
      </text>
    </comment>
    <comment ref="F32" authorId="0" shapeId="0">
      <text>
        <r>
          <rPr>
            <sz val="9"/>
            <color indexed="81"/>
            <rFont val="MS P ゴシック"/>
            <family val="3"/>
            <charset val="128"/>
          </rPr>
          <t>円単位で入力</t>
        </r>
      </text>
    </comment>
    <comment ref="G32" authorId="0" shapeId="0">
      <text>
        <r>
          <rPr>
            <sz val="9"/>
            <color indexed="81"/>
            <rFont val="MS P ゴシック"/>
            <family val="3"/>
            <charset val="128"/>
          </rPr>
          <t>円単位で入力</t>
        </r>
      </text>
    </comment>
    <comment ref="H32" authorId="0" shapeId="0">
      <text>
        <r>
          <rPr>
            <sz val="9"/>
            <color indexed="81"/>
            <rFont val="MS P ゴシック"/>
            <family val="3"/>
            <charset val="128"/>
          </rPr>
          <t>円単位で入力</t>
        </r>
      </text>
    </comment>
    <comment ref="O32" authorId="0" shapeId="0">
      <text>
        <r>
          <rPr>
            <sz val="9"/>
            <color indexed="81"/>
            <rFont val="MS P ゴシック"/>
            <family val="3"/>
            <charset val="128"/>
          </rPr>
          <t>該当する場合入力（円単位）</t>
        </r>
      </text>
    </comment>
    <comment ref="Q32" authorId="0" shapeId="0">
      <text>
        <r>
          <rPr>
            <sz val="9"/>
            <color indexed="81"/>
            <rFont val="MS P ゴシック"/>
            <family val="3"/>
            <charset val="128"/>
          </rPr>
          <t>油種区分を選択</t>
        </r>
      </text>
    </comment>
    <comment ref="R32" authorId="0" shapeId="0">
      <text>
        <r>
          <rPr>
            <sz val="9"/>
            <color indexed="81"/>
            <rFont val="MS P ゴシック"/>
            <family val="3"/>
            <charset val="128"/>
          </rPr>
          <t>円単位で入力</t>
        </r>
      </text>
    </comment>
    <comment ref="B33" authorId="0" shapeId="0">
      <text>
        <r>
          <rPr>
            <sz val="9"/>
            <color indexed="81"/>
            <rFont val="MS P ゴシック"/>
            <family val="3"/>
            <charset val="128"/>
          </rPr>
          <t>施設名を入力</t>
        </r>
      </text>
    </comment>
    <comment ref="C33" authorId="0" shapeId="0">
      <text>
        <r>
          <rPr>
            <sz val="9"/>
            <color indexed="81"/>
            <rFont val="MS P ゴシック"/>
            <family val="3"/>
            <charset val="128"/>
          </rPr>
          <t>費用区分を選択</t>
        </r>
      </text>
    </comment>
    <comment ref="D33" authorId="0" shapeId="0">
      <text>
        <r>
          <rPr>
            <sz val="9"/>
            <color indexed="81"/>
            <rFont val="MS P ゴシック"/>
            <family val="3"/>
            <charset val="128"/>
          </rPr>
          <t>契約区分を選択</t>
        </r>
      </text>
    </comment>
    <comment ref="E33" authorId="0" shapeId="0">
      <text>
        <r>
          <rPr>
            <sz val="9"/>
            <color indexed="81"/>
            <rFont val="MS P ゴシック"/>
            <family val="3"/>
            <charset val="128"/>
          </rPr>
          <t>円単位で入力</t>
        </r>
      </text>
    </comment>
    <comment ref="F33" authorId="0" shapeId="0">
      <text>
        <r>
          <rPr>
            <sz val="9"/>
            <color indexed="81"/>
            <rFont val="MS P ゴシック"/>
            <family val="3"/>
            <charset val="128"/>
          </rPr>
          <t>円単位で入力</t>
        </r>
      </text>
    </comment>
    <comment ref="G33" authorId="0" shapeId="0">
      <text>
        <r>
          <rPr>
            <sz val="9"/>
            <color indexed="81"/>
            <rFont val="MS P ゴシック"/>
            <family val="3"/>
            <charset val="128"/>
          </rPr>
          <t>円単位で入力</t>
        </r>
      </text>
    </comment>
    <comment ref="H33" authorId="0" shapeId="0">
      <text>
        <r>
          <rPr>
            <sz val="9"/>
            <color indexed="81"/>
            <rFont val="MS P ゴシック"/>
            <family val="3"/>
            <charset val="128"/>
          </rPr>
          <t>円単位で入力</t>
        </r>
      </text>
    </comment>
    <comment ref="O33" authorId="0" shapeId="0">
      <text>
        <r>
          <rPr>
            <sz val="9"/>
            <color indexed="81"/>
            <rFont val="MS P ゴシック"/>
            <family val="3"/>
            <charset val="128"/>
          </rPr>
          <t>該当する場合入力（円単位）</t>
        </r>
      </text>
    </comment>
    <comment ref="Q33" authorId="0" shapeId="0">
      <text>
        <r>
          <rPr>
            <sz val="9"/>
            <color indexed="81"/>
            <rFont val="MS P ゴシック"/>
            <family val="3"/>
            <charset val="128"/>
          </rPr>
          <t>油種区分を選択</t>
        </r>
      </text>
    </comment>
    <comment ref="R33" authorId="0" shapeId="0">
      <text>
        <r>
          <rPr>
            <sz val="9"/>
            <color indexed="81"/>
            <rFont val="MS P ゴシック"/>
            <family val="3"/>
            <charset val="128"/>
          </rPr>
          <t>円単位で入力</t>
        </r>
      </text>
    </comment>
    <comment ref="B34" authorId="0" shapeId="0">
      <text>
        <r>
          <rPr>
            <sz val="9"/>
            <color indexed="81"/>
            <rFont val="MS P ゴシック"/>
            <family val="3"/>
            <charset val="128"/>
          </rPr>
          <t>施設名を入力</t>
        </r>
      </text>
    </comment>
    <comment ref="C34" authorId="0" shapeId="0">
      <text>
        <r>
          <rPr>
            <sz val="9"/>
            <color indexed="81"/>
            <rFont val="MS P ゴシック"/>
            <family val="3"/>
            <charset val="128"/>
          </rPr>
          <t>費用区分を選択</t>
        </r>
      </text>
    </comment>
    <comment ref="D34" authorId="0" shapeId="0">
      <text>
        <r>
          <rPr>
            <sz val="9"/>
            <color indexed="81"/>
            <rFont val="MS P ゴシック"/>
            <family val="3"/>
            <charset val="128"/>
          </rPr>
          <t>契約区分を選択</t>
        </r>
      </text>
    </comment>
    <comment ref="E34" authorId="0" shapeId="0">
      <text>
        <r>
          <rPr>
            <sz val="9"/>
            <color indexed="81"/>
            <rFont val="MS P ゴシック"/>
            <family val="3"/>
            <charset val="128"/>
          </rPr>
          <t>円単位で入力</t>
        </r>
      </text>
    </comment>
    <comment ref="F34" authorId="0" shapeId="0">
      <text>
        <r>
          <rPr>
            <sz val="9"/>
            <color indexed="81"/>
            <rFont val="MS P ゴシック"/>
            <family val="3"/>
            <charset val="128"/>
          </rPr>
          <t>円単位で入力</t>
        </r>
      </text>
    </comment>
    <comment ref="G34" authorId="0" shapeId="0">
      <text>
        <r>
          <rPr>
            <sz val="9"/>
            <color indexed="81"/>
            <rFont val="MS P ゴシック"/>
            <family val="3"/>
            <charset val="128"/>
          </rPr>
          <t>円単位で入力</t>
        </r>
      </text>
    </comment>
    <comment ref="H34" authorId="0" shapeId="0">
      <text>
        <r>
          <rPr>
            <sz val="9"/>
            <color indexed="81"/>
            <rFont val="MS P ゴシック"/>
            <family val="3"/>
            <charset val="128"/>
          </rPr>
          <t>円単位で入力</t>
        </r>
      </text>
    </comment>
    <comment ref="O34" authorId="0" shapeId="0">
      <text>
        <r>
          <rPr>
            <sz val="9"/>
            <color indexed="81"/>
            <rFont val="MS P ゴシック"/>
            <family val="3"/>
            <charset val="128"/>
          </rPr>
          <t>該当する場合入力（円単位）</t>
        </r>
      </text>
    </comment>
    <comment ref="Q34" authorId="0" shapeId="0">
      <text>
        <r>
          <rPr>
            <sz val="9"/>
            <color indexed="81"/>
            <rFont val="MS P ゴシック"/>
            <family val="3"/>
            <charset val="128"/>
          </rPr>
          <t>油種区分を選択</t>
        </r>
      </text>
    </comment>
    <comment ref="R34" authorId="0" shapeId="0">
      <text>
        <r>
          <rPr>
            <sz val="9"/>
            <color indexed="81"/>
            <rFont val="MS P ゴシック"/>
            <family val="3"/>
            <charset val="128"/>
          </rPr>
          <t>円単位で入力</t>
        </r>
      </text>
    </comment>
    <comment ref="B35" authorId="0" shapeId="0">
      <text>
        <r>
          <rPr>
            <sz val="9"/>
            <color indexed="81"/>
            <rFont val="MS P ゴシック"/>
            <family val="3"/>
            <charset val="128"/>
          </rPr>
          <t>施設名を入力</t>
        </r>
      </text>
    </comment>
    <comment ref="C35" authorId="0" shapeId="0">
      <text>
        <r>
          <rPr>
            <sz val="9"/>
            <color indexed="81"/>
            <rFont val="MS P ゴシック"/>
            <family val="3"/>
            <charset val="128"/>
          </rPr>
          <t>費用区分を選択</t>
        </r>
      </text>
    </comment>
    <comment ref="D35" authorId="0" shapeId="0">
      <text>
        <r>
          <rPr>
            <sz val="9"/>
            <color indexed="81"/>
            <rFont val="MS P ゴシック"/>
            <family val="3"/>
            <charset val="128"/>
          </rPr>
          <t>契約区分を選択</t>
        </r>
      </text>
    </comment>
    <comment ref="E35" authorId="0" shapeId="0">
      <text>
        <r>
          <rPr>
            <sz val="9"/>
            <color indexed="81"/>
            <rFont val="MS P ゴシック"/>
            <family val="3"/>
            <charset val="128"/>
          </rPr>
          <t>円単位で入力</t>
        </r>
      </text>
    </comment>
    <comment ref="F35" authorId="0" shapeId="0">
      <text>
        <r>
          <rPr>
            <sz val="9"/>
            <color indexed="81"/>
            <rFont val="MS P ゴシック"/>
            <family val="3"/>
            <charset val="128"/>
          </rPr>
          <t>円単位で入力</t>
        </r>
      </text>
    </comment>
    <comment ref="G35" authorId="0" shapeId="0">
      <text>
        <r>
          <rPr>
            <sz val="9"/>
            <color indexed="81"/>
            <rFont val="MS P ゴシック"/>
            <family val="3"/>
            <charset val="128"/>
          </rPr>
          <t>円単位で入力</t>
        </r>
      </text>
    </comment>
    <comment ref="H35" authorId="0" shapeId="0">
      <text>
        <r>
          <rPr>
            <sz val="9"/>
            <color indexed="81"/>
            <rFont val="MS P ゴシック"/>
            <family val="3"/>
            <charset val="128"/>
          </rPr>
          <t>円単位で入力</t>
        </r>
      </text>
    </comment>
    <comment ref="O35" authorId="0" shapeId="0">
      <text>
        <r>
          <rPr>
            <sz val="9"/>
            <color indexed="81"/>
            <rFont val="MS P ゴシック"/>
            <family val="3"/>
            <charset val="128"/>
          </rPr>
          <t>該当する場合入力（円単位）</t>
        </r>
      </text>
    </comment>
    <comment ref="Q35" authorId="0" shapeId="0">
      <text>
        <r>
          <rPr>
            <sz val="9"/>
            <color indexed="81"/>
            <rFont val="MS P ゴシック"/>
            <family val="3"/>
            <charset val="128"/>
          </rPr>
          <t>油種区分を選択</t>
        </r>
      </text>
    </comment>
    <comment ref="R35" authorId="0" shapeId="0">
      <text>
        <r>
          <rPr>
            <sz val="9"/>
            <color indexed="81"/>
            <rFont val="MS P ゴシック"/>
            <family val="3"/>
            <charset val="128"/>
          </rPr>
          <t>円単位で入力</t>
        </r>
      </text>
    </comment>
    <comment ref="B36" authorId="0" shapeId="0">
      <text>
        <r>
          <rPr>
            <sz val="9"/>
            <color indexed="81"/>
            <rFont val="MS P ゴシック"/>
            <family val="3"/>
            <charset val="128"/>
          </rPr>
          <t>施設名を入力</t>
        </r>
      </text>
    </comment>
    <comment ref="C36" authorId="0" shapeId="0">
      <text>
        <r>
          <rPr>
            <sz val="9"/>
            <color indexed="81"/>
            <rFont val="MS P ゴシック"/>
            <family val="3"/>
            <charset val="128"/>
          </rPr>
          <t>費用区分を選択</t>
        </r>
      </text>
    </comment>
    <comment ref="D36" authorId="0" shapeId="0">
      <text>
        <r>
          <rPr>
            <sz val="9"/>
            <color indexed="81"/>
            <rFont val="MS P ゴシック"/>
            <family val="3"/>
            <charset val="128"/>
          </rPr>
          <t>契約区分を選択</t>
        </r>
      </text>
    </comment>
    <comment ref="E36" authorId="0" shapeId="0">
      <text>
        <r>
          <rPr>
            <sz val="9"/>
            <color indexed="81"/>
            <rFont val="MS P ゴシック"/>
            <family val="3"/>
            <charset val="128"/>
          </rPr>
          <t>円単位で入力</t>
        </r>
      </text>
    </comment>
    <comment ref="F36" authorId="0" shapeId="0">
      <text>
        <r>
          <rPr>
            <sz val="9"/>
            <color indexed="81"/>
            <rFont val="MS P ゴシック"/>
            <family val="3"/>
            <charset val="128"/>
          </rPr>
          <t>円単位で入力</t>
        </r>
      </text>
    </comment>
    <comment ref="G36" authorId="0" shapeId="0">
      <text>
        <r>
          <rPr>
            <sz val="9"/>
            <color indexed="81"/>
            <rFont val="MS P ゴシック"/>
            <family val="3"/>
            <charset val="128"/>
          </rPr>
          <t>円単位で入力</t>
        </r>
      </text>
    </comment>
    <comment ref="H36" authorId="0" shapeId="0">
      <text>
        <r>
          <rPr>
            <sz val="9"/>
            <color indexed="81"/>
            <rFont val="MS P ゴシック"/>
            <family val="3"/>
            <charset val="128"/>
          </rPr>
          <t>円単位で入力</t>
        </r>
      </text>
    </comment>
    <comment ref="O36" authorId="0" shapeId="0">
      <text>
        <r>
          <rPr>
            <sz val="9"/>
            <color indexed="81"/>
            <rFont val="MS P ゴシック"/>
            <family val="3"/>
            <charset val="128"/>
          </rPr>
          <t>該当する場合入力（円単位）</t>
        </r>
      </text>
    </comment>
    <comment ref="Q36" authorId="0" shapeId="0">
      <text>
        <r>
          <rPr>
            <sz val="9"/>
            <color indexed="81"/>
            <rFont val="MS P ゴシック"/>
            <family val="3"/>
            <charset val="128"/>
          </rPr>
          <t>油種区分を選択</t>
        </r>
      </text>
    </comment>
    <comment ref="R36" authorId="0" shapeId="0">
      <text>
        <r>
          <rPr>
            <sz val="9"/>
            <color indexed="81"/>
            <rFont val="MS P ゴシック"/>
            <family val="3"/>
            <charset val="128"/>
          </rPr>
          <t>円単位で入力</t>
        </r>
      </text>
    </comment>
    <comment ref="B37" authorId="0" shapeId="0">
      <text>
        <r>
          <rPr>
            <sz val="9"/>
            <color indexed="81"/>
            <rFont val="MS P ゴシック"/>
            <family val="3"/>
            <charset val="128"/>
          </rPr>
          <t>施設名を入力</t>
        </r>
      </text>
    </comment>
    <comment ref="C37" authorId="0" shapeId="0">
      <text>
        <r>
          <rPr>
            <sz val="9"/>
            <color indexed="81"/>
            <rFont val="MS P ゴシック"/>
            <family val="3"/>
            <charset val="128"/>
          </rPr>
          <t>費用区分を選択</t>
        </r>
      </text>
    </comment>
    <comment ref="D37" authorId="0" shapeId="0">
      <text>
        <r>
          <rPr>
            <sz val="9"/>
            <color indexed="81"/>
            <rFont val="MS P ゴシック"/>
            <family val="3"/>
            <charset val="128"/>
          </rPr>
          <t>契約区分を選択</t>
        </r>
      </text>
    </comment>
    <comment ref="E37" authorId="0" shapeId="0">
      <text>
        <r>
          <rPr>
            <sz val="9"/>
            <color indexed="81"/>
            <rFont val="MS P ゴシック"/>
            <family val="3"/>
            <charset val="128"/>
          </rPr>
          <t>円単位で入力</t>
        </r>
      </text>
    </comment>
    <comment ref="F37" authorId="0" shapeId="0">
      <text>
        <r>
          <rPr>
            <sz val="9"/>
            <color indexed="81"/>
            <rFont val="MS P ゴシック"/>
            <family val="3"/>
            <charset val="128"/>
          </rPr>
          <t>円単位で入力</t>
        </r>
      </text>
    </comment>
    <comment ref="G37" authorId="0" shapeId="0">
      <text>
        <r>
          <rPr>
            <sz val="9"/>
            <color indexed="81"/>
            <rFont val="MS P ゴシック"/>
            <family val="3"/>
            <charset val="128"/>
          </rPr>
          <t>円単位で入力</t>
        </r>
      </text>
    </comment>
    <comment ref="H37" authorId="0" shapeId="0">
      <text>
        <r>
          <rPr>
            <sz val="9"/>
            <color indexed="81"/>
            <rFont val="MS P ゴシック"/>
            <family val="3"/>
            <charset val="128"/>
          </rPr>
          <t>円単位で入力</t>
        </r>
      </text>
    </comment>
    <comment ref="O37" authorId="0" shapeId="0">
      <text>
        <r>
          <rPr>
            <sz val="9"/>
            <color indexed="81"/>
            <rFont val="MS P ゴシック"/>
            <family val="3"/>
            <charset val="128"/>
          </rPr>
          <t>該当する場合入力（円単位）</t>
        </r>
      </text>
    </comment>
    <comment ref="Q37" authorId="0" shapeId="0">
      <text>
        <r>
          <rPr>
            <sz val="9"/>
            <color indexed="81"/>
            <rFont val="MS P ゴシック"/>
            <family val="3"/>
            <charset val="128"/>
          </rPr>
          <t>油種区分を選択</t>
        </r>
      </text>
    </comment>
    <comment ref="R37" authorId="0" shapeId="0">
      <text>
        <r>
          <rPr>
            <sz val="9"/>
            <color indexed="81"/>
            <rFont val="MS P ゴシック"/>
            <family val="3"/>
            <charset val="128"/>
          </rPr>
          <t>円単位で入力</t>
        </r>
      </text>
    </comment>
    <comment ref="B38" authorId="0" shapeId="0">
      <text>
        <r>
          <rPr>
            <sz val="9"/>
            <color indexed="81"/>
            <rFont val="MS P ゴシック"/>
            <family val="3"/>
            <charset val="128"/>
          </rPr>
          <t>施設名を入力</t>
        </r>
      </text>
    </comment>
    <comment ref="C38" authorId="0" shapeId="0">
      <text>
        <r>
          <rPr>
            <sz val="9"/>
            <color indexed="81"/>
            <rFont val="MS P ゴシック"/>
            <family val="3"/>
            <charset val="128"/>
          </rPr>
          <t>費用区分を選択</t>
        </r>
      </text>
    </comment>
    <comment ref="D38" authorId="0" shapeId="0">
      <text>
        <r>
          <rPr>
            <sz val="9"/>
            <color indexed="81"/>
            <rFont val="MS P ゴシック"/>
            <family val="3"/>
            <charset val="128"/>
          </rPr>
          <t>契約区分を選択</t>
        </r>
      </text>
    </comment>
    <comment ref="E38" authorId="0" shapeId="0">
      <text>
        <r>
          <rPr>
            <sz val="9"/>
            <color indexed="81"/>
            <rFont val="MS P ゴシック"/>
            <family val="3"/>
            <charset val="128"/>
          </rPr>
          <t>円単位で入力</t>
        </r>
      </text>
    </comment>
    <comment ref="F38" authorId="0" shapeId="0">
      <text>
        <r>
          <rPr>
            <sz val="9"/>
            <color indexed="81"/>
            <rFont val="MS P ゴシック"/>
            <family val="3"/>
            <charset val="128"/>
          </rPr>
          <t>円単位で入力</t>
        </r>
      </text>
    </comment>
    <comment ref="G38" authorId="0" shapeId="0">
      <text>
        <r>
          <rPr>
            <sz val="9"/>
            <color indexed="81"/>
            <rFont val="MS P ゴシック"/>
            <family val="3"/>
            <charset val="128"/>
          </rPr>
          <t>円単位で入力</t>
        </r>
      </text>
    </comment>
    <comment ref="H38" authorId="0" shapeId="0">
      <text>
        <r>
          <rPr>
            <sz val="9"/>
            <color indexed="81"/>
            <rFont val="MS P ゴシック"/>
            <family val="3"/>
            <charset val="128"/>
          </rPr>
          <t>円単位で入力</t>
        </r>
      </text>
    </comment>
    <comment ref="O38" authorId="0" shapeId="0">
      <text>
        <r>
          <rPr>
            <sz val="9"/>
            <color indexed="81"/>
            <rFont val="MS P ゴシック"/>
            <family val="3"/>
            <charset val="128"/>
          </rPr>
          <t>該当する場合入力（円単位）</t>
        </r>
      </text>
    </comment>
    <comment ref="Q38" authorId="0" shapeId="0">
      <text>
        <r>
          <rPr>
            <sz val="9"/>
            <color indexed="81"/>
            <rFont val="MS P ゴシック"/>
            <family val="3"/>
            <charset val="128"/>
          </rPr>
          <t>油種区分を選択</t>
        </r>
      </text>
    </comment>
    <comment ref="R38" authorId="0" shapeId="0">
      <text>
        <r>
          <rPr>
            <sz val="9"/>
            <color indexed="81"/>
            <rFont val="MS P ゴシック"/>
            <family val="3"/>
            <charset val="128"/>
          </rPr>
          <t>円単位で入力</t>
        </r>
      </text>
    </comment>
    <comment ref="B39" authorId="0" shapeId="0">
      <text>
        <r>
          <rPr>
            <sz val="9"/>
            <color indexed="81"/>
            <rFont val="MS P ゴシック"/>
            <family val="3"/>
            <charset val="128"/>
          </rPr>
          <t>施設名を入力</t>
        </r>
      </text>
    </comment>
    <comment ref="C39" authorId="0" shapeId="0">
      <text>
        <r>
          <rPr>
            <sz val="9"/>
            <color indexed="81"/>
            <rFont val="MS P ゴシック"/>
            <family val="3"/>
            <charset val="128"/>
          </rPr>
          <t>費用区分を選択</t>
        </r>
      </text>
    </comment>
    <comment ref="D39" authorId="0" shapeId="0">
      <text>
        <r>
          <rPr>
            <sz val="9"/>
            <color indexed="81"/>
            <rFont val="MS P ゴシック"/>
            <family val="3"/>
            <charset val="128"/>
          </rPr>
          <t>契約区分を選択</t>
        </r>
      </text>
    </comment>
    <comment ref="E39" authorId="0" shapeId="0">
      <text>
        <r>
          <rPr>
            <sz val="9"/>
            <color indexed="81"/>
            <rFont val="MS P ゴシック"/>
            <family val="3"/>
            <charset val="128"/>
          </rPr>
          <t>円単位で入力</t>
        </r>
      </text>
    </comment>
    <comment ref="F39" authorId="0" shapeId="0">
      <text>
        <r>
          <rPr>
            <sz val="9"/>
            <color indexed="81"/>
            <rFont val="MS P ゴシック"/>
            <family val="3"/>
            <charset val="128"/>
          </rPr>
          <t>円単位で入力</t>
        </r>
      </text>
    </comment>
    <comment ref="G39" authorId="0" shapeId="0">
      <text>
        <r>
          <rPr>
            <sz val="9"/>
            <color indexed="81"/>
            <rFont val="MS P ゴシック"/>
            <family val="3"/>
            <charset val="128"/>
          </rPr>
          <t>円単位で入力</t>
        </r>
      </text>
    </comment>
    <comment ref="H39" authorId="0" shapeId="0">
      <text>
        <r>
          <rPr>
            <sz val="9"/>
            <color indexed="81"/>
            <rFont val="MS P ゴシック"/>
            <family val="3"/>
            <charset val="128"/>
          </rPr>
          <t>円単位で入力</t>
        </r>
      </text>
    </comment>
    <comment ref="O39" authorId="0" shapeId="0">
      <text>
        <r>
          <rPr>
            <sz val="9"/>
            <color indexed="81"/>
            <rFont val="MS P ゴシック"/>
            <family val="3"/>
            <charset val="128"/>
          </rPr>
          <t>該当する場合入力（円単位）</t>
        </r>
      </text>
    </comment>
    <comment ref="Q39" authorId="0" shapeId="0">
      <text>
        <r>
          <rPr>
            <sz val="9"/>
            <color indexed="81"/>
            <rFont val="MS P ゴシック"/>
            <family val="3"/>
            <charset val="128"/>
          </rPr>
          <t>油種区分を選択</t>
        </r>
      </text>
    </comment>
    <comment ref="R39" authorId="0" shapeId="0">
      <text>
        <r>
          <rPr>
            <sz val="9"/>
            <color indexed="81"/>
            <rFont val="MS P ゴシック"/>
            <family val="3"/>
            <charset val="128"/>
          </rPr>
          <t>円単位で入力</t>
        </r>
      </text>
    </comment>
    <comment ref="B40" authorId="0" shapeId="0">
      <text>
        <r>
          <rPr>
            <sz val="9"/>
            <color indexed="81"/>
            <rFont val="MS P ゴシック"/>
            <family val="3"/>
            <charset val="128"/>
          </rPr>
          <t>施設名を入力</t>
        </r>
      </text>
    </comment>
    <comment ref="C40" authorId="0" shapeId="0">
      <text>
        <r>
          <rPr>
            <sz val="9"/>
            <color indexed="81"/>
            <rFont val="MS P ゴシック"/>
            <family val="3"/>
            <charset val="128"/>
          </rPr>
          <t>費用区分を選択</t>
        </r>
      </text>
    </comment>
    <comment ref="D40" authorId="0" shapeId="0">
      <text>
        <r>
          <rPr>
            <sz val="9"/>
            <color indexed="81"/>
            <rFont val="MS P ゴシック"/>
            <family val="3"/>
            <charset val="128"/>
          </rPr>
          <t>契約区分を選択</t>
        </r>
      </text>
    </comment>
    <comment ref="E40" authorId="0" shapeId="0">
      <text>
        <r>
          <rPr>
            <sz val="9"/>
            <color indexed="81"/>
            <rFont val="MS P ゴシック"/>
            <family val="3"/>
            <charset val="128"/>
          </rPr>
          <t>円単位で入力</t>
        </r>
      </text>
    </comment>
    <comment ref="F40" authorId="0" shapeId="0">
      <text>
        <r>
          <rPr>
            <sz val="9"/>
            <color indexed="81"/>
            <rFont val="MS P ゴシック"/>
            <family val="3"/>
            <charset val="128"/>
          </rPr>
          <t>円単位で入力</t>
        </r>
      </text>
    </comment>
    <comment ref="G40" authorId="0" shapeId="0">
      <text>
        <r>
          <rPr>
            <sz val="9"/>
            <color indexed="81"/>
            <rFont val="MS P ゴシック"/>
            <family val="3"/>
            <charset val="128"/>
          </rPr>
          <t>円単位で入力</t>
        </r>
      </text>
    </comment>
    <comment ref="H40" authorId="0" shapeId="0">
      <text>
        <r>
          <rPr>
            <sz val="9"/>
            <color indexed="81"/>
            <rFont val="MS P ゴシック"/>
            <family val="3"/>
            <charset val="128"/>
          </rPr>
          <t>円単位で入力</t>
        </r>
      </text>
    </comment>
    <comment ref="O40" authorId="0" shapeId="0">
      <text>
        <r>
          <rPr>
            <sz val="9"/>
            <color indexed="81"/>
            <rFont val="MS P ゴシック"/>
            <family val="3"/>
            <charset val="128"/>
          </rPr>
          <t>該当する場合入力（円単位）</t>
        </r>
      </text>
    </comment>
    <comment ref="Q40" authorId="0" shapeId="0">
      <text>
        <r>
          <rPr>
            <sz val="9"/>
            <color indexed="81"/>
            <rFont val="MS P ゴシック"/>
            <family val="3"/>
            <charset val="128"/>
          </rPr>
          <t>油種区分を選択</t>
        </r>
      </text>
    </comment>
    <comment ref="R40" authorId="0" shapeId="0">
      <text>
        <r>
          <rPr>
            <sz val="9"/>
            <color indexed="81"/>
            <rFont val="MS P ゴシック"/>
            <family val="3"/>
            <charset val="128"/>
          </rPr>
          <t>円単位で入力</t>
        </r>
      </text>
    </comment>
    <comment ref="B41" authorId="0" shapeId="0">
      <text>
        <r>
          <rPr>
            <sz val="9"/>
            <color indexed="81"/>
            <rFont val="MS P ゴシック"/>
            <family val="3"/>
            <charset val="128"/>
          </rPr>
          <t>施設名を入力</t>
        </r>
      </text>
    </comment>
    <comment ref="C41" authorId="0" shapeId="0">
      <text>
        <r>
          <rPr>
            <sz val="9"/>
            <color indexed="81"/>
            <rFont val="MS P ゴシック"/>
            <family val="3"/>
            <charset val="128"/>
          </rPr>
          <t>費用区分を選択</t>
        </r>
      </text>
    </comment>
    <comment ref="D41" authorId="0" shapeId="0">
      <text>
        <r>
          <rPr>
            <sz val="9"/>
            <color indexed="81"/>
            <rFont val="MS P ゴシック"/>
            <family val="3"/>
            <charset val="128"/>
          </rPr>
          <t>契約区分を選択</t>
        </r>
      </text>
    </comment>
    <comment ref="E41" authorId="0" shapeId="0">
      <text>
        <r>
          <rPr>
            <sz val="9"/>
            <color indexed="81"/>
            <rFont val="MS P ゴシック"/>
            <family val="3"/>
            <charset val="128"/>
          </rPr>
          <t>円単位で入力</t>
        </r>
      </text>
    </comment>
    <comment ref="F41" authorId="0" shapeId="0">
      <text>
        <r>
          <rPr>
            <sz val="9"/>
            <color indexed="81"/>
            <rFont val="MS P ゴシック"/>
            <family val="3"/>
            <charset val="128"/>
          </rPr>
          <t>円単位で入力</t>
        </r>
      </text>
    </comment>
    <comment ref="G41" authorId="0" shapeId="0">
      <text>
        <r>
          <rPr>
            <sz val="9"/>
            <color indexed="81"/>
            <rFont val="MS P ゴシック"/>
            <family val="3"/>
            <charset val="128"/>
          </rPr>
          <t>円単位で入力</t>
        </r>
      </text>
    </comment>
    <comment ref="H41" authorId="0" shapeId="0">
      <text>
        <r>
          <rPr>
            <sz val="9"/>
            <color indexed="81"/>
            <rFont val="MS P ゴシック"/>
            <family val="3"/>
            <charset val="128"/>
          </rPr>
          <t>円単位で入力</t>
        </r>
      </text>
    </comment>
    <comment ref="O41" authorId="0" shapeId="0">
      <text>
        <r>
          <rPr>
            <sz val="9"/>
            <color indexed="81"/>
            <rFont val="MS P ゴシック"/>
            <family val="3"/>
            <charset val="128"/>
          </rPr>
          <t>該当する場合入力（円単位）</t>
        </r>
      </text>
    </comment>
    <comment ref="Q41" authorId="0" shapeId="0">
      <text>
        <r>
          <rPr>
            <sz val="9"/>
            <color indexed="81"/>
            <rFont val="MS P ゴシック"/>
            <family val="3"/>
            <charset val="128"/>
          </rPr>
          <t>油種区分を選択</t>
        </r>
      </text>
    </comment>
    <comment ref="R41" authorId="0" shapeId="0">
      <text>
        <r>
          <rPr>
            <sz val="9"/>
            <color indexed="81"/>
            <rFont val="MS P ゴシック"/>
            <family val="3"/>
            <charset val="128"/>
          </rPr>
          <t>円単位で入力</t>
        </r>
      </text>
    </comment>
    <comment ref="B42" authorId="0" shapeId="0">
      <text>
        <r>
          <rPr>
            <sz val="9"/>
            <color indexed="81"/>
            <rFont val="MS P ゴシック"/>
            <family val="3"/>
            <charset val="128"/>
          </rPr>
          <t>施設名を入力</t>
        </r>
      </text>
    </comment>
    <comment ref="C42" authorId="0" shapeId="0">
      <text>
        <r>
          <rPr>
            <sz val="9"/>
            <color indexed="81"/>
            <rFont val="MS P ゴシック"/>
            <family val="3"/>
            <charset val="128"/>
          </rPr>
          <t>費用区分を選択</t>
        </r>
      </text>
    </comment>
    <comment ref="D42" authorId="0" shapeId="0">
      <text>
        <r>
          <rPr>
            <sz val="9"/>
            <color indexed="81"/>
            <rFont val="MS P ゴシック"/>
            <family val="3"/>
            <charset val="128"/>
          </rPr>
          <t>契約区分を選択</t>
        </r>
      </text>
    </comment>
    <comment ref="E42" authorId="0" shapeId="0">
      <text>
        <r>
          <rPr>
            <sz val="9"/>
            <color indexed="81"/>
            <rFont val="MS P ゴシック"/>
            <family val="3"/>
            <charset val="128"/>
          </rPr>
          <t>円単位で入力</t>
        </r>
      </text>
    </comment>
    <comment ref="F42" authorId="0" shapeId="0">
      <text>
        <r>
          <rPr>
            <sz val="9"/>
            <color indexed="81"/>
            <rFont val="MS P ゴシック"/>
            <family val="3"/>
            <charset val="128"/>
          </rPr>
          <t>円単位で入力</t>
        </r>
      </text>
    </comment>
    <comment ref="G42" authorId="0" shapeId="0">
      <text>
        <r>
          <rPr>
            <sz val="9"/>
            <color indexed="81"/>
            <rFont val="MS P ゴシック"/>
            <family val="3"/>
            <charset val="128"/>
          </rPr>
          <t>円単位で入力</t>
        </r>
      </text>
    </comment>
    <comment ref="H42" authorId="0" shapeId="0">
      <text>
        <r>
          <rPr>
            <sz val="9"/>
            <color indexed="81"/>
            <rFont val="MS P ゴシック"/>
            <family val="3"/>
            <charset val="128"/>
          </rPr>
          <t>円単位で入力</t>
        </r>
      </text>
    </comment>
    <comment ref="O42" authorId="0" shapeId="0">
      <text>
        <r>
          <rPr>
            <sz val="9"/>
            <color indexed="81"/>
            <rFont val="MS P ゴシック"/>
            <family val="3"/>
            <charset val="128"/>
          </rPr>
          <t>該当する場合入力（円単位）</t>
        </r>
      </text>
    </comment>
    <comment ref="Q42" authorId="0" shapeId="0">
      <text>
        <r>
          <rPr>
            <sz val="9"/>
            <color indexed="81"/>
            <rFont val="MS P ゴシック"/>
            <family val="3"/>
            <charset val="128"/>
          </rPr>
          <t>油種区分を選択</t>
        </r>
      </text>
    </comment>
    <comment ref="R42" authorId="0" shapeId="0">
      <text>
        <r>
          <rPr>
            <sz val="9"/>
            <color indexed="81"/>
            <rFont val="MS P ゴシック"/>
            <family val="3"/>
            <charset val="128"/>
          </rPr>
          <t>円単位で入力</t>
        </r>
      </text>
    </comment>
    <comment ref="B43" authorId="0" shapeId="0">
      <text>
        <r>
          <rPr>
            <sz val="9"/>
            <color indexed="81"/>
            <rFont val="MS P ゴシック"/>
            <family val="3"/>
            <charset val="128"/>
          </rPr>
          <t>施設名を入力</t>
        </r>
      </text>
    </comment>
    <comment ref="C43" authorId="0" shapeId="0">
      <text>
        <r>
          <rPr>
            <sz val="9"/>
            <color indexed="81"/>
            <rFont val="MS P ゴシック"/>
            <family val="3"/>
            <charset val="128"/>
          </rPr>
          <t>費用区分を選択</t>
        </r>
      </text>
    </comment>
    <comment ref="D43" authorId="0" shapeId="0">
      <text>
        <r>
          <rPr>
            <sz val="9"/>
            <color indexed="81"/>
            <rFont val="MS P ゴシック"/>
            <family val="3"/>
            <charset val="128"/>
          </rPr>
          <t>契約区分を選択</t>
        </r>
      </text>
    </comment>
    <comment ref="E43" authorId="0" shapeId="0">
      <text>
        <r>
          <rPr>
            <sz val="9"/>
            <color indexed="81"/>
            <rFont val="MS P ゴシック"/>
            <family val="3"/>
            <charset val="128"/>
          </rPr>
          <t>円単位で入力</t>
        </r>
      </text>
    </comment>
    <comment ref="F43" authorId="0" shapeId="0">
      <text>
        <r>
          <rPr>
            <sz val="9"/>
            <color indexed="81"/>
            <rFont val="MS P ゴシック"/>
            <family val="3"/>
            <charset val="128"/>
          </rPr>
          <t>円単位で入力</t>
        </r>
      </text>
    </comment>
    <comment ref="G43" authorId="0" shapeId="0">
      <text>
        <r>
          <rPr>
            <sz val="9"/>
            <color indexed="81"/>
            <rFont val="MS P ゴシック"/>
            <family val="3"/>
            <charset val="128"/>
          </rPr>
          <t>円単位で入力</t>
        </r>
      </text>
    </comment>
    <comment ref="H43" authorId="0" shapeId="0">
      <text>
        <r>
          <rPr>
            <sz val="9"/>
            <color indexed="81"/>
            <rFont val="MS P ゴシック"/>
            <family val="3"/>
            <charset val="128"/>
          </rPr>
          <t>円単位で入力</t>
        </r>
      </text>
    </comment>
    <comment ref="O43" authorId="0" shapeId="0">
      <text>
        <r>
          <rPr>
            <sz val="9"/>
            <color indexed="81"/>
            <rFont val="MS P ゴシック"/>
            <family val="3"/>
            <charset val="128"/>
          </rPr>
          <t>該当する場合入力（円単位）</t>
        </r>
      </text>
    </comment>
    <comment ref="Q43" authorId="0" shapeId="0">
      <text>
        <r>
          <rPr>
            <sz val="9"/>
            <color indexed="81"/>
            <rFont val="MS P ゴシック"/>
            <family val="3"/>
            <charset val="128"/>
          </rPr>
          <t>油種区分を選択</t>
        </r>
      </text>
    </comment>
    <comment ref="R43" authorId="0" shapeId="0">
      <text>
        <r>
          <rPr>
            <sz val="9"/>
            <color indexed="81"/>
            <rFont val="MS P ゴシック"/>
            <family val="3"/>
            <charset val="128"/>
          </rPr>
          <t>円単位で入力</t>
        </r>
      </text>
    </comment>
    <comment ref="B44" authorId="0" shapeId="0">
      <text>
        <r>
          <rPr>
            <sz val="9"/>
            <color indexed="81"/>
            <rFont val="MS P ゴシック"/>
            <family val="3"/>
            <charset val="128"/>
          </rPr>
          <t>施設名を入力</t>
        </r>
      </text>
    </comment>
    <comment ref="C44" authorId="0" shapeId="0">
      <text>
        <r>
          <rPr>
            <sz val="9"/>
            <color indexed="81"/>
            <rFont val="MS P ゴシック"/>
            <family val="3"/>
            <charset val="128"/>
          </rPr>
          <t>費用区分を選択</t>
        </r>
      </text>
    </comment>
    <comment ref="D44" authorId="0" shapeId="0">
      <text>
        <r>
          <rPr>
            <sz val="9"/>
            <color indexed="81"/>
            <rFont val="MS P ゴシック"/>
            <family val="3"/>
            <charset val="128"/>
          </rPr>
          <t>契約区分を選択</t>
        </r>
      </text>
    </comment>
    <comment ref="E44" authorId="0" shapeId="0">
      <text>
        <r>
          <rPr>
            <sz val="9"/>
            <color indexed="81"/>
            <rFont val="MS P ゴシック"/>
            <family val="3"/>
            <charset val="128"/>
          </rPr>
          <t>円単位で入力</t>
        </r>
      </text>
    </comment>
    <comment ref="F44" authorId="0" shapeId="0">
      <text>
        <r>
          <rPr>
            <sz val="9"/>
            <color indexed="81"/>
            <rFont val="MS P ゴシック"/>
            <family val="3"/>
            <charset val="128"/>
          </rPr>
          <t>円単位で入力</t>
        </r>
      </text>
    </comment>
    <comment ref="G44" authorId="0" shapeId="0">
      <text>
        <r>
          <rPr>
            <sz val="9"/>
            <color indexed="81"/>
            <rFont val="MS P ゴシック"/>
            <family val="3"/>
            <charset val="128"/>
          </rPr>
          <t>円単位で入力</t>
        </r>
      </text>
    </comment>
    <comment ref="H44" authorId="0" shapeId="0">
      <text>
        <r>
          <rPr>
            <sz val="9"/>
            <color indexed="81"/>
            <rFont val="MS P ゴシック"/>
            <family val="3"/>
            <charset val="128"/>
          </rPr>
          <t>円単位で入力</t>
        </r>
      </text>
    </comment>
    <comment ref="O44" authorId="0" shapeId="0">
      <text>
        <r>
          <rPr>
            <sz val="9"/>
            <color indexed="81"/>
            <rFont val="MS P ゴシック"/>
            <family val="3"/>
            <charset val="128"/>
          </rPr>
          <t>該当する場合入力（円単位）</t>
        </r>
      </text>
    </comment>
    <comment ref="Q44" authorId="0" shapeId="0">
      <text>
        <r>
          <rPr>
            <sz val="9"/>
            <color indexed="81"/>
            <rFont val="MS P ゴシック"/>
            <family val="3"/>
            <charset val="128"/>
          </rPr>
          <t>油種区分を選択</t>
        </r>
      </text>
    </comment>
    <comment ref="R44" authorId="0" shapeId="0">
      <text>
        <r>
          <rPr>
            <sz val="9"/>
            <color indexed="81"/>
            <rFont val="MS P ゴシック"/>
            <family val="3"/>
            <charset val="128"/>
          </rPr>
          <t>円単位で入力</t>
        </r>
      </text>
    </comment>
    <comment ref="B45" authorId="0" shapeId="0">
      <text>
        <r>
          <rPr>
            <sz val="9"/>
            <color indexed="81"/>
            <rFont val="MS P ゴシック"/>
            <family val="3"/>
            <charset val="128"/>
          </rPr>
          <t>施設名を入力</t>
        </r>
      </text>
    </comment>
    <comment ref="C45" authorId="0" shapeId="0">
      <text>
        <r>
          <rPr>
            <sz val="9"/>
            <color indexed="81"/>
            <rFont val="MS P ゴシック"/>
            <family val="3"/>
            <charset val="128"/>
          </rPr>
          <t>費用区分を選択</t>
        </r>
      </text>
    </comment>
    <comment ref="D45" authorId="0" shapeId="0">
      <text>
        <r>
          <rPr>
            <sz val="9"/>
            <color indexed="81"/>
            <rFont val="MS P ゴシック"/>
            <family val="3"/>
            <charset val="128"/>
          </rPr>
          <t>契約区分を選択</t>
        </r>
      </text>
    </comment>
    <comment ref="E45" authorId="0" shapeId="0">
      <text>
        <r>
          <rPr>
            <sz val="9"/>
            <color indexed="81"/>
            <rFont val="MS P ゴシック"/>
            <family val="3"/>
            <charset val="128"/>
          </rPr>
          <t>円単位で入力</t>
        </r>
      </text>
    </comment>
    <comment ref="F45" authorId="0" shapeId="0">
      <text>
        <r>
          <rPr>
            <sz val="9"/>
            <color indexed="81"/>
            <rFont val="MS P ゴシック"/>
            <family val="3"/>
            <charset val="128"/>
          </rPr>
          <t>円単位で入力</t>
        </r>
      </text>
    </comment>
    <comment ref="G45" authorId="0" shapeId="0">
      <text>
        <r>
          <rPr>
            <sz val="9"/>
            <color indexed="81"/>
            <rFont val="MS P ゴシック"/>
            <family val="3"/>
            <charset val="128"/>
          </rPr>
          <t>円単位で入力</t>
        </r>
      </text>
    </comment>
    <comment ref="H45" authorId="0" shapeId="0">
      <text>
        <r>
          <rPr>
            <sz val="9"/>
            <color indexed="81"/>
            <rFont val="MS P ゴシック"/>
            <family val="3"/>
            <charset val="128"/>
          </rPr>
          <t>円単位で入力</t>
        </r>
      </text>
    </comment>
    <comment ref="O45" authorId="0" shapeId="0">
      <text>
        <r>
          <rPr>
            <sz val="9"/>
            <color indexed="81"/>
            <rFont val="MS P ゴシック"/>
            <family val="3"/>
            <charset val="128"/>
          </rPr>
          <t>該当する場合入力（円単位）</t>
        </r>
      </text>
    </comment>
    <comment ref="Q45" authorId="0" shapeId="0">
      <text>
        <r>
          <rPr>
            <sz val="9"/>
            <color indexed="81"/>
            <rFont val="MS P ゴシック"/>
            <family val="3"/>
            <charset val="128"/>
          </rPr>
          <t>油種区分を選択</t>
        </r>
      </text>
    </comment>
    <comment ref="R45" authorId="0" shapeId="0">
      <text>
        <r>
          <rPr>
            <sz val="9"/>
            <color indexed="81"/>
            <rFont val="MS P ゴシック"/>
            <family val="3"/>
            <charset val="128"/>
          </rPr>
          <t>円単位で入力</t>
        </r>
      </text>
    </comment>
    <comment ref="B46" authorId="0" shapeId="0">
      <text>
        <r>
          <rPr>
            <sz val="9"/>
            <color indexed="81"/>
            <rFont val="MS P ゴシック"/>
            <family val="3"/>
            <charset val="128"/>
          </rPr>
          <t>施設名を入力</t>
        </r>
      </text>
    </comment>
    <comment ref="C46" authorId="0" shapeId="0">
      <text>
        <r>
          <rPr>
            <sz val="9"/>
            <color indexed="81"/>
            <rFont val="MS P ゴシック"/>
            <family val="3"/>
            <charset val="128"/>
          </rPr>
          <t>費用区分を選択</t>
        </r>
      </text>
    </comment>
    <comment ref="D46" authorId="0" shapeId="0">
      <text>
        <r>
          <rPr>
            <sz val="9"/>
            <color indexed="81"/>
            <rFont val="MS P ゴシック"/>
            <family val="3"/>
            <charset val="128"/>
          </rPr>
          <t>契約区分を選択</t>
        </r>
      </text>
    </comment>
    <comment ref="E46" authorId="0" shapeId="0">
      <text>
        <r>
          <rPr>
            <sz val="9"/>
            <color indexed="81"/>
            <rFont val="MS P ゴシック"/>
            <family val="3"/>
            <charset val="128"/>
          </rPr>
          <t>円単位で入力</t>
        </r>
      </text>
    </comment>
    <comment ref="F46" authorId="0" shapeId="0">
      <text>
        <r>
          <rPr>
            <sz val="9"/>
            <color indexed="81"/>
            <rFont val="MS P ゴシック"/>
            <family val="3"/>
            <charset val="128"/>
          </rPr>
          <t>円単位で入力</t>
        </r>
      </text>
    </comment>
    <comment ref="G46" authorId="0" shapeId="0">
      <text>
        <r>
          <rPr>
            <sz val="9"/>
            <color indexed="81"/>
            <rFont val="MS P ゴシック"/>
            <family val="3"/>
            <charset val="128"/>
          </rPr>
          <t>円単位で入力</t>
        </r>
      </text>
    </comment>
    <comment ref="H46" authorId="0" shapeId="0">
      <text>
        <r>
          <rPr>
            <sz val="9"/>
            <color indexed="81"/>
            <rFont val="MS P ゴシック"/>
            <family val="3"/>
            <charset val="128"/>
          </rPr>
          <t>円単位で入力</t>
        </r>
      </text>
    </comment>
    <comment ref="O46" authorId="0" shapeId="0">
      <text>
        <r>
          <rPr>
            <sz val="9"/>
            <color indexed="81"/>
            <rFont val="MS P ゴシック"/>
            <family val="3"/>
            <charset val="128"/>
          </rPr>
          <t>該当する場合入力（円単位）</t>
        </r>
      </text>
    </comment>
    <comment ref="Q46" authorId="0" shapeId="0">
      <text>
        <r>
          <rPr>
            <sz val="9"/>
            <color indexed="81"/>
            <rFont val="MS P ゴシック"/>
            <family val="3"/>
            <charset val="128"/>
          </rPr>
          <t>油種区分を選択</t>
        </r>
      </text>
    </comment>
    <comment ref="R46" authorId="0" shapeId="0">
      <text>
        <r>
          <rPr>
            <sz val="9"/>
            <color indexed="81"/>
            <rFont val="MS P ゴシック"/>
            <family val="3"/>
            <charset val="128"/>
          </rPr>
          <t>円単位で入力</t>
        </r>
      </text>
    </comment>
    <comment ref="B47" authorId="0" shapeId="0">
      <text>
        <r>
          <rPr>
            <sz val="9"/>
            <color indexed="81"/>
            <rFont val="MS P ゴシック"/>
            <family val="3"/>
            <charset val="128"/>
          </rPr>
          <t>施設名を入力</t>
        </r>
      </text>
    </comment>
    <comment ref="C47" authorId="0" shapeId="0">
      <text>
        <r>
          <rPr>
            <sz val="9"/>
            <color indexed="81"/>
            <rFont val="MS P ゴシック"/>
            <family val="3"/>
            <charset val="128"/>
          </rPr>
          <t>費用区分を選択</t>
        </r>
      </text>
    </comment>
    <comment ref="D47" authorId="0" shapeId="0">
      <text>
        <r>
          <rPr>
            <sz val="9"/>
            <color indexed="81"/>
            <rFont val="MS P ゴシック"/>
            <family val="3"/>
            <charset val="128"/>
          </rPr>
          <t>契約区分を選択</t>
        </r>
      </text>
    </comment>
    <comment ref="E47" authorId="0" shapeId="0">
      <text>
        <r>
          <rPr>
            <sz val="9"/>
            <color indexed="81"/>
            <rFont val="MS P ゴシック"/>
            <family val="3"/>
            <charset val="128"/>
          </rPr>
          <t>円単位で入力</t>
        </r>
      </text>
    </comment>
    <comment ref="F47" authorId="0" shapeId="0">
      <text>
        <r>
          <rPr>
            <sz val="9"/>
            <color indexed="81"/>
            <rFont val="MS P ゴシック"/>
            <family val="3"/>
            <charset val="128"/>
          </rPr>
          <t>円単位で入力</t>
        </r>
      </text>
    </comment>
    <comment ref="G47" authorId="0" shapeId="0">
      <text>
        <r>
          <rPr>
            <sz val="9"/>
            <color indexed="81"/>
            <rFont val="MS P ゴシック"/>
            <family val="3"/>
            <charset val="128"/>
          </rPr>
          <t>円単位で入力</t>
        </r>
      </text>
    </comment>
    <comment ref="H47" authorId="0" shapeId="0">
      <text>
        <r>
          <rPr>
            <sz val="9"/>
            <color indexed="81"/>
            <rFont val="MS P ゴシック"/>
            <family val="3"/>
            <charset val="128"/>
          </rPr>
          <t>円単位で入力</t>
        </r>
      </text>
    </comment>
    <comment ref="O47" authorId="0" shapeId="0">
      <text>
        <r>
          <rPr>
            <sz val="9"/>
            <color indexed="81"/>
            <rFont val="MS P ゴシック"/>
            <family val="3"/>
            <charset val="128"/>
          </rPr>
          <t>該当する場合入力（円単位）</t>
        </r>
      </text>
    </comment>
    <comment ref="Q47" authorId="0" shapeId="0">
      <text>
        <r>
          <rPr>
            <sz val="9"/>
            <color indexed="81"/>
            <rFont val="MS P ゴシック"/>
            <family val="3"/>
            <charset val="128"/>
          </rPr>
          <t>油種区分を選択</t>
        </r>
      </text>
    </comment>
    <comment ref="R47" authorId="0" shapeId="0">
      <text>
        <r>
          <rPr>
            <sz val="9"/>
            <color indexed="81"/>
            <rFont val="MS P ゴシック"/>
            <family val="3"/>
            <charset val="128"/>
          </rPr>
          <t>円単位で入力</t>
        </r>
      </text>
    </comment>
    <comment ref="B48" authorId="0" shapeId="0">
      <text>
        <r>
          <rPr>
            <sz val="9"/>
            <color indexed="81"/>
            <rFont val="MS P ゴシック"/>
            <family val="3"/>
            <charset val="128"/>
          </rPr>
          <t>施設名を入力</t>
        </r>
      </text>
    </comment>
    <comment ref="C48" authorId="0" shapeId="0">
      <text>
        <r>
          <rPr>
            <sz val="9"/>
            <color indexed="81"/>
            <rFont val="MS P ゴシック"/>
            <family val="3"/>
            <charset val="128"/>
          </rPr>
          <t>費用区分を選択</t>
        </r>
      </text>
    </comment>
    <comment ref="D48" authorId="0" shapeId="0">
      <text>
        <r>
          <rPr>
            <sz val="9"/>
            <color indexed="81"/>
            <rFont val="MS P ゴシック"/>
            <family val="3"/>
            <charset val="128"/>
          </rPr>
          <t>契約区分を選択</t>
        </r>
      </text>
    </comment>
    <comment ref="E48" authorId="0" shapeId="0">
      <text>
        <r>
          <rPr>
            <sz val="9"/>
            <color indexed="81"/>
            <rFont val="MS P ゴシック"/>
            <family val="3"/>
            <charset val="128"/>
          </rPr>
          <t>円単位で入力</t>
        </r>
      </text>
    </comment>
    <comment ref="F48" authorId="0" shapeId="0">
      <text>
        <r>
          <rPr>
            <sz val="9"/>
            <color indexed="81"/>
            <rFont val="MS P ゴシック"/>
            <family val="3"/>
            <charset val="128"/>
          </rPr>
          <t>円単位で入力</t>
        </r>
      </text>
    </comment>
    <comment ref="G48" authorId="0" shapeId="0">
      <text>
        <r>
          <rPr>
            <sz val="9"/>
            <color indexed="81"/>
            <rFont val="MS P ゴシック"/>
            <family val="3"/>
            <charset val="128"/>
          </rPr>
          <t>円単位で入力</t>
        </r>
      </text>
    </comment>
    <comment ref="H48" authorId="0" shapeId="0">
      <text>
        <r>
          <rPr>
            <sz val="9"/>
            <color indexed="81"/>
            <rFont val="MS P ゴシック"/>
            <family val="3"/>
            <charset val="128"/>
          </rPr>
          <t>円単位で入力</t>
        </r>
      </text>
    </comment>
    <comment ref="O48" authorId="0" shapeId="0">
      <text>
        <r>
          <rPr>
            <sz val="9"/>
            <color indexed="81"/>
            <rFont val="MS P ゴシック"/>
            <family val="3"/>
            <charset val="128"/>
          </rPr>
          <t>該当する場合入力（円単位）</t>
        </r>
      </text>
    </comment>
    <comment ref="Q48" authorId="0" shapeId="0">
      <text>
        <r>
          <rPr>
            <sz val="9"/>
            <color indexed="81"/>
            <rFont val="MS P ゴシック"/>
            <family val="3"/>
            <charset val="128"/>
          </rPr>
          <t>油種区分を選択</t>
        </r>
      </text>
    </comment>
    <comment ref="R48" authorId="0" shapeId="0">
      <text>
        <r>
          <rPr>
            <sz val="9"/>
            <color indexed="81"/>
            <rFont val="MS P ゴシック"/>
            <family val="3"/>
            <charset val="128"/>
          </rPr>
          <t>円単位で入力</t>
        </r>
      </text>
    </comment>
    <comment ref="B49" authorId="0" shapeId="0">
      <text>
        <r>
          <rPr>
            <sz val="9"/>
            <color indexed="81"/>
            <rFont val="MS P ゴシック"/>
            <family val="3"/>
            <charset val="128"/>
          </rPr>
          <t>施設名を入力</t>
        </r>
      </text>
    </comment>
    <comment ref="C49" authorId="0" shapeId="0">
      <text>
        <r>
          <rPr>
            <sz val="9"/>
            <color indexed="81"/>
            <rFont val="MS P ゴシック"/>
            <family val="3"/>
            <charset val="128"/>
          </rPr>
          <t>費用区分を選択</t>
        </r>
      </text>
    </comment>
    <comment ref="D49" authorId="0" shapeId="0">
      <text>
        <r>
          <rPr>
            <sz val="9"/>
            <color indexed="81"/>
            <rFont val="MS P ゴシック"/>
            <family val="3"/>
            <charset val="128"/>
          </rPr>
          <t>契約区分を選択</t>
        </r>
      </text>
    </comment>
    <comment ref="E49" authorId="0" shapeId="0">
      <text>
        <r>
          <rPr>
            <sz val="9"/>
            <color indexed="81"/>
            <rFont val="MS P ゴシック"/>
            <family val="3"/>
            <charset val="128"/>
          </rPr>
          <t>円単位で入力</t>
        </r>
      </text>
    </comment>
    <comment ref="F49" authorId="0" shapeId="0">
      <text>
        <r>
          <rPr>
            <sz val="9"/>
            <color indexed="81"/>
            <rFont val="MS P ゴシック"/>
            <family val="3"/>
            <charset val="128"/>
          </rPr>
          <t>円単位で入力</t>
        </r>
      </text>
    </comment>
    <comment ref="G49" authorId="0" shapeId="0">
      <text>
        <r>
          <rPr>
            <sz val="9"/>
            <color indexed="81"/>
            <rFont val="MS P ゴシック"/>
            <family val="3"/>
            <charset val="128"/>
          </rPr>
          <t>円単位で入力</t>
        </r>
      </text>
    </comment>
    <comment ref="H49" authorId="0" shapeId="0">
      <text>
        <r>
          <rPr>
            <sz val="9"/>
            <color indexed="81"/>
            <rFont val="MS P ゴシック"/>
            <family val="3"/>
            <charset val="128"/>
          </rPr>
          <t>円単位で入力</t>
        </r>
      </text>
    </comment>
    <comment ref="O49" authorId="0" shapeId="0">
      <text>
        <r>
          <rPr>
            <sz val="9"/>
            <color indexed="81"/>
            <rFont val="MS P ゴシック"/>
            <family val="3"/>
            <charset val="128"/>
          </rPr>
          <t>該当する場合入力（円単位）</t>
        </r>
      </text>
    </comment>
    <comment ref="Q49" authorId="0" shapeId="0">
      <text>
        <r>
          <rPr>
            <sz val="9"/>
            <color indexed="81"/>
            <rFont val="MS P ゴシック"/>
            <family val="3"/>
            <charset val="128"/>
          </rPr>
          <t>油種区分を選択</t>
        </r>
      </text>
    </comment>
    <comment ref="R49" authorId="0" shapeId="0">
      <text>
        <r>
          <rPr>
            <sz val="9"/>
            <color indexed="81"/>
            <rFont val="MS P ゴシック"/>
            <family val="3"/>
            <charset val="128"/>
          </rPr>
          <t>円単位で入力</t>
        </r>
      </text>
    </comment>
    <comment ref="B50" authorId="0" shapeId="0">
      <text>
        <r>
          <rPr>
            <sz val="9"/>
            <color indexed="81"/>
            <rFont val="MS P ゴシック"/>
            <family val="3"/>
            <charset val="128"/>
          </rPr>
          <t>施設名を入力</t>
        </r>
      </text>
    </comment>
    <comment ref="C50" authorId="0" shapeId="0">
      <text>
        <r>
          <rPr>
            <sz val="9"/>
            <color indexed="81"/>
            <rFont val="MS P ゴシック"/>
            <family val="3"/>
            <charset val="128"/>
          </rPr>
          <t>費用区分を選択</t>
        </r>
      </text>
    </comment>
    <comment ref="D50" authorId="0" shapeId="0">
      <text>
        <r>
          <rPr>
            <sz val="9"/>
            <color indexed="81"/>
            <rFont val="MS P ゴシック"/>
            <family val="3"/>
            <charset val="128"/>
          </rPr>
          <t>契約区分を選択</t>
        </r>
      </text>
    </comment>
    <comment ref="E50" authorId="0" shapeId="0">
      <text>
        <r>
          <rPr>
            <sz val="9"/>
            <color indexed="81"/>
            <rFont val="MS P ゴシック"/>
            <family val="3"/>
            <charset val="128"/>
          </rPr>
          <t>円単位で入力</t>
        </r>
      </text>
    </comment>
    <comment ref="F50" authorId="0" shapeId="0">
      <text>
        <r>
          <rPr>
            <sz val="9"/>
            <color indexed="81"/>
            <rFont val="MS P ゴシック"/>
            <family val="3"/>
            <charset val="128"/>
          </rPr>
          <t>円単位で入力</t>
        </r>
      </text>
    </comment>
    <comment ref="G50" authorId="0" shapeId="0">
      <text>
        <r>
          <rPr>
            <sz val="9"/>
            <color indexed="81"/>
            <rFont val="MS P ゴシック"/>
            <family val="3"/>
            <charset val="128"/>
          </rPr>
          <t>円単位で入力</t>
        </r>
      </text>
    </comment>
    <comment ref="H50" authorId="0" shapeId="0">
      <text>
        <r>
          <rPr>
            <sz val="9"/>
            <color indexed="81"/>
            <rFont val="MS P ゴシック"/>
            <family val="3"/>
            <charset val="128"/>
          </rPr>
          <t>円単位で入力</t>
        </r>
      </text>
    </comment>
    <comment ref="O50" authorId="0" shapeId="0">
      <text>
        <r>
          <rPr>
            <sz val="9"/>
            <color indexed="81"/>
            <rFont val="MS P ゴシック"/>
            <family val="3"/>
            <charset val="128"/>
          </rPr>
          <t>該当する場合入力（円単位）</t>
        </r>
      </text>
    </comment>
    <comment ref="Q50" authorId="0" shapeId="0">
      <text>
        <r>
          <rPr>
            <sz val="9"/>
            <color indexed="81"/>
            <rFont val="MS P ゴシック"/>
            <family val="3"/>
            <charset val="128"/>
          </rPr>
          <t>油種区分を選択</t>
        </r>
      </text>
    </comment>
    <comment ref="R50" authorId="0" shapeId="0">
      <text>
        <r>
          <rPr>
            <sz val="9"/>
            <color indexed="81"/>
            <rFont val="MS P ゴシック"/>
            <family val="3"/>
            <charset val="128"/>
          </rPr>
          <t>円単位で入力</t>
        </r>
      </text>
    </comment>
    <comment ref="B51" authorId="0" shapeId="0">
      <text>
        <r>
          <rPr>
            <sz val="9"/>
            <color indexed="81"/>
            <rFont val="MS P ゴシック"/>
            <family val="3"/>
            <charset val="128"/>
          </rPr>
          <t>施設名を入力</t>
        </r>
      </text>
    </comment>
    <comment ref="C51" authorId="0" shapeId="0">
      <text>
        <r>
          <rPr>
            <sz val="9"/>
            <color indexed="81"/>
            <rFont val="MS P ゴシック"/>
            <family val="3"/>
            <charset val="128"/>
          </rPr>
          <t>費用区分を選択</t>
        </r>
      </text>
    </comment>
    <comment ref="D51" authorId="0" shapeId="0">
      <text>
        <r>
          <rPr>
            <sz val="9"/>
            <color indexed="81"/>
            <rFont val="MS P ゴシック"/>
            <family val="3"/>
            <charset val="128"/>
          </rPr>
          <t>契約区分を選択</t>
        </r>
      </text>
    </comment>
    <comment ref="E51" authorId="0" shapeId="0">
      <text>
        <r>
          <rPr>
            <sz val="9"/>
            <color indexed="81"/>
            <rFont val="MS P ゴシック"/>
            <family val="3"/>
            <charset val="128"/>
          </rPr>
          <t>円単位で入力</t>
        </r>
      </text>
    </comment>
    <comment ref="F51" authorId="0" shapeId="0">
      <text>
        <r>
          <rPr>
            <sz val="9"/>
            <color indexed="81"/>
            <rFont val="MS P ゴシック"/>
            <family val="3"/>
            <charset val="128"/>
          </rPr>
          <t>円単位で入力</t>
        </r>
      </text>
    </comment>
    <comment ref="G51" authorId="0" shapeId="0">
      <text>
        <r>
          <rPr>
            <sz val="9"/>
            <color indexed="81"/>
            <rFont val="MS P ゴシック"/>
            <family val="3"/>
            <charset val="128"/>
          </rPr>
          <t>円単位で入力</t>
        </r>
      </text>
    </comment>
    <comment ref="H51" authorId="0" shapeId="0">
      <text>
        <r>
          <rPr>
            <sz val="9"/>
            <color indexed="81"/>
            <rFont val="MS P ゴシック"/>
            <family val="3"/>
            <charset val="128"/>
          </rPr>
          <t>円単位で入力</t>
        </r>
      </text>
    </comment>
    <comment ref="O51" authorId="0" shapeId="0">
      <text>
        <r>
          <rPr>
            <sz val="9"/>
            <color indexed="81"/>
            <rFont val="MS P ゴシック"/>
            <family val="3"/>
            <charset val="128"/>
          </rPr>
          <t>該当する場合入力（円単位）</t>
        </r>
      </text>
    </comment>
    <comment ref="Q51" authorId="0" shapeId="0">
      <text>
        <r>
          <rPr>
            <sz val="9"/>
            <color indexed="81"/>
            <rFont val="MS P ゴシック"/>
            <family val="3"/>
            <charset val="128"/>
          </rPr>
          <t>油種区分を選択</t>
        </r>
      </text>
    </comment>
    <comment ref="R51" authorId="0" shapeId="0">
      <text>
        <r>
          <rPr>
            <sz val="9"/>
            <color indexed="81"/>
            <rFont val="MS P ゴシック"/>
            <family val="3"/>
            <charset val="128"/>
          </rPr>
          <t>円単位で入力</t>
        </r>
      </text>
    </comment>
    <comment ref="B52" authorId="0" shapeId="0">
      <text>
        <r>
          <rPr>
            <sz val="9"/>
            <color indexed="81"/>
            <rFont val="MS P ゴシック"/>
            <family val="3"/>
            <charset val="128"/>
          </rPr>
          <t>施設名を入力</t>
        </r>
      </text>
    </comment>
    <comment ref="C52" authorId="0" shapeId="0">
      <text>
        <r>
          <rPr>
            <sz val="9"/>
            <color indexed="81"/>
            <rFont val="MS P ゴシック"/>
            <family val="3"/>
            <charset val="128"/>
          </rPr>
          <t>費用区分を選択</t>
        </r>
      </text>
    </comment>
    <comment ref="D52" authorId="0" shapeId="0">
      <text>
        <r>
          <rPr>
            <sz val="9"/>
            <color indexed="81"/>
            <rFont val="MS P ゴシック"/>
            <family val="3"/>
            <charset val="128"/>
          </rPr>
          <t>契約区分を選択</t>
        </r>
      </text>
    </comment>
    <comment ref="E52" authorId="0" shapeId="0">
      <text>
        <r>
          <rPr>
            <sz val="9"/>
            <color indexed="81"/>
            <rFont val="MS P ゴシック"/>
            <family val="3"/>
            <charset val="128"/>
          </rPr>
          <t>円単位で入力</t>
        </r>
      </text>
    </comment>
    <comment ref="F52" authorId="0" shapeId="0">
      <text>
        <r>
          <rPr>
            <sz val="9"/>
            <color indexed="81"/>
            <rFont val="MS P ゴシック"/>
            <family val="3"/>
            <charset val="128"/>
          </rPr>
          <t>円単位で入力</t>
        </r>
      </text>
    </comment>
    <comment ref="G52" authorId="0" shapeId="0">
      <text>
        <r>
          <rPr>
            <sz val="9"/>
            <color indexed="81"/>
            <rFont val="MS P ゴシック"/>
            <family val="3"/>
            <charset val="128"/>
          </rPr>
          <t>円単位で入力</t>
        </r>
      </text>
    </comment>
    <comment ref="H52" authorId="0" shapeId="0">
      <text>
        <r>
          <rPr>
            <sz val="9"/>
            <color indexed="81"/>
            <rFont val="MS P ゴシック"/>
            <family val="3"/>
            <charset val="128"/>
          </rPr>
          <t>円単位で入力</t>
        </r>
      </text>
    </comment>
    <comment ref="O52" authorId="0" shapeId="0">
      <text>
        <r>
          <rPr>
            <sz val="9"/>
            <color indexed="81"/>
            <rFont val="MS P ゴシック"/>
            <family val="3"/>
            <charset val="128"/>
          </rPr>
          <t>該当する場合入力（円単位）</t>
        </r>
      </text>
    </comment>
    <comment ref="Q52" authorId="0" shapeId="0">
      <text>
        <r>
          <rPr>
            <sz val="9"/>
            <color indexed="81"/>
            <rFont val="MS P ゴシック"/>
            <family val="3"/>
            <charset val="128"/>
          </rPr>
          <t>油種区分を選択</t>
        </r>
      </text>
    </comment>
    <comment ref="R52" authorId="0" shapeId="0">
      <text>
        <r>
          <rPr>
            <sz val="9"/>
            <color indexed="81"/>
            <rFont val="MS P ゴシック"/>
            <family val="3"/>
            <charset val="128"/>
          </rPr>
          <t>円単位で入力</t>
        </r>
      </text>
    </comment>
    <comment ref="B53" authorId="0" shapeId="0">
      <text>
        <r>
          <rPr>
            <sz val="9"/>
            <color indexed="81"/>
            <rFont val="MS P ゴシック"/>
            <family val="3"/>
            <charset val="128"/>
          </rPr>
          <t>施設名を入力</t>
        </r>
      </text>
    </comment>
    <comment ref="C53" authorId="0" shapeId="0">
      <text>
        <r>
          <rPr>
            <sz val="9"/>
            <color indexed="81"/>
            <rFont val="MS P ゴシック"/>
            <family val="3"/>
            <charset val="128"/>
          </rPr>
          <t>費用区分を選択</t>
        </r>
      </text>
    </comment>
    <comment ref="D53" authorId="0" shapeId="0">
      <text>
        <r>
          <rPr>
            <sz val="9"/>
            <color indexed="81"/>
            <rFont val="MS P ゴシック"/>
            <family val="3"/>
            <charset val="128"/>
          </rPr>
          <t>契約区分を選択</t>
        </r>
      </text>
    </comment>
    <comment ref="E53" authorId="0" shapeId="0">
      <text>
        <r>
          <rPr>
            <sz val="9"/>
            <color indexed="81"/>
            <rFont val="MS P ゴシック"/>
            <family val="3"/>
            <charset val="128"/>
          </rPr>
          <t>円単位で入力</t>
        </r>
      </text>
    </comment>
    <comment ref="F53" authorId="0" shapeId="0">
      <text>
        <r>
          <rPr>
            <sz val="9"/>
            <color indexed="81"/>
            <rFont val="MS P ゴシック"/>
            <family val="3"/>
            <charset val="128"/>
          </rPr>
          <t>円単位で入力</t>
        </r>
      </text>
    </comment>
    <comment ref="G53" authorId="0" shapeId="0">
      <text>
        <r>
          <rPr>
            <sz val="9"/>
            <color indexed="81"/>
            <rFont val="MS P ゴシック"/>
            <family val="3"/>
            <charset val="128"/>
          </rPr>
          <t>円単位で入力</t>
        </r>
      </text>
    </comment>
    <comment ref="H53" authorId="0" shapeId="0">
      <text>
        <r>
          <rPr>
            <sz val="9"/>
            <color indexed="81"/>
            <rFont val="MS P ゴシック"/>
            <family val="3"/>
            <charset val="128"/>
          </rPr>
          <t>円単位で入力</t>
        </r>
      </text>
    </comment>
    <comment ref="O53" authorId="0" shapeId="0">
      <text>
        <r>
          <rPr>
            <sz val="9"/>
            <color indexed="81"/>
            <rFont val="MS P ゴシック"/>
            <family val="3"/>
            <charset val="128"/>
          </rPr>
          <t>該当する場合入力（円単位）</t>
        </r>
      </text>
    </comment>
    <comment ref="Q53" authorId="0" shapeId="0">
      <text>
        <r>
          <rPr>
            <sz val="9"/>
            <color indexed="81"/>
            <rFont val="MS P ゴシック"/>
            <family val="3"/>
            <charset val="128"/>
          </rPr>
          <t>油種区分を選択</t>
        </r>
      </text>
    </comment>
    <comment ref="R53" authorId="0" shapeId="0">
      <text>
        <r>
          <rPr>
            <sz val="9"/>
            <color indexed="81"/>
            <rFont val="MS P ゴシック"/>
            <family val="3"/>
            <charset val="128"/>
          </rPr>
          <t>円単位で入力</t>
        </r>
      </text>
    </comment>
    <comment ref="B54" authorId="0" shapeId="0">
      <text>
        <r>
          <rPr>
            <sz val="9"/>
            <color indexed="81"/>
            <rFont val="MS P ゴシック"/>
            <family val="3"/>
            <charset val="128"/>
          </rPr>
          <t>施設名を入力</t>
        </r>
      </text>
    </comment>
    <comment ref="C54" authorId="0" shapeId="0">
      <text>
        <r>
          <rPr>
            <sz val="9"/>
            <color indexed="81"/>
            <rFont val="MS P ゴシック"/>
            <family val="3"/>
            <charset val="128"/>
          </rPr>
          <t>費用区分を選択</t>
        </r>
      </text>
    </comment>
    <comment ref="D54" authorId="0" shapeId="0">
      <text>
        <r>
          <rPr>
            <sz val="9"/>
            <color indexed="81"/>
            <rFont val="MS P ゴシック"/>
            <family val="3"/>
            <charset val="128"/>
          </rPr>
          <t>契約区分を選択</t>
        </r>
      </text>
    </comment>
    <comment ref="E54" authorId="0" shapeId="0">
      <text>
        <r>
          <rPr>
            <sz val="9"/>
            <color indexed="81"/>
            <rFont val="MS P ゴシック"/>
            <family val="3"/>
            <charset val="128"/>
          </rPr>
          <t>円単位で入力</t>
        </r>
      </text>
    </comment>
    <comment ref="F54" authorId="0" shapeId="0">
      <text>
        <r>
          <rPr>
            <sz val="9"/>
            <color indexed="81"/>
            <rFont val="MS P ゴシック"/>
            <family val="3"/>
            <charset val="128"/>
          </rPr>
          <t>円単位で入力</t>
        </r>
      </text>
    </comment>
    <comment ref="G54" authorId="0" shapeId="0">
      <text>
        <r>
          <rPr>
            <sz val="9"/>
            <color indexed="81"/>
            <rFont val="MS P ゴシック"/>
            <family val="3"/>
            <charset val="128"/>
          </rPr>
          <t>円単位で入力</t>
        </r>
      </text>
    </comment>
    <comment ref="H54" authorId="0" shapeId="0">
      <text>
        <r>
          <rPr>
            <sz val="9"/>
            <color indexed="81"/>
            <rFont val="MS P ゴシック"/>
            <family val="3"/>
            <charset val="128"/>
          </rPr>
          <t>円単位で入力</t>
        </r>
      </text>
    </comment>
    <comment ref="O54" authorId="0" shapeId="0">
      <text>
        <r>
          <rPr>
            <sz val="9"/>
            <color indexed="81"/>
            <rFont val="MS P ゴシック"/>
            <family val="3"/>
            <charset val="128"/>
          </rPr>
          <t>該当する場合入力（円単位）</t>
        </r>
      </text>
    </comment>
    <comment ref="Q54" authorId="0" shapeId="0">
      <text>
        <r>
          <rPr>
            <sz val="9"/>
            <color indexed="81"/>
            <rFont val="MS P ゴシック"/>
            <family val="3"/>
            <charset val="128"/>
          </rPr>
          <t>油種区分を選択</t>
        </r>
      </text>
    </comment>
    <comment ref="R54" authorId="0" shapeId="0">
      <text>
        <r>
          <rPr>
            <sz val="9"/>
            <color indexed="81"/>
            <rFont val="MS P ゴシック"/>
            <family val="3"/>
            <charset val="128"/>
          </rPr>
          <t>円単位で入力</t>
        </r>
      </text>
    </comment>
    <comment ref="B55" authorId="0" shapeId="0">
      <text>
        <r>
          <rPr>
            <sz val="9"/>
            <color indexed="81"/>
            <rFont val="MS P ゴシック"/>
            <family val="3"/>
            <charset val="128"/>
          </rPr>
          <t>施設名を入力</t>
        </r>
      </text>
    </comment>
    <comment ref="C55" authorId="0" shapeId="0">
      <text>
        <r>
          <rPr>
            <sz val="9"/>
            <color indexed="81"/>
            <rFont val="MS P ゴシック"/>
            <family val="3"/>
            <charset val="128"/>
          </rPr>
          <t>費用区分を選択</t>
        </r>
      </text>
    </comment>
    <comment ref="D55" authorId="0" shapeId="0">
      <text>
        <r>
          <rPr>
            <sz val="9"/>
            <color indexed="81"/>
            <rFont val="MS P ゴシック"/>
            <family val="3"/>
            <charset val="128"/>
          </rPr>
          <t>契約区分を選択</t>
        </r>
      </text>
    </comment>
    <comment ref="E55" authorId="0" shapeId="0">
      <text>
        <r>
          <rPr>
            <sz val="9"/>
            <color indexed="81"/>
            <rFont val="MS P ゴシック"/>
            <family val="3"/>
            <charset val="128"/>
          </rPr>
          <t>円単位で入力</t>
        </r>
      </text>
    </comment>
    <comment ref="F55" authorId="0" shapeId="0">
      <text>
        <r>
          <rPr>
            <sz val="9"/>
            <color indexed="81"/>
            <rFont val="MS P ゴシック"/>
            <family val="3"/>
            <charset val="128"/>
          </rPr>
          <t>円単位で入力</t>
        </r>
      </text>
    </comment>
    <comment ref="G55" authorId="0" shapeId="0">
      <text>
        <r>
          <rPr>
            <sz val="9"/>
            <color indexed="81"/>
            <rFont val="MS P ゴシック"/>
            <family val="3"/>
            <charset val="128"/>
          </rPr>
          <t>円単位で入力</t>
        </r>
      </text>
    </comment>
    <comment ref="H55" authorId="0" shapeId="0">
      <text>
        <r>
          <rPr>
            <sz val="9"/>
            <color indexed="81"/>
            <rFont val="MS P ゴシック"/>
            <family val="3"/>
            <charset val="128"/>
          </rPr>
          <t>円単位で入力</t>
        </r>
      </text>
    </comment>
    <comment ref="O55" authorId="0" shapeId="0">
      <text>
        <r>
          <rPr>
            <sz val="9"/>
            <color indexed="81"/>
            <rFont val="MS P ゴシック"/>
            <family val="3"/>
            <charset val="128"/>
          </rPr>
          <t>該当する場合入力（円単位）</t>
        </r>
      </text>
    </comment>
    <comment ref="Q55" authorId="0" shapeId="0">
      <text>
        <r>
          <rPr>
            <sz val="9"/>
            <color indexed="81"/>
            <rFont val="MS P ゴシック"/>
            <family val="3"/>
            <charset val="128"/>
          </rPr>
          <t>油種区分を選択</t>
        </r>
      </text>
    </comment>
    <comment ref="R55" authorId="0" shapeId="0">
      <text>
        <r>
          <rPr>
            <sz val="9"/>
            <color indexed="81"/>
            <rFont val="MS P ゴシック"/>
            <family val="3"/>
            <charset val="128"/>
          </rPr>
          <t>円単位で入力</t>
        </r>
      </text>
    </comment>
    <comment ref="B56" authorId="0" shapeId="0">
      <text>
        <r>
          <rPr>
            <sz val="9"/>
            <color indexed="81"/>
            <rFont val="MS P ゴシック"/>
            <family val="3"/>
            <charset val="128"/>
          </rPr>
          <t>施設名を入力</t>
        </r>
      </text>
    </comment>
    <comment ref="C56" authorId="0" shapeId="0">
      <text>
        <r>
          <rPr>
            <sz val="9"/>
            <color indexed="81"/>
            <rFont val="MS P ゴシック"/>
            <family val="3"/>
            <charset val="128"/>
          </rPr>
          <t>費用区分を選択</t>
        </r>
      </text>
    </comment>
    <comment ref="D56" authorId="0" shapeId="0">
      <text>
        <r>
          <rPr>
            <sz val="9"/>
            <color indexed="81"/>
            <rFont val="MS P ゴシック"/>
            <family val="3"/>
            <charset val="128"/>
          </rPr>
          <t>契約区分を選択</t>
        </r>
      </text>
    </comment>
    <comment ref="E56" authorId="0" shapeId="0">
      <text>
        <r>
          <rPr>
            <sz val="9"/>
            <color indexed="81"/>
            <rFont val="MS P ゴシック"/>
            <family val="3"/>
            <charset val="128"/>
          </rPr>
          <t>円単位で入力</t>
        </r>
      </text>
    </comment>
    <comment ref="F56" authorId="0" shapeId="0">
      <text>
        <r>
          <rPr>
            <sz val="9"/>
            <color indexed="81"/>
            <rFont val="MS P ゴシック"/>
            <family val="3"/>
            <charset val="128"/>
          </rPr>
          <t>円単位で入力</t>
        </r>
      </text>
    </comment>
    <comment ref="G56" authorId="0" shapeId="0">
      <text>
        <r>
          <rPr>
            <sz val="9"/>
            <color indexed="81"/>
            <rFont val="MS P ゴシック"/>
            <family val="3"/>
            <charset val="128"/>
          </rPr>
          <t>円単位で入力</t>
        </r>
      </text>
    </comment>
    <comment ref="H56" authorId="0" shapeId="0">
      <text>
        <r>
          <rPr>
            <sz val="9"/>
            <color indexed="81"/>
            <rFont val="MS P ゴシック"/>
            <family val="3"/>
            <charset val="128"/>
          </rPr>
          <t>円単位で入力</t>
        </r>
      </text>
    </comment>
    <comment ref="O56" authorId="0" shapeId="0">
      <text>
        <r>
          <rPr>
            <sz val="9"/>
            <color indexed="81"/>
            <rFont val="MS P ゴシック"/>
            <family val="3"/>
            <charset val="128"/>
          </rPr>
          <t>該当する場合入力（円単位）</t>
        </r>
      </text>
    </comment>
    <comment ref="Q56" authorId="0" shapeId="0">
      <text>
        <r>
          <rPr>
            <sz val="9"/>
            <color indexed="81"/>
            <rFont val="MS P ゴシック"/>
            <family val="3"/>
            <charset val="128"/>
          </rPr>
          <t>油種区分を選択</t>
        </r>
      </text>
    </comment>
    <comment ref="R56" authorId="0" shapeId="0">
      <text>
        <r>
          <rPr>
            <sz val="9"/>
            <color indexed="81"/>
            <rFont val="MS P ゴシック"/>
            <family val="3"/>
            <charset val="128"/>
          </rPr>
          <t>円単位で入力</t>
        </r>
      </text>
    </comment>
    <comment ref="B57" authorId="0" shapeId="0">
      <text>
        <r>
          <rPr>
            <sz val="9"/>
            <color indexed="81"/>
            <rFont val="MS P ゴシック"/>
            <family val="3"/>
            <charset val="128"/>
          </rPr>
          <t>施設名を入力</t>
        </r>
      </text>
    </comment>
    <comment ref="C57" authorId="0" shapeId="0">
      <text>
        <r>
          <rPr>
            <sz val="9"/>
            <color indexed="81"/>
            <rFont val="MS P ゴシック"/>
            <family val="3"/>
            <charset val="128"/>
          </rPr>
          <t>費用区分を選択</t>
        </r>
      </text>
    </comment>
    <comment ref="D57" authorId="0" shapeId="0">
      <text>
        <r>
          <rPr>
            <sz val="9"/>
            <color indexed="81"/>
            <rFont val="MS P ゴシック"/>
            <family val="3"/>
            <charset val="128"/>
          </rPr>
          <t>契約区分を選択</t>
        </r>
      </text>
    </comment>
    <comment ref="E57" authorId="0" shapeId="0">
      <text>
        <r>
          <rPr>
            <sz val="9"/>
            <color indexed="81"/>
            <rFont val="MS P ゴシック"/>
            <family val="3"/>
            <charset val="128"/>
          </rPr>
          <t>円単位で入力</t>
        </r>
      </text>
    </comment>
    <comment ref="F57" authorId="0" shapeId="0">
      <text>
        <r>
          <rPr>
            <sz val="9"/>
            <color indexed="81"/>
            <rFont val="MS P ゴシック"/>
            <family val="3"/>
            <charset val="128"/>
          </rPr>
          <t>円単位で入力</t>
        </r>
      </text>
    </comment>
    <comment ref="G57" authorId="0" shapeId="0">
      <text>
        <r>
          <rPr>
            <sz val="9"/>
            <color indexed="81"/>
            <rFont val="MS P ゴシック"/>
            <family val="3"/>
            <charset val="128"/>
          </rPr>
          <t>円単位で入力</t>
        </r>
      </text>
    </comment>
    <comment ref="H57" authorId="0" shapeId="0">
      <text>
        <r>
          <rPr>
            <sz val="9"/>
            <color indexed="81"/>
            <rFont val="MS P ゴシック"/>
            <family val="3"/>
            <charset val="128"/>
          </rPr>
          <t>円単位で入力</t>
        </r>
      </text>
    </comment>
    <comment ref="O57" authorId="0" shapeId="0">
      <text>
        <r>
          <rPr>
            <sz val="9"/>
            <color indexed="81"/>
            <rFont val="MS P ゴシック"/>
            <family val="3"/>
            <charset val="128"/>
          </rPr>
          <t>該当する場合入力（円単位）</t>
        </r>
      </text>
    </comment>
    <comment ref="Q57" authorId="0" shapeId="0">
      <text>
        <r>
          <rPr>
            <sz val="9"/>
            <color indexed="81"/>
            <rFont val="MS P ゴシック"/>
            <family val="3"/>
            <charset val="128"/>
          </rPr>
          <t>油種区分を選択</t>
        </r>
      </text>
    </comment>
    <comment ref="R57" authorId="0" shapeId="0">
      <text>
        <r>
          <rPr>
            <sz val="9"/>
            <color indexed="81"/>
            <rFont val="MS P ゴシック"/>
            <family val="3"/>
            <charset val="128"/>
          </rPr>
          <t>円単位で入力</t>
        </r>
      </text>
    </comment>
    <comment ref="B58" authorId="0" shapeId="0">
      <text>
        <r>
          <rPr>
            <sz val="9"/>
            <color indexed="81"/>
            <rFont val="MS P ゴシック"/>
            <family val="3"/>
            <charset val="128"/>
          </rPr>
          <t>施設名を入力</t>
        </r>
      </text>
    </comment>
    <comment ref="C58" authorId="0" shapeId="0">
      <text>
        <r>
          <rPr>
            <sz val="9"/>
            <color indexed="81"/>
            <rFont val="MS P ゴシック"/>
            <family val="3"/>
            <charset val="128"/>
          </rPr>
          <t>費用区分を選択</t>
        </r>
      </text>
    </comment>
    <comment ref="D58" authorId="0" shapeId="0">
      <text>
        <r>
          <rPr>
            <sz val="9"/>
            <color indexed="81"/>
            <rFont val="MS P ゴシック"/>
            <family val="3"/>
            <charset val="128"/>
          </rPr>
          <t>契約区分を選択</t>
        </r>
      </text>
    </comment>
    <comment ref="E58" authorId="0" shapeId="0">
      <text>
        <r>
          <rPr>
            <sz val="9"/>
            <color indexed="81"/>
            <rFont val="MS P ゴシック"/>
            <family val="3"/>
            <charset val="128"/>
          </rPr>
          <t>円単位で入力</t>
        </r>
      </text>
    </comment>
    <comment ref="F58" authorId="0" shapeId="0">
      <text>
        <r>
          <rPr>
            <sz val="9"/>
            <color indexed="81"/>
            <rFont val="MS P ゴシック"/>
            <family val="3"/>
            <charset val="128"/>
          </rPr>
          <t>円単位で入力</t>
        </r>
      </text>
    </comment>
    <comment ref="G58" authorId="0" shapeId="0">
      <text>
        <r>
          <rPr>
            <sz val="9"/>
            <color indexed="81"/>
            <rFont val="MS P ゴシック"/>
            <family val="3"/>
            <charset val="128"/>
          </rPr>
          <t>円単位で入力</t>
        </r>
      </text>
    </comment>
    <comment ref="H58" authorId="0" shapeId="0">
      <text>
        <r>
          <rPr>
            <sz val="9"/>
            <color indexed="81"/>
            <rFont val="MS P ゴシック"/>
            <family val="3"/>
            <charset val="128"/>
          </rPr>
          <t>円単位で入力</t>
        </r>
      </text>
    </comment>
    <comment ref="O58" authorId="0" shapeId="0">
      <text>
        <r>
          <rPr>
            <sz val="9"/>
            <color indexed="81"/>
            <rFont val="MS P ゴシック"/>
            <family val="3"/>
            <charset val="128"/>
          </rPr>
          <t>該当する場合入力（円単位）</t>
        </r>
      </text>
    </comment>
    <comment ref="Q58" authorId="0" shapeId="0">
      <text>
        <r>
          <rPr>
            <sz val="9"/>
            <color indexed="81"/>
            <rFont val="MS P ゴシック"/>
            <family val="3"/>
            <charset val="128"/>
          </rPr>
          <t>油種区分を選択</t>
        </r>
      </text>
    </comment>
    <comment ref="R58" authorId="0" shapeId="0">
      <text>
        <r>
          <rPr>
            <sz val="9"/>
            <color indexed="81"/>
            <rFont val="MS P ゴシック"/>
            <family val="3"/>
            <charset val="128"/>
          </rPr>
          <t>円単位で入力</t>
        </r>
      </text>
    </comment>
    <comment ref="B59" authorId="0" shapeId="0">
      <text>
        <r>
          <rPr>
            <sz val="9"/>
            <color indexed="81"/>
            <rFont val="MS P ゴシック"/>
            <family val="3"/>
            <charset val="128"/>
          </rPr>
          <t>施設名を入力</t>
        </r>
      </text>
    </comment>
    <comment ref="C59" authorId="0" shapeId="0">
      <text>
        <r>
          <rPr>
            <sz val="9"/>
            <color indexed="81"/>
            <rFont val="MS P ゴシック"/>
            <family val="3"/>
            <charset val="128"/>
          </rPr>
          <t>費用区分を選択</t>
        </r>
      </text>
    </comment>
    <comment ref="D59" authorId="0" shapeId="0">
      <text>
        <r>
          <rPr>
            <sz val="9"/>
            <color indexed="81"/>
            <rFont val="MS P ゴシック"/>
            <family val="3"/>
            <charset val="128"/>
          </rPr>
          <t>契約区分を選択</t>
        </r>
      </text>
    </comment>
    <comment ref="E59" authorId="0" shapeId="0">
      <text>
        <r>
          <rPr>
            <sz val="9"/>
            <color indexed="81"/>
            <rFont val="MS P ゴシック"/>
            <family val="3"/>
            <charset val="128"/>
          </rPr>
          <t>円単位で入力</t>
        </r>
      </text>
    </comment>
    <comment ref="F59" authorId="0" shapeId="0">
      <text>
        <r>
          <rPr>
            <sz val="9"/>
            <color indexed="81"/>
            <rFont val="MS P ゴシック"/>
            <family val="3"/>
            <charset val="128"/>
          </rPr>
          <t>円単位で入力</t>
        </r>
      </text>
    </comment>
    <comment ref="G59" authorId="0" shapeId="0">
      <text>
        <r>
          <rPr>
            <sz val="9"/>
            <color indexed="81"/>
            <rFont val="MS P ゴシック"/>
            <family val="3"/>
            <charset val="128"/>
          </rPr>
          <t>円単位で入力</t>
        </r>
      </text>
    </comment>
    <comment ref="H59" authorId="0" shapeId="0">
      <text>
        <r>
          <rPr>
            <sz val="9"/>
            <color indexed="81"/>
            <rFont val="MS P ゴシック"/>
            <family val="3"/>
            <charset val="128"/>
          </rPr>
          <t>円単位で入力</t>
        </r>
      </text>
    </comment>
    <comment ref="O59" authorId="0" shapeId="0">
      <text>
        <r>
          <rPr>
            <sz val="9"/>
            <color indexed="81"/>
            <rFont val="MS P ゴシック"/>
            <family val="3"/>
            <charset val="128"/>
          </rPr>
          <t>該当する場合入力（円単位）</t>
        </r>
      </text>
    </comment>
    <comment ref="Q59" authorId="0" shapeId="0">
      <text>
        <r>
          <rPr>
            <sz val="9"/>
            <color indexed="81"/>
            <rFont val="MS P ゴシック"/>
            <family val="3"/>
            <charset val="128"/>
          </rPr>
          <t>油種区分を選択</t>
        </r>
      </text>
    </comment>
    <comment ref="R59" authorId="0" shapeId="0">
      <text>
        <r>
          <rPr>
            <sz val="9"/>
            <color indexed="81"/>
            <rFont val="MS P ゴシック"/>
            <family val="3"/>
            <charset val="128"/>
          </rPr>
          <t>円単位で入力</t>
        </r>
      </text>
    </comment>
    <comment ref="B60" authorId="0" shapeId="0">
      <text>
        <r>
          <rPr>
            <sz val="9"/>
            <color indexed="81"/>
            <rFont val="MS P ゴシック"/>
            <family val="3"/>
            <charset val="128"/>
          </rPr>
          <t>施設名を入力</t>
        </r>
      </text>
    </comment>
    <comment ref="C60" authorId="0" shapeId="0">
      <text>
        <r>
          <rPr>
            <sz val="9"/>
            <color indexed="81"/>
            <rFont val="MS P ゴシック"/>
            <family val="3"/>
            <charset val="128"/>
          </rPr>
          <t>費用区分を選択</t>
        </r>
      </text>
    </comment>
    <comment ref="D60" authorId="0" shapeId="0">
      <text>
        <r>
          <rPr>
            <sz val="9"/>
            <color indexed="81"/>
            <rFont val="MS P ゴシック"/>
            <family val="3"/>
            <charset val="128"/>
          </rPr>
          <t>契約区分を選択</t>
        </r>
      </text>
    </comment>
    <comment ref="E60" authorId="0" shapeId="0">
      <text>
        <r>
          <rPr>
            <sz val="9"/>
            <color indexed="81"/>
            <rFont val="MS P ゴシック"/>
            <family val="3"/>
            <charset val="128"/>
          </rPr>
          <t>円単位で入力</t>
        </r>
      </text>
    </comment>
    <comment ref="F60" authorId="0" shapeId="0">
      <text>
        <r>
          <rPr>
            <sz val="9"/>
            <color indexed="81"/>
            <rFont val="MS P ゴシック"/>
            <family val="3"/>
            <charset val="128"/>
          </rPr>
          <t>円単位で入力</t>
        </r>
      </text>
    </comment>
    <comment ref="G60" authorId="0" shapeId="0">
      <text>
        <r>
          <rPr>
            <sz val="9"/>
            <color indexed="81"/>
            <rFont val="MS P ゴシック"/>
            <family val="3"/>
            <charset val="128"/>
          </rPr>
          <t>円単位で入力</t>
        </r>
      </text>
    </comment>
    <comment ref="H60" authorId="0" shapeId="0">
      <text>
        <r>
          <rPr>
            <sz val="9"/>
            <color indexed="81"/>
            <rFont val="MS P ゴシック"/>
            <family val="3"/>
            <charset val="128"/>
          </rPr>
          <t>円単位で入力</t>
        </r>
      </text>
    </comment>
    <comment ref="O60" authorId="0" shapeId="0">
      <text>
        <r>
          <rPr>
            <sz val="9"/>
            <color indexed="81"/>
            <rFont val="MS P ゴシック"/>
            <family val="3"/>
            <charset val="128"/>
          </rPr>
          <t>該当する場合入力（円単位）</t>
        </r>
      </text>
    </comment>
    <comment ref="Q60" authorId="0" shapeId="0">
      <text>
        <r>
          <rPr>
            <sz val="9"/>
            <color indexed="81"/>
            <rFont val="MS P ゴシック"/>
            <family val="3"/>
            <charset val="128"/>
          </rPr>
          <t>油種区分を選択</t>
        </r>
      </text>
    </comment>
    <comment ref="R60" authorId="0" shapeId="0">
      <text>
        <r>
          <rPr>
            <sz val="9"/>
            <color indexed="81"/>
            <rFont val="MS P ゴシック"/>
            <family val="3"/>
            <charset val="128"/>
          </rPr>
          <t>円単位で入力</t>
        </r>
      </text>
    </comment>
    <comment ref="B61" authorId="0" shapeId="0">
      <text>
        <r>
          <rPr>
            <sz val="9"/>
            <color indexed="81"/>
            <rFont val="MS P ゴシック"/>
            <family val="3"/>
            <charset val="128"/>
          </rPr>
          <t>施設名を入力</t>
        </r>
      </text>
    </comment>
    <comment ref="C61" authorId="0" shapeId="0">
      <text>
        <r>
          <rPr>
            <sz val="9"/>
            <color indexed="81"/>
            <rFont val="MS P ゴシック"/>
            <family val="3"/>
            <charset val="128"/>
          </rPr>
          <t>費用区分を選択</t>
        </r>
      </text>
    </comment>
    <comment ref="D61" authorId="0" shapeId="0">
      <text>
        <r>
          <rPr>
            <sz val="9"/>
            <color indexed="81"/>
            <rFont val="MS P ゴシック"/>
            <family val="3"/>
            <charset val="128"/>
          </rPr>
          <t>契約区分を選択</t>
        </r>
      </text>
    </comment>
    <comment ref="E61" authorId="0" shapeId="0">
      <text>
        <r>
          <rPr>
            <sz val="9"/>
            <color indexed="81"/>
            <rFont val="MS P ゴシック"/>
            <family val="3"/>
            <charset val="128"/>
          </rPr>
          <t>円単位で入力</t>
        </r>
      </text>
    </comment>
    <comment ref="F61" authorId="0" shapeId="0">
      <text>
        <r>
          <rPr>
            <sz val="9"/>
            <color indexed="81"/>
            <rFont val="MS P ゴシック"/>
            <family val="3"/>
            <charset val="128"/>
          </rPr>
          <t>円単位で入力</t>
        </r>
      </text>
    </comment>
    <comment ref="G61" authorId="0" shapeId="0">
      <text>
        <r>
          <rPr>
            <sz val="9"/>
            <color indexed="81"/>
            <rFont val="MS P ゴシック"/>
            <family val="3"/>
            <charset val="128"/>
          </rPr>
          <t>円単位で入力</t>
        </r>
      </text>
    </comment>
    <comment ref="H61" authorId="0" shapeId="0">
      <text>
        <r>
          <rPr>
            <sz val="9"/>
            <color indexed="81"/>
            <rFont val="MS P ゴシック"/>
            <family val="3"/>
            <charset val="128"/>
          </rPr>
          <t>円単位で入力</t>
        </r>
      </text>
    </comment>
    <comment ref="O61" authorId="0" shapeId="0">
      <text>
        <r>
          <rPr>
            <sz val="9"/>
            <color indexed="81"/>
            <rFont val="MS P ゴシック"/>
            <family val="3"/>
            <charset val="128"/>
          </rPr>
          <t>該当する場合入力（円単位）</t>
        </r>
      </text>
    </comment>
    <comment ref="Q61" authorId="0" shapeId="0">
      <text>
        <r>
          <rPr>
            <sz val="9"/>
            <color indexed="81"/>
            <rFont val="MS P ゴシック"/>
            <family val="3"/>
            <charset val="128"/>
          </rPr>
          <t>油種区分を選択</t>
        </r>
      </text>
    </comment>
    <comment ref="R61" authorId="0" shapeId="0">
      <text>
        <r>
          <rPr>
            <sz val="9"/>
            <color indexed="81"/>
            <rFont val="MS P ゴシック"/>
            <family val="3"/>
            <charset val="128"/>
          </rPr>
          <t>円単位で入力</t>
        </r>
      </text>
    </comment>
    <comment ref="B62" authorId="0" shapeId="0">
      <text>
        <r>
          <rPr>
            <sz val="9"/>
            <color indexed="81"/>
            <rFont val="MS P ゴシック"/>
            <family val="3"/>
            <charset val="128"/>
          </rPr>
          <t>施設名を入力</t>
        </r>
      </text>
    </comment>
    <comment ref="C62" authorId="0" shapeId="0">
      <text>
        <r>
          <rPr>
            <sz val="9"/>
            <color indexed="81"/>
            <rFont val="MS P ゴシック"/>
            <family val="3"/>
            <charset val="128"/>
          </rPr>
          <t>費用区分を選択</t>
        </r>
      </text>
    </comment>
    <comment ref="D62" authorId="0" shapeId="0">
      <text>
        <r>
          <rPr>
            <sz val="9"/>
            <color indexed="81"/>
            <rFont val="MS P ゴシック"/>
            <family val="3"/>
            <charset val="128"/>
          </rPr>
          <t>契約区分を選択</t>
        </r>
      </text>
    </comment>
    <comment ref="E62" authorId="0" shapeId="0">
      <text>
        <r>
          <rPr>
            <sz val="9"/>
            <color indexed="81"/>
            <rFont val="MS P ゴシック"/>
            <family val="3"/>
            <charset val="128"/>
          </rPr>
          <t>円単位で入力</t>
        </r>
      </text>
    </comment>
    <comment ref="F62" authorId="0" shapeId="0">
      <text>
        <r>
          <rPr>
            <sz val="9"/>
            <color indexed="81"/>
            <rFont val="MS P ゴシック"/>
            <family val="3"/>
            <charset val="128"/>
          </rPr>
          <t>円単位で入力</t>
        </r>
      </text>
    </comment>
    <comment ref="G62" authorId="0" shapeId="0">
      <text>
        <r>
          <rPr>
            <sz val="9"/>
            <color indexed="81"/>
            <rFont val="MS P ゴシック"/>
            <family val="3"/>
            <charset val="128"/>
          </rPr>
          <t>円単位で入力</t>
        </r>
      </text>
    </comment>
    <comment ref="H62" authorId="0" shapeId="0">
      <text>
        <r>
          <rPr>
            <sz val="9"/>
            <color indexed="81"/>
            <rFont val="MS P ゴシック"/>
            <family val="3"/>
            <charset val="128"/>
          </rPr>
          <t>円単位で入力</t>
        </r>
      </text>
    </comment>
    <comment ref="O62" authorId="0" shapeId="0">
      <text>
        <r>
          <rPr>
            <sz val="9"/>
            <color indexed="81"/>
            <rFont val="MS P ゴシック"/>
            <family val="3"/>
            <charset val="128"/>
          </rPr>
          <t>該当する場合入力（円単位）</t>
        </r>
      </text>
    </comment>
    <comment ref="Q62" authorId="0" shapeId="0">
      <text>
        <r>
          <rPr>
            <sz val="9"/>
            <color indexed="81"/>
            <rFont val="MS P ゴシック"/>
            <family val="3"/>
            <charset val="128"/>
          </rPr>
          <t>油種区分を選択</t>
        </r>
      </text>
    </comment>
    <comment ref="R62" authorId="0" shapeId="0">
      <text>
        <r>
          <rPr>
            <sz val="9"/>
            <color indexed="81"/>
            <rFont val="MS P ゴシック"/>
            <family val="3"/>
            <charset val="128"/>
          </rPr>
          <t>円単位で入力</t>
        </r>
      </text>
    </comment>
    <comment ref="B63" authorId="0" shapeId="0">
      <text>
        <r>
          <rPr>
            <sz val="9"/>
            <color indexed="81"/>
            <rFont val="MS P ゴシック"/>
            <family val="3"/>
            <charset val="128"/>
          </rPr>
          <t>施設名を入力</t>
        </r>
      </text>
    </comment>
    <comment ref="C63" authorId="0" shapeId="0">
      <text>
        <r>
          <rPr>
            <sz val="9"/>
            <color indexed="81"/>
            <rFont val="MS P ゴシック"/>
            <family val="3"/>
            <charset val="128"/>
          </rPr>
          <t>費用区分を選択</t>
        </r>
      </text>
    </comment>
    <comment ref="D63" authorId="0" shapeId="0">
      <text>
        <r>
          <rPr>
            <sz val="9"/>
            <color indexed="81"/>
            <rFont val="MS P ゴシック"/>
            <family val="3"/>
            <charset val="128"/>
          </rPr>
          <t>契約区分を選択</t>
        </r>
      </text>
    </comment>
    <comment ref="E63" authorId="0" shapeId="0">
      <text>
        <r>
          <rPr>
            <sz val="9"/>
            <color indexed="81"/>
            <rFont val="MS P ゴシック"/>
            <family val="3"/>
            <charset val="128"/>
          </rPr>
          <t>円単位で入力</t>
        </r>
      </text>
    </comment>
    <comment ref="F63" authorId="0" shapeId="0">
      <text>
        <r>
          <rPr>
            <sz val="9"/>
            <color indexed="81"/>
            <rFont val="MS P ゴシック"/>
            <family val="3"/>
            <charset val="128"/>
          </rPr>
          <t>円単位で入力</t>
        </r>
      </text>
    </comment>
    <comment ref="G63" authorId="0" shapeId="0">
      <text>
        <r>
          <rPr>
            <sz val="9"/>
            <color indexed="81"/>
            <rFont val="MS P ゴシック"/>
            <family val="3"/>
            <charset val="128"/>
          </rPr>
          <t>円単位で入力</t>
        </r>
      </text>
    </comment>
    <comment ref="H63" authorId="0" shapeId="0">
      <text>
        <r>
          <rPr>
            <sz val="9"/>
            <color indexed="81"/>
            <rFont val="MS P ゴシック"/>
            <family val="3"/>
            <charset val="128"/>
          </rPr>
          <t>円単位で入力</t>
        </r>
      </text>
    </comment>
    <comment ref="O63" authorId="0" shapeId="0">
      <text>
        <r>
          <rPr>
            <sz val="9"/>
            <color indexed="81"/>
            <rFont val="MS P ゴシック"/>
            <family val="3"/>
            <charset val="128"/>
          </rPr>
          <t>該当する場合入力（円単位）</t>
        </r>
      </text>
    </comment>
    <comment ref="Q63" authorId="0" shapeId="0">
      <text>
        <r>
          <rPr>
            <sz val="9"/>
            <color indexed="81"/>
            <rFont val="MS P ゴシック"/>
            <family val="3"/>
            <charset val="128"/>
          </rPr>
          <t>油種区分を選択</t>
        </r>
      </text>
    </comment>
    <comment ref="R63" authorId="0" shapeId="0">
      <text>
        <r>
          <rPr>
            <sz val="9"/>
            <color indexed="81"/>
            <rFont val="MS P ゴシック"/>
            <family val="3"/>
            <charset val="128"/>
          </rPr>
          <t>円単位で入力</t>
        </r>
      </text>
    </comment>
    <comment ref="B64" authorId="0" shapeId="0">
      <text>
        <r>
          <rPr>
            <sz val="9"/>
            <color indexed="81"/>
            <rFont val="MS P ゴシック"/>
            <family val="3"/>
            <charset val="128"/>
          </rPr>
          <t>施設名を入力</t>
        </r>
      </text>
    </comment>
    <comment ref="C64" authorId="0" shapeId="0">
      <text>
        <r>
          <rPr>
            <sz val="9"/>
            <color indexed="81"/>
            <rFont val="MS P ゴシック"/>
            <family val="3"/>
            <charset val="128"/>
          </rPr>
          <t>費用区分を選択</t>
        </r>
      </text>
    </comment>
    <comment ref="D64" authorId="0" shapeId="0">
      <text>
        <r>
          <rPr>
            <sz val="9"/>
            <color indexed="81"/>
            <rFont val="MS P ゴシック"/>
            <family val="3"/>
            <charset val="128"/>
          </rPr>
          <t>契約区分を選択</t>
        </r>
      </text>
    </comment>
    <comment ref="E64" authorId="0" shapeId="0">
      <text>
        <r>
          <rPr>
            <sz val="9"/>
            <color indexed="81"/>
            <rFont val="MS P ゴシック"/>
            <family val="3"/>
            <charset val="128"/>
          </rPr>
          <t>円単位で入力</t>
        </r>
      </text>
    </comment>
    <comment ref="F64" authorId="0" shapeId="0">
      <text>
        <r>
          <rPr>
            <sz val="9"/>
            <color indexed="81"/>
            <rFont val="MS P ゴシック"/>
            <family val="3"/>
            <charset val="128"/>
          </rPr>
          <t>円単位で入力</t>
        </r>
      </text>
    </comment>
    <comment ref="G64" authorId="0" shapeId="0">
      <text>
        <r>
          <rPr>
            <sz val="9"/>
            <color indexed="81"/>
            <rFont val="MS P ゴシック"/>
            <family val="3"/>
            <charset val="128"/>
          </rPr>
          <t>円単位で入力</t>
        </r>
      </text>
    </comment>
    <comment ref="H64" authorId="0" shapeId="0">
      <text>
        <r>
          <rPr>
            <sz val="9"/>
            <color indexed="81"/>
            <rFont val="MS P ゴシック"/>
            <family val="3"/>
            <charset val="128"/>
          </rPr>
          <t>円単位で入力</t>
        </r>
      </text>
    </comment>
    <comment ref="O64" authorId="0" shapeId="0">
      <text>
        <r>
          <rPr>
            <sz val="9"/>
            <color indexed="81"/>
            <rFont val="MS P ゴシック"/>
            <family val="3"/>
            <charset val="128"/>
          </rPr>
          <t>該当する場合入力（円単位）</t>
        </r>
      </text>
    </comment>
    <comment ref="Q64" authorId="0" shapeId="0">
      <text>
        <r>
          <rPr>
            <sz val="9"/>
            <color indexed="81"/>
            <rFont val="MS P ゴシック"/>
            <family val="3"/>
            <charset val="128"/>
          </rPr>
          <t>油種区分を選択</t>
        </r>
      </text>
    </comment>
    <comment ref="R64" authorId="0" shapeId="0">
      <text>
        <r>
          <rPr>
            <sz val="9"/>
            <color indexed="81"/>
            <rFont val="MS P ゴシック"/>
            <family val="3"/>
            <charset val="128"/>
          </rPr>
          <t>円単位で入力</t>
        </r>
      </text>
    </comment>
    <comment ref="B65" authorId="0" shapeId="0">
      <text>
        <r>
          <rPr>
            <sz val="9"/>
            <color indexed="81"/>
            <rFont val="MS P ゴシック"/>
            <family val="3"/>
            <charset val="128"/>
          </rPr>
          <t>施設名を入力</t>
        </r>
      </text>
    </comment>
    <comment ref="C65" authorId="0" shapeId="0">
      <text>
        <r>
          <rPr>
            <sz val="9"/>
            <color indexed="81"/>
            <rFont val="MS P ゴシック"/>
            <family val="3"/>
            <charset val="128"/>
          </rPr>
          <t>費用区分を選択</t>
        </r>
      </text>
    </comment>
    <comment ref="D65" authorId="0" shapeId="0">
      <text>
        <r>
          <rPr>
            <sz val="9"/>
            <color indexed="81"/>
            <rFont val="MS P ゴシック"/>
            <family val="3"/>
            <charset val="128"/>
          </rPr>
          <t>契約区分を選択</t>
        </r>
      </text>
    </comment>
    <comment ref="E65" authorId="0" shapeId="0">
      <text>
        <r>
          <rPr>
            <sz val="9"/>
            <color indexed="81"/>
            <rFont val="MS P ゴシック"/>
            <family val="3"/>
            <charset val="128"/>
          </rPr>
          <t>円単位で入力</t>
        </r>
      </text>
    </comment>
    <comment ref="F65" authorId="0" shapeId="0">
      <text>
        <r>
          <rPr>
            <sz val="9"/>
            <color indexed="81"/>
            <rFont val="MS P ゴシック"/>
            <family val="3"/>
            <charset val="128"/>
          </rPr>
          <t>円単位で入力</t>
        </r>
      </text>
    </comment>
    <comment ref="G65" authorId="0" shapeId="0">
      <text>
        <r>
          <rPr>
            <sz val="9"/>
            <color indexed="81"/>
            <rFont val="MS P ゴシック"/>
            <family val="3"/>
            <charset val="128"/>
          </rPr>
          <t>円単位で入力</t>
        </r>
      </text>
    </comment>
    <comment ref="H65" authorId="0" shapeId="0">
      <text>
        <r>
          <rPr>
            <sz val="9"/>
            <color indexed="81"/>
            <rFont val="MS P ゴシック"/>
            <family val="3"/>
            <charset val="128"/>
          </rPr>
          <t>円単位で入力</t>
        </r>
      </text>
    </comment>
    <comment ref="O65" authorId="0" shapeId="0">
      <text>
        <r>
          <rPr>
            <sz val="9"/>
            <color indexed="81"/>
            <rFont val="MS P ゴシック"/>
            <family val="3"/>
            <charset val="128"/>
          </rPr>
          <t>該当する場合入力（円単位）</t>
        </r>
      </text>
    </comment>
    <comment ref="Q65" authorId="0" shapeId="0">
      <text>
        <r>
          <rPr>
            <sz val="9"/>
            <color indexed="81"/>
            <rFont val="MS P ゴシック"/>
            <family val="3"/>
            <charset val="128"/>
          </rPr>
          <t>油種区分を選択</t>
        </r>
      </text>
    </comment>
    <comment ref="R65" authorId="0" shapeId="0">
      <text>
        <r>
          <rPr>
            <sz val="9"/>
            <color indexed="81"/>
            <rFont val="MS P ゴシック"/>
            <family val="3"/>
            <charset val="128"/>
          </rPr>
          <t>円単位で入力</t>
        </r>
      </text>
    </comment>
    <comment ref="B66" authorId="0" shapeId="0">
      <text>
        <r>
          <rPr>
            <sz val="9"/>
            <color indexed="81"/>
            <rFont val="MS P ゴシック"/>
            <family val="3"/>
            <charset val="128"/>
          </rPr>
          <t>施設名を入力</t>
        </r>
      </text>
    </comment>
    <comment ref="C66" authorId="0" shapeId="0">
      <text>
        <r>
          <rPr>
            <sz val="9"/>
            <color indexed="81"/>
            <rFont val="MS P ゴシック"/>
            <family val="3"/>
            <charset val="128"/>
          </rPr>
          <t>費用区分を選択</t>
        </r>
      </text>
    </comment>
    <comment ref="D66" authorId="0" shapeId="0">
      <text>
        <r>
          <rPr>
            <sz val="9"/>
            <color indexed="81"/>
            <rFont val="MS P ゴシック"/>
            <family val="3"/>
            <charset val="128"/>
          </rPr>
          <t>契約区分を選択</t>
        </r>
      </text>
    </comment>
    <comment ref="E66" authorId="0" shapeId="0">
      <text>
        <r>
          <rPr>
            <sz val="9"/>
            <color indexed="81"/>
            <rFont val="MS P ゴシック"/>
            <family val="3"/>
            <charset val="128"/>
          </rPr>
          <t>円単位で入力</t>
        </r>
      </text>
    </comment>
    <comment ref="F66" authorId="0" shapeId="0">
      <text>
        <r>
          <rPr>
            <sz val="9"/>
            <color indexed="81"/>
            <rFont val="MS P ゴシック"/>
            <family val="3"/>
            <charset val="128"/>
          </rPr>
          <t>円単位で入力</t>
        </r>
      </text>
    </comment>
    <comment ref="G66" authorId="0" shapeId="0">
      <text>
        <r>
          <rPr>
            <sz val="9"/>
            <color indexed="81"/>
            <rFont val="MS P ゴシック"/>
            <family val="3"/>
            <charset val="128"/>
          </rPr>
          <t>円単位で入力</t>
        </r>
      </text>
    </comment>
    <comment ref="H66" authorId="0" shapeId="0">
      <text>
        <r>
          <rPr>
            <sz val="9"/>
            <color indexed="81"/>
            <rFont val="MS P ゴシック"/>
            <family val="3"/>
            <charset val="128"/>
          </rPr>
          <t>円単位で入力</t>
        </r>
      </text>
    </comment>
    <comment ref="O66" authorId="0" shapeId="0">
      <text>
        <r>
          <rPr>
            <sz val="9"/>
            <color indexed="81"/>
            <rFont val="MS P ゴシック"/>
            <family val="3"/>
            <charset val="128"/>
          </rPr>
          <t>該当する場合入力（円単位）</t>
        </r>
      </text>
    </comment>
    <comment ref="Q66" authorId="0" shapeId="0">
      <text>
        <r>
          <rPr>
            <sz val="9"/>
            <color indexed="81"/>
            <rFont val="MS P ゴシック"/>
            <family val="3"/>
            <charset val="128"/>
          </rPr>
          <t>油種区分を選択</t>
        </r>
      </text>
    </comment>
    <comment ref="R66" authorId="0" shapeId="0">
      <text>
        <r>
          <rPr>
            <sz val="9"/>
            <color indexed="81"/>
            <rFont val="MS P ゴシック"/>
            <family val="3"/>
            <charset val="128"/>
          </rPr>
          <t>円単位で入力</t>
        </r>
      </text>
    </comment>
    <comment ref="B67" authorId="0" shapeId="0">
      <text>
        <r>
          <rPr>
            <sz val="9"/>
            <color indexed="81"/>
            <rFont val="MS P ゴシック"/>
            <family val="3"/>
            <charset val="128"/>
          </rPr>
          <t>施設名を入力</t>
        </r>
      </text>
    </comment>
    <comment ref="C67" authorId="0" shapeId="0">
      <text>
        <r>
          <rPr>
            <sz val="9"/>
            <color indexed="81"/>
            <rFont val="MS P ゴシック"/>
            <family val="3"/>
            <charset val="128"/>
          </rPr>
          <t>費用区分を選択</t>
        </r>
      </text>
    </comment>
    <comment ref="D67" authorId="0" shapeId="0">
      <text>
        <r>
          <rPr>
            <sz val="9"/>
            <color indexed="81"/>
            <rFont val="MS P ゴシック"/>
            <family val="3"/>
            <charset val="128"/>
          </rPr>
          <t>契約区分を選択</t>
        </r>
      </text>
    </comment>
    <comment ref="E67" authorId="0" shapeId="0">
      <text>
        <r>
          <rPr>
            <sz val="9"/>
            <color indexed="81"/>
            <rFont val="MS P ゴシック"/>
            <family val="3"/>
            <charset val="128"/>
          </rPr>
          <t>円単位で入力</t>
        </r>
      </text>
    </comment>
    <comment ref="F67" authorId="0" shapeId="0">
      <text>
        <r>
          <rPr>
            <sz val="9"/>
            <color indexed="81"/>
            <rFont val="MS P ゴシック"/>
            <family val="3"/>
            <charset val="128"/>
          </rPr>
          <t>円単位で入力</t>
        </r>
      </text>
    </comment>
    <comment ref="G67" authorId="0" shapeId="0">
      <text>
        <r>
          <rPr>
            <sz val="9"/>
            <color indexed="81"/>
            <rFont val="MS P ゴシック"/>
            <family val="3"/>
            <charset val="128"/>
          </rPr>
          <t>円単位で入力</t>
        </r>
      </text>
    </comment>
    <comment ref="H67" authorId="0" shapeId="0">
      <text>
        <r>
          <rPr>
            <sz val="9"/>
            <color indexed="81"/>
            <rFont val="MS P ゴシック"/>
            <family val="3"/>
            <charset val="128"/>
          </rPr>
          <t>円単位で入力</t>
        </r>
      </text>
    </comment>
    <comment ref="O67" authorId="0" shapeId="0">
      <text>
        <r>
          <rPr>
            <sz val="9"/>
            <color indexed="81"/>
            <rFont val="MS P ゴシック"/>
            <family val="3"/>
            <charset val="128"/>
          </rPr>
          <t>該当する場合入力（円単位）</t>
        </r>
      </text>
    </comment>
    <comment ref="Q67" authorId="0" shapeId="0">
      <text>
        <r>
          <rPr>
            <sz val="9"/>
            <color indexed="81"/>
            <rFont val="MS P ゴシック"/>
            <family val="3"/>
            <charset val="128"/>
          </rPr>
          <t>油種区分を選択</t>
        </r>
      </text>
    </comment>
    <comment ref="R67" authorId="0" shapeId="0">
      <text>
        <r>
          <rPr>
            <sz val="9"/>
            <color indexed="81"/>
            <rFont val="MS P ゴシック"/>
            <family val="3"/>
            <charset val="128"/>
          </rPr>
          <t>円単位で入力</t>
        </r>
      </text>
    </comment>
    <comment ref="B68" authorId="0" shapeId="0">
      <text>
        <r>
          <rPr>
            <sz val="9"/>
            <color indexed="81"/>
            <rFont val="MS P ゴシック"/>
            <family val="3"/>
            <charset val="128"/>
          </rPr>
          <t>施設名を入力</t>
        </r>
      </text>
    </comment>
    <comment ref="C68" authorId="0" shapeId="0">
      <text>
        <r>
          <rPr>
            <sz val="9"/>
            <color indexed="81"/>
            <rFont val="MS P ゴシック"/>
            <family val="3"/>
            <charset val="128"/>
          </rPr>
          <t>費用区分を選択</t>
        </r>
      </text>
    </comment>
    <comment ref="D68" authorId="0" shapeId="0">
      <text>
        <r>
          <rPr>
            <sz val="9"/>
            <color indexed="81"/>
            <rFont val="MS P ゴシック"/>
            <family val="3"/>
            <charset val="128"/>
          </rPr>
          <t>契約区分を選択</t>
        </r>
      </text>
    </comment>
    <comment ref="E68" authorId="0" shapeId="0">
      <text>
        <r>
          <rPr>
            <sz val="9"/>
            <color indexed="81"/>
            <rFont val="MS P ゴシック"/>
            <family val="3"/>
            <charset val="128"/>
          </rPr>
          <t>円単位で入力</t>
        </r>
      </text>
    </comment>
    <comment ref="F68" authorId="0" shapeId="0">
      <text>
        <r>
          <rPr>
            <sz val="9"/>
            <color indexed="81"/>
            <rFont val="MS P ゴシック"/>
            <family val="3"/>
            <charset val="128"/>
          </rPr>
          <t>円単位で入力</t>
        </r>
      </text>
    </comment>
    <comment ref="G68" authorId="0" shapeId="0">
      <text>
        <r>
          <rPr>
            <sz val="9"/>
            <color indexed="81"/>
            <rFont val="MS P ゴシック"/>
            <family val="3"/>
            <charset val="128"/>
          </rPr>
          <t>円単位で入力</t>
        </r>
      </text>
    </comment>
    <comment ref="H68" authorId="0" shapeId="0">
      <text>
        <r>
          <rPr>
            <sz val="9"/>
            <color indexed="81"/>
            <rFont val="MS P ゴシック"/>
            <family val="3"/>
            <charset val="128"/>
          </rPr>
          <t>円単位で入力</t>
        </r>
      </text>
    </comment>
    <comment ref="O68" authorId="0" shapeId="0">
      <text>
        <r>
          <rPr>
            <sz val="9"/>
            <color indexed="81"/>
            <rFont val="MS P ゴシック"/>
            <family val="3"/>
            <charset val="128"/>
          </rPr>
          <t>該当する場合入力（円単位）</t>
        </r>
      </text>
    </comment>
    <comment ref="Q68" authorId="0" shapeId="0">
      <text>
        <r>
          <rPr>
            <sz val="9"/>
            <color indexed="81"/>
            <rFont val="MS P ゴシック"/>
            <family val="3"/>
            <charset val="128"/>
          </rPr>
          <t>油種区分を選択</t>
        </r>
      </text>
    </comment>
    <comment ref="R68" authorId="0" shapeId="0">
      <text>
        <r>
          <rPr>
            <sz val="9"/>
            <color indexed="81"/>
            <rFont val="MS P ゴシック"/>
            <family val="3"/>
            <charset val="128"/>
          </rPr>
          <t>円単位で入力</t>
        </r>
      </text>
    </comment>
    <comment ref="B69" authorId="0" shapeId="0">
      <text>
        <r>
          <rPr>
            <sz val="9"/>
            <color indexed="81"/>
            <rFont val="MS P ゴシック"/>
            <family val="3"/>
            <charset val="128"/>
          </rPr>
          <t>施設名を入力</t>
        </r>
      </text>
    </comment>
    <comment ref="C69" authorId="0" shapeId="0">
      <text>
        <r>
          <rPr>
            <sz val="9"/>
            <color indexed="81"/>
            <rFont val="MS P ゴシック"/>
            <family val="3"/>
            <charset val="128"/>
          </rPr>
          <t>費用区分を選択</t>
        </r>
      </text>
    </comment>
    <comment ref="D69" authorId="0" shapeId="0">
      <text>
        <r>
          <rPr>
            <sz val="9"/>
            <color indexed="81"/>
            <rFont val="MS P ゴシック"/>
            <family val="3"/>
            <charset val="128"/>
          </rPr>
          <t>契約区分を選択</t>
        </r>
      </text>
    </comment>
    <comment ref="E69" authorId="0" shapeId="0">
      <text>
        <r>
          <rPr>
            <sz val="9"/>
            <color indexed="81"/>
            <rFont val="MS P ゴシック"/>
            <family val="3"/>
            <charset val="128"/>
          </rPr>
          <t>円単位で入力</t>
        </r>
      </text>
    </comment>
    <comment ref="F69" authorId="0" shapeId="0">
      <text>
        <r>
          <rPr>
            <sz val="9"/>
            <color indexed="81"/>
            <rFont val="MS P ゴシック"/>
            <family val="3"/>
            <charset val="128"/>
          </rPr>
          <t>円単位で入力</t>
        </r>
      </text>
    </comment>
    <comment ref="G69" authorId="0" shapeId="0">
      <text>
        <r>
          <rPr>
            <sz val="9"/>
            <color indexed="81"/>
            <rFont val="MS P ゴシック"/>
            <family val="3"/>
            <charset val="128"/>
          </rPr>
          <t>円単位で入力</t>
        </r>
      </text>
    </comment>
    <comment ref="H69" authorId="0" shapeId="0">
      <text>
        <r>
          <rPr>
            <sz val="9"/>
            <color indexed="81"/>
            <rFont val="MS P ゴシック"/>
            <family val="3"/>
            <charset val="128"/>
          </rPr>
          <t>円単位で入力</t>
        </r>
      </text>
    </comment>
    <comment ref="O69" authorId="0" shapeId="0">
      <text>
        <r>
          <rPr>
            <sz val="9"/>
            <color indexed="81"/>
            <rFont val="MS P ゴシック"/>
            <family val="3"/>
            <charset val="128"/>
          </rPr>
          <t>該当する場合入力（円単位）</t>
        </r>
      </text>
    </comment>
    <comment ref="Q69" authorId="0" shapeId="0">
      <text>
        <r>
          <rPr>
            <sz val="9"/>
            <color indexed="81"/>
            <rFont val="MS P ゴシック"/>
            <family val="3"/>
            <charset val="128"/>
          </rPr>
          <t>油種区分を選択</t>
        </r>
      </text>
    </comment>
    <comment ref="R69" authorId="0" shapeId="0">
      <text>
        <r>
          <rPr>
            <sz val="9"/>
            <color indexed="81"/>
            <rFont val="MS P ゴシック"/>
            <family val="3"/>
            <charset val="128"/>
          </rPr>
          <t>円単位で入力</t>
        </r>
      </text>
    </comment>
    <comment ref="B70" authorId="0" shapeId="0">
      <text>
        <r>
          <rPr>
            <sz val="9"/>
            <color indexed="81"/>
            <rFont val="MS P ゴシック"/>
            <family val="3"/>
            <charset val="128"/>
          </rPr>
          <t>施設名を入力</t>
        </r>
      </text>
    </comment>
    <comment ref="C70" authorId="0" shapeId="0">
      <text>
        <r>
          <rPr>
            <sz val="9"/>
            <color indexed="81"/>
            <rFont val="MS P ゴシック"/>
            <family val="3"/>
            <charset val="128"/>
          </rPr>
          <t>費用区分を選択</t>
        </r>
      </text>
    </comment>
    <comment ref="D70" authorId="0" shapeId="0">
      <text>
        <r>
          <rPr>
            <sz val="9"/>
            <color indexed="81"/>
            <rFont val="MS P ゴシック"/>
            <family val="3"/>
            <charset val="128"/>
          </rPr>
          <t>契約区分を選択</t>
        </r>
      </text>
    </comment>
    <comment ref="E70" authorId="0" shapeId="0">
      <text>
        <r>
          <rPr>
            <sz val="9"/>
            <color indexed="81"/>
            <rFont val="MS P ゴシック"/>
            <family val="3"/>
            <charset val="128"/>
          </rPr>
          <t>円単位で入力</t>
        </r>
      </text>
    </comment>
    <comment ref="F70" authorId="0" shapeId="0">
      <text>
        <r>
          <rPr>
            <sz val="9"/>
            <color indexed="81"/>
            <rFont val="MS P ゴシック"/>
            <family val="3"/>
            <charset val="128"/>
          </rPr>
          <t>円単位で入力</t>
        </r>
      </text>
    </comment>
    <comment ref="G70" authorId="0" shapeId="0">
      <text>
        <r>
          <rPr>
            <sz val="9"/>
            <color indexed="81"/>
            <rFont val="MS P ゴシック"/>
            <family val="3"/>
            <charset val="128"/>
          </rPr>
          <t>円単位で入力</t>
        </r>
      </text>
    </comment>
    <comment ref="H70" authorId="0" shapeId="0">
      <text>
        <r>
          <rPr>
            <sz val="9"/>
            <color indexed="81"/>
            <rFont val="MS P ゴシック"/>
            <family val="3"/>
            <charset val="128"/>
          </rPr>
          <t>円単位で入力</t>
        </r>
      </text>
    </comment>
    <comment ref="O70" authorId="0" shapeId="0">
      <text>
        <r>
          <rPr>
            <sz val="9"/>
            <color indexed="81"/>
            <rFont val="MS P ゴシック"/>
            <family val="3"/>
            <charset val="128"/>
          </rPr>
          <t>該当する場合入力（円単位）</t>
        </r>
      </text>
    </comment>
    <comment ref="Q70" authorId="0" shapeId="0">
      <text>
        <r>
          <rPr>
            <sz val="9"/>
            <color indexed="81"/>
            <rFont val="MS P ゴシック"/>
            <family val="3"/>
            <charset val="128"/>
          </rPr>
          <t>油種区分を選択</t>
        </r>
      </text>
    </comment>
    <comment ref="R70" authorId="0" shapeId="0">
      <text>
        <r>
          <rPr>
            <sz val="9"/>
            <color indexed="81"/>
            <rFont val="MS P ゴシック"/>
            <family val="3"/>
            <charset val="128"/>
          </rPr>
          <t>円単位で入力</t>
        </r>
      </text>
    </comment>
    <comment ref="B71" authorId="0" shapeId="0">
      <text>
        <r>
          <rPr>
            <sz val="9"/>
            <color indexed="81"/>
            <rFont val="MS P ゴシック"/>
            <family val="3"/>
            <charset val="128"/>
          </rPr>
          <t>施設名を入力</t>
        </r>
      </text>
    </comment>
    <comment ref="C71" authorId="0" shapeId="0">
      <text>
        <r>
          <rPr>
            <sz val="9"/>
            <color indexed="81"/>
            <rFont val="MS P ゴシック"/>
            <family val="3"/>
            <charset val="128"/>
          </rPr>
          <t>費用区分を選択</t>
        </r>
      </text>
    </comment>
    <comment ref="D71" authorId="0" shapeId="0">
      <text>
        <r>
          <rPr>
            <sz val="9"/>
            <color indexed="81"/>
            <rFont val="MS P ゴシック"/>
            <family val="3"/>
            <charset val="128"/>
          </rPr>
          <t>契約区分を選択</t>
        </r>
      </text>
    </comment>
    <comment ref="E71" authorId="0" shapeId="0">
      <text>
        <r>
          <rPr>
            <sz val="9"/>
            <color indexed="81"/>
            <rFont val="MS P ゴシック"/>
            <family val="3"/>
            <charset val="128"/>
          </rPr>
          <t>円単位で入力</t>
        </r>
      </text>
    </comment>
    <comment ref="F71" authorId="0" shapeId="0">
      <text>
        <r>
          <rPr>
            <sz val="9"/>
            <color indexed="81"/>
            <rFont val="MS P ゴシック"/>
            <family val="3"/>
            <charset val="128"/>
          </rPr>
          <t>円単位で入力</t>
        </r>
      </text>
    </comment>
    <comment ref="G71" authorId="0" shapeId="0">
      <text>
        <r>
          <rPr>
            <sz val="9"/>
            <color indexed="81"/>
            <rFont val="MS P ゴシック"/>
            <family val="3"/>
            <charset val="128"/>
          </rPr>
          <t>円単位で入力</t>
        </r>
      </text>
    </comment>
    <comment ref="H71" authorId="0" shapeId="0">
      <text>
        <r>
          <rPr>
            <sz val="9"/>
            <color indexed="81"/>
            <rFont val="MS P ゴシック"/>
            <family val="3"/>
            <charset val="128"/>
          </rPr>
          <t>円単位で入力</t>
        </r>
      </text>
    </comment>
    <comment ref="O71" authorId="0" shapeId="0">
      <text>
        <r>
          <rPr>
            <sz val="9"/>
            <color indexed="81"/>
            <rFont val="MS P ゴシック"/>
            <family val="3"/>
            <charset val="128"/>
          </rPr>
          <t>該当する場合入力（円単位）</t>
        </r>
      </text>
    </comment>
    <comment ref="Q71" authorId="0" shapeId="0">
      <text>
        <r>
          <rPr>
            <sz val="9"/>
            <color indexed="81"/>
            <rFont val="MS P ゴシック"/>
            <family val="3"/>
            <charset val="128"/>
          </rPr>
          <t>油種区分を選択</t>
        </r>
      </text>
    </comment>
    <comment ref="R71" authorId="0" shapeId="0">
      <text>
        <r>
          <rPr>
            <sz val="9"/>
            <color indexed="81"/>
            <rFont val="MS P ゴシック"/>
            <family val="3"/>
            <charset val="128"/>
          </rPr>
          <t>円単位で入力</t>
        </r>
      </text>
    </comment>
    <comment ref="B72" authorId="0" shapeId="0">
      <text>
        <r>
          <rPr>
            <sz val="9"/>
            <color indexed="81"/>
            <rFont val="MS P ゴシック"/>
            <family val="3"/>
            <charset val="128"/>
          </rPr>
          <t>施設名を入力</t>
        </r>
      </text>
    </comment>
    <comment ref="C72" authorId="0" shapeId="0">
      <text>
        <r>
          <rPr>
            <sz val="9"/>
            <color indexed="81"/>
            <rFont val="MS P ゴシック"/>
            <family val="3"/>
            <charset val="128"/>
          </rPr>
          <t>費用区分を選択</t>
        </r>
      </text>
    </comment>
    <comment ref="D72" authorId="0" shapeId="0">
      <text>
        <r>
          <rPr>
            <sz val="9"/>
            <color indexed="81"/>
            <rFont val="MS P ゴシック"/>
            <family val="3"/>
            <charset val="128"/>
          </rPr>
          <t>契約区分を選択</t>
        </r>
      </text>
    </comment>
    <comment ref="E72" authorId="0" shapeId="0">
      <text>
        <r>
          <rPr>
            <sz val="9"/>
            <color indexed="81"/>
            <rFont val="MS P ゴシック"/>
            <family val="3"/>
            <charset val="128"/>
          </rPr>
          <t>円単位で入力</t>
        </r>
      </text>
    </comment>
    <comment ref="F72" authorId="0" shapeId="0">
      <text>
        <r>
          <rPr>
            <sz val="9"/>
            <color indexed="81"/>
            <rFont val="MS P ゴシック"/>
            <family val="3"/>
            <charset val="128"/>
          </rPr>
          <t>円単位で入力</t>
        </r>
      </text>
    </comment>
    <comment ref="G72" authorId="0" shapeId="0">
      <text>
        <r>
          <rPr>
            <sz val="9"/>
            <color indexed="81"/>
            <rFont val="MS P ゴシック"/>
            <family val="3"/>
            <charset val="128"/>
          </rPr>
          <t>円単位で入力</t>
        </r>
      </text>
    </comment>
    <comment ref="H72" authorId="0" shapeId="0">
      <text>
        <r>
          <rPr>
            <sz val="9"/>
            <color indexed="81"/>
            <rFont val="MS P ゴシック"/>
            <family val="3"/>
            <charset val="128"/>
          </rPr>
          <t>円単位で入力</t>
        </r>
      </text>
    </comment>
    <comment ref="O72" authorId="0" shapeId="0">
      <text>
        <r>
          <rPr>
            <sz val="9"/>
            <color indexed="81"/>
            <rFont val="MS P ゴシック"/>
            <family val="3"/>
            <charset val="128"/>
          </rPr>
          <t>該当する場合入力（円単位）</t>
        </r>
      </text>
    </comment>
    <comment ref="Q72" authorId="0" shapeId="0">
      <text>
        <r>
          <rPr>
            <sz val="9"/>
            <color indexed="81"/>
            <rFont val="MS P ゴシック"/>
            <family val="3"/>
            <charset val="128"/>
          </rPr>
          <t>油種区分を選択</t>
        </r>
      </text>
    </comment>
    <comment ref="R72" authorId="0" shapeId="0">
      <text>
        <r>
          <rPr>
            <sz val="9"/>
            <color indexed="81"/>
            <rFont val="MS P ゴシック"/>
            <family val="3"/>
            <charset val="128"/>
          </rPr>
          <t>円単位で入力</t>
        </r>
      </text>
    </comment>
    <comment ref="B73" authorId="0" shapeId="0">
      <text>
        <r>
          <rPr>
            <sz val="9"/>
            <color indexed="81"/>
            <rFont val="MS P ゴシック"/>
            <family val="3"/>
            <charset val="128"/>
          </rPr>
          <t>施設名を入力</t>
        </r>
      </text>
    </comment>
    <comment ref="C73" authorId="0" shapeId="0">
      <text>
        <r>
          <rPr>
            <sz val="9"/>
            <color indexed="81"/>
            <rFont val="MS P ゴシック"/>
            <family val="3"/>
            <charset val="128"/>
          </rPr>
          <t>費用区分を選択</t>
        </r>
      </text>
    </comment>
    <comment ref="D73" authorId="0" shapeId="0">
      <text>
        <r>
          <rPr>
            <sz val="9"/>
            <color indexed="81"/>
            <rFont val="MS P ゴシック"/>
            <family val="3"/>
            <charset val="128"/>
          </rPr>
          <t>契約区分を選択</t>
        </r>
      </text>
    </comment>
    <comment ref="E73" authorId="0" shapeId="0">
      <text>
        <r>
          <rPr>
            <sz val="9"/>
            <color indexed="81"/>
            <rFont val="MS P ゴシック"/>
            <family val="3"/>
            <charset val="128"/>
          </rPr>
          <t>円単位で入力</t>
        </r>
      </text>
    </comment>
    <comment ref="F73" authorId="0" shapeId="0">
      <text>
        <r>
          <rPr>
            <sz val="9"/>
            <color indexed="81"/>
            <rFont val="MS P ゴシック"/>
            <family val="3"/>
            <charset val="128"/>
          </rPr>
          <t>円単位で入力</t>
        </r>
      </text>
    </comment>
    <comment ref="G73" authorId="0" shapeId="0">
      <text>
        <r>
          <rPr>
            <sz val="9"/>
            <color indexed="81"/>
            <rFont val="MS P ゴシック"/>
            <family val="3"/>
            <charset val="128"/>
          </rPr>
          <t>円単位で入力</t>
        </r>
      </text>
    </comment>
    <comment ref="H73" authorId="0" shapeId="0">
      <text>
        <r>
          <rPr>
            <sz val="9"/>
            <color indexed="81"/>
            <rFont val="MS P ゴシック"/>
            <family val="3"/>
            <charset val="128"/>
          </rPr>
          <t>円単位で入力</t>
        </r>
      </text>
    </comment>
    <comment ref="O73" authorId="0" shapeId="0">
      <text>
        <r>
          <rPr>
            <sz val="9"/>
            <color indexed="81"/>
            <rFont val="MS P ゴシック"/>
            <family val="3"/>
            <charset val="128"/>
          </rPr>
          <t>該当する場合入力（円単位）</t>
        </r>
      </text>
    </comment>
    <comment ref="Q73" authorId="0" shapeId="0">
      <text>
        <r>
          <rPr>
            <sz val="9"/>
            <color indexed="81"/>
            <rFont val="MS P ゴシック"/>
            <family val="3"/>
            <charset val="128"/>
          </rPr>
          <t>油種区分を選択</t>
        </r>
      </text>
    </comment>
    <comment ref="R73" authorId="0" shapeId="0">
      <text>
        <r>
          <rPr>
            <sz val="9"/>
            <color indexed="81"/>
            <rFont val="MS P ゴシック"/>
            <family val="3"/>
            <charset val="128"/>
          </rPr>
          <t>円単位で入力</t>
        </r>
      </text>
    </comment>
    <comment ref="B74" authorId="0" shapeId="0">
      <text>
        <r>
          <rPr>
            <sz val="9"/>
            <color indexed="81"/>
            <rFont val="MS P ゴシック"/>
            <family val="3"/>
            <charset val="128"/>
          </rPr>
          <t>施設名を入力</t>
        </r>
      </text>
    </comment>
    <comment ref="C74" authorId="0" shapeId="0">
      <text>
        <r>
          <rPr>
            <sz val="9"/>
            <color indexed="81"/>
            <rFont val="MS P ゴシック"/>
            <family val="3"/>
            <charset val="128"/>
          </rPr>
          <t>費用区分を選択</t>
        </r>
      </text>
    </comment>
    <comment ref="D74" authorId="0" shapeId="0">
      <text>
        <r>
          <rPr>
            <sz val="9"/>
            <color indexed="81"/>
            <rFont val="MS P ゴシック"/>
            <family val="3"/>
            <charset val="128"/>
          </rPr>
          <t>契約区分を選択</t>
        </r>
      </text>
    </comment>
    <comment ref="E74" authorId="0" shapeId="0">
      <text>
        <r>
          <rPr>
            <sz val="9"/>
            <color indexed="81"/>
            <rFont val="MS P ゴシック"/>
            <family val="3"/>
            <charset val="128"/>
          </rPr>
          <t>円単位で入力</t>
        </r>
      </text>
    </comment>
    <comment ref="F74" authorId="0" shapeId="0">
      <text>
        <r>
          <rPr>
            <sz val="9"/>
            <color indexed="81"/>
            <rFont val="MS P ゴシック"/>
            <family val="3"/>
            <charset val="128"/>
          </rPr>
          <t>円単位で入力</t>
        </r>
      </text>
    </comment>
    <comment ref="G74" authorId="0" shapeId="0">
      <text>
        <r>
          <rPr>
            <sz val="9"/>
            <color indexed="81"/>
            <rFont val="MS P ゴシック"/>
            <family val="3"/>
            <charset val="128"/>
          </rPr>
          <t>円単位で入力</t>
        </r>
      </text>
    </comment>
    <comment ref="H74" authorId="0" shapeId="0">
      <text>
        <r>
          <rPr>
            <sz val="9"/>
            <color indexed="81"/>
            <rFont val="MS P ゴシック"/>
            <family val="3"/>
            <charset val="128"/>
          </rPr>
          <t>円単位で入力</t>
        </r>
      </text>
    </comment>
    <comment ref="O74" authorId="0" shapeId="0">
      <text>
        <r>
          <rPr>
            <sz val="9"/>
            <color indexed="81"/>
            <rFont val="MS P ゴシック"/>
            <family val="3"/>
            <charset val="128"/>
          </rPr>
          <t>該当する場合入力（円単位）</t>
        </r>
      </text>
    </comment>
    <comment ref="Q74" authorId="0" shapeId="0">
      <text>
        <r>
          <rPr>
            <sz val="9"/>
            <color indexed="81"/>
            <rFont val="MS P ゴシック"/>
            <family val="3"/>
            <charset val="128"/>
          </rPr>
          <t>油種区分を選択</t>
        </r>
      </text>
    </comment>
    <comment ref="R74" authorId="0" shapeId="0">
      <text>
        <r>
          <rPr>
            <sz val="9"/>
            <color indexed="81"/>
            <rFont val="MS P ゴシック"/>
            <family val="3"/>
            <charset val="128"/>
          </rPr>
          <t>円単位で入力</t>
        </r>
      </text>
    </comment>
    <comment ref="B75" authorId="0" shapeId="0">
      <text>
        <r>
          <rPr>
            <sz val="9"/>
            <color indexed="81"/>
            <rFont val="MS P ゴシック"/>
            <family val="3"/>
            <charset val="128"/>
          </rPr>
          <t>施設名を入力</t>
        </r>
      </text>
    </comment>
    <comment ref="C75" authorId="0" shapeId="0">
      <text>
        <r>
          <rPr>
            <sz val="9"/>
            <color indexed="81"/>
            <rFont val="MS P ゴシック"/>
            <family val="3"/>
            <charset val="128"/>
          </rPr>
          <t>費用区分を選択</t>
        </r>
      </text>
    </comment>
    <comment ref="D75" authorId="0" shapeId="0">
      <text>
        <r>
          <rPr>
            <sz val="9"/>
            <color indexed="81"/>
            <rFont val="MS P ゴシック"/>
            <family val="3"/>
            <charset val="128"/>
          </rPr>
          <t>契約区分を選択</t>
        </r>
      </text>
    </comment>
    <comment ref="E75" authorId="0" shapeId="0">
      <text>
        <r>
          <rPr>
            <sz val="9"/>
            <color indexed="81"/>
            <rFont val="MS P ゴシック"/>
            <family val="3"/>
            <charset val="128"/>
          </rPr>
          <t>円単位で入力</t>
        </r>
      </text>
    </comment>
    <comment ref="F75" authorId="0" shapeId="0">
      <text>
        <r>
          <rPr>
            <sz val="9"/>
            <color indexed="81"/>
            <rFont val="MS P ゴシック"/>
            <family val="3"/>
            <charset val="128"/>
          </rPr>
          <t>円単位で入力</t>
        </r>
      </text>
    </comment>
    <comment ref="G75" authorId="0" shapeId="0">
      <text>
        <r>
          <rPr>
            <sz val="9"/>
            <color indexed="81"/>
            <rFont val="MS P ゴシック"/>
            <family val="3"/>
            <charset val="128"/>
          </rPr>
          <t>円単位で入力</t>
        </r>
      </text>
    </comment>
    <comment ref="H75" authorId="0" shapeId="0">
      <text>
        <r>
          <rPr>
            <sz val="9"/>
            <color indexed="81"/>
            <rFont val="MS P ゴシック"/>
            <family val="3"/>
            <charset val="128"/>
          </rPr>
          <t>円単位で入力</t>
        </r>
      </text>
    </comment>
    <comment ref="O75" authorId="0" shapeId="0">
      <text>
        <r>
          <rPr>
            <sz val="9"/>
            <color indexed="81"/>
            <rFont val="MS P ゴシック"/>
            <family val="3"/>
            <charset val="128"/>
          </rPr>
          <t>該当する場合入力（円単位）</t>
        </r>
      </text>
    </comment>
    <comment ref="Q75" authorId="0" shapeId="0">
      <text>
        <r>
          <rPr>
            <sz val="9"/>
            <color indexed="81"/>
            <rFont val="MS P ゴシック"/>
            <family val="3"/>
            <charset val="128"/>
          </rPr>
          <t>油種区分を選択</t>
        </r>
      </text>
    </comment>
    <comment ref="R75" authorId="0" shapeId="0">
      <text>
        <r>
          <rPr>
            <sz val="9"/>
            <color indexed="81"/>
            <rFont val="MS P ゴシック"/>
            <family val="3"/>
            <charset val="128"/>
          </rPr>
          <t>円単位で入力</t>
        </r>
      </text>
    </comment>
    <comment ref="B76" authorId="0" shapeId="0">
      <text>
        <r>
          <rPr>
            <sz val="9"/>
            <color indexed="81"/>
            <rFont val="MS P ゴシック"/>
            <family val="3"/>
            <charset val="128"/>
          </rPr>
          <t>施設名を入力</t>
        </r>
      </text>
    </comment>
    <comment ref="C76" authorId="0" shapeId="0">
      <text>
        <r>
          <rPr>
            <sz val="9"/>
            <color indexed="81"/>
            <rFont val="MS P ゴシック"/>
            <family val="3"/>
            <charset val="128"/>
          </rPr>
          <t>費用区分を選択</t>
        </r>
      </text>
    </comment>
    <comment ref="D76" authorId="0" shapeId="0">
      <text>
        <r>
          <rPr>
            <sz val="9"/>
            <color indexed="81"/>
            <rFont val="MS P ゴシック"/>
            <family val="3"/>
            <charset val="128"/>
          </rPr>
          <t>契約区分を選択</t>
        </r>
      </text>
    </comment>
    <comment ref="E76" authorId="0" shapeId="0">
      <text>
        <r>
          <rPr>
            <sz val="9"/>
            <color indexed="81"/>
            <rFont val="MS P ゴシック"/>
            <family val="3"/>
            <charset val="128"/>
          </rPr>
          <t>円単位で入力</t>
        </r>
      </text>
    </comment>
    <comment ref="F76" authorId="0" shapeId="0">
      <text>
        <r>
          <rPr>
            <sz val="9"/>
            <color indexed="81"/>
            <rFont val="MS P ゴシック"/>
            <family val="3"/>
            <charset val="128"/>
          </rPr>
          <t>円単位で入力</t>
        </r>
      </text>
    </comment>
    <comment ref="G76" authorId="0" shapeId="0">
      <text>
        <r>
          <rPr>
            <sz val="9"/>
            <color indexed="81"/>
            <rFont val="MS P ゴシック"/>
            <family val="3"/>
            <charset val="128"/>
          </rPr>
          <t>円単位で入力</t>
        </r>
      </text>
    </comment>
    <comment ref="H76" authorId="0" shapeId="0">
      <text>
        <r>
          <rPr>
            <sz val="9"/>
            <color indexed="81"/>
            <rFont val="MS P ゴシック"/>
            <family val="3"/>
            <charset val="128"/>
          </rPr>
          <t>円単位で入力</t>
        </r>
      </text>
    </comment>
    <comment ref="O76" authorId="0" shapeId="0">
      <text>
        <r>
          <rPr>
            <sz val="9"/>
            <color indexed="81"/>
            <rFont val="MS P ゴシック"/>
            <family val="3"/>
            <charset val="128"/>
          </rPr>
          <t>該当する場合入力（円単位）</t>
        </r>
      </text>
    </comment>
    <comment ref="Q76" authorId="0" shapeId="0">
      <text>
        <r>
          <rPr>
            <sz val="9"/>
            <color indexed="81"/>
            <rFont val="MS P ゴシック"/>
            <family val="3"/>
            <charset val="128"/>
          </rPr>
          <t>油種区分を選択</t>
        </r>
      </text>
    </comment>
    <comment ref="R76" authorId="0" shapeId="0">
      <text>
        <r>
          <rPr>
            <sz val="9"/>
            <color indexed="81"/>
            <rFont val="MS P ゴシック"/>
            <family val="3"/>
            <charset val="128"/>
          </rPr>
          <t>円単位で入力</t>
        </r>
      </text>
    </comment>
    <comment ref="B77" authorId="0" shapeId="0">
      <text>
        <r>
          <rPr>
            <sz val="9"/>
            <color indexed="81"/>
            <rFont val="MS P ゴシック"/>
            <family val="3"/>
            <charset val="128"/>
          </rPr>
          <t>施設名を入力</t>
        </r>
      </text>
    </comment>
    <comment ref="C77" authorId="0" shapeId="0">
      <text>
        <r>
          <rPr>
            <sz val="9"/>
            <color indexed="81"/>
            <rFont val="MS P ゴシック"/>
            <family val="3"/>
            <charset val="128"/>
          </rPr>
          <t>費用区分を選択</t>
        </r>
      </text>
    </comment>
    <comment ref="D77" authorId="0" shapeId="0">
      <text>
        <r>
          <rPr>
            <sz val="9"/>
            <color indexed="81"/>
            <rFont val="MS P ゴシック"/>
            <family val="3"/>
            <charset val="128"/>
          </rPr>
          <t>契約区分を選択</t>
        </r>
      </text>
    </comment>
    <comment ref="E77" authorId="0" shapeId="0">
      <text>
        <r>
          <rPr>
            <sz val="9"/>
            <color indexed="81"/>
            <rFont val="MS P ゴシック"/>
            <family val="3"/>
            <charset val="128"/>
          </rPr>
          <t>円単位で入力</t>
        </r>
      </text>
    </comment>
    <comment ref="F77" authorId="0" shapeId="0">
      <text>
        <r>
          <rPr>
            <sz val="9"/>
            <color indexed="81"/>
            <rFont val="MS P ゴシック"/>
            <family val="3"/>
            <charset val="128"/>
          </rPr>
          <t>円単位で入力</t>
        </r>
      </text>
    </comment>
    <comment ref="G77" authorId="0" shapeId="0">
      <text>
        <r>
          <rPr>
            <sz val="9"/>
            <color indexed="81"/>
            <rFont val="MS P ゴシック"/>
            <family val="3"/>
            <charset val="128"/>
          </rPr>
          <t>円単位で入力</t>
        </r>
      </text>
    </comment>
    <comment ref="H77" authorId="0" shapeId="0">
      <text>
        <r>
          <rPr>
            <sz val="9"/>
            <color indexed="81"/>
            <rFont val="MS P ゴシック"/>
            <family val="3"/>
            <charset val="128"/>
          </rPr>
          <t>円単位で入力</t>
        </r>
      </text>
    </comment>
    <comment ref="O77" authorId="0" shapeId="0">
      <text>
        <r>
          <rPr>
            <sz val="9"/>
            <color indexed="81"/>
            <rFont val="MS P ゴシック"/>
            <family val="3"/>
            <charset val="128"/>
          </rPr>
          <t>該当する場合入力（円単位）</t>
        </r>
      </text>
    </comment>
    <comment ref="Q77" authorId="0" shapeId="0">
      <text>
        <r>
          <rPr>
            <sz val="9"/>
            <color indexed="81"/>
            <rFont val="MS P ゴシック"/>
            <family val="3"/>
            <charset val="128"/>
          </rPr>
          <t>油種区分を選択</t>
        </r>
      </text>
    </comment>
    <comment ref="R77" authorId="0" shapeId="0">
      <text>
        <r>
          <rPr>
            <sz val="9"/>
            <color indexed="81"/>
            <rFont val="MS P ゴシック"/>
            <family val="3"/>
            <charset val="128"/>
          </rPr>
          <t>円単位で入力</t>
        </r>
      </text>
    </comment>
    <comment ref="B78" authorId="0" shapeId="0">
      <text>
        <r>
          <rPr>
            <sz val="9"/>
            <color indexed="81"/>
            <rFont val="MS P ゴシック"/>
            <family val="3"/>
            <charset val="128"/>
          </rPr>
          <t>施設名を入力</t>
        </r>
      </text>
    </comment>
    <comment ref="C78" authorId="0" shapeId="0">
      <text>
        <r>
          <rPr>
            <sz val="9"/>
            <color indexed="81"/>
            <rFont val="MS P ゴシック"/>
            <family val="3"/>
            <charset val="128"/>
          </rPr>
          <t>費用区分を選択</t>
        </r>
      </text>
    </comment>
    <comment ref="D78" authorId="0" shapeId="0">
      <text>
        <r>
          <rPr>
            <sz val="9"/>
            <color indexed="81"/>
            <rFont val="MS P ゴシック"/>
            <family val="3"/>
            <charset val="128"/>
          </rPr>
          <t>契約区分を選択</t>
        </r>
      </text>
    </comment>
    <comment ref="E78" authorId="0" shapeId="0">
      <text>
        <r>
          <rPr>
            <sz val="9"/>
            <color indexed="81"/>
            <rFont val="MS P ゴシック"/>
            <family val="3"/>
            <charset val="128"/>
          </rPr>
          <t>円単位で入力</t>
        </r>
      </text>
    </comment>
    <comment ref="F78" authorId="0" shapeId="0">
      <text>
        <r>
          <rPr>
            <sz val="9"/>
            <color indexed="81"/>
            <rFont val="MS P ゴシック"/>
            <family val="3"/>
            <charset val="128"/>
          </rPr>
          <t>円単位で入力</t>
        </r>
      </text>
    </comment>
    <comment ref="G78" authorId="0" shapeId="0">
      <text>
        <r>
          <rPr>
            <sz val="9"/>
            <color indexed="81"/>
            <rFont val="MS P ゴシック"/>
            <family val="3"/>
            <charset val="128"/>
          </rPr>
          <t>円単位で入力</t>
        </r>
      </text>
    </comment>
    <comment ref="H78" authorId="0" shapeId="0">
      <text>
        <r>
          <rPr>
            <sz val="9"/>
            <color indexed="81"/>
            <rFont val="MS P ゴシック"/>
            <family val="3"/>
            <charset val="128"/>
          </rPr>
          <t>円単位で入力</t>
        </r>
      </text>
    </comment>
    <comment ref="O78" authorId="0" shapeId="0">
      <text>
        <r>
          <rPr>
            <sz val="9"/>
            <color indexed="81"/>
            <rFont val="MS P ゴシック"/>
            <family val="3"/>
            <charset val="128"/>
          </rPr>
          <t>該当する場合入力（円単位）</t>
        </r>
      </text>
    </comment>
    <comment ref="Q78" authorId="0" shapeId="0">
      <text>
        <r>
          <rPr>
            <sz val="9"/>
            <color indexed="81"/>
            <rFont val="MS P ゴシック"/>
            <family val="3"/>
            <charset val="128"/>
          </rPr>
          <t>油種区分を選択</t>
        </r>
      </text>
    </comment>
    <comment ref="R78" authorId="0" shapeId="0">
      <text>
        <r>
          <rPr>
            <sz val="9"/>
            <color indexed="81"/>
            <rFont val="MS P ゴシック"/>
            <family val="3"/>
            <charset val="128"/>
          </rPr>
          <t>円単位で入力</t>
        </r>
      </text>
    </comment>
    <comment ref="B79" authorId="0" shapeId="0">
      <text>
        <r>
          <rPr>
            <sz val="9"/>
            <color indexed="81"/>
            <rFont val="MS P ゴシック"/>
            <family val="3"/>
            <charset val="128"/>
          </rPr>
          <t>施設名を入力</t>
        </r>
      </text>
    </comment>
    <comment ref="C79" authorId="0" shapeId="0">
      <text>
        <r>
          <rPr>
            <sz val="9"/>
            <color indexed="81"/>
            <rFont val="MS P ゴシック"/>
            <family val="3"/>
            <charset val="128"/>
          </rPr>
          <t>費用区分を選択</t>
        </r>
      </text>
    </comment>
    <comment ref="D79" authorId="0" shapeId="0">
      <text>
        <r>
          <rPr>
            <sz val="9"/>
            <color indexed="81"/>
            <rFont val="MS P ゴシック"/>
            <family val="3"/>
            <charset val="128"/>
          </rPr>
          <t>契約区分を選択</t>
        </r>
      </text>
    </comment>
    <comment ref="E79" authorId="0" shapeId="0">
      <text>
        <r>
          <rPr>
            <sz val="9"/>
            <color indexed="81"/>
            <rFont val="MS P ゴシック"/>
            <family val="3"/>
            <charset val="128"/>
          </rPr>
          <t>円単位で入力</t>
        </r>
      </text>
    </comment>
    <comment ref="F79" authorId="0" shapeId="0">
      <text>
        <r>
          <rPr>
            <sz val="9"/>
            <color indexed="81"/>
            <rFont val="MS P ゴシック"/>
            <family val="3"/>
            <charset val="128"/>
          </rPr>
          <t>円単位で入力</t>
        </r>
      </text>
    </comment>
    <comment ref="G79" authorId="0" shapeId="0">
      <text>
        <r>
          <rPr>
            <sz val="9"/>
            <color indexed="81"/>
            <rFont val="MS P ゴシック"/>
            <family val="3"/>
            <charset val="128"/>
          </rPr>
          <t>円単位で入力</t>
        </r>
      </text>
    </comment>
    <comment ref="H79" authorId="0" shapeId="0">
      <text>
        <r>
          <rPr>
            <sz val="9"/>
            <color indexed="81"/>
            <rFont val="MS P ゴシック"/>
            <family val="3"/>
            <charset val="128"/>
          </rPr>
          <t>円単位で入力</t>
        </r>
      </text>
    </comment>
    <comment ref="O79" authorId="0" shapeId="0">
      <text>
        <r>
          <rPr>
            <sz val="9"/>
            <color indexed="81"/>
            <rFont val="MS P ゴシック"/>
            <family val="3"/>
            <charset val="128"/>
          </rPr>
          <t>該当する場合入力（円単位）</t>
        </r>
      </text>
    </comment>
    <comment ref="Q79" authorId="0" shapeId="0">
      <text>
        <r>
          <rPr>
            <sz val="9"/>
            <color indexed="81"/>
            <rFont val="MS P ゴシック"/>
            <family val="3"/>
            <charset val="128"/>
          </rPr>
          <t>油種区分を選択</t>
        </r>
      </text>
    </comment>
    <comment ref="R79" authorId="0" shapeId="0">
      <text>
        <r>
          <rPr>
            <sz val="9"/>
            <color indexed="81"/>
            <rFont val="MS P ゴシック"/>
            <family val="3"/>
            <charset val="128"/>
          </rPr>
          <t>円単位で入力</t>
        </r>
      </text>
    </comment>
    <comment ref="B80" authorId="0" shapeId="0">
      <text>
        <r>
          <rPr>
            <sz val="9"/>
            <color indexed="81"/>
            <rFont val="MS P ゴシック"/>
            <family val="3"/>
            <charset val="128"/>
          </rPr>
          <t>施設名を入力</t>
        </r>
      </text>
    </comment>
    <comment ref="C80" authorId="0" shapeId="0">
      <text>
        <r>
          <rPr>
            <sz val="9"/>
            <color indexed="81"/>
            <rFont val="MS P ゴシック"/>
            <family val="3"/>
            <charset val="128"/>
          </rPr>
          <t>費用区分を選択</t>
        </r>
      </text>
    </comment>
    <comment ref="D80" authorId="0" shapeId="0">
      <text>
        <r>
          <rPr>
            <sz val="9"/>
            <color indexed="81"/>
            <rFont val="MS P ゴシック"/>
            <family val="3"/>
            <charset val="128"/>
          </rPr>
          <t>契約区分を選択</t>
        </r>
      </text>
    </comment>
    <comment ref="E80" authorId="0" shapeId="0">
      <text>
        <r>
          <rPr>
            <sz val="9"/>
            <color indexed="81"/>
            <rFont val="MS P ゴシック"/>
            <family val="3"/>
            <charset val="128"/>
          </rPr>
          <t>円単位で入力</t>
        </r>
      </text>
    </comment>
    <comment ref="F80" authorId="0" shapeId="0">
      <text>
        <r>
          <rPr>
            <sz val="9"/>
            <color indexed="81"/>
            <rFont val="MS P ゴシック"/>
            <family val="3"/>
            <charset val="128"/>
          </rPr>
          <t>円単位で入力</t>
        </r>
      </text>
    </comment>
    <comment ref="G80" authorId="0" shapeId="0">
      <text>
        <r>
          <rPr>
            <sz val="9"/>
            <color indexed="81"/>
            <rFont val="MS P ゴシック"/>
            <family val="3"/>
            <charset val="128"/>
          </rPr>
          <t>円単位で入力</t>
        </r>
      </text>
    </comment>
    <comment ref="H80" authorId="0" shapeId="0">
      <text>
        <r>
          <rPr>
            <sz val="9"/>
            <color indexed="81"/>
            <rFont val="MS P ゴシック"/>
            <family val="3"/>
            <charset val="128"/>
          </rPr>
          <t>円単位で入力</t>
        </r>
      </text>
    </comment>
    <comment ref="O80" authorId="0" shapeId="0">
      <text>
        <r>
          <rPr>
            <sz val="9"/>
            <color indexed="81"/>
            <rFont val="MS P ゴシック"/>
            <family val="3"/>
            <charset val="128"/>
          </rPr>
          <t>該当する場合入力（円単位）</t>
        </r>
      </text>
    </comment>
    <comment ref="Q80" authorId="0" shapeId="0">
      <text>
        <r>
          <rPr>
            <sz val="9"/>
            <color indexed="81"/>
            <rFont val="MS P ゴシック"/>
            <family val="3"/>
            <charset val="128"/>
          </rPr>
          <t>油種区分を選択</t>
        </r>
      </text>
    </comment>
    <comment ref="R80" authorId="0" shapeId="0">
      <text>
        <r>
          <rPr>
            <sz val="9"/>
            <color indexed="81"/>
            <rFont val="MS P ゴシック"/>
            <family val="3"/>
            <charset val="128"/>
          </rPr>
          <t>円単位で入力</t>
        </r>
      </text>
    </comment>
    <comment ref="B81" authorId="0" shapeId="0">
      <text>
        <r>
          <rPr>
            <sz val="9"/>
            <color indexed="81"/>
            <rFont val="MS P ゴシック"/>
            <family val="3"/>
            <charset val="128"/>
          </rPr>
          <t>施設名を入力</t>
        </r>
      </text>
    </comment>
    <comment ref="C81" authorId="0" shapeId="0">
      <text>
        <r>
          <rPr>
            <sz val="9"/>
            <color indexed="81"/>
            <rFont val="MS P ゴシック"/>
            <family val="3"/>
            <charset val="128"/>
          </rPr>
          <t>費用区分を選択</t>
        </r>
      </text>
    </comment>
    <comment ref="D81" authorId="0" shapeId="0">
      <text>
        <r>
          <rPr>
            <sz val="9"/>
            <color indexed="81"/>
            <rFont val="MS P ゴシック"/>
            <family val="3"/>
            <charset val="128"/>
          </rPr>
          <t>契約区分を選択</t>
        </r>
      </text>
    </comment>
    <comment ref="E81" authorId="0" shapeId="0">
      <text>
        <r>
          <rPr>
            <sz val="9"/>
            <color indexed="81"/>
            <rFont val="MS P ゴシック"/>
            <family val="3"/>
            <charset val="128"/>
          </rPr>
          <t>円単位で入力</t>
        </r>
      </text>
    </comment>
    <comment ref="F81" authorId="0" shapeId="0">
      <text>
        <r>
          <rPr>
            <sz val="9"/>
            <color indexed="81"/>
            <rFont val="MS P ゴシック"/>
            <family val="3"/>
            <charset val="128"/>
          </rPr>
          <t>円単位で入力</t>
        </r>
      </text>
    </comment>
    <comment ref="G81" authorId="0" shapeId="0">
      <text>
        <r>
          <rPr>
            <sz val="9"/>
            <color indexed="81"/>
            <rFont val="MS P ゴシック"/>
            <family val="3"/>
            <charset val="128"/>
          </rPr>
          <t>円単位で入力</t>
        </r>
      </text>
    </comment>
    <comment ref="H81" authorId="0" shapeId="0">
      <text>
        <r>
          <rPr>
            <sz val="9"/>
            <color indexed="81"/>
            <rFont val="MS P ゴシック"/>
            <family val="3"/>
            <charset val="128"/>
          </rPr>
          <t>円単位で入力</t>
        </r>
      </text>
    </comment>
    <comment ref="O81" authorId="0" shapeId="0">
      <text>
        <r>
          <rPr>
            <sz val="9"/>
            <color indexed="81"/>
            <rFont val="MS P ゴシック"/>
            <family val="3"/>
            <charset val="128"/>
          </rPr>
          <t>該当する場合入力（円単位）</t>
        </r>
      </text>
    </comment>
    <comment ref="Q81" authorId="0" shapeId="0">
      <text>
        <r>
          <rPr>
            <sz val="9"/>
            <color indexed="81"/>
            <rFont val="MS P ゴシック"/>
            <family val="3"/>
            <charset val="128"/>
          </rPr>
          <t>油種区分を選択</t>
        </r>
      </text>
    </comment>
    <comment ref="R81" authorId="0" shapeId="0">
      <text>
        <r>
          <rPr>
            <sz val="9"/>
            <color indexed="81"/>
            <rFont val="MS P ゴシック"/>
            <family val="3"/>
            <charset val="128"/>
          </rPr>
          <t>円単位で入力</t>
        </r>
      </text>
    </comment>
    <comment ref="B82" authorId="0" shapeId="0">
      <text>
        <r>
          <rPr>
            <sz val="9"/>
            <color indexed="81"/>
            <rFont val="MS P ゴシック"/>
            <family val="3"/>
            <charset val="128"/>
          </rPr>
          <t>施設名を入力</t>
        </r>
      </text>
    </comment>
    <comment ref="C82" authorId="0" shapeId="0">
      <text>
        <r>
          <rPr>
            <sz val="9"/>
            <color indexed="81"/>
            <rFont val="MS P ゴシック"/>
            <family val="3"/>
            <charset val="128"/>
          </rPr>
          <t>費用区分を選択</t>
        </r>
      </text>
    </comment>
    <comment ref="D82" authorId="0" shapeId="0">
      <text>
        <r>
          <rPr>
            <sz val="9"/>
            <color indexed="81"/>
            <rFont val="MS P ゴシック"/>
            <family val="3"/>
            <charset val="128"/>
          </rPr>
          <t>契約区分を選択</t>
        </r>
      </text>
    </comment>
    <comment ref="E82" authorId="0" shapeId="0">
      <text>
        <r>
          <rPr>
            <sz val="9"/>
            <color indexed="81"/>
            <rFont val="MS P ゴシック"/>
            <family val="3"/>
            <charset val="128"/>
          </rPr>
          <t>円単位で入力</t>
        </r>
      </text>
    </comment>
    <comment ref="F82" authorId="0" shapeId="0">
      <text>
        <r>
          <rPr>
            <sz val="9"/>
            <color indexed="81"/>
            <rFont val="MS P ゴシック"/>
            <family val="3"/>
            <charset val="128"/>
          </rPr>
          <t>円単位で入力</t>
        </r>
      </text>
    </comment>
    <comment ref="G82" authorId="0" shapeId="0">
      <text>
        <r>
          <rPr>
            <sz val="9"/>
            <color indexed="81"/>
            <rFont val="MS P ゴシック"/>
            <family val="3"/>
            <charset val="128"/>
          </rPr>
          <t>円単位で入力</t>
        </r>
      </text>
    </comment>
    <comment ref="H82" authorId="0" shapeId="0">
      <text>
        <r>
          <rPr>
            <sz val="9"/>
            <color indexed="81"/>
            <rFont val="MS P ゴシック"/>
            <family val="3"/>
            <charset val="128"/>
          </rPr>
          <t>円単位で入力</t>
        </r>
      </text>
    </comment>
    <comment ref="O82" authorId="0" shapeId="0">
      <text>
        <r>
          <rPr>
            <sz val="9"/>
            <color indexed="81"/>
            <rFont val="MS P ゴシック"/>
            <family val="3"/>
            <charset val="128"/>
          </rPr>
          <t>該当する場合入力（円単位）</t>
        </r>
      </text>
    </comment>
    <comment ref="Q82" authorId="0" shapeId="0">
      <text>
        <r>
          <rPr>
            <sz val="9"/>
            <color indexed="81"/>
            <rFont val="MS P ゴシック"/>
            <family val="3"/>
            <charset val="128"/>
          </rPr>
          <t>油種区分を選択</t>
        </r>
      </text>
    </comment>
    <comment ref="R82" authorId="0" shapeId="0">
      <text>
        <r>
          <rPr>
            <sz val="9"/>
            <color indexed="81"/>
            <rFont val="MS P ゴシック"/>
            <family val="3"/>
            <charset val="128"/>
          </rPr>
          <t>円単位で入力</t>
        </r>
      </text>
    </comment>
    <comment ref="B83" authorId="0" shapeId="0">
      <text>
        <r>
          <rPr>
            <sz val="9"/>
            <color indexed="81"/>
            <rFont val="MS P ゴシック"/>
            <family val="3"/>
            <charset val="128"/>
          </rPr>
          <t>施設名を入力</t>
        </r>
      </text>
    </comment>
    <comment ref="C83" authorId="0" shapeId="0">
      <text>
        <r>
          <rPr>
            <sz val="9"/>
            <color indexed="81"/>
            <rFont val="MS P ゴシック"/>
            <family val="3"/>
            <charset val="128"/>
          </rPr>
          <t>費用区分を選択</t>
        </r>
      </text>
    </comment>
    <comment ref="D83" authorId="0" shapeId="0">
      <text>
        <r>
          <rPr>
            <sz val="9"/>
            <color indexed="81"/>
            <rFont val="MS P ゴシック"/>
            <family val="3"/>
            <charset val="128"/>
          </rPr>
          <t>契約区分を選択</t>
        </r>
      </text>
    </comment>
    <comment ref="E83" authorId="0" shapeId="0">
      <text>
        <r>
          <rPr>
            <sz val="9"/>
            <color indexed="81"/>
            <rFont val="MS P ゴシック"/>
            <family val="3"/>
            <charset val="128"/>
          </rPr>
          <t>円単位で入力</t>
        </r>
      </text>
    </comment>
    <comment ref="F83" authorId="0" shapeId="0">
      <text>
        <r>
          <rPr>
            <sz val="9"/>
            <color indexed="81"/>
            <rFont val="MS P ゴシック"/>
            <family val="3"/>
            <charset val="128"/>
          </rPr>
          <t>円単位で入力</t>
        </r>
      </text>
    </comment>
    <comment ref="G83" authorId="0" shapeId="0">
      <text>
        <r>
          <rPr>
            <sz val="9"/>
            <color indexed="81"/>
            <rFont val="MS P ゴシック"/>
            <family val="3"/>
            <charset val="128"/>
          </rPr>
          <t>円単位で入力</t>
        </r>
      </text>
    </comment>
    <comment ref="H83" authorId="0" shapeId="0">
      <text>
        <r>
          <rPr>
            <sz val="9"/>
            <color indexed="81"/>
            <rFont val="MS P ゴシック"/>
            <family val="3"/>
            <charset val="128"/>
          </rPr>
          <t>円単位で入力</t>
        </r>
      </text>
    </comment>
    <comment ref="O83" authorId="0" shapeId="0">
      <text>
        <r>
          <rPr>
            <sz val="9"/>
            <color indexed="81"/>
            <rFont val="MS P ゴシック"/>
            <family val="3"/>
            <charset val="128"/>
          </rPr>
          <t>該当する場合入力（円単位）</t>
        </r>
      </text>
    </comment>
    <comment ref="Q83" authorId="0" shapeId="0">
      <text>
        <r>
          <rPr>
            <sz val="9"/>
            <color indexed="81"/>
            <rFont val="MS P ゴシック"/>
            <family val="3"/>
            <charset val="128"/>
          </rPr>
          <t>油種区分を選択</t>
        </r>
      </text>
    </comment>
    <comment ref="R83" authorId="0" shapeId="0">
      <text>
        <r>
          <rPr>
            <sz val="9"/>
            <color indexed="81"/>
            <rFont val="MS P ゴシック"/>
            <family val="3"/>
            <charset val="128"/>
          </rPr>
          <t>円単位で入力</t>
        </r>
      </text>
    </comment>
    <comment ref="B84" authorId="0" shapeId="0">
      <text>
        <r>
          <rPr>
            <sz val="9"/>
            <color indexed="81"/>
            <rFont val="MS P ゴシック"/>
            <family val="3"/>
            <charset val="128"/>
          </rPr>
          <t>施設名を入力</t>
        </r>
      </text>
    </comment>
    <comment ref="C84" authorId="0" shapeId="0">
      <text>
        <r>
          <rPr>
            <sz val="9"/>
            <color indexed="81"/>
            <rFont val="MS P ゴシック"/>
            <family val="3"/>
            <charset val="128"/>
          </rPr>
          <t>費用区分を選択</t>
        </r>
      </text>
    </comment>
    <comment ref="D84" authorId="0" shapeId="0">
      <text>
        <r>
          <rPr>
            <sz val="9"/>
            <color indexed="81"/>
            <rFont val="MS P ゴシック"/>
            <family val="3"/>
            <charset val="128"/>
          </rPr>
          <t>契約区分を選択</t>
        </r>
      </text>
    </comment>
    <comment ref="E84" authorId="0" shapeId="0">
      <text>
        <r>
          <rPr>
            <sz val="9"/>
            <color indexed="81"/>
            <rFont val="MS P ゴシック"/>
            <family val="3"/>
            <charset val="128"/>
          </rPr>
          <t>円単位で入力</t>
        </r>
      </text>
    </comment>
    <comment ref="F84" authorId="0" shapeId="0">
      <text>
        <r>
          <rPr>
            <sz val="9"/>
            <color indexed="81"/>
            <rFont val="MS P ゴシック"/>
            <family val="3"/>
            <charset val="128"/>
          </rPr>
          <t>円単位で入力</t>
        </r>
      </text>
    </comment>
    <comment ref="G84" authorId="0" shapeId="0">
      <text>
        <r>
          <rPr>
            <sz val="9"/>
            <color indexed="81"/>
            <rFont val="MS P ゴシック"/>
            <family val="3"/>
            <charset val="128"/>
          </rPr>
          <t>円単位で入力</t>
        </r>
      </text>
    </comment>
    <comment ref="H84" authorId="0" shapeId="0">
      <text>
        <r>
          <rPr>
            <sz val="9"/>
            <color indexed="81"/>
            <rFont val="MS P ゴシック"/>
            <family val="3"/>
            <charset val="128"/>
          </rPr>
          <t>円単位で入力</t>
        </r>
      </text>
    </comment>
    <comment ref="O84" authorId="0" shapeId="0">
      <text>
        <r>
          <rPr>
            <sz val="9"/>
            <color indexed="81"/>
            <rFont val="MS P ゴシック"/>
            <family val="3"/>
            <charset val="128"/>
          </rPr>
          <t>該当する場合入力（円単位）</t>
        </r>
      </text>
    </comment>
    <comment ref="Q84" authorId="0" shapeId="0">
      <text>
        <r>
          <rPr>
            <sz val="9"/>
            <color indexed="81"/>
            <rFont val="MS P ゴシック"/>
            <family val="3"/>
            <charset val="128"/>
          </rPr>
          <t>油種区分を選択</t>
        </r>
      </text>
    </comment>
    <comment ref="R84" authorId="0" shapeId="0">
      <text>
        <r>
          <rPr>
            <sz val="9"/>
            <color indexed="81"/>
            <rFont val="MS P ゴシック"/>
            <family val="3"/>
            <charset val="128"/>
          </rPr>
          <t>円単位で入力</t>
        </r>
      </text>
    </comment>
    <comment ref="B85" authorId="0" shapeId="0">
      <text>
        <r>
          <rPr>
            <sz val="9"/>
            <color indexed="81"/>
            <rFont val="MS P ゴシック"/>
            <family val="3"/>
            <charset val="128"/>
          </rPr>
          <t>施設名を入力</t>
        </r>
      </text>
    </comment>
    <comment ref="C85" authorId="0" shapeId="0">
      <text>
        <r>
          <rPr>
            <sz val="9"/>
            <color indexed="81"/>
            <rFont val="MS P ゴシック"/>
            <family val="3"/>
            <charset val="128"/>
          </rPr>
          <t>費用区分を選択</t>
        </r>
      </text>
    </comment>
    <comment ref="D85" authorId="0" shapeId="0">
      <text>
        <r>
          <rPr>
            <sz val="9"/>
            <color indexed="81"/>
            <rFont val="MS P ゴシック"/>
            <family val="3"/>
            <charset val="128"/>
          </rPr>
          <t>契約区分を選択</t>
        </r>
      </text>
    </comment>
    <comment ref="E85" authorId="0" shapeId="0">
      <text>
        <r>
          <rPr>
            <sz val="9"/>
            <color indexed="81"/>
            <rFont val="MS P ゴシック"/>
            <family val="3"/>
            <charset val="128"/>
          </rPr>
          <t>円単位で入力</t>
        </r>
      </text>
    </comment>
    <comment ref="F85" authorId="0" shapeId="0">
      <text>
        <r>
          <rPr>
            <sz val="9"/>
            <color indexed="81"/>
            <rFont val="MS P ゴシック"/>
            <family val="3"/>
            <charset val="128"/>
          </rPr>
          <t>円単位で入力</t>
        </r>
      </text>
    </comment>
    <comment ref="G85" authorId="0" shapeId="0">
      <text>
        <r>
          <rPr>
            <sz val="9"/>
            <color indexed="81"/>
            <rFont val="MS P ゴシック"/>
            <family val="3"/>
            <charset val="128"/>
          </rPr>
          <t>円単位で入力</t>
        </r>
      </text>
    </comment>
    <comment ref="H85" authorId="0" shapeId="0">
      <text>
        <r>
          <rPr>
            <sz val="9"/>
            <color indexed="81"/>
            <rFont val="MS P ゴシック"/>
            <family val="3"/>
            <charset val="128"/>
          </rPr>
          <t>円単位で入力</t>
        </r>
      </text>
    </comment>
    <comment ref="O85" authorId="0" shapeId="0">
      <text>
        <r>
          <rPr>
            <sz val="9"/>
            <color indexed="81"/>
            <rFont val="MS P ゴシック"/>
            <family val="3"/>
            <charset val="128"/>
          </rPr>
          <t>該当する場合入力（円単位）</t>
        </r>
      </text>
    </comment>
    <comment ref="Q85" authorId="0" shapeId="0">
      <text>
        <r>
          <rPr>
            <sz val="9"/>
            <color indexed="81"/>
            <rFont val="MS P ゴシック"/>
            <family val="3"/>
            <charset val="128"/>
          </rPr>
          <t>油種区分を選択</t>
        </r>
      </text>
    </comment>
    <comment ref="R85" authorId="0" shapeId="0">
      <text>
        <r>
          <rPr>
            <sz val="9"/>
            <color indexed="81"/>
            <rFont val="MS P ゴシック"/>
            <family val="3"/>
            <charset val="128"/>
          </rPr>
          <t>円単位で入力</t>
        </r>
      </text>
    </comment>
    <comment ref="B86" authorId="0" shapeId="0">
      <text>
        <r>
          <rPr>
            <sz val="9"/>
            <color indexed="81"/>
            <rFont val="MS P ゴシック"/>
            <family val="3"/>
            <charset val="128"/>
          </rPr>
          <t>施設名を入力</t>
        </r>
      </text>
    </comment>
    <comment ref="C86" authorId="0" shapeId="0">
      <text>
        <r>
          <rPr>
            <sz val="9"/>
            <color indexed="81"/>
            <rFont val="MS P ゴシック"/>
            <family val="3"/>
            <charset val="128"/>
          </rPr>
          <t>費用区分を選択</t>
        </r>
      </text>
    </comment>
    <comment ref="D86" authorId="0" shapeId="0">
      <text>
        <r>
          <rPr>
            <sz val="9"/>
            <color indexed="81"/>
            <rFont val="MS P ゴシック"/>
            <family val="3"/>
            <charset val="128"/>
          </rPr>
          <t>契約区分を選択</t>
        </r>
      </text>
    </comment>
    <comment ref="E86" authorId="0" shapeId="0">
      <text>
        <r>
          <rPr>
            <sz val="9"/>
            <color indexed="81"/>
            <rFont val="MS P ゴシック"/>
            <family val="3"/>
            <charset val="128"/>
          </rPr>
          <t>円単位で入力</t>
        </r>
      </text>
    </comment>
    <comment ref="F86" authorId="0" shapeId="0">
      <text>
        <r>
          <rPr>
            <sz val="9"/>
            <color indexed="81"/>
            <rFont val="MS P ゴシック"/>
            <family val="3"/>
            <charset val="128"/>
          </rPr>
          <t>円単位で入力</t>
        </r>
      </text>
    </comment>
    <comment ref="G86" authorId="0" shapeId="0">
      <text>
        <r>
          <rPr>
            <sz val="9"/>
            <color indexed="81"/>
            <rFont val="MS P ゴシック"/>
            <family val="3"/>
            <charset val="128"/>
          </rPr>
          <t>円単位で入力</t>
        </r>
      </text>
    </comment>
    <comment ref="H86" authorId="0" shapeId="0">
      <text>
        <r>
          <rPr>
            <sz val="9"/>
            <color indexed="81"/>
            <rFont val="MS P ゴシック"/>
            <family val="3"/>
            <charset val="128"/>
          </rPr>
          <t>円単位で入力</t>
        </r>
      </text>
    </comment>
    <comment ref="O86" authorId="0" shapeId="0">
      <text>
        <r>
          <rPr>
            <sz val="9"/>
            <color indexed="81"/>
            <rFont val="MS P ゴシック"/>
            <family val="3"/>
            <charset val="128"/>
          </rPr>
          <t>該当する場合入力（円単位）</t>
        </r>
      </text>
    </comment>
    <comment ref="Q86" authorId="0" shapeId="0">
      <text>
        <r>
          <rPr>
            <sz val="9"/>
            <color indexed="81"/>
            <rFont val="MS P ゴシック"/>
            <family val="3"/>
            <charset val="128"/>
          </rPr>
          <t>油種区分を選択</t>
        </r>
      </text>
    </comment>
    <comment ref="R86" authorId="0" shapeId="0">
      <text>
        <r>
          <rPr>
            <sz val="9"/>
            <color indexed="81"/>
            <rFont val="MS P ゴシック"/>
            <family val="3"/>
            <charset val="128"/>
          </rPr>
          <t>円単位で入力</t>
        </r>
      </text>
    </comment>
    <comment ref="B87" authorId="0" shapeId="0">
      <text>
        <r>
          <rPr>
            <sz val="9"/>
            <color indexed="81"/>
            <rFont val="MS P ゴシック"/>
            <family val="3"/>
            <charset val="128"/>
          </rPr>
          <t>施設名を入力</t>
        </r>
      </text>
    </comment>
    <comment ref="C87" authorId="0" shapeId="0">
      <text>
        <r>
          <rPr>
            <sz val="9"/>
            <color indexed="81"/>
            <rFont val="MS P ゴシック"/>
            <family val="3"/>
            <charset val="128"/>
          </rPr>
          <t>費用区分を選択</t>
        </r>
      </text>
    </comment>
    <comment ref="D87" authorId="0" shapeId="0">
      <text>
        <r>
          <rPr>
            <sz val="9"/>
            <color indexed="81"/>
            <rFont val="MS P ゴシック"/>
            <family val="3"/>
            <charset val="128"/>
          </rPr>
          <t>契約区分を選択</t>
        </r>
      </text>
    </comment>
    <comment ref="E87" authorId="0" shapeId="0">
      <text>
        <r>
          <rPr>
            <sz val="9"/>
            <color indexed="81"/>
            <rFont val="MS P ゴシック"/>
            <family val="3"/>
            <charset val="128"/>
          </rPr>
          <t>円単位で入力</t>
        </r>
      </text>
    </comment>
    <comment ref="F87" authorId="0" shapeId="0">
      <text>
        <r>
          <rPr>
            <sz val="9"/>
            <color indexed="81"/>
            <rFont val="MS P ゴシック"/>
            <family val="3"/>
            <charset val="128"/>
          </rPr>
          <t>円単位で入力</t>
        </r>
      </text>
    </comment>
    <comment ref="G87" authorId="0" shapeId="0">
      <text>
        <r>
          <rPr>
            <sz val="9"/>
            <color indexed="81"/>
            <rFont val="MS P ゴシック"/>
            <family val="3"/>
            <charset val="128"/>
          </rPr>
          <t>円単位で入力</t>
        </r>
      </text>
    </comment>
    <comment ref="H87" authorId="0" shapeId="0">
      <text>
        <r>
          <rPr>
            <sz val="9"/>
            <color indexed="81"/>
            <rFont val="MS P ゴシック"/>
            <family val="3"/>
            <charset val="128"/>
          </rPr>
          <t>円単位で入力</t>
        </r>
      </text>
    </comment>
    <comment ref="O87" authorId="0" shapeId="0">
      <text>
        <r>
          <rPr>
            <sz val="9"/>
            <color indexed="81"/>
            <rFont val="MS P ゴシック"/>
            <family val="3"/>
            <charset val="128"/>
          </rPr>
          <t>該当する場合入力（円単位）</t>
        </r>
      </text>
    </comment>
    <comment ref="Q87" authorId="0" shapeId="0">
      <text>
        <r>
          <rPr>
            <sz val="9"/>
            <color indexed="81"/>
            <rFont val="MS P ゴシック"/>
            <family val="3"/>
            <charset val="128"/>
          </rPr>
          <t>油種区分を選択</t>
        </r>
      </text>
    </comment>
    <comment ref="R87" authorId="0" shapeId="0">
      <text>
        <r>
          <rPr>
            <sz val="9"/>
            <color indexed="81"/>
            <rFont val="MS P ゴシック"/>
            <family val="3"/>
            <charset val="128"/>
          </rPr>
          <t>円単位で入力</t>
        </r>
      </text>
    </comment>
    <comment ref="B88" authorId="0" shapeId="0">
      <text>
        <r>
          <rPr>
            <sz val="9"/>
            <color indexed="81"/>
            <rFont val="MS P ゴシック"/>
            <family val="3"/>
            <charset val="128"/>
          </rPr>
          <t>施設名を入力</t>
        </r>
      </text>
    </comment>
    <comment ref="C88" authorId="0" shapeId="0">
      <text>
        <r>
          <rPr>
            <sz val="9"/>
            <color indexed="81"/>
            <rFont val="MS P ゴシック"/>
            <family val="3"/>
            <charset val="128"/>
          </rPr>
          <t>費用区分を選択</t>
        </r>
      </text>
    </comment>
    <comment ref="D88" authorId="0" shapeId="0">
      <text>
        <r>
          <rPr>
            <sz val="9"/>
            <color indexed="81"/>
            <rFont val="MS P ゴシック"/>
            <family val="3"/>
            <charset val="128"/>
          </rPr>
          <t>契約区分を選択</t>
        </r>
      </text>
    </comment>
    <comment ref="E88" authorId="0" shapeId="0">
      <text>
        <r>
          <rPr>
            <sz val="9"/>
            <color indexed="81"/>
            <rFont val="MS P ゴシック"/>
            <family val="3"/>
            <charset val="128"/>
          </rPr>
          <t>円単位で入力</t>
        </r>
      </text>
    </comment>
    <comment ref="F88" authorId="0" shapeId="0">
      <text>
        <r>
          <rPr>
            <sz val="9"/>
            <color indexed="81"/>
            <rFont val="MS P ゴシック"/>
            <family val="3"/>
            <charset val="128"/>
          </rPr>
          <t>円単位で入力</t>
        </r>
      </text>
    </comment>
    <comment ref="G88" authorId="0" shapeId="0">
      <text>
        <r>
          <rPr>
            <sz val="9"/>
            <color indexed="81"/>
            <rFont val="MS P ゴシック"/>
            <family val="3"/>
            <charset val="128"/>
          </rPr>
          <t>円単位で入力</t>
        </r>
      </text>
    </comment>
    <comment ref="H88" authorId="0" shapeId="0">
      <text>
        <r>
          <rPr>
            <sz val="9"/>
            <color indexed="81"/>
            <rFont val="MS P ゴシック"/>
            <family val="3"/>
            <charset val="128"/>
          </rPr>
          <t>円単位で入力</t>
        </r>
      </text>
    </comment>
    <comment ref="O88" authorId="0" shapeId="0">
      <text>
        <r>
          <rPr>
            <sz val="9"/>
            <color indexed="81"/>
            <rFont val="MS P ゴシック"/>
            <family val="3"/>
            <charset val="128"/>
          </rPr>
          <t>該当する場合入力（円単位）</t>
        </r>
      </text>
    </comment>
    <comment ref="Q88" authorId="0" shapeId="0">
      <text>
        <r>
          <rPr>
            <sz val="9"/>
            <color indexed="81"/>
            <rFont val="MS P ゴシック"/>
            <family val="3"/>
            <charset val="128"/>
          </rPr>
          <t>油種区分を選択</t>
        </r>
      </text>
    </comment>
    <comment ref="R88" authorId="0" shapeId="0">
      <text>
        <r>
          <rPr>
            <sz val="9"/>
            <color indexed="81"/>
            <rFont val="MS P ゴシック"/>
            <family val="3"/>
            <charset val="128"/>
          </rPr>
          <t>円単位で入力</t>
        </r>
      </text>
    </comment>
    <comment ref="B89" authorId="0" shapeId="0">
      <text>
        <r>
          <rPr>
            <sz val="9"/>
            <color indexed="81"/>
            <rFont val="MS P ゴシック"/>
            <family val="3"/>
            <charset val="128"/>
          </rPr>
          <t>施設名を入力</t>
        </r>
      </text>
    </comment>
    <comment ref="C89" authorId="0" shapeId="0">
      <text>
        <r>
          <rPr>
            <sz val="9"/>
            <color indexed="81"/>
            <rFont val="MS P ゴシック"/>
            <family val="3"/>
            <charset val="128"/>
          </rPr>
          <t>費用区分を選択</t>
        </r>
      </text>
    </comment>
    <comment ref="D89" authorId="0" shapeId="0">
      <text>
        <r>
          <rPr>
            <sz val="9"/>
            <color indexed="81"/>
            <rFont val="MS P ゴシック"/>
            <family val="3"/>
            <charset val="128"/>
          </rPr>
          <t>契約区分を選択</t>
        </r>
      </text>
    </comment>
    <comment ref="E89" authorId="0" shapeId="0">
      <text>
        <r>
          <rPr>
            <sz val="9"/>
            <color indexed="81"/>
            <rFont val="MS P ゴシック"/>
            <family val="3"/>
            <charset val="128"/>
          </rPr>
          <t>円単位で入力</t>
        </r>
      </text>
    </comment>
    <comment ref="F89" authorId="0" shapeId="0">
      <text>
        <r>
          <rPr>
            <sz val="9"/>
            <color indexed="81"/>
            <rFont val="MS P ゴシック"/>
            <family val="3"/>
            <charset val="128"/>
          </rPr>
          <t>円単位で入力</t>
        </r>
      </text>
    </comment>
    <comment ref="G89" authorId="0" shapeId="0">
      <text>
        <r>
          <rPr>
            <sz val="9"/>
            <color indexed="81"/>
            <rFont val="MS P ゴシック"/>
            <family val="3"/>
            <charset val="128"/>
          </rPr>
          <t>円単位で入力</t>
        </r>
      </text>
    </comment>
    <comment ref="H89" authorId="0" shapeId="0">
      <text>
        <r>
          <rPr>
            <sz val="9"/>
            <color indexed="81"/>
            <rFont val="MS P ゴシック"/>
            <family val="3"/>
            <charset val="128"/>
          </rPr>
          <t>円単位で入力</t>
        </r>
      </text>
    </comment>
    <comment ref="O89" authorId="0" shapeId="0">
      <text>
        <r>
          <rPr>
            <sz val="9"/>
            <color indexed="81"/>
            <rFont val="MS P ゴシック"/>
            <family val="3"/>
            <charset val="128"/>
          </rPr>
          <t>該当する場合入力（円単位）</t>
        </r>
      </text>
    </comment>
    <comment ref="Q89" authorId="0" shapeId="0">
      <text>
        <r>
          <rPr>
            <sz val="9"/>
            <color indexed="81"/>
            <rFont val="MS P ゴシック"/>
            <family val="3"/>
            <charset val="128"/>
          </rPr>
          <t>油種区分を選択</t>
        </r>
      </text>
    </comment>
    <comment ref="R89" authorId="0" shapeId="0">
      <text>
        <r>
          <rPr>
            <sz val="9"/>
            <color indexed="81"/>
            <rFont val="MS P ゴシック"/>
            <family val="3"/>
            <charset val="128"/>
          </rPr>
          <t>円単位で入力</t>
        </r>
      </text>
    </comment>
    <comment ref="B90" authorId="0" shapeId="0">
      <text>
        <r>
          <rPr>
            <sz val="9"/>
            <color indexed="81"/>
            <rFont val="MS P ゴシック"/>
            <family val="3"/>
            <charset val="128"/>
          </rPr>
          <t>施設名を入力</t>
        </r>
      </text>
    </comment>
    <comment ref="C90" authorId="0" shapeId="0">
      <text>
        <r>
          <rPr>
            <sz val="9"/>
            <color indexed="81"/>
            <rFont val="MS P ゴシック"/>
            <family val="3"/>
            <charset val="128"/>
          </rPr>
          <t>費用区分を選択</t>
        </r>
      </text>
    </comment>
    <comment ref="D90" authorId="0" shapeId="0">
      <text>
        <r>
          <rPr>
            <sz val="9"/>
            <color indexed="81"/>
            <rFont val="MS P ゴシック"/>
            <family val="3"/>
            <charset val="128"/>
          </rPr>
          <t>契約区分を選択</t>
        </r>
      </text>
    </comment>
    <comment ref="E90" authorId="0" shapeId="0">
      <text>
        <r>
          <rPr>
            <sz val="9"/>
            <color indexed="81"/>
            <rFont val="MS P ゴシック"/>
            <family val="3"/>
            <charset val="128"/>
          </rPr>
          <t>円単位で入力</t>
        </r>
      </text>
    </comment>
    <comment ref="F90" authorId="0" shapeId="0">
      <text>
        <r>
          <rPr>
            <sz val="9"/>
            <color indexed="81"/>
            <rFont val="MS P ゴシック"/>
            <family val="3"/>
            <charset val="128"/>
          </rPr>
          <t>円単位で入力</t>
        </r>
      </text>
    </comment>
    <comment ref="G90" authorId="0" shapeId="0">
      <text>
        <r>
          <rPr>
            <sz val="9"/>
            <color indexed="81"/>
            <rFont val="MS P ゴシック"/>
            <family val="3"/>
            <charset val="128"/>
          </rPr>
          <t>円単位で入力</t>
        </r>
      </text>
    </comment>
    <comment ref="H90" authorId="0" shapeId="0">
      <text>
        <r>
          <rPr>
            <sz val="9"/>
            <color indexed="81"/>
            <rFont val="MS P ゴシック"/>
            <family val="3"/>
            <charset val="128"/>
          </rPr>
          <t>円単位で入力</t>
        </r>
      </text>
    </comment>
    <comment ref="O90" authorId="0" shapeId="0">
      <text>
        <r>
          <rPr>
            <sz val="9"/>
            <color indexed="81"/>
            <rFont val="MS P ゴシック"/>
            <family val="3"/>
            <charset val="128"/>
          </rPr>
          <t>該当する場合入力（円単位）</t>
        </r>
      </text>
    </comment>
    <comment ref="Q90" authorId="0" shapeId="0">
      <text>
        <r>
          <rPr>
            <sz val="9"/>
            <color indexed="81"/>
            <rFont val="MS P ゴシック"/>
            <family val="3"/>
            <charset val="128"/>
          </rPr>
          <t>油種区分を選択</t>
        </r>
      </text>
    </comment>
    <comment ref="R90" authorId="0" shapeId="0">
      <text>
        <r>
          <rPr>
            <sz val="9"/>
            <color indexed="81"/>
            <rFont val="MS P ゴシック"/>
            <family val="3"/>
            <charset val="128"/>
          </rPr>
          <t>円単位で入力</t>
        </r>
      </text>
    </comment>
    <comment ref="B91" authorId="0" shapeId="0">
      <text>
        <r>
          <rPr>
            <sz val="9"/>
            <color indexed="81"/>
            <rFont val="MS P ゴシック"/>
            <family val="3"/>
            <charset val="128"/>
          </rPr>
          <t>施設名を入力</t>
        </r>
      </text>
    </comment>
    <comment ref="C91" authorId="0" shapeId="0">
      <text>
        <r>
          <rPr>
            <sz val="9"/>
            <color indexed="81"/>
            <rFont val="MS P ゴシック"/>
            <family val="3"/>
            <charset val="128"/>
          </rPr>
          <t>費用区分を選択</t>
        </r>
      </text>
    </comment>
    <comment ref="D91" authorId="0" shapeId="0">
      <text>
        <r>
          <rPr>
            <sz val="9"/>
            <color indexed="81"/>
            <rFont val="MS P ゴシック"/>
            <family val="3"/>
            <charset val="128"/>
          </rPr>
          <t>契約区分を選択</t>
        </r>
      </text>
    </comment>
    <comment ref="E91" authorId="0" shapeId="0">
      <text>
        <r>
          <rPr>
            <sz val="9"/>
            <color indexed="81"/>
            <rFont val="MS P ゴシック"/>
            <family val="3"/>
            <charset val="128"/>
          </rPr>
          <t>円単位で入力</t>
        </r>
      </text>
    </comment>
    <comment ref="F91" authorId="0" shapeId="0">
      <text>
        <r>
          <rPr>
            <sz val="9"/>
            <color indexed="81"/>
            <rFont val="MS P ゴシック"/>
            <family val="3"/>
            <charset val="128"/>
          </rPr>
          <t>円単位で入力</t>
        </r>
      </text>
    </comment>
    <comment ref="G91" authorId="0" shapeId="0">
      <text>
        <r>
          <rPr>
            <sz val="9"/>
            <color indexed="81"/>
            <rFont val="MS P ゴシック"/>
            <family val="3"/>
            <charset val="128"/>
          </rPr>
          <t>円単位で入力</t>
        </r>
      </text>
    </comment>
    <comment ref="H91" authorId="0" shapeId="0">
      <text>
        <r>
          <rPr>
            <sz val="9"/>
            <color indexed="81"/>
            <rFont val="MS P ゴシック"/>
            <family val="3"/>
            <charset val="128"/>
          </rPr>
          <t>円単位で入力</t>
        </r>
      </text>
    </comment>
    <comment ref="O91" authorId="0" shapeId="0">
      <text>
        <r>
          <rPr>
            <sz val="9"/>
            <color indexed="81"/>
            <rFont val="MS P ゴシック"/>
            <family val="3"/>
            <charset val="128"/>
          </rPr>
          <t>該当する場合入力（円単位）</t>
        </r>
      </text>
    </comment>
    <comment ref="Q91" authorId="0" shapeId="0">
      <text>
        <r>
          <rPr>
            <sz val="9"/>
            <color indexed="81"/>
            <rFont val="MS P ゴシック"/>
            <family val="3"/>
            <charset val="128"/>
          </rPr>
          <t>油種区分を選択</t>
        </r>
      </text>
    </comment>
    <comment ref="R91" authorId="0" shapeId="0">
      <text>
        <r>
          <rPr>
            <sz val="9"/>
            <color indexed="81"/>
            <rFont val="MS P ゴシック"/>
            <family val="3"/>
            <charset val="128"/>
          </rPr>
          <t>円単位で入力</t>
        </r>
      </text>
    </comment>
    <comment ref="B92" authorId="0" shapeId="0">
      <text>
        <r>
          <rPr>
            <sz val="9"/>
            <color indexed="81"/>
            <rFont val="MS P ゴシック"/>
            <family val="3"/>
            <charset val="128"/>
          </rPr>
          <t>施設名を入力</t>
        </r>
      </text>
    </comment>
    <comment ref="C92" authorId="0" shapeId="0">
      <text>
        <r>
          <rPr>
            <sz val="9"/>
            <color indexed="81"/>
            <rFont val="MS P ゴシック"/>
            <family val="3"/>
            <charset val="128"/>
          </rPr>
          <t>費用区分を選択</t>
        </r>
      </text>
    </comment>
    <comment ref="D92" authorId="0" shapeId="0">
      <text>
        <r>
          <rPr>
            <sz val="9"/>
            <color indexed="81"/>
            <rFont val="MS P ゴシック"/>
            <family val="3"/>
            <charset val="128"/>
          </rPr>
          <t>契約区分を選択</t>
        </r>
      </text>
    </comment>
    <comment ref="E92" authorId="0" shapeId="0">
      <text>
        <r>
          <rPr>
            <sz val="9"/>
            <color indexed="81"/>
            <rFont val="MS P ゴシック"/>
            <family val="3"/>
            <charset val="128"/>
          </rPr>
          <t>円単位で入力</t>
        </r>
      </text>
    </comment>
    <comment ref="F92" authorId="0" shapeId="0">
      <text>
        <r>
          <rPr>
            <sz val="9"/>
            <color indexed="81"/>
            <rFont val="MS P ゴシック"/>
            <family val="3"/>
            <charset val="128"/>
          </rPr>
          <t>円単位で入力</t>
        </r>
      </text>
    </comment>
    <comment ref="G92" authorId="0" shapeId="0">
      <text>
        <r>
          <rPr>
            <sz val="9"/>
            <color indexed="81"/>
            <rFont val="MS P ゴシック"/>
            <family val="3"/>
            <charset val="128"/>
          </rPr>
          <t>円単位で入力</t>
        </r>
      </text>
    </comment>
    <comment ref="H92" authorId="0" shapeId="0">
      <text>
        <r>
          <rPr>
            <sz val="9"/>
            <color indexed="81"/>
            <rFont val="MS P ゴシック"/>
            <family val="3"/>
            <charset val="128"/>
          </rPr>
          <t>円単位で入力</t>
        </r>
      </text>
    </comment>
    <comment ref="O92" authorId="0" shapeId="0">
      <text>
        <r>
          <rPr>
            <sz val="9"/>
            <color indexed="81"/>
            <rFont val="MS P ゴシック"/>
            <family val="3"/>
            <charset val="128"/>
          </rPr>
          <t>該当する場合入力（円単位）</t>
        </r>
      </text>
    </comment>
    <comment ref="Q92" authorId="0" shapeId="0">
      <text>
        <r>
          <rPr>
            <sz val="9"/>
            <color indexed="81"/>
            <rFont val="MS P ゴシック"/>
            <family val="3"/>
            <charset val="128"/>
          </rPr>
          <t>油種区分を選択</t>
        </r>
      </text>
    </comment>
    <comment ref="R92" authorId="0" shapeId="0">
      <text>
        <r>
          <rPr>
            <sz val="9"/>
            <color indexed="81"/>
            <rFont val="MS P ゴシック"/>
            <family val="3"/>
            <charset val="128"/>
          </rPr>
          <t>円単位で入力</t>
        </r>
      </text>
    </comment>
    <comment ref="B93" authorId="0" shapeId="0">
      <text>
        <r>
          <rPr>
            <sz val="9"/>
            <color indexed="81"/>
            <rFont val="MS P ゴシック"/>
            <family val="3"/>
            <charset val="128"/>
          </rPr>
          <t>施設名を入力</t>
        </r>
      </text>
    </comment>
    <comment ref="C93" authorId="0" shapeId="0">
      <text>
        <r>
          <rPr>
            <sz val="9"/>
            <color indexed="81"/>
            <rFont val="MS P ゴシック"/>
            <family val="3"/>
            <charset val="128"/>
          </rPr>
          <t>費用区分を選択</t>
        </r>
      </text>
    </comment>
    <comment ref="D93" authorId="0" shapeId="0">
      <text>
        <r>
          <rPr>
            <sz val="9"/>
            <color indexed="81"/>
            <rFont val="MS P ゴシック"/>
            <family val="3"/>
            <charset val="128"/>
          </rPr>
          <t>契約区分を選択</t>
        </r>
      </text>
    </comment>
    <comment ref="E93" authorId="0" shapeId="0">
      <text>
        <r>
          <rPr>
            <sz val="9"/>
            <color indexed="81"/>
            <rFont val="MS P ゴシック"/>
            <family val="3"/>
            <charset val="128"/>
          </rPr>
          <t>円単位で入力</t>
        </r>
      </text>
    </comment>
    <comment ref="F93" authorId="0" shapeId="0">
      <text>
        <r>
          <rPr>
            <sz val="9"/>
            <color indexed="81"/>
            <rFont val="MS P ゴシック"/>
            <family val="3"/>
            <charset val="128"/>
          </rPr>
          <t>円単位で入力</t>
        </r>
      </text>
    </comment>
    <comment ref="G93" authorId="0" shapeId="0">
      <text>
        <r>
          <rPr>
            <sz val="9"/>
            <color indexed="81"/>
            <rFont val="MS P ゴシック"/>
            <family val="3"/>
            <charset val="128"/>
          </rPr>
          <t>円単位で入力</t>
        </r>
      </text>
    </comment>
    <comment ref="H93" authorId="0" shapeId="0">
      <text>
        <r>
          <rPr>
            <sz val="9"/>
            <color indexed="81"/>
            <rFont val="MS P ゴシック"/>
            <family val="3"/>
            <charset val="128"/>
          </rPr>
          <t>円単位で入力</t>
        </r>
      </text>
    </comment>
    <comment ref="O93" authorId="0" shapeId="0">
      <text>
        <r>
          <rPr>
            <sz val="9"/>
            <color indexed="81"/>
            <rFont val="MS P ゴシック"/>
            <family val="3"/>
            <charset val="128"/>
          </rPr>
          <t>該当する場合入力（円単位）</t>
        </r>
      </text>
    </comment>
    <comment ref="Q93" authorId="0" shapeId="0">
      <text>
        <r>
          <rPr>
            <sz val="9"/>
            <color indexed="81"/>
            <rFont val="MS P ゴシック"/>
            <family val="3"/>
            <charset val="128"/>
          </rPr>
          <t>油種区分を選択</t>
        </r>
      </text>
    </comment>
    <comment ref="R93" authorId="0" shapeId="0">
      <text>
        <r>
          <rPr>
            <sz val="9"/>
            <color indexed="81"/>
            <rFont val="MS P ゴシック"/>
            <family val="3"/>
            <charset val="128"/>
          </rPr>
          <t>円単位で入力</t>
        </r>
      </text>
    </comment>
    <comment ref="B94" authorId="0" shapeId="0">
      <text>
        <r>
          <rPr>
            <sz val="9"/>
            <color indexed="81"/>
            <rFont val="MS P ゴシック"/>
            <family val="3"/>
            <charset val="128"/>
          </rPr>
          <t>施設名を入力</t>
        </r>
      </text>
    </comment>
    <comment ref="C94" authorId="0" shapeId="0">
      <text>
        <r>
          <rPr>
            <sz val="9"/>
            <color indexed="81"/>
            <rFont val="MS P ゴシック"/>
            <family val="3"/>
            <charset val="128"/>
          </rPr>
          <t>費用区分を選択</t>
        </r>
      </text>
    </comment>
    <comment ref="D94" authorId="0" shapeId="0">
      <text>
        <r>
          <rPr>
            <sz val="9"/>
            <color indexed="81"/>
            <rFont val="MS P ゴシック"/>
            <family val="3"/>
            <charset val="128"/>
          </rPr>
          <t>契約区分を選択</t>
        </r>
      </text>
    </comment>
    <comment ref="E94" authorId="0" shapeId="0">
      <text>
        <r>
          <rPr>
            <sz val="9"/>
            <color indexed="81"/>
            <rFont val="MS P ゴシック"/>
            <family val="3"/>
            <charset val="128"/>
          </rPr>
          <t>円単位で入力</t>
        </r>
      </text>
    </comment>
    <comment ref="F94" authorId="0" shapeId="0">
      <text>
        <r>
          <rPr>
            <sz val="9"/>
            <color indexed="81"/>
            <rFont val="MS P ゴシック"/>
            <family val="3"/>
            <charset val="128"/>
          </rPr>
          <t>円単位で入力</t>
        </r>
      </text>
    </comment>
    <comment ref="G94" authorId="0" shapeId="0">
      <text>
        <r>
          <rPr>
            <sz val="9"/>
            <color indexed="81"/>
            <rFont val="MS P ゴシック"/>
            <family val="3"/>
            <charset val="128"/>
          </rPr>
          <t>円単位で入力</t>
        </r>
      </text>
    </comment>
    <comment ref="H94" authorId="0" shapeId="0">
      <text>
        <r>
          <rPr>
            <sz val="9"/>
            <color indexed="81"/>
            <rFont val="MS P ゴシック"/>
            <family val="3"/>
            <charset val="128"/>
          </rPr>
          <t>円単位で入力</t>
        </r>
      </text>
    </comment>
    <comment ref="O94" authorId="0" shapeId="0">
      <text>
        <r>
          <rPr>
            <sz val="9"/>
            <color indexed="81"/>
            <rFont val="MS P ゴシック"/>
            <family val="3"/>
            <charset val="128"/>
          </rPr>
          <t>該当する場合入力（円単位）</t>
        </r>
      </text>
    </comment>
    <comment ref="Q94" authorId="0" shapeId="0">
      <text>
        <r>
          <rPr>
            <sz val="9"/>
            <color indexed="81"/>
            <rFont val="MS P ゴシック"/>
            <family val="3"/>
            <charset val="128"/>
          </rPr>
          <t>油種区分を選択</t>
        </r>
      </text>
    </comment>
    <comment ref="R94" authorId="0" shapeId="0">
      <text>
        <r>
          <rPr>
            <sz val="9"/>
            <color indexed="81"/>
            <rFont val="MS P ゴシック"/>
            <family val="3"/>
            <charset val="128"/>
          </rPr>
          <t>円単位で入力</t>
        </r>
      </text>
    </comment>
    <comment ref="B95" authorId="0" shapeId="0">
      <text>
        <r>
          <rPr>
            <sz val="9"/>
            <color indexed="81"/>
            <rFont val="MS P ゴシック"/>
            <family val="3"/>
            <charset val="128"/>
          </rPr>
          <t>施設名を入力</t>
        </r>
      </text>
    </comment>
    <comment ref="C95" authorId="0" shapeId="0">
      <text>
        <r>
          <rPr>
            <sz val="9"/>
            <color indexed="81"/>
            <rFont val="MS P ゴシック"/>
            <family val="3"/>
            <charset val="128"/>
          </rPr>
          <t>費用区分を選択</t>
        </r>
      </text>
    </comment>
    <comment ref="D95" authorId="0" shapeId="0">
      <text>
        <r>
          <rPr>
            <sz val="9"/>
            <color indexed="81"/>
            <rFont val="MS P ゴシック"/>
            <family val="3"/>
            <charset val="128"/>
          </rPr>
          <t>契約区分を選択</t>
        </r>
      </text>
    </comment>
    <comment ref="E95" authorId="0" shapeId="0">
      <text>
        <r>
          <rPr>
            <sz val="9"/>
            <color indexed="81"/>
            <rFont val="MS P ゴシック"/>
            <family val="3"/>
            <charset val="128"/>
          </rPr>
          <t>円単位で入力</t>
        </r>
      </text>
    </comment>
    <comment ref="F95" authorId="0" shapeId="0">
      <text>
        <r>
          <rPr>
            <sz val="9"/>
            <color indexed="81"/>
            <rFont val="MS P ゴシック"/>
            <family val="3"/>
            <charset val="128"/>
          </rPr>
          <t>円単位で入力</t>
        </r>
      </text>
    </comment>
    <comment ref="G95" authorId="0" shapeId="0">
      <text>
        <r>
          <rPr>
            <sz val="9"/>
            <color indexed="81"/>
            <rFont val="MS P ゴシック"/>
            <family val="3"/>
            <charset val="128"/>
          </rPr>
          <t>円単位で入力</t>
        </r>
      </text>
    </comment>
    <comment ref="H95" authorId="0" shapeId="0">
      <text>
        <r>
          <rPr>
            <sz val="9"/>
            <color indexed="81"/>
            <rFont val="MS P ゴシック"/>
            <family val="3"/>
            <charset val="128"/>
          </rPr>
          <t>円単位で入力</t>
        </r>
      </text>
    </comment>
    <comment ref="O95" authorId="0" shapeId="0">
      <text>
        <r>
          <rPr>
            <sz val="9"/>
            <color indexed="81"/>
            <rFont val="MS P ゴシック"/>
            <family val="3"/>
            <charset val="128"/>
          </rPr>
          <t>該当する場合入力（円単位）</t>
        </r>
      </text>
    </comment>
    <comment ref="Q95" authorId="0" shapeId="0">
      <text>
        <r>
          <rPr>
            <sz val="9"/>
            <color indexed="81"/>
            <rFont val="MS P ゴシック"/>
            <family val="3"/>
            <charset val="128"/>
          </rPr>
          <t>油種区分を選択</t>
        </r>
      </text>
    </comment>
    <comment ref="R95" authorId="0" shapeId="0">
      <text>
        <r>
          <rPr>
            <sz val="9"/>
            <color indexed="81"/>
            <rFont val="MS P ゴシック"/>
            <family val="3"/>
            <charset val="128"/>
          </rPr>
          <t>円単位で入力</t>
        </r>
      </text>
    </comment>
    <comment ref="B96" authorId="0" shapeId="0">
      <text>
        <r>
          <rPr>
            <sz val="9"/>
            <color indexed="81"/>
            <rFont val="MS P ゴシック"/>
            <family val="3"/>
            <charset val="128"/>
          </rPr>
          <t>施設名を入力</t>
        </r>
      </text>
    </comment>
    <comment ref="C96" authorId="0" shapeId="0">
      <text>
        <r>
          <rPr>
            <sz val="9"/>
            <color indexed="81"/>
            <rFont val="MS P ゴシック"/>
            <family val="3"/>
            <charset val="128"/>
          </rPr>
          <t>費用区分を選択</t>
        </r>
      </text>
    </comment>
    <comment ref="D96" authorId="0" shapeId="0">
      <text>
        <r>
          <rPr>
            <sz val="9"/>
            <color indexed="81"/>
            <rFont val="MS P ゴシック"/>
            <family val="3"/>
            <charset val="128"/>
          </rPr>
          <t>契約区分を選択</t>
        </r>
      </text>
    </comment>
    <comment ref="E96" authorId="0" shapeId="0">
      <text>
        <r>
          <rPr>
            <sz val="9"/>
            <color indexed="81"/>
            <rFont val="MS P ゴシック"/>
            <family val="3"/>
            <charset val="128"/>
          </rPr>
          <t>円単位で入力</t>
        </r>
      </text>
    </comment>
    <comment ref="F96" authorId="0" shapeId="0">
      <text>
        <r>
          <rPr>
            <sz val="9"/>
            <color indexed="81"/>
            <rFont val="MS P ゴシック"/>
            <family val="3"/>
            <charset val="128"/>
          </rPr>
          <t>円単位で入力</t>
        </r>
      </text>
    </comment>
    <comment ref="G96" authorId="0" shapeId="0">
      <text>
        <r>
          <rPr>
            <sz val="9"/>
            <color indexed="81"/>
            <rFont val="MS P ゴシック"/>
            <family val="3"/>
            <charset val="128"/>
          </rPr>
          <t>円単位で入力</t>
        </r>
      </text>
    </comment>
    <comment ref="H96" authorId="0" shapeId="0">
      <text>
        <r>
          <rPr>
            <sz val="9"/>
            <color indexed="81"/>
            <rFont val="MS P ゴシック"/>
            <family val="3"/>
            <charset val="128"/>
          </rPr>
          <t>円単位で入力</t>
        </r>
      </text>
    </comment>
    <comment ref="O96" authorId="0" shapeId="0">
      <text>
        <r>
          <rPr>
            <sz val="9"/>
            <color indexed="81"/>
            <rFont val="MS P ゴシック"/>
            <family val="3"/>
            <charset val="128"/>
          </rPr>
          <t>該当する場合入力（円単位）</t>
        </r>
      </text>
    </comment>
    <comment ref="Q96" authorId="0" shapeId="0">
      <text>
        <r>
          <rPr>
            <sz val="9"/>
            <color indexed="81"/>
            <rFont val="MS P ゴシック"/>
            <family val="3"/>
            <charset val="128"/>
          </rPr>
          <t>油種区分を選択</t>
        </r>
      </text>
    </comment>
    <comment ref="R96" authorId="0" shapeId="0">
      <text>
        <r>
          <rPr>
            <sz val="9"/>
            <color indexed="81"/>
            <rFont val="MS P ゴシック"/>
            <family val="3"/>
            <charset val="128"/>
          </rPr>
          <t>円単位で入力</t>
        </r>
      </text>
    </comment>
    <comment ref="B97" authorId="0" shapeId="0">
      <text>
        <r>
          <rPr>
            <sz val="9"/>
            <color indexed="81"/>
            <rFont val="MS P ゴシック"/>
            <family val="3"/>
            <charset val="128"/>
          </rPr>
          <t>施設名を入力</t>
        </r>
      </text>
    </comment>
    <comment ref="C97" authorId="0" shapeId="0">
      <text>
        <r>
          <rPr>
            <sz val="9"/>
            <color indexed="81"/>
            <rFont val="MS P ゴシック"/>
            <family val="3"/>
            <charset val="128"/>
          </rPr>
          <t>費用区分を選択</t>
        </r>
      </text>
    </comment>
    <comment ref="D97" authorId="0" shapeId="0">
      <text>
        <r>
          <rPr>
            <sz val="9"/>
            <color indexed="81"/>
            <rFont val="MS P ゴシック"/>
            <family val="3"/>
            <charset val="128"/>
          </rPr>
          <t>契約区分を選択</t>
        </r>
      </text>
    </comment>
    <comment ref="E97" authorId="0" shapeId="0">
      <text>
        <r>
          <rPr>
            <sz val="9"/>
            <color indexed="81"/>
            <rFont val="MS P ゴシック"/>
            <family val="3"/>
            <charset val="128"/>
          </rPr>
          <t>円単位で入力</t>
        </r>
      </text>
    </comment>
    <comment ref="F97" authorId="0" shapeId="0">
      <text>
        <r>
          <rPr>
            <sz val="9"/>
            <color indexed="81"/>
            <rFont val="MS P ゴシック"/>
            <family val="3"/>
            <charset val="128"/>
          </rPr>
          <t>円単位で入力</t>
        </r>
      </text>
    </comment>
    <comment ref="G97" authorId="0" shapeId="0">
      <text>
        <r>
          <rPr>
            <sz val="9"/>
            <color indexed="81"/>
            <rFont val="MS P ゴシック"/>
            <family val="3"/>
            <charset val="128"/>
          </rPr>
          <t>円単位で入力</t>
        </r>
      </text>
    </comment>
    <comment ref="H97" authorId="0" shapeId="0">
      <text>
        <r>
          <rPr>
            <sz val="9"/>
            <color indexed="81"/>
            <rFont val="MS P ゴシック"/>
            <family val="3"/>
            <charset val="128"/>
          </rPr>
          <t>円単位で入力</t>
        </r>
      </text>
    </comment>
    <comment ref="O97" authorId="0" shapeId="0">
      <text>
        <r>
          <rPr>
            <sz val="9"/>
            <color indexed="81"/>
            <rFont val="MS P ゴシック"/>
            <family val="3"/>
            <charset val="128"/>
          </rPr>
          <t>該当する場合入力（円単位）</t>
        </r>
      </text>
    </comment>
    <comment ref="Q97" authorId="0" shapeId="0">
      <text>
        <r>
          <rPr>
            <sz val="9"/>
            <color indexed="81"/>
            <rFont val="MS P ゴシック"/>
            <family val="3"/>
            <charset val="128"/>
          </rPr>
          <t>油種区分を選択</t>
        </r>
      </text>
    </comment>
    <comment ref="R97" authorId="0" shapeId="0">
      <text>
        <r>
          <rPr>
            <sz val="9"/>
            <color indexed="81"/>
            <rFont val="MS P ゴシック"/>
            <family val="3"/>
            <charset val="128"/>
          </rPr>
          <t>円単位で入力</t>
        </r>
      </text>
    </comment>
    <comment ref="B98" authorId="0" shapeId="0">
      <text>
        <r>
          <rPr>
            <sz val="9"/>
            <color indexed="81"/>
            <rFont val="MS P ゴシック"/>
            <family val="3"/>
            <charset val="128"/>
          </rPr>
          <t>施設名を入力</t>
        </r>
      </text>
    </comment>
    <comment ref="C98" authorId="0" shapeId="0">
      <text>
        <r>
          <rPr>
            <sz val="9"/>
            <color indexed="81"/>
            <rFont val="MS P ゴシック"/>
            <family val="3"/>
            <charset val="128"/>
          </rPr>
          <t>費用区分を選択</t>
        </r>
      </text>
    </comment>
    <comment ref="D98" authorId="0" shapeId="0">
      <text>
        <r>
          <rPr>
            <sz val="9"/>
            <color indexed="81"/>
            <rFont val="MS P ゴシック"/>
            <family val="3"/>
            <charset val="128"/>
          </rPr>
          <t>契約区分を選択</t>
        </r>
      </text>
    </comment>
    <comment ref="E98" authorId="0" shapeId="0">
      <text>
        <r>
          <rPr>
            <sz val="9"/>
            <color indexed="81"/>
            <rFont val="MS P ゴシック"/>
            <family val="3"/>
            <charset val="128"/>
          </rPr>
          <t>円単位で入力</t>
        </r>
      </text>
    </comment>
    <comment ref="F98" authorId="0" shapeId="0">
      <text>
        <r>
          <rPr>
            <sz val="9"/>
            <color indexed="81"/>
            <rFont val="MS P ゴシック"/>
            <family val="3"/>
            <charset val="128"/>
          </rPr>
          <t>円単位で入力</t>
        </r>
      </text>
    </comment>
    <comment ref="G98" authorId="0" shapeId="0">
      <text>
        <r>
          <rPr>
            <sz val="9"/>
            <color indexed="81"/>
            <rFont val="MS P ゴシック"/>
            <family val="3"/>
            <charset val="128"/>
          </rPr>
          <t>円単位で入力</t>
        </r>
      </text>
    </comment>
    <comment ref="H98" authorId="0" shapeId="0">
      <text>
        <r>
          <rPr>
            <sz val="9"/>
            <color indexed="81"/>
            <rFont val="MS P ゴシック"/>
            <family val="3"/>
            <charset val="128"/>
          </rPr>
          <t>円単位で入力</t>
        </r>
      </text>
    </comment>
    <comment ref="O98" authorId="0" shapeId="0">
      <text>
        <r>
          <rPr>
            <sz val="9"/>
            <color indexed="81"/>
            <rFont val="MS P ゴシック"/>
            <family val="3"/>
            <charset val="128"/>
          </rPr>
          <t>該当する場合入力（円単位）</t>
        </r>
      </text>
    </comment>
    <comment ref="Q98" authorId="0" shapeId="0">
      <text>
        <r>
          <rPr>
            <sz val="9"/>
            <color indexed="81"/>
            <rFont val="MS P ゴシック"/>
            <family val="3"/>
            <charset val="128"/>
          </rPr>
          <t>油種区分を選択</t>
        </r>
      </text>
    </comment>
    <comment ref="R98" authorId="0" shapeId="0">
      <text>
        <r>
          <rPr>
            <sz val="9"/>
            <color indexed="81"/>
            <rFont val="MS P ゴシック"/>
            <family val="3"/>
            <charset val="128"/>
          </rPr>
          <t>円単位で入力</t>
        </r>
      </text>
    </comment>
    <comment ref="B99" authorId="0" shapeId="0">
      <text>
        <r>
          <rPr>
            <sz val="9"/>
            <color indexed="81"/>
            <rFont val="MS P ゴシック"/>
            <family val="3"/>
            <charset val="128"/>
          </rPr>
          <t>施設名を入力</t>
        </r>
      </text>
    </comment>
    <comment ref="C99" authorId="0" shapeId="0">
      <text>
        <r>
          <rPr>
            <sz val="9"/>
            <color indexed="81"/>
            <rFont val="MS P ゴシック"/>
            <family val="3"/>
            <charset val="128"/>
          </rPr>
          <t>費用区分を選択</t>
        </r>
      </text>
    </comment>
    <comment ref="D99" authorId="0" shapeId="0">
      <text>
        <r>
          <rPr>
            <sz val="9"/>
            <color indexed="81"/>
            <rFont val="MS P ゴシック"/>
            <family val="3"/>
            <charset val="128"/>
          </rPr>
          <t>契約区分を選択</t>
        </r>
      </text>
    </comment>
    <comment ref="E99" authorId="0" shapeId="0">
      <text>
        <r>
          <rPr>
            <sz val="9"/>
            <color indexed="81"/>
            <rFont val="MS P ゴシック"/>
            <family val="3"/>
            <charset val="128"/>
          </rPr>
          <t>円単位で入力</t>
        </r>
      </text>
    </comment>
    <comment ref="F99" authorId="0" shapeId="0">
      <text>
        <r>
          <rPr>
            <sz val="9"/>
            <color indexed="81"/>
            <rFont val="MS P ゴシック"/>
            <family val="3"/>
            <charset val="128"/>
          </rPr>
          <t>円単位で入力</t>
        </r>
      </text>
    </comment>
    <comment ref="G99" authorId="0" shapeId="0">
      <text>
        <r>
          <rPr>
            <sz val="9"/>
            <color indexed="81"/>
            <rFont val="MS P ゴシック"/>
            <family val="3"/>
            <charset val="128"/>
          </rPr>
          <t>円単位で入力</t>
        </r>
      </text>
    </comment>
    <comment ref="H99" authorId="0" shapeId="0">
      <text>
        <r>
          <rPr>
            <sz val="9"/>
            <color indexed="81"/>
            <rFont val="MS P ゴシック"/>
            <family val="3"/>
            <charset val="128"/>
          </rPr>
          <t>円単位で入力</t>
        </r>
      </text>
    </comment>
    <comment ref="O99" authorId="0" shapeId="0">
      <text>
        <r>
          <rPr>
            <sz val="9"/>
            <color indexed="81"/>
            <rFont val="MS P ゴシック"/>
            <family val="3"/>
            <charset val="128"/>
          </rPr>
          <t>該当する場合入力（円単位）</t>
        </r>
      </text>
    </comment>
    <comment ref="Q99" authorId="0" shapeId="0">
      <text>
        <r>
          <rPr>
            <sz val="9"/>
            <color indexed="81"/>
            <rFont val="MS P ゴシック"/>
            <family val="3"/>
            <charset val="128"/>
          </rPr>
          <t>油種区分を選択</t>
        </r>
      </text>
    </comment>
    <comment ref="R99" authorId="0" shapeId="0">
      <text>
        <r>
          <rPr>
            <sz val="9"/>
            <color indexed="81"/>
            <rFont val="MS P ゴシック"/>
            <family val="3"/>
            <charset val="128"/>
          </rPr>
          <t>円単位で入力</t>
        </r>
      </text>
    </comment>
    <comment ref="B100" authorId="0" shapeId="0">
      <text>
        <r>
          <rPr>
            <sz val="9"/>
            <color indexed="81"/>
            <rFont val="MS P ゴシック"/>
            <family val="3"/>
            <charset val="128"/>
          </rPr>
          <t>施設名を入力</t>
        </r>
      </text>
    </comment>
    <comment ref="C100" authorId="0" shapeId="0">
      <text>
        <r>
          <rPr>
            <sz val="9"/>
            <color indexed="81"/>
            <rFont val="MS P ゴシック"/>
            <family val="3"/>
            <charset val="128"/>
          </rPr>
          <t>費用区分を選択</t>
        </r>
      </text>
    </comment>
    <comment ref="D100" authorId="0" shapeId="0">
      <text>
        <r>
          <rPr>
            <sz val="9"/>
            <color indexed="81"/>
            <rFont val="MS P ゴシック"/>
            <family val="3"/>
            <charset val="128"/>
          </rPr>
          <t>契約区分を選択</t>
        </r>
      </text>
    </comment>
    <comment ref="E100" authorId="0" shapeId="0">
      <text>
        <r>
          <rPr>
            <sz val="9"/>
            <color indexed="81"/>
            <rFont val="MS P ゴシック"/>
            <family val="3"/>
            <charset val="128"/>
          </rPr>
          <t>円単位で入力</t>
        </r>
      </text>
    </comment>
    <comment ref="F100" authorId="0" shapeId="0">
      <text>
        <r>
          <rPr>
            <sz val="9"/>
            <color indexed="81"/>
            <rFont val="MS P ゴシック"/>
            <family val="3"/>
            <charset val="128"/>
          </rPr>
          <t>円単位で入力</t>
        </r>
      </text>
    </comment>
    <comment ref="G100" authorId="0" shapeId="0">
      <text>
        <r>
          <rPr>
            <sz val="9"/>
            <color indexed="81"/>
            <rFont val="MS P ゴシック"/>
            <family val="3"/>
            <charset val="128"/>
          </rPr>
          <t>円単位で入力</t>
        </r>
      </text>
    </comment>
    <comment ref="H100" authorId="0" shapeId="0">
      <text>
        <r>
          <rPr>
            <sz val="9"/>
            <color indexed="81"/>
            <rFont val="MS P ゴシック"/>
            <family val="3"/>
            <charset val="128"/>
          </rPr>
          <t>円単位で入力</t>
        </r>
      </text>
    </comment>
    <comment ref="O100" authorId="0" shapeId="0">
      <text>
        <r>
          <rPr>
            <sz val="9"/>
            <color indexed="81"/>
            <rFont val="MS P ゴシック"/>
            <family val="3"/>
            <charset val="128"/>
          </rPr>
          <t>該当する場合入力（円単位）</t>
        </r>
      </text>
    </comment>
    <comment ref="Q100" authorId="0" shapeId="0">
      <text>
        <r>
          <rPr>
            <sz val="9"/>
            <color indexed="81"/>
            <rFont val="MS P ゴシック"/>
            <family val="3"/>
            <charset val="128"/>
          </rPr>
          <t>油種区分を選択</t>
        </r>
      </text>
    </comment>
    <comment ref="R100" authorId="0" shapeId="0">
      <text>
        <r>
          <rPr>
            <sz val="9"/>
            <color indexed="81"/>
            <rFont val="MS P ゴシック"/>
            <family val="3"/>
            <charset val="128"/>
          </rPr>
          <t>円単位で入力</t>
        </r>
      </text>
    </comment>
    <comment ref="B101" authorId="0" shapeId="0">
      <text>
        <r>
          <rPr>
            <sz val="9"/>
            <color indexed="81"/>
            <rFont val="MS P ゴシック"/>
            <family val="3"/>
            <charset val="128"/>
          </rPr>
          <t>施設名を入力</t>
        </r>
      </text>
    </comment>
    <comment ref="C101" authorId="0" shapeId="0">
      <text>
        <r>
          <rPr>
            <sz val="9"/>
            <color indexed="81"/>
            <rFont val="MS P ゴシック"/>
            <family val="3"/>
            <charset val="128"/>
          </rPr>
          <t>費用区分を選択</t>
        </r>
      </text>
    </comment>
    <comment ref="D101" authorId="0" shapeId="0">
      <text>
        <r>
          <rPr>
            <sz val="9"/>
            <color indexed="81"/>
            <rFont val="MS P ゴシック"/>
            <family val="3"/>
            <charset val="128"/>
          </rPr>
          <t>契約区分を選択</t>
        </r>
      </text>
    </comment>
    <comment ref="E101" authorId="0" shapeId="0">
      <text>
        <r>
          <rPr>
            <sz val="9"/>
            <color indexed="81"/>
            <rFont val="MS P ゴシック"/>
            <family val="3"/>
            <charset val="128"/>
          </rPr>
          <t>円単位で入力</t>
        </r>
      </text>
    </comment>
    <comment ref="F101" authorId="0" shapeId="0">
      <text>
        <r>
          <rPr>
            <sz val="9"/>
            <color indexed="81"/>
            <rFont val="MS P ゴシック"/>
            <family val="3"/>
            <charset val="128"/>
          </rPr>
          <t>円単位で入力</t>
        </r>
      </text>
    </comment>
    <comment ref="G101" authorId="0" shapeId="0">
      <text>
        <r>
          <rPr>
            <sz val="9"/>
            <color indexed="81"/>
            <rFont val="MS P ゴシック"/>
            <family val="3"/>
            <charset val="128"/>
          </rPr>
          <t>円単位で入力</t>
        </r>
      </text>
    </comment>
    <comment ref="H101" authorId="0" shapeId="0">
      <text>
        <r>
          <rPr>
            <sz val="9"/>
            <color indexed="81"/>
            <rFont val="MS P ゴシック"/>
            <family val="3"/>
            <charset val="128"/>
          </rPr>
          <t>円単位で入力</t>
        </r>
      </text>
    </comment>
    <comment ref="O101" authorId="0" shapeId="0">
      <text>
        <r>
          <rPr>
            <sz val="9"/>
            <color indexed="81"/>
            <rFont val="MS P ゴシック"/>
            <family val="3"/>
            <charset val="128"/>
          </rPr>
          <t>該当する場合入力（円単位）</t>
        </r>
      </text>
    </comment>
    <comment ref="Q101" authorId="0" shapeId="0">
      <text>
        <r>
          <rPr>
            <sz val="9"/>
            <color indexed="81"/>
            <rFont val="MS P ゴシック"/>
            <family val="3"/>
            <charset val="128"/>
          </rPr>
          <t>油種区分を選択</t>
        </r>
      </text>
    </comment>
    <comment ref="R101" authorId="0" shapeId="0">
      <text>
        <r>
          <rPr>
            <sz val="9"/>
            <color indexed="81"/>
            <rFont val="MS P ゴシック"/>
            <family val="3"/>
            <charset val="128"/>
          </rPr>
          <t>円単位で入力</t>
        </r>
      </text>
    </comment>
    <comment ref="B102" authorId="0" shapeId="0">
      <text>
        <r>
          <rPr>
            <sz val="9"/>
            <color indexed="81"/>
            <rFont val="MS P ゴシック"/>
            <family val="3"/>
            <charset val="128"/>
          </rPr>
          <t>施設名を入力</t>
        </r>
      </text>
    </comment>
    <comment ref="C102" authorId="0" shapeId="0">
      <text>
        <r>
          <rPr>
            <sz val="9"/>
            <color indexed="81"/>
            <rFont val="MS P ゴシック"/>
            <family val="3"/>
            <charset val="128"/>
          </rPr>
          <t>費用区分を選択</t>
        </r>
      </text>
    </comment>
    <comment ref="D102" authorId="0" shapeId="0">
      <text>
        <r>
          <rPr>
            <sz val="9"/>
            <color indexed="81"/>
            <rFont val="MS P ゴシック"/>
            <family val="3"/>
            <charset val="128"/>
          </rPr>
          <t>契約区分を選択</t>
        </r>
      </text>
    </comment>
    <comment ref="E102" authorId="0" shapeId="0">
      <text>
        <r>
          <rPr>
            <sz val="9"/>
            <color indexed="81"/>
            <rFont val="MS P ゴシック"/>
            <family val="3"/>
            <charset val="128"/>
          </rPr>
          <t>円単位で入力</t>
        </r>
      </text>
    </comment>
    <comment ref="F102" authorId="0" shapeId="0">
      <text>
        <r>
          <rPr>
            <sz val="9"/>
            <color indexed="81"/>
            <rFont val="MS P ゴシック"/>
            <family val="3"/>
            <charset val="128"/>
          </rPr>
          <t>円単位で入力</t>
        </r>
      </text>
    </comment>
    <comment ref="G102" authorId="0" shapeId="0">
      <text>
        <r>
          <rPr>
            <sz val="9"/>
            <color indexed="81"/>
            <rFont val="MS P ゴシック"/>
            <family val="3"/>
            <charset val="128"/>
          </rPr>
          <t>円単位で入力</t>
        </r>
      </text>
    </comment>
    <comment ref="H102" authorId="0" shapeId="0">
      <text>
        <r>
          <rPr>
            <sz val="9"/>
            <color indexed="81"/>
            <rFont val="MS P ゴシック"/>
            <family val="3"/>
            <charset val="128"/>
          </rPr>
          <t>円単位で入力</t>
        </r>
      </text>
    </comment>
    <comment ref="O102" authorId="0" shapeId="0">
      <text>
        <r>
          <rPr>
            <sz val="9"/>
            <color indexed="81"/>
            <rFont val="MS P ゴシック"/>
            <family val="3"/>
            <charset val="128"/>
          </rPr>
          <t>該当する場合入力（円単位）</t>
        </r>
      </text>
    </comment>
    <comment ref="Q102" authorId="0" shapeId="0">
      <text>
        <r>
          <rPr>
            <sz val="9"/>
            <color indexed="81"/>
            <rFont val="MS P ゴシック"/>
            <family val="3"/>
            <charset val="128"/>
          </rPr>
          <t>油種区分を選択</t>
        </r>
      </text>
    </comment>
    <comment ref="R102" authorId="0" shapeId="0">
      <text>
        <r>
          <rPr>
            <sz val="9"/>
            <color indexed="81"/>
            <rFont val="MS P ゴシック"/>
            <family val="3"/>
            <charset val="128"/>
          </rPr>
          <t>円単位で入力</t>
        </r>
      </text>
    </comment>
    <comment ref="B103" authorId="0" shapeId="0">
      <text>
        <r>
          <rPr>
            <sz val="9"/>
            <color indexed="81"/>
            <rFont val="MS P ゴシック"/>
            <family val="3"/>
            <charset val="128"/>
          </rPr>
          <t>施設名を入力</t>
        </r>
      </text>
    </comment>
    <comment ref="C103" authorId="0" shapeId="0">
      <text>
        <r>
          <rPr>
            <sz val="9"/>
            <color indexed="81"/>
            <rFont val="MS P ゴシック"/>
            <family val="3"/>
            <charset val="128"/>
          </rPr>
          <t>費用区分を選択</t>
        </r>
      </text>
    </comment>
    <comment ref="D103" authorId="0" shapeId="0">
      <text>
        <r>
          <rPr>
            <sz val="9"/>
            <color indexed="81"/>
            <rFont val="MS P ゴシック"/>
            <family val="3"/>
            <charset val="128"/>
          </rPr>
          <t>契約区分を選択</t>
        </r>
      </text>
    </comment>
    <comment ref="E103" authorId="0" shapeId="0">
      <text>
        <r>
          <rPr>
            <sz val="9"/>
            <color indexed="81"/>
            <rFont val="MS P ゴシック"/>
            <family val="3"/>
            <charset val="128"/>
          </rPr>
          <t>円単位で入力</t>
        </r>
      </text>
    </comment>
    <comment ref="F103" authorId="0" shapeId="0">
      <text>
        <r>
          <rPr>
            <sz val="9"/>
            <color indexed="81"/>
            <rFont val="MS P ゴシック"/>
            <family val="3"/>
            <charset val="128"/>
          </rPr>
          <t>円単位で入力</t>
        </r>
      </text>
    </comment>
    <comment ref="G103" authorId="0" shapeId="0">
      <text>
        <r>
          <rPr>
            <sz val="9"/>
            <color indexed="81"/>
            <rFont val="MS P ゴシック"/>
            <family val="3"/>
            <charset val="128"/>
          </rPr>
          <t>円単位で入力</t>
        </r>
      </text>
    </comment>
    <comment ref="H103" authorId="0" shapeId="0">
      <text>
        <r>
          <rPr>
            <sz val="9"/>
            <color indexed="81"/>
            <rFont val="MS P ゴシック"/>
            <family val="3"/>
            <charset val="128"/>
          </rPr>
          <t>円単位で入力</t>
        </r>
      </text>
    </comment>
    <comment ref="O103" authorId="0" shapeId="0">
      <text>
        <r>
          <rPr>
            <sz val="9"/>
            <color indexed="81"/>
            <rFont val="MS P ゴシック"/>
            <family val="3"/>
            <charset val="128"/>
          </rPr>
          <t>該当する場合入力（円単位）</t>
        </r>
      </text>
    </comment>
    <comment ref="Q103" authorId="0" shapeId="0">
      <text>
        <r>
          <rPr>
            <sz val="9"/>
            <color indexed="81"/>
            <rFont val="MS P ゴシック"/>
            <family val="3"/>
            <charset val="128"/>
          </rPr>
          <t>油種区分を選択</t>
        </r>
      </text>
    </comment>
    <comment ref="R103" authorId="0" shapeId="0">
      <text>
        <r>
          <rPr>
            <sz val="9"/>
            <color indexed="81"/>
            <rFont val="MS P ゴシック"/>
            <family val="3"/>
            <charset val="128"/>
          </rPr>
          <t>円単位で入力</t>
        </r>
      </text>
    </comment>
    <comment ref="B104" authorId="0" shapeId="0">
      <text>
        <r>
          <rPr>
            <sz val="9"/>
            <color indexed="81"/>
            <rFont val="MS P ゴシック"/>
            <family val="3"/>
            <charset val="128"/>
          </rPr>
          <t>施設名を入力</t>
        </r>
      </text>
    </comment>
    <comment ref="C104" authorId="0" shapeId="0">
      <text>
        <r>
          <rPr>
            <sz val="9"/>
            <color indexed="81"/>
            <rFont val="MS P ゴシック"/>
            <family val="3"/>
            <charset val="128"/>
          </rPr>
          <t>費用区分を選択</t>
        </r>
      </text>
    </comment>
    <comment ref="D104" authorId="0" shapeId="0">
      <text>
        <r>
          <rPr>
            <sz val="9"/>
            <color indexed="81"/>
            <rFont val="MS P ゴシック"/>
            <family val="3"/>
            <charset val="128"/>
          </rPr>
          <t>契約区分を選択</t>
        </r>
      </text>
    </comment>
    <comment ref="E104" authorId="0" shapeId="0">
      <text>
        <r>
          <rPr>
            <sz val="9"/>
            <color indexed="81"/>
            <rFont val="MS P ゴシック"/>
            <family val="3"/>
            <charset val="128"/>
          </rPr>
          <t>円単位で入力</t>
        </r>
      </text>
    </comment>
    <comment ref="F104" authorId="0" shapeId="0">
      <text>
        <r>
          <rPr>
            <sz val="9"/>
            <color indexed="81"/>
            <rFont val="MS P ゴシック"/>
            <family val="3"/>
            <charset val="128"/>
          </rPr>
          <t>円単位で入力</t>
        </r>
      </text>
    </comment>
    <comment ref="G104" authorId="0" shapeId="0">
      <text>
        <r>
          <rPr>
            <sz val="9"/>
            <color indexed="81"/>
            <rFont val="MS P ゴシック"/>
            <family val="3"/>
            <charset val="128"/>
          </rPr>
          <t>円単位で入力</t>
        </r>
      </text>
    </comment>
    <comment ref="H104" authorId="0" shapeId="0">
      <text>
        <r>
          <rPr>
            <sz val="9"/>
            <color indexed="81"/>
            <rFont val="MS P ゴシック"/>
            <family val="3"/>
            <charset val="128"/>
          </rPr>
          <t>円単位で入力</t>
        </r>
      </text>
    </comment>
    <comment ref="O104" authorId="0" shapeId="0">
      <text>
        <r>
          <rPr>
            <sz val="9"/>
            <color indexed="81"/>
            <rFont val="MS P ゴシック"/>
            <family val="3"/>
            <charset val="128"/>
          </rPr>
          <t>該当する場合入力（円単位）</t>
        </r>
      </text>
    </comment>
    <comment ref="Q104" authorId="0" shapeId="0">
      <text>
        <r>
          <rPr>
            <sz val="9"/>
            <color indexed="81"/>
            <rFont val="MS P ゴシック"/>
            <family val="3"/>
            <charset val="128"/>
          </rPr>
          <t>油種区分を選択</t>
        </r>
      </text>
    </comment>
    <comment ref="R104" authorId="0" shapeId="0">
      <text>
        <r>
          <rPr>
            <sz val="9"/>
            <color indexed="81"/>
            <rFont val="MS P ゴシック"/>
            <family val="3"/>
            <charset val="128"/>
          </rPr>
          <t>円単位で入力</t>
        </r>
      </text>
    </comment>
    <comment ref="B105" authorId="0" shapeId="0">
      <text>
        <r>
          <rPr>
            <sz val="9"/>
            <color indexed="81"/>
            <rFont val="MS P ゴシック"/>
            <family val="3"/>
            <charset val="128"/>
          </rPr>
          <t>施設名を入力</t>
        </r>
      </text>
    </comment>
    <comment ref="C105" authorId="0" shapeId="0">
      <text>
        <r>
          <rPr>
            <sz val="9"/>
            <color indexed="81"/>
            <rFont val="MS P ゴシック"/>
            <family val="3"/>
            <charset val="128"/>
          </rPr>
          <t>費用区分を選択</t>
        </r>
      </text>
    </comment>
    <comment ref="D105" authorId="0" shapeId="0">
      <text>
        <r>
          <rPr>
            <sz val="9"/>
            <color indexed="81"/>
            <rFont val="MS P ゴシック"/>
            <family val="3"/>
            <charset val="128"/>
          </rPr>
          <t>契約区分を選択</t>
        </r>
      </text>
    </comment>
    <comment ref="E105" authorId="0" shapeId="0">
      <text>
        <r>
          <rPr>
            <sz val="9"/>
            <color indexed="81"/>
            <rFont val="MS P ゴシック"/>
            <family val="3"/>
            <charset val="128"/>
          </rPr>
          <t>円単位で入力</t>
        </r>
      </text>
    </comment>
    <comment ref="F105" authorId="0" shapeId="0">
      <text>
        <r>
          <rPr>
            <sz val="9"/>
            <color indexed="81"/>
            <rFont val="MS P ゴシック"/>
            <family val="3"/>
            <charset val="128"/>
          </rPr>
          <t>円単位で入力</t>
        </r>
      </text>
    </comment>
    <comment ref="G105" authorId="0" shapeId="0">
      <text>
        <r>
          <rPr>
            <sz val="9"/>
            <color indexed="81"/>
            <rFont val="MS P ゴシック"/>
            <family val="3"/>
            <charset val="128"/>
          </rPr>
          <t>円単位で入力</t>
        </r>
      </text>
    </comment>
    <comment ref="H105" authorId="0" shapeId="0">
      <text>
        <r>
          <rPr>
            <sz val="9"/>
            <color indexed="81"/>
            <rFont val="MS P ゴシック"/>
            <family val="3"/>
            <charset val="128"/>
          </rPr>
          <t>円単位で入力</t>
        </r>
      </text>
    </comment>
    <comment ref="O105" authorId="0" shapeId="0">
      <text>
        <r>
          <rPr>
            <sz val="9"/>
            <color indexed="81"/>
            <rFont val="MS P ゴシック"/>
            <family val="3"/>
            <charset val="128"/>
          </rPr>
          <t>該当する場合入力（円単位）</t>
        </r>
      </text>
    </comment>
    <comment ref="Q105" authorId="0" shapeId="0">
      <text>
        <r>
          <rPr>
            <sz val="9"/>
            <color indexed="81"/>
            <rFont val="MS P ゴシック"/>
            <family val="3"/>
            <charset val="128"/>
          </rPr>
          <t>油種区分を選択</t>
        </r>
      </text>
    </comment>
    <comment ref="R105" authorId="0" shapeId="0">
      <text>
        <r>
          <rPr>
            <sz val="9"/>
            <color indexed="81"/>
            <rFont val="MS P ゴシック"/>
            <family val="3"/>
            <charset val="128"/>
          </rPr>
          <t>円単位で入力</t>
        </r>
      </text>
    </comment>
    <comment ref="B106" authorId="0" shapeId="0">
      <text>
        <r>
          <rPr>
            <sz val="9"/>
            <color indexed="81"/>
            <rFont val="MS P ゴシック"/>
            <family val="3"/>
            <charset val="128"/>
          </rPr>
          <t>施設名を入力</t>
        </r>
      </text>
    </comment>
    <comment ref="C106" authorId="0" shapeId="0">
      <text>
        <r>
          <rPr>
            <sz val="9"/>
            <color indexed="81"/>
            <rFont val="MS P ゴシック"/>
            <family val="3"/>
            <charset val="128"/>
          </rPr>
          <t>費用区分を選択</t>
        </r>
      </text>
    </comment>
    <comment ref="D106" authorId="0" shapeId="0">
      <text>
        <r>
          <rPr>
            <sz val="9"/>
            <color indexed="81"/>
            <rFont val="MS P ゴシック"/>
            <family val="3"/>
            <charset val="128"/>
          </rPr>
          <t>契約区分を選択</t>
        </r>
      </text>
    </comment>
    <comment ref="E106" authorId="0" shapeId="0">
      <text>
        <r>
          <rPr>
            <sz val="9"/>
            <color indexed="81"/>
            <rFont val="MS P ゴシック"/>
            <family val="3"/>
            <charset val="128"/>
          </rPr>
          <t>円単位で入力</t>
        </r>
      </text>
    </comment>
    <comment ref="F106" authorId="0" shapeId="0">
      <text>
        <r>
          <rPr>
            <sz val="9"/>
            <color indexed="81"/>
            <rFont val="MS P ゴシック"/>
            <family val="3"/>
            <charset val="128"/>
          </rPr>
          <t>円単位で入力</t>
        </r>
      </text>
    </comment>
    <comment ref="G106" authorId="0" shapeId="0">
      <text>
        <r>
          <rPr>
            <sz val="9"/>
            <color indexed="81"/>
            <rFont val="MS P ゴシック"/>
            <family val="3"/>
            <charset val="128"/>
          </rPr>
          <t>円単位で入力</t>
        </r>
      </text>
    </comment>
    <comment ref="H106" authorId="0" shapeId="0">
      <text>
        <r>
          <rPr>
            <sz val="9"/>
            <color indexed="81"/>
            <rFont val="MS P ゴシック"/>
            <family val="3"/>
            <charset val="128"/>
          </rPr>
          <t>円単位で入力</t>
        </r>
      </text>
    </comment>
    <comment ref="O106" authorId="0" shapeId="0">
      <text>
        <r>
          <rPr>
            <sz val="9"/>
            <color indexed="81"/>
            <rFont val="MS P ゴシック"/>
            <family val="3"/>
            <charset val="128"/>
          </rPr>
          <t>該当する場合入力（円単位）</t>
        </r>
      </text>
    </comment>
    <comment ref="Q106" authorId="0" shapeId="0">
      <text>
        <r>
          <rPr>
            <sz val="9"/>
            <color indexed="81"/>
            <rFont val="MS P ゴシック"/>
            <family val="3"/>
            <charset val="128"/>
          </rPr>
          <t>油種区分を選択</t>
        </r>
      </text>
    </comment>
    <comment ref="R106" authorId="0" shapeId="0">
      <text>
        <r>
          <rPr>
            <sz val="9"/>
            <color indexed="81"/>
            <rFont val="MS P ゴシック"/>
            <family val="3"/>
            <charset val="128"/>
          </rPr>
          <t>円単位で入力</t>
        </r>
      </text>
    </comment>
    <comment ref="B107" authorId="0" shapeId="0">
      <text>
        <r>
          <rPr>
            <sz val="9"/>
            <color indexed="81"/>
            <rFont val="MS P ゴシック"/>
            <family val="3"/>
            <charset val="128"/>
          </rPr>
          <t>施設名を入力</t>
        </r>
      </text>
    </comment>
    <comment ref="C107" authorId="0" shapeId="0">
      <text>
        <r>
          <rPr>
            <sz val="9"/>
            <color indexed="81"/>
            <rFont val="MS P ゴシック"/>
            <family val="3"/>
            <charset val="128"/>
          </rPr>
          <t>費用区分を選択</t>
        </r>
      </text>
    </comment>
    <comment ref="D107" authorId="0" shapeId="0">
      <text>
        <r>
          <rPr>
            <sz val="9"/>
            <color indexed="81"/>
            <rFont val="MS P ゴシック"/>
            <family val="3"/>
            <charset val="128"/>
          </rPr>
          <t>契約区分を選択</t>
        </r>
      </text>
    </comment>
    <comment ref="E107" authorId="0" shapeId="0">
      <text>
        <r>
          <rPr>
            <sz val="9"/>
            <color indexed="81"/>
            <rFont val="MS P ゴシック"/>
            <family val="3"/>
            <charset val="128"/>
          </rPr>
          <t>円単位で入力</t>
        </r>
      </text>
    </comment>
    <comment ref="F107" authorId="0" shapeId="0">
      <text>
        <r>
          <rPr>
            <sz val="9"/>
            <color indexed="81"/>
            <rFont val="MS P ゴシック"/>
            <family val="3"/>
            <charset val="128"/>
          </rPr>
          <t>円単位で入力</t>
        </r>
      </text>
    </comment>
    <comment ref="G107" authorId="0" shapeId="0">
      <text>
        <r>
          <rPr>
            <sz val="9"/>
            <color indexed="81"/>
            <rFont val="MS P ゴシック"/>
            <family val="3"/>
            <charset val="128"/>
          </rPr>
          <t>円単位で入力</t>
        </r>
      </text>
    </comment>
    <comment ref="H107" authorId="0" shapeId="0">
      <text>
        <r>
          <rPr>
            <sz val="9"/>
            <color indexed="81"/>
            <rFont val="MS P ゴシック"/>
            <family val="3"/>
            <charset val="128"/>
          </rPr>
          <t>円単位で入力</t>
        </r>
      </text>
    </comment>
    <comment ref="O107" authorId="0" shapeId="0">
      <text>
        <r>
          <rPr>
            <sz val="9"/>
            <color indexed="81"/>
            <rFont val="MS P ゴシック"/>
            <family val="3"/>
            <charset val="128"/>
          </rPr>
          <t>該当する場合入力（円単位）</t>
        </r>
      </text>
    </comment>
    <comment ref="Q107" authorId="0" shapeId="0">
      <text>
        <r>
          <rPr>
            <sz val="9"/>
            <color indexed="81"/>
            <rFont val="MS P ゴシック"/>
            <family val="3"/>
            <charset val="128"/>
          </rPr>
          <t>油種区分を選択</t>
        </r>
      </text>
    </comment>
    <comment ref="R107" authorId="0" shapeId="0">
      <text>
        <r>
          <rPr>
            <sz val="9"/>
            <color indexed="81"/>
            <rFont val="MS P ゴシック"/>
            <family val="3"/>
            <charset val="128"/>
          </rPr>
          <t>円単位で入力</t>
        </r>
      </text>
    </comment>
    <comment ref="B108" authorId="0" shapeId="0">
      <text>
        <r>
          <rPr>
            <sz val="9"/>
            <color indexed="81"/>
            <rFont val="MS P ゴシック"/>
            <family val="3"/>
            <charset val="128"/>
          </rPr>
          <t>施設名を入力</t>
        </r>
      </text>
    </comment>
    <comment ref="C108" authorId="0" shapeId="0">
      <text>
        <r>
          <rPr>
            <sz val="9"/>
            <color indexed="81"/>
            <rFont val="MS P ゴシック"/>
            <family val="3"/>
            <charset val="128"/>
          </rPr>
          <t>費用区分を選択</t>
        </r>
      </text>
    </comment>
    <comment ref="D108" authorId="0" shapeId="0">
      <text>
        <r>
          <rPr>
            <sz val="9"/>
            <color indexed="81"/>
            <rFont val="MS P ゴシック"/>
            <family val="3"/>
            <charset val="128"/>
          </rPr>
          <t>契約区分を選択</t>
        </r>
      </text>
    </comment>
    <comment ref="E108" authorId="0" shapeId="0">
      <text>
        <r>
          <rPr>
            <sz val="9"/>
            <color indexed="81"/>
            <rFont val="MS P ゴシック"/>
            <family val="3"/>
            <charset val="128"/>
          </rPr>
          <t>円単位で入力</t>
        </r>
      </text>
    </comment>
    <comment ref="F108" authorId="0" shapeId="0">
      <text>
        <r>
          <rPr>
            <sz val="9"/>
            <color indexed="81"/>
            <rFont val="MS P ゴシック"/>
            <family val="3"/>
            <charset val="128"/>
          </rPr>
          <t>円単位で入力</t>
        </r>
      </text>
    </comment>
    <comment ref="G108" authorId="0" shapeId="0">
      <text>
        <r>
          <rPr>
            <sz val="9"/>
            <color indexed="81"/>
            <rFont val="MS P ゴシック"/>
            <family val="3"/>
            <charset val="128"/>
          </rPr>
          <t>円単位で入力</t>
        </r>
      </text>
    </comment>
    <comment ref="H108" authorId="0" shapeId="0">
      <text>
        <r>
          <rPr>
            <sz val="9"/>
            <color indexed="81"/>
            <rFont val="MS P ゴシック"/>
            <family val="3"/>
            <charset val="128"/>
          </rPr>
          <t>円単位で入力</t>
        </r>
      </text>
    </comment>
    <comment ref="O108" authorId="0" shapeId="0">
      <text>
        <r>
          <rPr>
            <sz val="9"/>
            <color indexed="81"/>
            <rFont val="MS P ゴシック"/>
            <family val="3"/>
            <charset val="128"/>
          </rPr>
          <t>該当する場合入力（円単位）</t>
        </r>
      </text>
    </comment>
    <comment ref="Q108" authorId="0" shapeId="0">
      <text>
        <r>
          <rPr>
            <sz val="9"/>
            <color indexed="81"/>
            <rFont val="MS P ゴシック"/>
            <family val="3"/>
            <charset val="128"/>
          </rPr>
          <t>油種区分を選択</t>
        </r>
      </text>
    </comment>
    <comment ref="R108" authorId="0" shapeId="0">
      <text>
        <r>
          <rPr>
            <sz val="9"/>
            <color indexed="81"/>
            <rFont val="MS P ゴシック"/>
            <family val="3"/>
            <charset val="128"/>
          </rPr>
          <t>円単位で入力</t>
        </r>
      </text>
    </comment>
    <comment ref="B109" authorId="0" shapeId="0">
      <text>
        <r>
          <rPr>
            <sz val="9"/>
            <color indexed="81"/>
            <rFont val="MS P ゴシック"/>
            <family val="3"/>
            <charset val="128"/>
          </rPr>
          <t>施設名を入力</t>
        </r>
      </text>
    </comment>
    <comment ref="C109" authorId="0" shapeId="0">
      <text>
        <r>
          <rPr>
            <sz val="9"/>
            <color indexed="81"/>
            <rFont val="MS P ゴシック"/>
            <family val="3"/>
            <charset val="128"/>
          </rPr>
          <t>費用区分を選択</t>
        </r>
      </text>
    </comment>
    <comment ref="D109" authorId="0" shapeId="0">
      <text>
        <r>
          <rPr>
            <sz val="9"/>
            <color indexed="81"/>
            <rFont val="MS P ゴシック"/>
            <family val="3"/>
            <charset val="128"/>
          </rPr>
          <t>契約区分を選択</t>
        </r>
      </text>
    </comment>
    <comment ref="E109" authorId="0" shapeId="0">
      <text>
        <r>
          <rPr>
            <sz val="9"/>
            <color indexed="81"/>
            <rFont val="MS P ゴシック"/>
            <family val="3"/>
            <charset val="128"/>
          </rPr>
          <t>円単位で入力</t>
        </r>
      </text>
    </comment>
    <comment ref="F109" authorId="0" shapeId="0">
      <text>
        <r>
          <rPr>
            <sz val="9"/>
            <color indexed="81"/>
            <rFont val="MS P ゴシック"/>
            <family val="3"/>
            <charset val="128"/>
          </rPr>
          <t>円単位で入力</t>
        </r>
      </text>
    </comment>
    <comment ref="G109" authorId="0" shapeId="0">
      <text>
        <r>
          <rPr>
            <sz val="9"/>
            <color indexed="81"/>
            <rFont val="MS P ゴシック"/>
            <family val="3"/>
            <charset val="128"/>
          </rPr>
          <t>円単位で入力</t>
        </r>
      </text>
    </comment>
    <comment ref="H109" authorId="0" shapeId="0">
      <text>
        <r>
          <rPr>
            <sz val="9"/>
            <color indexed="81"/>
            <rFont val="MS P ゴシック"/>
            <family val="3"/>
            <charset val="128"/>
          </rPr>
          <t>円単位で入力</t>
        </r>
      </text>
    </comment>
    <comment ref="O109" authorId="0" shapeId="0">
      <text>
        <r>
          <rPr>
            <sz val="9"/>
            <color indexed="81"/>
            <rFont val="MS P ゴシック"/>
            <family val="3"/>
            <charset val="128"/>
          </rPr>
          <t>該当する場合入力（円単位）</t>
        </r>
      </text>
    </comment>
    <comment ref="Q109" authorId="0" shapeId="0">
      <text>
        <r>
          <rPr>
            <sz val="9"/>
            <color indexed="81"/>
            <rFont val="MS P ゴシック"/>
            <family val="3"/>
            <charset val="128"/>
          </rPr>
          <t>油種区分を選択</t>
        </r>
      </text>
    </comment>
    <comment ref="R109" authorId="0" shapeId="0">
      <text>
        <r>
          <rPr>
            <sz val="9"/>
            <color indexed="81"/>
            <rFont val="MS P ゴシック"/>
            <family val="3"/>
            <charset val="128"/>
          </rPr>
          <t>円単位で入力</t>
        </r>
      </text>
    </comment>
    <comment ref="B110" authorId="0" shapeId="0">
      <text>
        <r>
          <rPr>
            <sz val="9"/>
            <color indexed="81"/>
            <rFont val="MS P ゴシック"/>
            <family val="3"/>
            <charset val="128"/>
          </rPr>
          <t>施設名を入力</t>
        </r>
      </text>
    </comment>
    <comment ref="C110" authorId="0" shapeId="0">
      <text>
        <r>
          <rPr>
            <sz val="9"/>
            <color indexed="81"/>
            <rFont val="MS P ゴシック"/>
            <family val="3"/>
            <charset val="128"/>
          </rPr>
          <t>費用区分を選択</t>
        </r>
      </text>
    </comment>
    <comment ref="D110" authorId="0" shapeId="0">
      <text>
        <r>
          <rPr>
            <sz val="9"/>
            <color indexed="81"/>
            <rFont val="MS P ゴシック"/>
            <family val="3"/>
            <charset val="128"/>
          </rPr>
          <t>契約区分を選択</t>
        </r>
      </text>
    </comment>
    <comment ref="E110" authorId="0" shapeId="0">
      <text>
        <r>
          <rPr>
            <sz val="9"/>
            <color indexed="81"/>
            <rFont val="MS P ゴシック"/>
            <family val="3"/>
            <charset val="128"/>
          </rPr>
          <t>円単位で入力</t>
        </r>
      </text>
    </comment>
    <comment ref="F110" authorId="0" shapeId="0">
      <text>
        <r>
          <rPr>
            <sz val="9"/>
            <color indexed="81"/>
            <rFont val="MS P ゴシック"/>
            <family val="3"/>
            <charset val="128"/>
          </rPr>
          <t>円単位で入力</t>
        </r>
      </text>
    </comment>
    <comment ref="G110" authorId="0" shapeId="0">
      <text>
        <r>
          <rPr>
            <sz val="9"/>
            <color indexed="81"/>
            <rFont val="MS P ゴシック"/>
            <family val="3"/>
            <charset val="128"/>
          </rPr>
          <t>円単位で入力</t>
        </r>
      </text>
    </comment>
    <comment ref="H110" authorId="0" shapeId="0">
      <text>
        <r>
          <rPr>
            <sz val="9"/>
            <color indexed="81"/>
            <rFont val="MS P ゴシック"/>
            <family val="3"/>
            <charset val="128"/>
          </rPr>
          <t>円単位で入力</t>
        </r>
      </text>
    </comment>
    <comment ref="O110" authorId="0" shapeId="0">
      <text>
        <r>
          <rPr>
            <sz val="9"/>
            <color indexed="81"/>
            <rFont val="MS P ゴシック"/>
            <family val="3"/>
            <charset val="128"/>
          </rPr>
          <t>該当する場合入力（円単位）</t>
        </r>
      </text>
    </comment>
    <comment ref="Q110" authorId="0" shapeId="0">
      <text>
        <r>
          <rPr>
            <sz val="9"/>
            <color indexed="81"/>
            <rFont val="MS P ゴシック"/>
            <family val="3"/>
            <charset val="128"/>
          </rPr>
          <t>油種区分を選択</t>
        </r>
      </text>
    </comment>
    <comment ref="R110" authorId="0" shapeId="0">
      <text>
        <r>
          <rPr>
            <sz val="9"/>
            <color indexed="81"/>
            <rFont val="MS P ゴシック"/>
            <family val="3"/>
            <charset val="128"/>
          </rPr>
          <t>円単位で入力</t>
        </r>
      </text>
    </comment>
    <comment ref="B111" authorId="0" shapeId="0">
      <text>
        <r>
          <rPr>
            <sz val="9"/>
            <color indexed="81"/>
            <rFont val="MS P ゴシック"/>
            <family val="3"/>
            <charset val="128"/>
          </rPr>
          <t>施設名を入力</t>
        </r>
      </text>
    </comment>
    <comment ref="C111" authorId="0" shapeId="0">
      <text>
        <r>
          <rPr>
            <sz val="9"/>
            <color indexed="81"/>
            <rFont val="MS P ゴシック"/>
            <family val="3"/>
            <charset val="128"/>
          </rPr>
          <t>費用区分を選択</t>
        </r>
      </text>
    </comment>
    <comment ref="D111" authorId="0" shapeId="0">
      <text>
        <r>
          <rPr>
            <sz val="9"/>
            <color indexed="81"/>
            <rFont val="MS P ゴシック"/>
            <family val="3"/>
            <charset val="128"/>
          </rPr>
          <t>契約区分を選択</t>
        </r>
      </text>
    </comment>
    <comment ref="E111" authorId="0" shapeId="0">
      <text>
        <r>
          <rPr>
            <sz val="9"/>
            <color indexed="81"/>
            <rFont val="MS P ゴシック"/>
            <family val="3"/>
            <charset val="128"/>
          </rPr>
          <t>円単位で入力</t>
        </r>
      </text>
    </comment>
    <comment ref="F111" authorId="0" shapeId="0">
      <text>
        <r>
          <rPr>
            <sz val="9"/>
            <color indexed="81"/>
            <rFont val="MS P ゴシック"/>
            <family val="3"/>
            <charset val="128"/>
          </rPr>
          <t>円単位で入力</t>
        </r>
      </text>
    </comment>
    <comment ref="G111" authorId="0" shapeId="0">
      <text>
        <r>
          <rPr>
            <sz val="9"/>
            <color indexed="81"/>
            <rFont val="MS P ゴシック"/>
            <family val="3"/>
            <charset val="128"/>
          </rPr>
          <t>円単位で入力</t>
        </r>
      </text>
    </comment>
    <comment ref="H111" authorId="0" shapeId="0">
      <text>
        <r>
          <rPr>
            <sz val="9"/>
            <color indexed="81"/>
            <rFont val="MS P ゴシック"/>
            <family val="3"/>
            <charset val="128"/>
          </rPr>
          <t>円単位で入力</t>
        </r>
      </text>
    </comment>
    <comment ref="O111" authorId="0" shapeId="0">
      <text>
        <r>
          <rPr>
            <sz val="9"/>
            <color indexed="81"/>
            <rFont val="MS P ゴシック"/>
            <family val="3"/>
            <charset val="128"/>
          </rPr>
          <t>該当する場合入力（円単位）</t>
        </r>
      </text>
    </comment>
    <comment ref="Q111" authorId="0" shapeId="0">
      <text>
        <r>
          <rPr>
            <sz val="9"/>
            <color indexed="81"/>
            <rFont val="MS P ゴシック"/>
            <family val="3"/>
            <charset val="128"/>
          </rPr>
          <t>油種区分を選択</t>
        </r>
      </text>
    </comment>
    <comment ref="R111" authorId="0" shapeId="0">
      <text>
        <r>
          <rPr>
            <sz val="9"/>
            <color indexed="81"/>
            <rFont val="MS P ゴシック"/>
            <family val="3"/>
            <charset val="128"/>
          </rPr>
          <t>円単位で入力</t>
        </r>
      </text>
    </comment>
    <comment ref="B112" authorId="0" shapeId="0">
      <text>
        <r>
          <rPr>
            <sz val="9"/>
            <color indexed="81"/>
            <rFont val="MS P ゴシック"/>
            <family val="3"/>
            <charset val="128"/>
          </rPr>
          <t>施設名を入力</t>
        </r>
      </text>
    </comment>
    <comment ref="C112" authorId="0" shapeId="0">
      <text>
        <r>
          <rPr>
            <sz val="9"/>
            <color indexed="81"/>
            <rFont val="MS P ゴシック"/>
            <family val="3"/>
            <charset val="128"/>
          </rPr>
          <t>費用区分を選択</t>
        </r>
      </text>
    </comment>
    <comment ref="D112" authorId="0" shapeId="0">
      <text>
        <r>
          <rPr>
            <sz val="9"/>
            <color indexed="81"/>
            <rFont val="MS P ゴシック"/>
            <family val="3"/>
            <charset val="128"/>
          </rPr>
          <t>契約区分を選択</t>
        </r>
      </text>
    </comment>
    <comment ref="E112" authorId="0" shapeId="0">
      <text>
        <r>
          <rPr>
            <sz val="9"/>
            <color indexed="81"/>
            <rFont val="MS P ゴシック"/>
            <family val="3"/>
            <charset val="128"/>
          </rPr>
          <t>円単位で入力</t>
        </r>
      </text>
    </comment>
    <comment ref="F112" authorId="0" shapeId="0">
      <text>
        <r>
          <rPr>
            <sz val="9"/>
            <color indexed="81"/>
            <rFont val="MS P ゴシック"/>
            <family val="3"/>
            <charset val="128"/>
          </rPr>
          <t>円単位で入力</t>
        </r>
      </text>
    </comment>
    <comment ref="G112" authorId="0" shapeId="0">
      <text>
        <r>
          <rPr>
            <sz val="9"/>
            <color indexed="81"/>
            <rFont val="MS P ゴシック"/>
            <family val="3"/>
            <charset val="128"/>
          </rPr>
          <t>円単位で入力</t>
        </r>
      </text>
    </comment>
    <comment ref="H112" authorId="0" shapeId="0">
      <text>
        <r>
          <rPr>
            <sz val="9"/>
            <color indexed="81"/>
            <rFont val="MS P ゴシック"/>
            <family val="3"/>
            <charset val="128"/>
          </rPr>
          <t>円単位で入力</t>
        </r>
      </text>
    </comment>
    <comment ref="O112" authorId="0" shapeId="0">
      <text>
        <r>
          <rPr>
            <sz val="9"/>
            <color indexed="81"/>
            <rFont val="MS P ゴシック"/>
            <family val="3"/>
            <charset val="128"/>
          </rPr>
          <t>該当する場合入力（円単位）</t>
        </r>
      </text>
    </comment>
    <comment ref="Q112" authorId="0" shapeId="0">
      <text>
        <r>
          <rPr>
            <sz val="9"/>
            <color indexed="81"/>
            <rFont val="MS P ゴシック"/>
            <family val="3"/>
            <charset val="128"/>
          </rPr>
          <t>油種区分を選択</t>
        </r>
      </text>
    </comment>
    <comment ref="R112" authorId="0" shapeId="0">
      <text>
        <r>
          <rPr>
            <sz val="9"/>
            <color indexed="81"/>
            <rFont val="MS P ゴシック"/>
            <family val="3"/>
            <charset val="128"/>
          </rPr>
          <t>円単位で入力</t>
        </r>
      </text>
    </comment>
    <comment ref="B113" authorId="0" shapeId="0">
      <text>
        <r>
          <rPr>
            <sz val="9"/>
            <color indexed="81"/>
            <rFont val="MS P ゴシック"/>
            <family val="3"/>
            <charset val="128"/>
          </rPr>
          <t>施設名を入力</t>
        </r>
      </text>
    </comment>
    <comment ref="C113" authorId="0" shapeId="0">
      <text>
        <r>
          <rPr>
            <sz val="9"/>
            <color indexed="81"/>
            <rFont val="MS P ゴシック"/>
            <family val="3"/>
            <charset val="128"/>
          </rPr>
          <t>費用区分を選択</t>
        </r>
      </text>
    </comment>
    <comment ref="D113" authorId="0" shapeId="0">
      <text>
        <r>
          <rPr>
            <sz val="9"/>
            <color indexed="81"/>
            <rFont val="MS P ゴシック"/>
            <family val="3"/>
            <charset val="128"/>
          </rPr>
          <t>契約区分を選択</t>
        </r>
      </text>
    </comment>
    <comment ref="E113" authorId="0" shapeId="0">
      <text>
        <r>
          <rPr>
            <sz val="9"/>
            <color indexed="81"/>
            <rFont val="MS P ゴシック"/>
            <family val="3"/>
            <charset val="128"/>
          </rPr>
          <t>円単位で入力</t>
        </r>
      </text>
    </comment>
    <comment ref="F113" authorId="0" shapeId="0">
      <text>
        <r>
          <rPr>
            <sz val="9"/>
            <color indexed="81"/>
            <rFont val="MS P ゴシック"/>
            <family val="3"/>
            <charset val="128"/>
          </rPr>
          <t>円単位で入力</t>
        </r>
      </text>
    </comment>
    <comment ref="G113" authorId="0" shapeId="0">
      <text>
        <r>
          <rPr>
            <sz val="9"/>
            <color indexed="81"/>
            <rFont val="MS P ゴシック"/>
            <family val="3"/>
            <charset val="128"/>
          </rPr>
          <t>円単位で入力</t>
        </r>
      </text>
    </comment>
    <comment ref="H113" authorId="0" shapeId="0">
      <text>
        <r>
          <rPr>
            <sz val="9"/>
            <color indexed="81"/>
            <rFont val="MS P ゴシック"/>
            <family val="3"/>
            <charset val="128"/>
          </rPr>
          <t>円単位で入力</t>
        </r>
      </text>
    </comment>
    <comment ref="O113" authorId="0" shapeId="0">
      <text>
        <r>
          <rPr>
            <sz val="9"/>
            <color indexed="81"/>
            <rFont val="MS P ゴシック"/>
            <family val="3"/>
            <charset val="128"/>
          </rPr>
          <t>該当する場合入力（円単位）</t>
        </r>
      </text>
    </comment>
    <comment ref="Q113" authorId="0" shapeId="0">
      <text>
        <r>
          <rPr>
            <sz val="9"/>
            <color indexed="81"/>
            <rFont val="MS P ゴシック"/>
            <family val="3"/>
            <charset val="128"/>
          </rPr>
          <t>油種区分を選択</t>
        </r>
      </text>
    </comment>
    <comment ref="R113" authorId="0" shapeId="0">
      <text>
        <r>
          <rPr>
            <sz val="9"/>
            <color indexed="81"/>
            <rFont val="MS P ゴシック"/>
            <family val="3"/>
            <charset val="128"/>
          </rPr>
          <t>円単位で入力</t>
        </r>
      </text>
    </comment>
    <comment ref="B114" authorId="0" shapeId="0">
      <text>
        <r>
          <rPr>
            <sz val="9"/>
            <color indexed="81"/>
            <rFont val="MS P ゴシック"/>
            <family val="3"/>
            <charset val="128"/>
          </rPr>
          <t>施設名を入力</t>
        </r>
      </text>
    </comment>
    <comment ref="C114" authorId="0" shapeId="0">
      <text>
        <r>
          <rPr>
            <sz val="9"/>
            <color indexed="81"/>
            <rFont val="MS P ゴシック"/>
            <family val="3"/>
            <charset val="128"/>
          </rPr>
          <t>費用区分を選択</t>
        </r>
      </text>
    </comment>
    <comment ref="D114" authorId="0" shapeId="0">
      <text>
        <r>
          <rPr>
            <sz val="9"/>
            <color indexed="81"/>
            <rFont val="MS P ゴシック"/>
            <family val="3"/>
            <charset val="128"/>
          </rPr>
          <t>契約区分を選択</t>
        </r>
      </text>
    </comment>
    <comment ref="E114" authorId="0" shapeId="0">
      <text>
        <r>
          <rPr>
            <sz val="9"/>
            <color indexed="81"/>
            <rFont val="MS P ゴシック"/>
            <family val="3"/>
            <charset val="128"/>
          </rPr>
          <t>円単位で入力</t>
        </r>
      </text>
    </comment>
    <comment ref="F114" authorId="0" shapeId="0">
      <text>
        <r>
          <rPr>
            <sz val="9"/>
            <color indexed="81"/>
            <rFont val="MS P ゴシック"/>
            <family val="3"/>
            <charset val="128"/>
          </rPr>
          <t>円単位で入力</t>
        </r>
      </text>
    </comment>
    <comment ref="G114" authorId="0" shapeId="0">
      <text>
        <r>
          <rPr>
            <sz val="9"/>
            <color indexed="81"/>
            <rFont val="MS P ゴシック"/>
            <family val="3"/>
            <charset val="128"/>
          </rPr>
          <t>円単位で入力</t>
        </r>
      </text>
    </comment>
    <comment ref="H114" authorId="0" shapeId="0">
      <text>
        <r>
          <rPr>
            <sz val="9"/>
            <color indexed="81"/>
            <rFont val="MS P ゴシック"/>
            <family val="3"/>
            <charset val="128"/>
          </rPr>
          <t>円単位で入力</t>
        </r>
      </text>
    </comment>
    <comment ref="O114" authorId="0" shapeId="0">
      <text>
        <r>
          <rPr>
            <sz val="9"/>
            <color indexed="81"/>
            <rFont val="MS P ゴシック"/>
            <family val="3"/>
            <charset val="128"/>
          </rPr>
          <t>該当する場合入力（円単位）</t>
        </r>
      </text>
    </comment>
    <comment ref="Q114" authorId="0" shapeId="0">
      <text>
        <r>
          <rPr>
            <sz val="9"/>
            <color indexed="81"/>
            <rFont val="MS P ゴシック"/>
            <family val="3"/>
            <charset val="128"/>
          </rPr>
          <t>油種区分を選択</t>
        </r>
      </text>
    </comment>
    <comment ref="R114" authorId="0" shapeId="0">
      <text>
        <r>
          <rPr>
            <sz val="9"/>
            <color indexed="81"/>
            <rFont val="MS P ゴシック"/>
            <family val="3"/>
            <charset val="128"/>
          </rPr>
          <t>円単位で入力</t>
        </r>
      </text>
    </comment>
    <comment ref="B115" authorId="0" shapeId="0">
      <text>
        <r>
          <rPr>
            <sz val="9"/>
            <color indexed="81"/>
            <rFont val="MS P ゴシック"/>
            <family val="3"/>
            <charset val="128"/>
          </rPr>
          <t>施設名を入力</t>
        </r>
      </text>
    </comment>
    <comment ref="C115" authorId="0" shapeId="0">
      <text>
        <r>
          <rPr>
            <sz val="9"/>
            <color indexed="81"/>
            <rFont val="MS P ゴシック"/>
            <family val="3"/>
            <charset val="128"/>
          </rPr>
          <t>費用区分を選択</t>
        </r>
      </text>
    </comment>
    <comment ref="D115" authorId="0" shapeId="0">
      <text>
        <r>
          <rPr>
            <sz val="9"/>
            <color indexed="81"/>
            <rFont val="MS P ゴシック"/>
            <family val="3"/>
            <charset val="128"/>
          </rPr>
          <t>契約区分を選択</t>
        </r>
      </text>
    </comment>
    <comment ref="E115" authorId="0" shapeId="0">
      <text>
        <r>
          <rPr>
            <sz val="9"/>
            <color indexed="81"/>
            <rFont val="MS P ゴシック"/>
            <family val="3"/>
            <charset val="128"/>
          </rPr>
          <t>円単位で入力</t>
        </r>
      </text>
    </comment>
    <comment ref="F115" authorId="0" shapeId="0">
      <text>
        <r>
          <rPr>
            <sz val="9"/>
            <color indexed="81"/>
            <rFont val="MS P ゴシック"/>
            <family val="3"/>
            <charset val="128"/>
          </rPr>
          <t>円単位で入力</t>
        </r>
      </text>
    </comment>
    <comment ref="G115" authorId="0" shapeId="0">
      <text>
        <r>
          <rPr>
            <sz val="9"/>
            <color indexed="81"/>
            <rFont val="MS P ゴシック"/>
            <family val="3"/>
            <charset val="128"/>
          </rPr>
          <t>円単位で入力</t>
        </r>
      </text>
    </comment>
    <comment ref="H115" authorId="0" shapeId="0">
      <text>
        <r>
          <rPr>
            <sz val="9"/>
            <color indexed="81"/>
            <rFont val="MS P ゴシック"/>
            <family val="3"/>
            <charset val="128"/>
          </rPr>
          <t>円単位で入力</t>
        </r>
      </text>
    </comment>
    <comment ref="O115" authorId="0" shapeId="0">
      <text>
        <r>
          <rPr>
            <sz val="9"/>
            <color indexed="81"/>
            <rFont val="MS P ゴシック"/>
            <family val="3"/>
            <charset val="128"/>
          </rPr>
          <t>該当する場合入力（円単位）</t>
        </r>
      </text>
    </comment>
    <comment ref="Q115" authorId="0" shapeId="0">
      <text>
        <r>
          <rPr>
            <sz val="9"/>
            <color indexed="81"/>
            <rFont val="MS P ゴシック"/>
            <family val="3"/>
            <charset val="128"/>
          </rPr>
          <t>油種区分を選択</t>
        </r>
      </text>
    </comment>
    <comment ref="R115" authorId="0" shapeId="0">
      <text>
        <r>
          <rPr>
            <sz val="9"/>
            <color indexed="81"/>
            <rFont val="MS P ゴシック"/>
            <family val="3"/>
            <charset val="128"/>
          </rPr>
          <t>円単位で入力</t>
        </r>
      </text>
    </comment>
    <comment ref="B116" authorId="0" shapeId="0">
      <text>
        <r>
          <rPr>
            <sz val="9"/>
            <color indexed="81"/>
            <rFont val="MS P ゴシック"/>
            <family val="3"/>
            <charset val="128"/>
          </rPr>
          <t>施設名を入力</t>
        </r>
      </text>
    </comment>
    <comment ref="C116" authorId="0" shapeId="0">
      <text>
        <r>
          <rPr>
            <sz val="9"/>
            <color indexed="81"/>
            <rFont val="MS P ゴシック"/>
            <family val="3"/>
            <charset val="128"/>
          </rPr>
          <t>費用区分を選択</t>
        </r>
      </text>
    </comment>
    <comment ref="D116" authorId="0" shapeId="0">
      <text>
        <r>
          <rPr>
            <sz val="9"/>
            <color indexed="81"/>
            <rFont val="MS P ゴシック"/>
            <family val="3"/>
            <charset val="128"/>
          </rPr>
          <t>契約区分を選択</t>
        </r>
      </text>
    </comment>
    <comment ref="E116" authorId="0" shapeId="0">
      <text>
        <r>
          <rPr>
            <sz val="9"/>
            <color indexed="81"/>
            <rFont val="MS P ゴシック"/>
            <family val="3"/>
            <charset val="128"/>
          </rPr>
          <t>円単位で入力</t>
        </r>
      </text>
    </comment>
    <comment ref="F116" authorId="0" shapeId="0">
      <text>
        <r>
          <rPr>
            <sz val="9"/>
            <color indexed="81"/>
            <rFont val="MS P ゴシック"/>
            <family val="3"/>
            <charset val="128"/>
          </rPr>
          <t>円単位で入力</t>
        </r>
      </text>
    </comment>
    <comment ref="G116" authorId="0" shapeId="0">
      <text>
        <r>
          <rPr>
            <sz val="9"/>
            <color indexed="81"/>
            <rFont val="MS P ゴシック"/>
            <family val="3"/>
            <charset val="128"/>
          </rPr>
          <t>円単位で入力</t>
        </r>
      </text>
    </comment>
    <comment ref="H116" authorId="0" shapeId="0">
      <text>
        <r>
          <rPr>
            <sz val="9"/>
            <color indexed="81"/>
            <rFont val="MS P ゴシック"/>
            <family val="3"/>
            <charset val="128"/>
          </rPr>
          <t>円単位で入力</t>
        </r>
      </text>
    </comment>
    <comment ref="O116" authorId="0" shapeId="0">
      <text>
        <r>
          <rPr>
            <sz val="9"/>
            <color indexed="81"/>
            <rFont val="MS P ゴシック"/>
            <family val="3"/>
            <charset val="128"/>
          </rPr>
          <t>該当する場合入力（円単位）</t>
        </r>
      </text>
    </comment>
    <comment ref="Q116" authorId="0" shapeId="0">
      <text>
        <r>
          <rPr>
            <sz val="9"/>
            <color indexed="81"/>
            <rFont val="MS P ゴシック"/>
            <family val="3"/>
            <charset val="128"/>
          </rPr>
          <t>油種区分を選択</t>
        </r>
      </text>
    </comment>
    <comment ref="R116" authorId="0" shapeId="0">
      <text>
        <r>
          <rPr>
            <sz val="9"/>
            <color indexed="81"/>
            <rFont val="MS P ゴシック"/>
            <family val="3"/>
            <charset val="128"/>
          </rPr>
          <t>円単位で入力</t>
        </r>
      </text>
    </comment>
    <comment ref="B117" authorId="0" shapeId="0">
      <text>
        <r>
          <rPr>
            <sz val="9"/>
            <color indexed="81"/>
            <rFont val="MS P ゴシック"/>
            <family val="3"/>
            <charset val="128"/>
          </rPr>
          <t>施設名を入力</t>
        </r>
      </text>
    </comment>
    <comment ref="C117" authorId="0" shapeId="0">
      <text>
        <r>
          <rPr>
            <sz val="9"/>
            <color indexed="81"/>
            <rFont val="MS P ゴシック"/>
            <family val="3"/>
            <charset val="128"/>
          </rPr>
          <t>費用区分を選択</t>
        </r>
      </text>
    </comment>
    <comment ref="D117" authorId="0" shapeId="0">
      <text>
        <r>
          <rPr>
            <sz val="9"/>
            <color indexed="81"/>
            <rFont val="MS P ゴシック"/>
            <family val="3"/>
            <charset val="128"/>
          </rPr>
          <t>契約区分を選択</t>
        </r>
      </text>
    </comment>
    <comment ref="E117" authorId="0" shapeId="0">
      <text>
        <r>
          <rPr>
            <sz val="9"/>
            <color indexed="81"/>
            <rFont val="MS P ゴシック"/>
            <family val="3"/>
            <charset val="128"/>
          </rPr>
          <t>円単位で入力</t>
        </r>
      </text>
    </comment>
    <comment ref="F117" authorId="0" shapeId="0">
      <text>
        <r>
          <rPr>
            <sz val="9"/>
            <color indexed="81"/>
            <rFont val="MS P ゴシック"/>
            <family val="3"/>
            <charset val="128"/>
          </rPr>
          <t>円単位で入力</t>
        </r>
      </text>
    </comment>
    <comment ref="G117" authorId="0" shapeId="0">
      <text>
        <r>
          <rPr>
            <sz val="9"/>
            <color indexed="81"/>
            <rFont val="MS P ゴシック"/>
            <family val="3"/>
            <charset val="128"/>
          </rPr>
          <t>円単位で入力</t>
        </r>
      </text>
    </comment>
    <comment ref="H117" authorId="0" shapeId="0">
      <text>
        <r>
          <rPr>
            <sz val="9"/>
            <color indexed="81"/>
            <rFont val="MS P ゴシック"/>
            <family val="3"/>
            <charset val="128"/>
          </rPr>
          <t>円単位で入力</t>
        </r>
      </text>
    </comment>
    <comment ref="O117" authorId="0" shapeId="0">
      <text>
        <r>
          <rPr>
            <sz val="9"/>
            <color indexed="81"/>
            <rFont val="MS P ゴシック"/>
            <family val="3"/>
            <charset val="128"/>
          </rPr>
          <t>該当する場合入力（円単位）</t>
        </r>
      </text>
    </comment>
    <comment ref="Q117" authorId="0" shapeId="0">
      <text>
        <r>
          <rPr>
            <sz val="9"/>
            <color indexed="81"/>
            <rFont val="MS P ゴシック"/>
            <family val="3"/>
            <charset val="128"/>
          </rPr>
          <t>油種区分を選択</t>
        </r>
      </text>
    </comment>
    <comment ref="R117" authorId="0" shapeId="0">
      <text>
        <r>
          <rPr>
            <sz val="9"/>
            <color indexed="81"/>
            <rFont val="MS P ゴシック"/>
            <family val="3"/>
            <charset val="128"/>
          </rPr>
          <t>円単位で入力</t>
        </r>
      </text>
    </comment>
    <comment ref="B118" authorId="0" shapeId="0">
      <text>
        <r>
          <rPr>
            <sz val="9"/>
            <color indexed="81"/>
            <rFont val="MS P ゴシック"/>
            <family val="3"/>
            <charset val="128"/>
          </rPr>
          <t>施設名を入力</t>
        </r>
      </text>
    </comment>
    <comment ref="C118" authorId="0" shapeId="0">
      <text>
        <r>
          <rPr>
            <sz val="9"/>
            <color indexed="81"/>
            <rFont val="MS P ゴシック"/>
            <family val="3"/>
            <charset val="128"/>
          </rPr>
          <t>費用区分を選択</t>
        </r>
      </text>
    </comment>
    <comment ref="D118" authorId="0" shapeId="0">
      <text>
        <r>
          <rPr>
            <sz val="9"/>
            <color indexed="81"/>
            <rFont val="MS P ゴシック"/>
            <family val="3"/>
            <charset val="128"/>
          </rPr>
          <t>契約区分を選択</t>
        </r>
      </text>
    </comment>
    <comment ref="E118" authorId="0" shapeId="0">
      <text>
        <r>
          <rPr>
            <sz val="9"/>
            <color indexed="81"/>
            <rFont val="MS P ゴシック"/>
            <family val="3"/>
            <charset val="128"/>
          </rPr>
          <t>円単位で入力</t>
        </r>
      </text>
    </comment>
    <comment ref="F118" authorId="0" shapeId="0">
      <text>
        <r>
          <rPr>
            <sz val="9"/>
            <color indexed="81"/>
            <rFont val="MS P ゴシック"/>
            <family val="3"/>
            <charset val="128"/>
          </rPr>
          <t>円単位で入力</t>
        </r>
      </text>
    </comment>
    <comment ref="G118" authorId="0" shapeId="0">
      <text>
        <r>
          <rPr>
            <sz val="9"/>
            <color indexed="81"/>
            <rFont val="MS P ゴシック"/>
            <family val="3"/>
            <charset val="128"/>
          </rPr>
          <t>円単位で入力</t>
        </r>
      </text>
    </comment>
    <comment ref="H118" authorId="0" shapeId="0">
      <text>
        <r>
          <rPr>
            <sz val="9"/>
            <color indexed="81"/>
            <rFont val="MS P ゴシック"/>
            <family val="3"/>
            <charset val="128"/>
          </rPr>
          <t>円単位で入力</t>
        </r>
      </text>
    </comment>
    <comment ref="O118" authorId="0" shapeId="0">
      <text>
        <r>
          <rPr>
            <sz val="9"/>
            <color indexed="81"/>
            <rFont val="MS P ゴシック"/>
            <family val="3"/>
            <charset val="128"/>
          </rPr>
          <t>該当する場合入力（円単位）</t>
        </r>
      </text>
    </comment>
    <comment ref="Q118" authorId="0" shapeId="0">
      <text>
        <r>
          <rPr>
            <sz val="9"/>
            <color indexed="81"/>
            <rFont val="MS P ゴシック"/>
            <family val="3"/>
            <charset val="128"/>
          </rPr>
          <t>油種区分を選択</t>
        </r>
      </text>
    </comment>
    <comment ref="R118" authorId="0" shapeId="0">
      <text>
        <r>
          <rPr>
            <sz val="9"/>
            <color indexed="81"/>
            <rFont val="MS P ゴシック"/>
            <family val="3"/>
            <charset val="128"/>
          </rPr>
          <t>円単位で入力</t>
        </r>
      </text>
    </comment>
    <comment ref="B119" authorId="0" shapeId="0">
      <text>
        <r>
          <rPr>
            <sz val="9"/>
            <color indexed="81"/>
            <rFont val="MS P ゴシック"/>
            <family val="3"/>
            <charset val="128"/>
          </rPr>
          <t>施設名を入力</t>
        </r>
      </text>
    </comment>
    <comment ref="C119" authorId="0" shapeId="0">
      <text>
        <r>
          <rPr>
            <sz val="9"/>
            <color indexed="81"/>
            <rFont val="MS P ゴシック"/>
            <family val="3"/>
            <charset val="128"/>
          </rPr>
          <t>費用区分を選択</t>
        </r>
      </text>
    </comment>
    <comment ref="D119" authorId="0" shapeId="0">
      <text>
        <r>
          <rPr>
            <sz val="9"/>
            <color indexed="81"/>
            <rFont val="MS P ゴシック"/>
            <family val="3"/>
            <charset val="128"/>
          </rPr>
          <t>契約区分を選択</t>
        </r>
      </text>
    </comment>
    <comment ref="E119" authorId="0" shapeId="0">
      <text>
        <r>
          <rPr>
            <sz val="9"/>
            <color indexed="81"/>
            <rFont val="MS P ゴシック"/>
            <family val="3"/>
            <charset val="128"/>
          </rPr>
          <t>円単位で入力</t>
        </r>
      </text>
    </comment>
    <comment ref="F119" authorId="0" shapeId="0">
      <text>
        <r>
          <rPr>
            <sz val="9"/>
            <color indexed="81"/>
            <rFont val="MS P ゴシック"/>
            <family val="3"/>
            <charset val="128"/>
          </rPr>
          <t>円単位で入力</t>
        </r>
      </text>
    </comment>
    <comment ref="G119" authorId="0" shapeId="0">
      <text>
        <r>
          <rPr>
            <sz val="9"/>
            <color indexed="81"/>
            <rFont val="MS P ゴシック"/>
            <family val="3"/>
            <charset val="128"/>
          </rPr>
          <t>円単位で入力</t>
        </r>
      </text>
    </comment>
    <comment ref="H119" authorId="0" shapeId="0">
      <text>
        <r>
          <rPr>
            <sz val="9"/>
            <color indexed="81"/>
            <rFont val="MS P ゴシック"/>
            <family val="3"/>
            <charset val="128"/>
          </rPr>
          <t>円単位で入力</t>
        </r>
      </text>
    </comment>
    <comment ref="O119" authorId="0" shapeId="0">
      <text>
        <r>
          <rPr>
            <sz val="9"/>
            <color indexed="81"/>
            <rFont val="MS P ゴシック"/>
            <family val="3"/>
            <charset val="128"/>
          </rPr>
          <t>該当する場合入力（円単位）</t>
        </r>
      </text>
    </comment>
    <comment ref="Q119" authorId="0" shapeId="0">
      <text>
        <r>
          <rPr>
            <sz val="9"/>
            <color indexed="81"/>
            <rFont val="MS P ゴシック"/>
            <family val="3"/>
            <charset val="128"/>
          </rPr>
          <t>油種区分を選択</t>
        </r>
      </text>
    </comment>
    <comment ref="R119" authorId="0" shapeId="0">
      <text>
        <r>
          <rPr>
            <sz val="9"/>
            <color indexed="81"/>
            <rFont val="MS P ゴシック"/>
            <family val="3"/>
            <charset val="128"/>
          </rPr>
          <t>円単位で入力</t>
        </r>
      </text>
    </comment>
    <comment ref="B120" authorId="0" shapeId="0">
      <text>
        <r>
          <rPr>
            <sz val="9"/>
            <color indexed="81"/>
            <rFont val="MS P ゴシック"/>
            <family val="3"/>
            <charset val="128"/>
          </rPr>
          <t>施設名を入力</t>
        </r>
      </text>
    </comment>
    <comment ref="C120" authorId="0" shapeId="0">
      <text>
        <r>
          <rPr>
            <sz val="9"/>
            <color indexed="81"/>
            <rFont val="MS P ゴシック"/>
            <family val="3"/>
            <charset val="128"/>
          </rPr>
          <t>費用区分を選択</t>
        </r>
      </text>
    </comment>
    <comment ref="D120" authorId="0" shapeId="0">
      <text>
        <r>
          <rPr>
            <sz val="9"/>
            <color indexed="81"/>
            <rFont val="MS P ゴシック"/>
            <family val="3"/>
            <charset val="128"/>
          </rPr>
          <t>契約区分を選択</t>
        </r>
      </text>
    </comment>
    <comment ref="E120" authorId="0" shapeId="0">
      <text>
        <r>
          <rPr>
            <sz val="9"/>
            <color indexed="81"/>
            <rFont val="MS P ゴシック"/>
            <family val="3"/>
            <charset val="128"/>
          </rPr>
          <t>円単位で入力</t>
        </r>
      </text>
    </comment>
    <comment ref="F120" authorId="0" shapeId="0">
      <text>
        <r>
          <rPr>
            <sz val="9"/>
            <color indexed="81"/>
            <rFont val="MS P ゴシック"/>
            <family val="3"/>
            <charset val="128"/>
          </rPr>
          <t>円単位で入力</t>
        </r>
      </text>
    </comment>
    <comment ref="G120" authorId="0" shapeId="0">
      <text>
        <r>
          <rPr>
            <sz val="9"/>
            <color indexed="81"/>
            <rFont val="MS P ゴシック"/>
            <family val="3"/>
            <charset val="128"/>
          </rPr>
          <t>円単位で入力</t>
        </r>
      </text>
    </comment>
    <comment ref="H120" authorId="0" shapeId="0">
      <text>
        <r>
          <rPr>
            <sz val="9"/>
            <color indexed="81"/>
            <rFont val="MS P ゴシック"/>
            <family val="3"/>
            <charset val="128"/>
          </rPr>
          <t>円単位で入力</t>
        </r>
      </text>
    </comment>
    <comment ref="O120" authorId="0" shapeId="0">
      <text>
        <r>
          <rPr>
            <sz val="9"/>
            <color indexed="81"/>
            <rFont val="MS P ゴシック"/>
            <family val="3"/>
            <charset val="128"/>
          </rPr>
          <t>該当する場合入力（円単位）</t>
        </r>
      </text>
    </comment>
    <comment ref="Q120" authorId="0" shapeId="0">
      <text>
        <r>
          <rPr>
            <sz val="9"/>
            <color indexed="81"/>
            <rFont val="MS P ゴシック"/>
            <family val="3"/>
            <charset val="128"/>
          </rPr>
          <t>油種区分を選択</t>
        </r>
      </text>
    </comment>
    <comment ref="R120" authorId="0" shapeId="0">
      <text>
        <r>
          <rPr>
            <sz val="9"/>
            <color indexed="81"/>
            <rFont val="MS P ゴシック"/>
            <family val="3"/>
            <charset val="128"/>
          </rPr>
          <t>円単位で入力</t>
        </r>
      </text>
    </comment>
    <comment ref="B121" authorId="0" shapeId="0">
      <text>
        <r>
          <rPr>
            <sz val="9"/>
            <color indexed="81"/>
            <rFont val="MS P ゴシック"/>
            <family val="3"/>
            <charset val="128"/>
          </rPr>
          <t>施設名を入力</t>
        </r>
      </text>
    </comment>
    <comment ref="C121" authorId="0" shapeId="0">
      <text>
        <r>
          <rPr>
            <sz val="9"/>
            <color indexed="81"/>
            <rFont val="MS P ゴシック"/>
            <family val="3"/>
            <charset val="128"/>
          </rPr>
          <t>費用区分を選択</t>
        </r>
      </text>
    </comment>
    <comment ref="D121" authorId="0" shapeId="0">
      <text>
        <r>
          <rPr>
            <sz val="9"/>
            <color indexed="81"/>
            <rFont val="MS P ゴシック"/>
            <family val="3"/>
            <charset val="128"/>
          </rPr>
          <t>契約区分を選択</t>
        </r>
      </text>
    </comment>
    <comment ref="E121" authorId="0" shapeId="0">
      <text>
        <r>
          <rPr>
            <sz val="9"/>
            <color indexed="81"/>
            <rFont val="MS P ゴシック"/>
            <family val="3"/>
            <charset val="128"/>
          </rPr>
          <t>円単位で入力</t>
        </r>
      </text>
    </comment>
    <comment ref="F121" authorId="0" shapeId="0">
      <text>
        <r>
          <rPr>
            <sz val="9"/>
            <color indexed="81"/>
            <rFont val="MS P ゴシック"/>
            <family val="3"/>
            <charset val="128"/>
          </rPr>
          <t>円単位で入力</t>
        </r>
      </text>
    </comment>
    <comment ref="G121" authorId="0" shapeId="0">
      <text>
        <r>
          <rPr>
            <sz val="9"/>
            <color indexed="81"/>
            <rFont val="MS P ゴシック"/>
            <family val="3"/>
            <charset val="128"/>
          </rPr>
          <t>円単位で入力</t>
        </r>
      </text>
    </comment>
    <comment ref="H121" authorId="0" shapeId="0">
      <text>
        <r>
          <rPr>
            <sz val="9"/>
            <color indexed="81"/>
            <rFont val="MS P ゴシック"/>
            <family val="3"/>
            <charset val="128"/>
          </rPr>
          <t>円単位で入力</t>
        </r>
      </text>
    </comment>
    <comment ref="O121" authorId="0" shapeId="0">
      <text>
        <r>
          <rPr>
            <sz val="9"/>
            <color indexed="81"/>
            <rFont val="MS P ゴシック"/>
            <family val="3"/>
            <charset val="128"/>
          </rPr>
          <t>該当する場合入力（円単位）</t>
        </r>
      </text>
    </comment>
    <comment ref="Q121" authorId="0" shapeId="0">
      <text>
        <r>
          <rPr>
            <sz val="9"/>
            <color indexed="81"/>
            <rFont val="MS P ゴシック"/>
            <family val="3"/>
            <charset val="128"/>
          </rPr>
          <t>油種区分を選択</t>
        </r>
      </text>
    </comment>
    <comment ref="R121" authorId="0" shapeId="0">
      <text>
        <r>
          <rPr>
            <sz val="9"/>
            <color indexed="81"/>
            <rFont val="MS P ゴシック"/>
            <family val="3"/>
            <charset val="128"/>
          </rPr>
          <t>円単位で入力</t>
        </r>
      </text>
    </comment>
    <comment ref="B122" authorId="0" shapeId="0">
      <text>
        <r>
          <rPr>
            <sz val="9"/>
            <color indexed="81"/>
            <rFont val="MS P ゴシック"/>
            <family val="3"/>
            <charset val="128"/>
          </rPr>
          <t>施設名を入力</t>
        </r>
      </text>
    </comment>
    <comment ref="C122" authorId="0" shapeId="0">
      <text>
        <r>
          <rPr>
            <sz val="9"/>
            <color indexed="81"/>
            <rFont val="MS P ゴシック"/>
            <family val="3"/>
            <charset val="128"/>
          </rPr>
          <t>費用区分を選択</t>
        </r>
      </text>
    </comment>
    <comment ref="D122" authorId="0" shapeId="0">
      <text>
        <r>
          <rPr>
            <sz val="9"/>
            <color indexed="81"/>
            <rFont val="MS P ゴシック"/>
            <family val="3"/>
            <charset val="128"/>
          </rPr>
          <t>契約区分を選択</t>
        </r>
      </text>
    </comment>
    <comment ref="E122" authorId="0" shapeId="0">
      <text>
        <r>
          <rPr>
            <sz val="9"/>
            <color indexed="81"/>
            <rFont val="MS P ゴシック"/>
            <family val="3"/>
            <charset val="128"/>
          </rPr>
          <t>円単位で入力</t>
        </r>
      </text>
    </comment>
    <comment ref="F122" authorId="0" shapeId="0">
      <text>
        <r>
          <rPr>
            <sz val="9"/>
            <color indexed="81"/>
            <rFont val="MS P ゴシック"/>
            <family val="3"/>
            <charset val="128"/>
          </rPr>
          <t>円単位で入力</t>
        </r>
      </text>
    </comment>
    <comment ref="G122" authorId="0" shapeId="0">
      <text>
        <r>
          <rPr>
            <sz val="9"/>
            <color indexed="81"/>
            <rFont val="MS P ゴシック"/>
            <family val="3"/>
            <charset val="128"/>
          </rPr>
          <t>円単位で入力</t>
        </r>
      </text>
    </comment>
    <comment ref="H122" authorId="0" shapeId="0">
      <text>
        <r>
          <rPr>
            <sz val="9"/>
            <color indexed="81"/>
            <rFont val="MS P ゴシック"/>
            <family val="3"/>
            <charset val="128"/>
          </rPr>
          <t>円単位で入力</t>
        </r>
      </text>
    </comment>
    <comment ref="O122" authorId="0" shapeId="0">
      <text>
        <r>
          <rPr>
            <sz val="9"/>
            <color indexed="81"/>
            <rFont val="MS P ゴシック"/>
            <family val="3"/>
            <charset val="128"/>
          </rPr>
          <t>該当する場合入力（円単位）</t>
        </r>
      </text>
    </comment>
    <comment ref="Q122" authorId="0" shapeId="0">
      <text>
        <r>
          <rPr>
            <sz val="9"/>
            <color indexed="81"/>
            <rFont val="MS P ゴシック"/>
            <family val="3"/>
            <charset val="128"/>
          </rPr>
          <t>油種区分を選択</t>
        </r>
      </text>
    </comment>
    <comment ref="R122" authorId="0" shapeId="0">
      <text>
        <r>
          <rPr>
            <sz val="9"/>
            <color indexed="81"/>
            <rFont val="MS P ゴシック"/>
            <family val="3"/>
            <charset val="128"/>
          </rPr>
          <t>円単位で入力</t>
        </r>
      </text>
    </comment>
    <comment ref="B123" authorId="0" shapeId="0">
      <text>
        <r>
          <rPr>
            <sz val="9"/>
            <color indexed="81"/>
            <rFont val="MS P ゴシック"/>
            <family val="3"/>
            <charset val="128"/>
          </rPr>
          <t>施設名を入力</t>
        </r>
      </text>
    </comment>
    <comment ref="C123" authorId="0" shapeId="0">
      <text>
        <r>
          <rPr>
            <sz val="9"/>
            <color indexed="81"/>
            <rFont val="MS P ゴシック"/>
            <family val="3"/>
            <charset val="128"/>
          </rPr>
          <t>費用区分を選択</t>
        </r>
      </text>
    </comment>
    <comment ref="D123" authorId="0" shapeId="0">
      <text>
        <r>
          <rPr>
            <sz val="9"/>
            <color indexed="81"/>
            <rFont val="MS P ゴシック"/>
            <family val="3"/>
            <charset val="128"/>
          </rPr>
          <t>契約区分を選択</t>
        </r>
      </text>
    </comment>
    <comment ref="E123" authorId="0" shapeId="0">
      <text>
        <r>
          <rPr>
            <sz val="9"/>
            <color indexed="81"/>
            <rFont val="MS P ゴシック"/>
            <family val="3"/>
            <charset val="128"/>
          </rPr>
          <t>円単位で入力</t>
        </r>
      </text>
    </comment>
    <comment ref="F123" authorId="0" shapeId="0">
      <text>
        <r>
          <rPr>
            <sz val="9"/>
            <color indexed="81"/>
            <rFont val="MS P ゴシック"/>
            <family val="3"/>
            <charset val="128"/>
          </rPr>
          <t>円単位で入力</t>
        </r>
      </text>
    </comment>
    <comment ref="G123" authorId="0" shapeId="0">
      <text>
        <r>
          <rPr>
            <sz val="9"/>
            <color indexed="81"/>
            <rFont val="MS P ゴシック"/>
            <family val="3"/>
            <charset val="128"/>
          </rPr>
          <t>円単位で入力</t>
        </r>
      </text>
    </comment>
    <comment ref="H123" authorId="0" shapeId="0">
      <text>
        <r>
          <rPr>
            <sz val="9"/>
            <color indexed="81"/>
            <rFont val="MS P ゴシック"/>
            <family val="3"/>
            <charset val="128"/>
          </rPr>
          <t>円単位で入力</t>
        </r>
      </text>
    </comment>
    <comment ref="O123" authorId="0" shapeId="0">
      <text>
        <r>
          <rPr>
            <sz val="9"/>
            <color indexed="81"/>
            <rFont val="MS P ゴシック"/>
            <family val="3"/>
            <charset val="128"/>
          </rPr>
          <t>該当する場合入力（円単位）</t>
        </r>
      </text>
    </comment>
    <comment ref="Q123" authorId="0" shapeId="0">
      <text>
        <r>
          <rPr>
            <sz val="9"/>
            <color indexed="81"/>
            <rFont val="MS P ゴシック"/>
            <family val="3"/>
            <charset val="128"/>
          </rPr>
          <t>油種区分を選択</t>
        </r>
      </text>
    </comment>
    <comment ref="R123" authorId="0" shapeId="0">
      <text>
        <r>
          <rPr>
            <sz val="9"/>
            <color indexed="81"/>
            <rFont val="MS P ゴシック"/>
            <family val="3"/>
            <charset val="128"/>
          </rPr>
          <t>円単位で入力</t>
        </r>
      </text>
    </comment>
    <comment ref="B124" authorId="0" shapeId="0">
      <text>
        <r>
          <rPr>
            <sz val="9"/>
            <color indexed="81"/>
            <rFont val="MS P ゴシック"/>
            <family val="3"/>
            <charset val="128"/>
          </rPr>
          <t>施設名を入力</t>
        </r>
      </text>
    </comment>
    <comment ref="C124" authorId="0" shapeId="0">
      <text>
        <r>
          <rPr>
            <sz val="9"/>
            <color indexed="81"/>
            <rFont val="MS P ゴシック"/>
            <family val="3"/>
            <charset val="128"/>
          </rPr>
          <t>費用区分を選択</t>
        </r>
      </text>
    </comment>
    <comment ref="D124" authorId="0" shapeId="0">
      <text>
        <r>
          <rPr>
            <sz val="9"/>
            <color indexed="81"/>
            <rFont val="MS P ゴシック"/>
            <family val="3"/>
            <charset val="128"/>
          </rPr>
          <t>契約区分を選択</t>
        </r>
      </text>
    </comment>
    <comment ref="E124" authorId="0" shapeId="0">
      <text>
        <r>
          <rPr>
            <sz val="9"/>
            <color indexed="81"/>
            <rFont val="MS P ゴシック"/>
            <family val="3"/>
            <charset val="128"/>
          </rPr>
          <t>円単位で入力</t>
        </r>
      </text>
    </comment>
    <comment ref="F124" authorId="0" shapeId="0">
      <text>
        <r>
          <rPr>
            <sz val="9"/>
            <color indexed="81"/>
            <rFont val="MS P ゴシック"/>
            <family val="3"/>
            <charset val="128"/>
          </rPr>
          <t>円単位で入力</t>
        </r>
      </text>
    </comment>
    <comment ref="G124" authorId="0" shapeId="0">
      <text>
        <r>
          <rPr>
            <sz val="9"/>
            <color indexed="81"/>
            <rFont val="MS P ゴシック"/>
            <family val="3"/>
            <charset val="128"/>
          </rPr>
          <t>円単位で入力</t>
        </r>
      </text>
    </comment>
    <comment ref="H124" authorId="0" shapeId="0">
      <text>
        <r>
          <rPr>
            <sz val="9"/>
            <color indexed="81"/>
            <rFont val="MS P ゴシック"/>
            <family val="3"/>
            <charset val="128"/>
          </rPr>
          <t>円単位で入力</t>
        </r>
      </text>
    </comment>
    <comment ref="O124" authorId="0" shapeId="0">
      <text>
        <r>
          <rPr>
            <sz val="9"/>
            <color indexed="81"/>
            <rFont val="MS P ゴシック"/>
            <family val="3"/>
            <charset val="128"/>
          </rPr>
          <t>該当する場合入力（円単位）</t>
        </r>
      </text>
    </comment>
    <comment ref="Q124" authorId="0" shapeId="0">
      <text>
        <r>
          <rPr>
            <sz val="9"/>
            <color indexed="81"/>
            <rFont val="MS P ゴシック"/>
            <family val="3"/>
            <charset val="128"/>
          </rPr>
          <t>油種区分を選択</t>
        </r>
      </text>
    </comment>
    <comment ref="R124" authorId="0" shapeId="0">
      <text>
        <r>
          <rPr>
            <sz val="9"/>
            <color indexed="81"/>
            <rFont val="MS P ゴシック"/>
            <family val="3"/>
            <charset val="128"/>
          </rPr>
          <t>円単位で入力</t>
        </r>
      </text>
    </comment>
    <comment ref="B125" authorId="0" shapeId="0">
      <text>
        <r>
          <rPr>
            <sz val="9"/>
            <color indexed="81"/>
            <rFont val="MS P ゴシック"/>
            <family val="3"/>
            <charset val="128"/>
          </rPr>
          <t>施設名を入力</t>
        </r>
      </text>
    </comment>
    <comment ref="C125" authorId="0" shapeId="0">
      <text>
        <r>
          <rPr>
            <sz val="9"/>
            <color indexed="81"/>
            <rFont val="MS P ゴシック"/>
            <family val="3"/>
            <charset val="128"/>
          </rPr>
          <t>費用区分を選択</t>
        </r>
      </text>
    </comment>
    <comment ref="D125" authorId="0" shapeId="0">
      <text>
        <r>
          <rPr>
            <sz val="9"/>
            <color indexed="81"/>
            <rFont val="MS P ゴシック"/>
            <family val="3"/>
            <charset val="128"/>
          </rPr>
          <t>契約区分を選択</t>
        </r>
      </text>
    </comment>
    <comment ref="E125" authorId="0" shapeId="0">
      <text>
        <r>
          <rPr>
            <sz val="9"/>
            <color indexed="81"/>
            <rFont val="MS P ゴシック"/>
            <family val="3"/>
            <charset val="128"/>
          </rPr>
          <t>円単位で入力</t>
        </r>
      </text>
    </comment>
    <comment ref="F125" authorId="0" shapeId="0">
      <text>
        <r>
          <rPr>
            <sz val="9"/>
            <color indexed="81"/>
            <rFont val="MS P ゴシック"/>
            <family val="3"/>
            <charset val="128"/>
          </rPr>
          <t>円単位で入力</t>
        </r>
      </text>
    </comment>
    <comment ref="G125" authorId="0" shapeId="0">
      <text>
        <r>
          <rPr>
            <sz val="9"/>
            <color indexed="81"/>
            <rFont val="MS P ゴシック"/>
            <family val="3"/>
            <charset val="128"/>
          </rPr>
          <t>円単位で入力</t>
        </r>
      </text>
    </comment>
    <comment ref="H125" authorId="0" shapeId="0">
      <text>
        <r>
          <rPr>
            <sz val="9"/>
            <color indexed="81"/>
            <rFont val="MS P ゴシック"/>
            <family val="3"/>
            <charset val="128"/>
          </rPr>
          <t>円単位で入力</t>
        </r>
      </text>
    </comment>
    <comment ref="O125" authorId="0" shapeId="0">
      <text>
        <r>
          <rPr>
            <sz val="9"/>
            <color indexed="81"/>
            <rFont val="MS P ゴシック"/>
            <family val="3"/>
            <charset val="128"/>
          </rPr>
          <t>該当する場合入力（円単位）</t>
        </r>
      </text>
    </comment>
    <comment ref="Q125" authorId="0" shapeId="0">
      <text>
        <r>
          <rPr>
            <sz val="9"/>
            <color indexed="81"/>
            <rFont val="MS P ゴシック"/>
            <family val="3"/>
            <charset val="128"/>
          </rPr>
          <t>油種区分を選択</t>
        </r>
      </text>
    </comment>
    <comment ref="R125" authorId="0" shapeId="0">
      <text>
        <r>
          <rPr>
            <sz val="9"/>
            <color indexed="81"/>
            <rFont val="MS P ゴシック"/>
            <family val="3"/>
            <charset val="128"/>
          </rPr>
          <t>円単位で入力</t>
        </r>
      </text>
    </comment>
    <comment ref="B126" authorId="0" shapeId="0">
      <text>
        <r>
          <rPr>
            <sz val="9"/>
            <color indexed="81"/>
            <rFont val="MS P ゴシック"/>
            <family val="3"/>
            <charset val="128"/>
          </rPr>
          <t>施設名を入力</t>
        </r>
      </text>
    </comment>
    <comment ref="C126" authorId="0" shapeId="0">
      <text>
        <r>
          <rPr>
            <sz val="9"/>
            <color indexed="81"/>
            <rFont val="MS P ゴシック"/>
            <family val="3"/>
            <charset val="128"/>
          </rPr>
          <t>費用区分を選択</t>
        </r>
      </text>
    </comment>
    <comment ref="D126" authorId="0" shapeId="0">
      <text>
        <r>
          <rPr>
            <sz val="9"/>
            <color indexed="81"/>
            <rFont val="MS P ゴシック"/>
            <family val="3"/>
            <charset val="128"/>
          </rPr>
          <t>契約区分を選択</t>
        </r>
      </text>
    </comment>
    <comment ref="E126" authorId="0" shapeId="0">
      <text>
        <r>
          <rPr>
            <sz val="9"/>
            <color indexed="81"/>
            <rFont val="MS P ゴシック"/>
            <family val="3"/>
            <charset val="128"/>
          </rPr>
          <t>円単位で入力</t>
        </r>
      </text>
    </comment>
    <comment ref="F126" authorId="0" shapeId="0">
      <text>
        <r>
          <rPr>
            <sz val="9"/>
            <color indexed="81"/>
            <rFont val="MS P ゴシック"/>
            <family val="3"/>
            <charset val="128"/>
          </rPr>
          <t>円単位で入力</t>
        </r>
      </text>
    </comment>
    <comment ref="G126" authorId="0" shapeId="0">
      <text>
        <r>
          <rPr>
            <sz val="9"/>
            <color indexed="81"/>
            <rFont val="MS P ゴシック"/>
            <family val="3"/>
            <charset val="128"/>
          </rPr>
          <t>円単位で入力</t>
        </r>
      </text>
    </comment>
    <comment ref="H126" authorId="0" shapeId="0">
      <text>
        <r>
          <rPr>
            <sz val="9"/>
            <color indexed="81"/>
            <rFont val="MS P ゴシック"/>
            <family val="3"/>
            <charset val="128"/>
          </rPr>
          <t>円単位で入力</t>
        </r>
      </text>
    </comment>
    <comment ref="O126" authorId="0" shapeId="0">
      <text>
        <r>
          <rPr>
            <sz val="9"/>
            <color indexed="81"/>
            <rFont val="MS P ゴシック"/>
            <family val="3"/>
            <charset val="128"/>
          </rPr>
          <t>該当する場合入力（円単位）</t>
        </r>
      </text>
    </comment>
    <comment ref="Q126" authorId="0" shapeId="0">
      <text>
        <r>
          <rPr>
            <sz val="9"/>
            <color indexed="81"/>
            <rFont val="MS P ゴシック"/>
            <family val="3"/>
            <charset val="128"/>
          </rPr>
          <t>油種区分を選択</t>
        </r>
      </text>
    </comment>
    <comment ref="R126" authorId="0" shapeId="0">
      <text>
        <r>
          <rPr>
            <sz val="9"/>
            <color indexed="81"/>
            <rFont val="MS P ゴシック"/>
            <family val="3"/>
            <charset val="128"/>
          </rPr>
          <t>円単位で入力</t>
        </r>
      </text>
    </comment>
    <comment ref="B127" authorId="0" shapeId="0">
      <text>
        <r>
          <rPr>
            <sz val="9"/>
            <color indexed="81"/>
            <rFont val="MS P ゴシック"/>
            <family val="3"/>
            <charset val="128"/>
          </rPr>
          <t>施設名を入力</t>
        </r>
      </text>
    </comment>
    <comment ref="C127" authorId="0" shapeId="0">
      <text>
        <r>
          <rPr>
            <sz val="9"/>
            <color indexed="81"/>
            <rFont val="MS P ゴシック"/>
            <family val="3"/>
            <charset val="128"/>
          </rPr>
          <t>費用区分を選択</t>
        </r>
      </text>
    </comment>
    <comment ref="D127" authorId="0" shapeId="0">
      <text>
        <r>
          <rPr>
            <sz val="9"/>
            <color indexed="81"/>
            <rFont val="MS P ゴシック"/>
            <family val="3"/>
            <charset val="128"/>
          </rPr>
          <t>契約区分を選択</t>
        </r>
      </text>
    </comment>
    <comment ref="E127" authorId="0" shapeId="0">
      <text>
        <r>
          <rPr>
            <sz val="9"/>
            <color indexed="81"/>
            <rFont val="MS P ゴシック"/>
            <family val="3"/>
            <charset val="128"/>
          </rPr>
          <t>円単位で入力</t>
        </r>
      </text>
    </comment>
    <comment ref="F127" authorId="0" shapeId="0">
      <text>
        <r>
          <rPr>
            <sz val="9"/>
            <color indexed="81"/>
            <rFont val="MS P ゴシック"/>
            <family val="3"/>
            <charset val="128"/>
          </rPr>
          <t>円単位で入力</t>
        </r>
      </text>
    </comment>
    <comment ref="G127" authorId="0" shapeId="0">
      <text>
        <r>
          <rPr>
            <sz val="9"/>
            <color indexed="81"/>
            <rFont val="MS P ゴシック"/>
            <family val="3"/>
            <charset val="128"/>
          </rPr>
          <t>円単位で入力</t>
        </r>
      </text>
    </comment>
    <comment ref="H127" authorId="0" shapeId="0">
      <text>
        <r>
          <rPr>
            <sz val="9"/>
            <color indexed="81"/>
            <rFont val="MS P ゴシック"/>
            <family val="3"/>
            <charset val="128"/>
          </rPr>
          <t>円単位で入力</t>
        </r>
      </text>
    </comment>
    <comment ref="O127" authorId="0" shapeId="0">
      <text>
        <r>
          <rPr>
            <sz val="9"/>
            <color indexed="81"/>
            <rFont val="MS P ゴシック"/>
            <family val="3"/>
            <charset val="128"/>
          </rPr>
          <t>該当する場合入力（円単位）</t>
        </r>
      </text>
    </comment>
    <comment ref="Q127" authorId="0" shapeId="0">
      <text>
        <r>
          <rPr>
            <sz val="9"/>
            <color indexed="81"/>
            <rFont val="MS P ゴシック"/>
            <family val="3"/>
            <charset val="128"/>
          </rPr>
          <t>油種区分を選択</t>
        </r>
      </text>
    </comment>
    <comment ref="R127" authorId="0" shapeId="0">
      <text>
        <r>
          <rPr>
            <sz val="9"/>
            <color indexed="81"/>
            <rFont val="MS P ゴシック"/>
            <family val="3"/>
            <charset val="128"/>
          </rPr>
          <t>円単位で入力</t>
        </r>
      </text>
    </comment>
    <comment ref="B128" authorId="0" shapeId="0">
      <text>
        <r>
          <rPr>
            <sz val="9"/>
            <color indexed="81"/>
            <rFont val="MS P ゴシック"/>
            <family val="3"/>
            <charset val="128"/>
          </rPr>
          <t>施設名を入力</t>
        </r>
      </text>
    </comment>
    <comment ref="C128" authorId="0" shapeId="0">
      <text>
        <r>
          <rPr>
            <sz val="9"/>
            <color indexed="81"/>
            <rFont val="MS P ゴシック"/>
            <family val="3"/>
            <charset val="128"/>
          </rPr>
          <t>費用区分を選択</t>
        </r>
      </text>
    </comment>
    <comment ref="D128" authorId="0" shapeId="0">
      <text>
        <r>
          <rPr>
            <sz val="9"/>
            <color indexed="81"/>
            <rFont val="MS P ゴシック"/>
            <family val="3"/>
            <charset val="128"/>
          </rPr>
          <t>契約区分を選択</t>
        </r>
      </text>
    </comment>
    <comment ref="E128" authorId="0" shapeId="0">
      <text>
        <r>
          <rPr>
            <sz val="9"/>
            <color indexed="81"/>
            <rFont val="MS P ゴシック"/>
            <family val="3"/>
            <charset val="128"/>
          </rPr>
          <t>円単位で入力</t>
        </r>
      </text>
    </comment>
    <comment ref="F128" authorId="0" shapeId="0">
      <text>
        <r>
          <rPr>
            <sz val="9"/>
            <color indexed="81"/>
            <rFont val="MS P ゴシック"/>
            <family val="3"/>
            <charset val="128"/>
          </rPr>
          <t>円単位で入力</t>
        </r>
      </text>
    </comment>
    <comment ref="G128" authorId="0" shapeId="0">
      <text>
        <r>
          <rPr>
            <sz val="9"/>
            <color indexed="81"/>
            <rFont val="MS P ゴシック"/>
            <family val="3"/>
            <charset val="128"/>
          </rPr>
          <t>円単位で入力</t>
        </r>
      </text>
    </comment>
    <comment ref="H128" authorId="0" shapeId="0">
      <text>
        <r>
          <rPr>
            <sz val="9"/>
            <color indexed="81"/>
            <rFont val="MS P ゴシック"/>
            <family val="3"/>
            <charset val="128"/>
          </rPr>
          <t>円単位で入力</t>
        </r>
      </text>
    </comment>
    <comment ref="O128" authorId="0" shapeId="0">
      <text>
        <r>
          <rPr>
            <sz val="9"/>
            <color indexed="81"/>
            <rFont val="MS P ゴシック"/>
            <family val="3"/>
            <charset val="128"/>
          </rPr>
          <t>該当する場合入力（円単位）</t>
        </r>
      </text>
    </comment>
    <comment ref="Q128" authorId="0" shapeId="0">
      <text>
        <r>
          <rPr>
            <sz val="9"/>
            <color indexed="81"/>
            <rFont val="MS P ゴシック"/>
            <family val="3"/>
            <charset val="128"/>
          </rPr>
          <t>油種区分を選択</t>
        </r>
      </text>
    </comment>
    <comment ref="R128" authorId="0" shapeId="0">
      <text>
        <r>
          <rPr>
            <sz val="9"/>
            <color indexed="81"/>
            <rFont val="MS P ゴシック"/>
            <family val="3"/>
            <charset val="128"/>
          </rPr>
          <t>円単位で入力</t>
        </r>
      </text>
    </comment>
    <comment ref="B129" authorId="0" shapeId="0">
      <text>
        <r>
          <rPr>
            <sz val="9"/>
            <color indexed="81"/>
            <rFont val="MS P ゴシック"/>
            <family val="3"/>
            <charset val="128"/>
          </rPr>
          <t>施設名を入力</t>
        </r>
      </text>
    </comment>
    <comment ref="C129" authorId="0" shapeId="0">
      <text>
        <r>
          <rPr>
            <sz val="9"/>
            <color indexed="81"/>
            <rFont val="MS P ゴシック"/>
            <family val="3"/>
            <charset val="128"/>
          </rPr>
          <t>費用区分を選択</t>
        </r>
      </text>
    </comment>
    <comment ref="D129" authorId="0" shapeId="0">
      <text>
        <r>
          <rPr>
            <sz val="9"/>
            <color indexed="81"/>
            <rFont val="MS P ゴシック"/>
            <family val="3"/>
            <charset val="128"/>
          </rPr>
          <t>契約区分を選択</t>
        </r>
      </text>
    </comment>
    <comment ref="E129" authorId="0" shapeId="0">
      <text>
        <r>
          <rPr>
            <sz val="9"/>
            <color indexed="81"/>
            <rFont val="MS P ゴシック"/>
            <family val="3"/>
            <charset val="128"/>
          </rPr>
          <t>円単位で入力</t>
        </r>
      </text>
    </comment>
    <comment ref="F129" authorId="0" shapeId="0">
      <text>
        <r>
          <rPr>
            <sz val="9"/>
            <color indexed="81"/>
            <rFont val="MS P ゴシック"/>
            <family val="3"/>
            <charset val="128"/>
          </rPr>
          <t>円単位で入力</t>
        </r>
      </text>
    </comment>
    <comment ref="G129" authorId="0" shapeId="0">
      <text>
        <r>
          <rPr>
            <sz val="9"/>
            <color indexed="81"/>
            <rFont val="MS P ゴシック"/>
            <family val="3"/>
            <charset val="128"/>
          </rPr>
          <t>円単位で入力</t>
        </r>
      </text>
    </comment>
    <comment ref="H129" authorId="0" shapeId="0">
      <text>
        <r>
          <rPr>
            <sz val="9"/>
            <color indexed="81"/>
            <rFont val="MS P ゴシック"/>
            <family val="3"/>
            <charset val="128"/>
          </rPr>
          <t>円単位で入力</t>
        </r>
      </text>
    </comment>
    <comment ref="O129" authorId="0" shapeId="0">
      <text>
        <r>
          <rPr>
            <sz val="9"/>
            <color indexed="81"/>
            <rFont val="MS P ゴシック"/>
            <family val="3"/>
            <charset val="128"/>
          </rPr>
          <t>該当する場合入力（円単位）</t>
        </r>
      </text>
    </comment>
    <comment ref="Q129" authorId="0" shapeId="0">
      <text>
        <r>
          <rPr>
            <sz val="9"/>
            <color indexed="81"/>
            <rFont val="MS P ゴシック"/>
            <family val="3"/>
            <charset val="128"/>
          </rPr>
          <t>油種区分を選択</t>
        </r>
      </text>
    </comment>
    <comment ref="R129" authorId="0" shapeId="0">
      <text>
        <r>
          <rPr>
            <sz val="9"/>
            <color indexed="81"/>
            <rFont val="MS P ゴシック"/>
            <family val="3"/>
            <charset val="128"/>
          </rPr>
          <t>円単位で入力</t>
        </r>
      </text>
    </comment>
    <comment ref="B130" authorId="0" shapeId="0">
      <text>
        <r>
          <rPr>
            <sz val="9"/>
            <color indexed="81"/>
            <rFont val="MS P ゴシック"/>
            <family val="3"/>
            <charset val="128"/>
          </rPr>
          <t>施設名を入力</t>
        </r>
      </text>
    </comment>
    <comment ref="C130" authorId="0" shapeId="0">
      <text>
        <r>
          <rPr>
            <sz val="9"/>
            <color indexed="81"/>
            <rFont val="MS P ゴシック"/>
            <family val="3"/>
            <charset val="128"/>
          </rPr>
          <t>費用区分を選択</t>
        </r>
      </text>
    </comment>
    <comment ref="D130" authorId="0" shapeId="0">
      <text>
        <r>
          <rPr>
            <sz val="9"/>
            <color indexed="81"/>
            <rFont val="MS P ゴシック"/>
            <family val="3"/>
            <charset val="128"/>
          </rPr>
          <t>契約区分を選択</t>
        </r>
      </text>
    </comment>
    <comment ref="E130" authorId="0" shapeId="0">
      <text>
        <r>
          <rPr>
            <sz val="9"/>
            <color indexed="81"/>
            <rFont val="MS P ゴシック"/>
            <family val="3"/>
            <charset val="128"/>
          </rPr>
          <t>円単位で入力</t>
        </r>
      </text>
    </comment>
    <comment ref="F130" authorId="0" shapeId="0">
      <text>
        <r>
          <rPr>
            <sz val="9"/>
            <color indexed="81"/>
            <rFont val="MS P ゴシック"/>
            <family val="3"/>
            <charset val="128"/>
          </rPr>
          <t>円単位で入力</t>
        </r>
      </text>
    </comment>
    <comment ref="G130" authorId="0" shapeId="0">
      <text>
        <r>
          <rPr>
            <sz val="9"/>
            <color indexed="81"/>
            <rFont val="MS P ゴシック"/>
            <family val="3"/>
            <charset val="128"/>
          </rPr>
          <t>円単位で入力</t>
        </r>
      </text>
    </comment>
    <comment ref="H130" authorId="0" shapeId="0">
      <text>
        <r>
          <rPr>
            <sz val="9"/>
            <color indexed="81"/>
            <rFont val="MS P ゴシック"/>
            <family val="3"/>
            <charset val="128"/>
          </rPr>
          <t>円単位で入力</t>
        </r>
      </text>
    </comment>
    <comment ref="O130" authorId="0" shapeId="0">
      <text>
        <r>
          <rPr>
            <sz val="9"/>
            <color indexed="81"/>
            <rFont val="MS P ゴシック"/>
            <family val="3"/>
            <charset val="128"/>
          </rPr>
          <t>該当する場合入力（円単位）</t>
        </r>
      </text>
    </comment>
    <comment ref="Q130" authorId="0" shapeId="0">
      <text>
        <r>
          <rPr>
            <sz val="9"/>
            <color indexed="81"/>
            <rFont val="MS P ゴシック"/>
            <family val="3"/>
            <charset val="128"/>
          </rPr>
          <t>油種区分を選択</t>
        </r>
      </text>
    </comment>
    <comment ref="R130" authorId="0" shapeId="0">
      <text>
        <r>
          <rPr>
            <sz val="9"/>
            <color indexed="81"/>
            <rFont val="MS P ゴシック"/>
            <family val="3"/>
            <charset val="128"/>
          </rPr>
          <t>円単位で入力</t>
        </r>
      </text>
    </comment>
    <comment ref="B131" authorId="0" shapeId="0">
      <text>
        <r>
          <rPr>
            <sz val="9"/>
            <color indexed="81"/>
            <rFont val="MS P ゴシック"/>
            <family val="3"/>
            <charset val="128"/>
          </rPr>
          <t>施設名を入力</t>
        </r>
      </text>
    </comment>
    <comment ref="C131" authorId="0" shapeId="0">
      <text>
        <r>
          <rPr>
            <sz val="9"/>
            <color indexed="81"/>
            <rFont val="MS P ゴシック"/>
            <family val="3"/>
            <charset val="128"/>
          </rPr>
          <t>費用区分を選択</t>
        </r>
      </text>
    </comment>
    <comment ref="D131" authorId="0" shapeId="0">
      <text>
        <r>
          <rPr>
            <sz val="9"/>
            <color indexed="81"/>
            <rFont val="MS P ゴシック"/>
            <family val="3"/>
            <charset val="128"/>
          </rPr>
          <t>契約区分を選択</t>
        </r>
      </text>
    </comment>
    <comment ref="E131" authorId="0" shapeId="0">
      <text>
        <r>
          <rPr>
            <sz val="9"/>
            <color indexed="81"/>
            <rFont val="MS P ゴシック"/>
            <family val="3"/>
            <charset val="128"/>
          </rPr>
          <t>円単位で入力</t>
        </r>
      </text>
    </comment>
    <comment ref="F131" authorId="0" shapeId="0">
      <text>
        <r>
          <rPr>
            <sz val="9"/>
            <color indexed="81"/>
            <rFont val="MS P ゴシック"/>
            <family val="3"/>
            <charset val="128"/>
          </rPr>
          <t>円単位で入力</t>
        </r>
      </text>
    </comment>
    <comment ref="G131" authorId="0" shapeId="0">
      <text>
        <r>
          <rPr>
            <sz val="9"/>
            <color indexed="81"/>
            <rFont val="MS P ゴシック"/>
            <family val="3"/>
            <charset val="128"/>
          </rPr>
          <t>円単位で入力</t>
        </r>
      </text>
    </comment>
    <comment ref="H131" authorId="0" shapeId="0">
      <text>
        <r>
          <rPr>
            <sz val="9"/>
            <color indexed="81"/>
            <rFont val="MS P ゴシック"/>
            <family val="3"/>
            <charset val="128"/>
          </rPr>
          <t>円単位で入力</t>
        </r>
      </text>
    </comment>
    <comment ref="O131" authorId="0" shapeId="0">
      <text>
        <r>
          <rPr>
            <sz val="9"/>
            <color indexed="81"/>
            <rFont val="MS P ゴシック"/>
            <family val="3"/>
            <charset val="128"/>
          </rPr>
          <t>該当する場合入力（円単位）</t>
        </r>
      </text>
    </comment>
    <comment ref="Q131" authorId="0" shapeId="0">
      <text>
        <r>
          <rPr>
            <sz val="9"/>
            <color indexed="81"/>
            <rFont val="MS P ゴシック"/>
            <family val="3"/>
            <charset val="128"/>
          </rPr>
          <t>油種区分を選択</t>
        </r>
      </text>
    </comment>
    <comment ref="R131" authorId="0" shapeId="0">
      <text>
        <r>
          <rPr>
            <sz val="9"/>
            <color indexed="81"/>
            <rFont val="MS P ゴシック"/>
            <family val="3"/>
            <charset val="128"/>
          </rPr>
          <t>円単位で入力</t>
        </r>
      </text>
    </comment>
    <comment ref="B132" authorId="0" shapeId="0">
      <text>
        <r>
          <rPr>
            <sz val="9"/>
            <color indexed="81"/>
            <rFont val="MS P ゴシック"/>
            <family val="3"/>
            <charset val="128"/>
          </rPr>
          <t>施設名を入力</t>
        </r>
      </text>
    </comment>
    <comment ref="C132" authorId="0" shapeId="0">
      <text>
        <r>
          <rPr>
            <sz val="9"/>
            <color indexed="81"/>
            <rFont val="MS P ゴシック"/>
            <family val="3"/>
            <charset val="128"/>
          </rPr>
          <t>費用区分を選択</t>
        </r>
      </text>
    </comment>
    <comment ref="D132" authorId="0" shapeId="0">
      <text>
        <r>
          <rPr>
            <sz val="9"/>
            <color indexed="81"/>
            <rFont val="MS P ゴシック"/>
            <family val="3"/>
            <charset val="128"/>
          </rPr>
          <t>契約区分を選択</t>
        </r>
      </text>
    </comment>
    <comment ref="E132" authorId="0" shapeId="0">
      <text>
        <r>
          <rPr>
            <sz val="9"/>
            <color indexed="81"/>
            <rFont val="MS P ゴシック"/>
            <family val="3"/>
            <charset val="128"/>
          </rPr>
          <t>円単位で入力</t>
        </r>
      </text>
    </comment>
    <comment ref="F132" authorId="0" shapeId="0">
      <text>
        <r>
          <rPr>
            <sz val="9"/>
            <color indexed="81"/>
            <rFont val="MS P ゴシック"/>
            <family val="3"/>
            <charset val="128"/>
          </rPr>
          <t>円単位で入力</t>
        </r>
      </text>
    </comment>
    <comment ref="G132" authorId="0" shapeId="0">
      <text>
        <r>
          <rPr>
            <sz val="9"/>
            <color indexed="81"/>
            <rFont val="MS P ゴシック"/>
            <family val="3"/>
            <charset val="128"/>
          </rPr>
          <t>円単位で入力</t>
        </r>
      </text>
    </comment>
    <comment ref="H132" authorId="0" shapeId="0">
      <text>
        <r>
          <rPr>
            <sz val="9"/>
            <color indexed="81"/>
            <rFont val="MS P ゴシック"/>
            <family val="3"/>
            <charset val="128"/>
          </rPr>
          <t>円単位で入力</t>
        </r>
      </text>
    </comment>
    <comment ref="O132" authorId="0" shapeId="0">
      <text>
        <r>
          <rPr>
            <sz val="9"/>
            <color indexed="81"/>
            <rFont val="MS P ゴシック"/>
            <family val="3"/>
            <charset val="128"/>
          </rPr>
          <t>該当する場合入力（円単位）</t>
        </r>
      </text>
    </comment>
    <comment ref="Q132" authorId="0" shapeId="0">
      <text>
        <r>
          <rPr>
            <sz val="9"/>
            <color indexed="81"/>
            <rFont val="MS P ゴシック"/>
            <family val="3"/>
            <charset val="128"/>
          </rPr>
          <t>油種区分を選択</t>
        </r>
      </text>
    </comment>
    <comment ref="R132" authorId="0" shapeId="0">
      <text>
        <r>
          <rPr>
            <sz val="9"/>
            <color indexed="81"/>
            <rFont val="MS P ゴシック"/>
            <family val="3"/>
            <charset val="128"/>
          </rPr>
          <t>円単位で入力</t>
        </r>
      </text>
    </comment>
    <comment ref="B133" authorId="0" shapeId="0">
      <text>
        <r>
          <rPr>
            <sz val="9"/>
            <color indexed="81"/>
            <rFont val="MS P ゴシック"/>
            <family val="3"/>
            <charset val="128"/>
          </rPr>
          <t>施設名を入力</t>
        </r>
      </text>
    </comment>
    <comment ref="C133" authorId="0" shapeId="0">
      <text>
        <r>
          <rPr>
            <sz val="9"/>
            <color indexed="81"/>
            <rFont val="MS P ゴシック"/>
            <family val="3"/>
            <charset val="128"/>
          </rPr>
          <t>費用区分を選択</t>
        </r>
      </text>
    </comment>
    <comment ref="D133" authorId="0" shapeId="0">
      <text>
        <r>
          <rPr>
            <sz val="9"/>
            <color indexed="81"/>
            <rFont val="MS P ゴシック"/>
            <family val="3"/>
            <charset val="128"/>
          </rPr>
          <t>契約区分を選択</t>
        </r>
      </text>
    </comment>
    <comment ref="E133" authorId="0" shapeId="0">
      <text>
        <r>
          <rPr>
            <sz val="9"/>
            <color indexed="81"/>
            <rFont val="MS P ゴシック"/>
            <family val="3"/>
            <charset val="128"/>
          </rPr>
          <t>円単位で入力</t>
        </r>
      </text>
    </comment>
    <comment ref="F133" authorId="0" shapeId="0">
      <text>
        <r>
          <rPr>
            <sz val="9"/>
            <color indexed="81"/>
            <rFont val="MS P ゴシック"/>
            <family val="3"/>
            <charset val="128"/>
          </rPr>
          <t>円単位で入力</t>
        </r>
      </text>
    </comment>
    <comment ref="G133" authorId="0" shapeId="0">
      <text>
        <r>
          <rPr>
            <sz val="9"/>
            <color indexed="81"/>
            <rFont val="MS P ゴシック"/>
            <family val="3"/>
            <charset val="128"/>
          </rPr>
          <t>円単位で入力</t>
        </r>
      </text>
    </comment>
    <comment ref="H133" authorId="0" shapeId="0">
      <text>
        <r>
          <rPr>
            <sz val="9"/>
            <color indexed="81"/>
            <rFont val="MS P ゴシック"/>
            <family val="3"/>
            <charset val="128"/>
          </rPr>
          <t>円単位で入力</t>
        </r>
      </text>
    </comment>
    <comment ref="O133" authorId="0" shapeId="0">
      <text>
        <r>
          <rPr>
            <sz val="9"/>
            <color indexed="81"/>
            <rFont val="MS P ゴシック"/>
            <family val="3"/>
            <charset val="128"/>
          </rPr>
          <t>該当する場合入力（円単位）</t>
        </r>
      </text>
    </comment>
    <comment ref="Q133" authorId="0" shapeId="0">
      <text>
        <r>
          <rPr>
            <sz val="9"/>
            <color indexed="81"/>
            <rFont val="MS P ゴシック"/>
            <family val="3"/>
            <charset val="128"/>
          </rPr>
          <t>油種区分を選択</t>
        </r>
      </text>
    </comment>
    <comment ref="R133" authorId="0" shapeId="0">
      <text>
        <r>
          <rPr>
            <sz val="9"/>
            <color indexed="81"/>
            <rFont val="MS P ゴシック"/>
            <family val="3"/>
            <charset val="128"/>
          </rPr>
          <t>円単位で入力</t>
        </r>
      </text>
    </comment>
    <comment ref="B134" authorId="0" shapeId="0">
      <text>
        <r>
          <rPr>
            <sz val="9"/>
            <color indexed="81"/>
            <rFont val="MS P ゴシック"/>
            <family val="3"/>
            <charset val="128"/>
          </rPr>
          <t>施設名を入力</t>
        </r>
      </text>
    </comment>
    <comment ref="C134" authorId="0" shapeId="0">
      <text>
        <r>
          <rPr>
            <sz val="9"/>
            <color indexed="81"/>
            <rFont val="MS P ゴシック"/>
            <family val="3"/>
            <charset val="128"/>
          </rPr>
          <t>費用区分を選択</t>
        </r>
      </text>
    </comment>
    <comment ref="D134" authorId="0" shapeId="0">
      <text>
        <r>
          <rPr>
            <sz val="9"/>
            <color indexed="81"/>
            <rFont val="MS P ゴシック"/>
            <family val="3"/>
            <charset val="128"/>
          </rPr>
          <t>契約区分を選択</t>
        </r>
      </text>
    </comment>
    <comment ref="E134" authorId="0" shapeId="0">
      <text>
        <r>
          <rPr>
            <sz val="9"/>
            <color indexed="81"/>
            <rFont val="MS P ゴシック"/>
            <family val="3"/>
            <charset val="128"/>
          </rPr>
          <t>円単位で入力</t>
        </r>
      </text>
    </comment>
    <comment ref="F134" authorId="0" shapeId="0">
      <text>
        <r>
          <rPr>
            <sz val="9"/>
            <color indexed="81"/>
            <rFont val="MS P ゴシック"/>
            <family val="3"/>
            <charset val="128"/>
          </rPr>
          <t>円単位で入力</t>
        </r>
      </text>
    </comment>
    <comment ref="G134" authorId="0" shapeId="0">
      <text>
        <r>
          <rPr>
            <sz val="9"/>
            <color indexed="81"/>
            <rFont val="MS P ゴシック"/>
            <family val="3"/>
            <charset val="128"/>
          </rPr>
          <t>円単位で入力</t>
        </r>
      </text>
    </comment>
    <comment ref="H134" authorId="0" shapeId="0">
      <text>
        <r>
          <rPr>
            <sz val="9"/>
            <color indexed="81"/>
            <rFont val="MS P ゴシック"/>
            <family val="3"/>
            <charset val="128"/>
          </rPr>
          <t>円単位で入力</t>
        </r>
      </text>
    </comment>
    <comment ref="O134" authorId="0" shapeId="0">
      <text>
        <r>
          <rPr>
            <sz val="9"/>
            <color indexed="81"/>
            <rFont val="MS P ゴシック"/>
            <family val="3"/>
            <charset val="128"/>
          </rPr>
          <t>該当する場合入力（円単位）</t>
        </r>
      </text>
    </comment>
    <comment ref="Q134" authorId="0" shapeId="0">
      <text>
        <r>
          <rPr>
            <sz val="9"/>
            <color indexed="81"/>
            <rFont val="MS P ゴシック"/>
            <family val="3"/>
            <charset val="128"/>
          </rPr>
          <t>油種区分を選択</t>
        </r>
      </text>
    </comment>
    <comment ref="R134" authorId="0" shapeId="0">
      <text>
        <r>
          <rPr>
            <sz val="9"/>
            <color indexed="81"/>
            <rFont val="MS P ゴシック"/>
            <family val="3"/>
            <charset val="128"/>
          </rPr>
          <t>円単位で入力</t>
        </r>
      </text>
    </comment>
    <comment ref="B135" authorId="0" shapeId="0">
      <text>
        <r>
          <rPr>
            <sz val="9"/>
            <color indexed="81"/>
            <rFont val="MS P ゴシック"/>
            <family val="3"/>
            <charset val="128"/>
          </rPr>
          <t>施設名を入力</t>
        </r>
      </text>
    </comment>
    <comment ref="C135" authorId="0" shapeId="0">
      <text>
        <r>
          <rPr>
            <sz val="9"/>
            <color indexed="81"/>
            <rFont val="MS P ゴシック"/>
            <family val="3"/>
            <charset val="128"/>
          </rPr>
          <t>費用区分を選択</t>
        </r>
      </text>
    </comment>
    <comment ref="D135" authorId="0" shapeId="0">
      <text>
        <r>
          <rPr>
            <sz val="9"/>
            <color indexed="81"/>
            <rFont val="MS P ゴシック"/>
            <family val="3"/>
            <charset val="128"/>
          </rPr>
          <t>契約区分を選択</t>
        </r>
      </text>
    </comment>
    <comment ref="E135" authorId="0" shapeId="0">
      <text>
        <r>
          <rPr>
            <sz val="9"/>
            <color indexed="81"/>
            <rFont val="MS P ゴシック"/>
            <family val="3"/>
            <charset val="128"/>
          </rPr>
          <t>円単位で入力</t>
        </r>
      </text>
    </comment>
    <comment ref="F135" authorId="0" shapeId="0">
      <text>
        <r>
          <rPr>
            <sz val="9"/>
            <color indexed="81"/>
            <rFont val="MS P ゴシック"/>
            <family val="3"/>
            <charset val="128"/>
          </rPr>
          <t>円単位で入力</t>
        </r>
      </text>
    </comment>
    <comment ref="G135" authorId="0" shapeId="0">
      <text>
        <r>
          <rPr>
            <sz val="9"/>
            <color indexed="81"/>
            <rFont val="MS P ゴシック"/>
            <family val="3"/>
            <charset val="128"/>
          </rPr>
          <t>円単位で入力</t>
        </r>
      </text>
    </comment>
    <comment ref="H135" authorId="0" shapeId="0">
      <text>
        <r>
          <rPr>
            <sz val="9"/>
            <color indexed="81"/>
            <rFont val="MS P ゴシック"/>
            <family val="3"/>
            <charset val="128"/>
          </rPr>
          <t>円単位で入力</t>
        </r>
      </text>
    </comment>
    <comment ref="O135" authorId="0" shapeId="0">
      <text>
        <r>
          <rPr>
            <sz val="9"/>
            <color indexed="81"/>
            <rFont val="MS P ゴシック"/>
            <family val="3"/>
            <charset val="128"/>
          </rPr>
          <t>該当する場合入力（円単位）</t>
        </r>
      </text>
    </comment>
    <comment ref="Q135" authorId="0" shapeId="0">
      <text>
        <r>
          <rPr>
            <sz val="9"/>
            <color indexed="81"/>
            <rFont val="MS P ゴシック"/>
            <family val="3"/>
            <charset val="128"/>
          </rPr>
          <t>油種区分を選択</t>
        </r>
      </text>
    </comment>
    <comment ref="R135" authorId="0" shapeId="0">
      <text>
        <r>
          <rPr>
            <sz val="9"/>
            <color indexed="81"/>
            <rFont val="MS P ゴシック"/>
            <family val="3"/>
            <charset val="128"/>
          </rPr>
          <t>円単位で入力</t>
        </r>
      </text>
    </comment>
    <comment ref="B136" authorId="0" shapeId="0">
      <text>
        <r>
          <rPr>
            <sz val="9"/>
            <color indexed="81"/>
            <rFont val="MS P ゴシック"/>
            <family val="3"/>
            <charset val="128"/>
          </rPr>
          <t>施設名を入力</t>
        </r>
      </text>
    </comment>
    <comment ref="C136" authorId="0" shapeId="0">
      <text>
        <r>
          <rPr>
            <sz val="9"/>
            <color indexed="81"/>
            <rFont val="MS P ゴシック"/>
            <family val="3"/>
            <charset val="128"/>
          </rPr>
          <t>費用区分を選択</t>
        </r>
      </text>
    </comment>
    <comment ref="D136" authorId="0" shapeId="0">
      <text>
        <r>
          <rPr>
            <sz val="9"/>
            <color indexed="81"/>
            <rFont val="MS P ゴシック"/>
            <family val="3"/>
            <charset val="128"/>
          </rPr>
          <t>契約区分を選択</t>
        </r>
      </text>
    </comment>
    <comment ref="E136" authorId="0" shapeId="0">
      <text>
        <r>
          <rPr>
            <sz val="9"/>
            <color indexed="81"/>
            <rFont val="MS P ゴシック"/>
            <family val="3"/>
            <charset val="128"/>
          </rPr>
          <t>円単位で入力</t>
        </r>
      </text>
    </comment>
    <comment ref="F136" authorId="0" shapeId="0">
      <text>
        <r>
          <rPr>
            <sz val="9"/>
            <color indexed="81"/>
            <rFont val="MS P ゴシック"/>
            <family val="3"/>
            <charset val="128"/>
          </rPr>
          <t>円単位で入力</t>
        </r>
      </text>
    </comment>
    <comment ref="G136" authorId="0" shapeId="0">
      <text>
        <r>
          <rPr>
            <sz val="9"/>
            <color indexed="81"/>
            <rFont val="MS P ゴシック"/>
            <family val="3"/>
            <charset val="128"/>
          </rPr>
          <t>円単位で入力</t>
        </r>
      </text>
    </comment>
    <comment ref="H136" authorId="0" shapeId="0">
      <text>
        <r>
          <rPr>
            <sz val="9"/>
            <color indexed="81"/>
            <rFont val="MS P ゴシック"/>
            <family val="3"/>
            <charset val="128"/>
          </rPr>
          <t>円単位で入力</t>
        </r>
      </text>
    </comment>
    <comment ref="O136" authorId="0" shapeId="0">
      <text>
        <r>
          <rPr>
            <sz val="9"/>
            <color indexed="81"/>
            <rFont val="MS P ゴシック"/>
            <family val="3"/>
            <charset val="128"/>
          </rPr>
          <t>該当する場合入力（円単位）</t>
        </r>
      </text>
    </comment>
    <comment ref="Q136" authorId="0" shapeId="0">
      <text>
        <r>
          <rPr>
            <sz val="9"/>
            <color indexed="81"/>
            <rFont val="MS P ゴシック"/>
            <family val="3"/>
            <charset val="128"/>
          </rPr>
          <t>油種区分を選択</t>
        </r>
      </text>
    </comment>
    <comment ref="R136" authorId="0" shapeId="0">
      <text>
        <r>
          <rPr>
            <sz val="9"/>
            <color indexed="81"/>
            <rFont val="MS P ゴシック"/>
            <family val="3"/>
            <charset val="128"/>
          </rPr>
          <t>円単位で入力</t>
        </r>
      </text>
    </comment>
    <comment ref="B137" authorId="0" shapeId="0">
      <text>
        <r>
          <rPr>
            <sz val="9"/>
            <color indexed="81"/>
            <rFont val="MS P ゴシック"/>
            <family val="3"/>
            <charset val="128"/>
          </rPr>
          <t>施設名を入力</t>
        </r>
      </text>
    </comment>
    <comment ref="C137" authorId="0" shapeId="0">
      <text>
        <r>
          <rPr>
            <sz val="9"/>
            <color indexed="81"/>
            <rFont val="MS P ゴシック"/>
            <family val="3"/>
            <charset val="128"/>
          </rPr>
          <t>費用区分を選択</t>
        </r>
      </text>
    </comment>
    <comment ref="D137" authorId="0" shapeId="0">
      <text>
        <r>
          <rPr>
            <sz val="9"/>
            <color indexed="81"/>
            <rFont val="MS P ゴシック"/>
            <family val="3"/>
            <charset val="128"/>
          </rPr>
          <t>契約区分を選択</t>
        </r>
      </text>
    </comment>
    <comment ref="E137" authorId="0" shapeId="0">
      <text>
        <r>
          <rPr>
            <sz val="9"/>
            <color indexed="81"/>
            <rFont val="MS P ゴシック"/>
            <family val="3"/>
            <charset val="128"/>
          </rPr>
          <t>円単位で入力</t>
        </r>
      </text>
    </comment>
    <comment ref="F137" authorId="0" shapeId="0">
      <text>
        <r>
          <rPr>
            <sz val="9"/>
            <color indexed="81"/>
            <rFont val="MS P ゴシック"/>
            <family val="3"/>
            <charset val="128"/>
          </rPr>
          <t>円単位で入力</t>
        </r>
      </text>
    </comment>
    <comment ref="G137" authorId="0" shapeId="0">
      <text>
        <r>
          <rPr>
            <sz val="9"/>
            <color indexed="81"/>
            <rFont val="MS P ゴシック"/>
            <family val="3"/>
            <charset val="128"/>
          </rPr>
          <t>円単位で入力</t>
        </r>
      </text>
    </comment>
    <comment ref="H137" authorId="0" shapeId="0">
      <text>
        <r>
          <rPr>
            <sz val="9"/>
            <color indexed="81"/>
            <rFont val="MS P ゴシック"/>
            <family val="3"/>
            <charset val="128"/>
          </rPr>
          <t>円単位で入力</t>
        </r>
      </text>
    </comment>
    <comment ref="O137" authorId="0" shapeId="0">
      <text>
        <r>
          <rPr>
            <sz val="9"/>
            <color indexed="81"/>
            <rFont val="MS P ゴシック"/>
            <family val="3"/>
            <charset val="128"/>
          </rPr>
          <t>該当する場合入力（円単位）</t>
        </r>
      </text>
    </comment>
    <comment ref="Q137" authorId="0" shapeId="0">
      <text>
        <r>
          <rPr>
            <sz val="9"/>
            <color indexed="81"/>
            <rFont val="MS P ゴシック"/>
            <family val="3"/>
            <charset val="128"/>
          </rPr>
          <t>油種区分を選択</t>
        </r>
      </text>
    </comment>
    <comment ref="R137" authorId="0" shapeId="0">
      <text>
        <r>
          <rPr>
            <sz val="9"/>
            <color indexed="81"/>
            <rFont val="MS P ゴシック"/>
            <family val="3"/>
            <charset val="128"/>
          </rPr>
          <t>円単位で入力</t>
        </r>
      </text>
    </comment>
    <comment ref="B138" authorId="0" shapeId="0">
      <text>
        <r>
          <rPr>
            <sz val="9"/>
            <color indexed="81"/>
            <rFont val="MS P ゴシック"/>
            <family val="3"/>
            <charset val="128"/>
          </rPr>
          <t>施設名を入力</t>
        </r>
      </text>
    </comment>
    <comment ref="C138" authorId="0" shapeId="0">
      <text>
        <r>
          <rPr>
            <sz val="9"/>
            <color indexed="81"/>
            <rFont val="MS P ゴシック"/>
            <family val="3"/>
            <charset val="128"/>
          </rPr>
          <t>費用区分を選択</t>
        </r>
      </text>
    </comment>
    <comment ref="D138" authorId="0" shapeId="0">
      <text>
        <r>
          <rPr>
            <sz val="9"/>
            <color indexed="81"/>
            <rFont val="MS P ゴシック"/>
            <family val="3"/>
            <charset val="128"/>
          </rPr>
          <t>契約区分を選択</t>
        </r>
      </text>
    </comment>
    <comment ref="E138" authorId="0" shapeId="0">
      <text>
        <r>
          <rPr>
            <sz val="9"/>
            <color indexed="81"/>
            <rFont val="MS P ゴシック"/>
            <family val="3"/>
            <charset val="128"/>
          </rPr>
          <t>円単位で入力</t>
        </r>
      </text>
    </comment>
    <comment ref="F138" authorId="0" shapeId="0">
      <text>
        <r>
          <rPr>
            <sz val="9"/>
            <color indexed="81"/>
            <rFont val="MS P ゴシック"/>
            <family val="3"/>
            <charset val="128"/>
          </rPr>
          <t>円単位で入力</t>
        </r>
      </text>
    </comment>
    <comment ref="G138" authorId="0" shapeId="0">
      <text>
        <r>
          <rPr>
            <sz val="9"/>
            <color indexed="81"/>
            <rFont val="MS P ゴシック"/>
            <family val="3"/>
            <charset val="128"/>
          </rPr>
          <t>円単位で入力</t>
        </r>
      </text>
    </comment>
    <comment ref="H138" authorId="0" shapeId="0">
      <text>
        <r>
          <rPr>
            <sz val="9"/>
            <color indexed="81"/>
            <rFont val="MS P ゴシック"/>
            <family val="3"/>
            <charset val="128"/>
          </rPr>
          <t>円単位で入力</t>
        </r>
      </text>
    </comment>
    <comment ref="O138" authorId="0" shapeId="0">
      <text>
        <r>
          <rPr>
            <sz val="9"/>
            <color indexed="81"/>
            <rFont val="MS P ゴシック"/>
            <family val="3"/>
            <charset val="128"/>
          </rPr>
          <t>該当する場合入力（円単位）</t>
        </r>
      </text>
    </comment>
    <comment ref="Q138" authorId="0" shapeId="0">
      <text>
        <r>
          <rPr>
            <sz val="9"/>
            <color indexed="81"/>
            <rFont val="MS P ゴシック"/>
            <family val="3"/>
            <charset val="128"/>
          </rPr>
          <t>油種区分を選択</t>
        </r>
      </text>
    </comment>
    <comment ref="R138" authorId="0" shapeId="0">
      <text>
        <r>
          <rPr>
            <sz val="9"/>
            <color indexed="81"/>
            <rFont val="MS P ゴシック"/>
            <family val="3"/>
            <charset val="128"/>
          </rPr>
          <t>円単位で入力</t>
        </r>
      </text>
    </comment>
    <comment ref="B139" authorId="0" shapeId="0">
      <text>
        <r>
          <rPr>
            <sz val="9"/>
            <color indexed="81"/>
            <rFont val="MS P ゴシック"/>
            <family val="3"/>
            <charset val="128"/>
          </rPr>
          <t>施設名を入力</t>
        </r>
      </text>
    </comment>
    <comment ref="C139" authorId="0" shapeId="0">
      <text>
        <r>
          <rPr>
            <sz val="9"/>
            <color indexed="81"/>
            <rFont val="MS P ゴシック"/>
            <family val="3"/>
            <charset val="128"/>
          </rPr>
          <t>費用区分を選択</t>
        </r>
      </text>
    </comment>
    <comment ref="D139" authorId="0" shapeId="0">
      <text>
        <r>
          <rPr>
            <sz val="9"/>
            <color indexed="81"/>
            <rFont val="MS P ゴシック"/>
            <family val="3"/>
            <charset val="128"/>
          </rPr>
          <t>契約区分を選択</t>
        </r>
      </text>
    </comment>
    <comment ref="E139" authorId="0" shapeId="0">
      <text>
        <r>
          <rPr>
            <sz val="9"/>
            <color indexed="81"/>
            <rFont val="MS P ゴシック"/>
            <family val="3"/>
            <charset val="128"/>
          </rPr>
          <t>円単位で入力</t>
        </r>
      </text>
    </comment>
    <comment ref="F139" authorId="0" shapeId="0">
      <text>
        <r>
          <rPr>
            <sz val="9"/>
            <color indexed="81"/>
            <rFont val="MS P ゴシック"/>
            <family val="3"/>
            <charset val="128"/>
          </rPr>
          <t>円単位で入力</t>
        </r>
      </text>
    </comment>
    <comment ref="G139" authorId="0" shapeId="0">
      <text>
        <r>
          <rPr>
            <sz val="9"/>
            <color indexed="81"/>
            <rFont val="MS P ゴシック"/>
            <family val="3"/>
            <charset val="128"/>
          </rPr>
          <t>円単位で入力</t>
        </r>
      </text>
    </comment>
    <comment ref="H139" authorId="0" shapeId="0">
      <text>
        <r>
          <rPr>
            <sz val="9"/>
            <color indexed="81"/>
            <rFont val="MS P ゴシック"/>
            <family val="3"/>
            <charset val="128"/>
          </rPr>
          <t>円単位で入力</t>
        </r>
      </text>
    </comment>
    <comment ref="O139" authorId="0" shapeId="0">
      <text>
        <r>
          <rPr>
            <sz val="9"/>
            <color indexed="81"/>
            <rFont val="MS P ゴシック"/>
            <family val="3"/>
            <charset val="128"/>
          </rPr>
          <t>該当する場合入力（円単位）</t>
        </r>
      </text>
    </comment>
    <comment ref="Q139" authorId="0" shapeId="0">
      <text>
        <r>
          <rPr>
            <sz val="9"/>
            <color indexed="81"/>
            <rFont val="MS P ゴシック"/>
            <family val="3"/>
            <charset val="128"/>
          </rPr>
          <t>油種区分を選択</t>
        </r>
      </text>
    </comment>
    <comment ref="R139" authorId="0" shapeId="0">
      <text>
        <r>
          <rPr>
            <sz val="9"/>
            <color indexed="81"/>
            <rFont val="MS P ゴシック"/>
            <family val="3"/>
            <charset val="128"/>
          </rPr>
          <t>円単位で入力</t>
        </r>
      </text>
    </comment>
    <comment ref="B140" authorId="0" shapeId="0">
      <text>
        <r>
          <rPr>
            <sz val="9"/>
            <color indexed="81"/>
            <rFont val="MS P ゴシック"/>
            <family val="3"/>
            <charset val="128"/>
          </rPr>
          <t>施設名を入力</t>
        </r>
      </text>
    </comment>
    <comment ref="C140" authorId="0" shapeId="0">
      <text>
        <r>
          <rPr>
            <sz val="9"/>
            <color indexed="81"/>
            <rFont val="MS P ゴシック"/>
            <family val="3"/>
            <charset val="128"/>
          </rPr>
          <t>費用区分を選択</t>
        </r>
      </text>
    </comment>
    <comment ref="D140" authorId="0" shapeId="0">
      <text>
        <r>
          <rPr>
            <sz val="9"/>
            <color indexed="81"/>
            <rFont val="MS P ゴシック"/>
            <family val="3"/>
            <charset val="128"/>
          </rPr>
          <t>契約区分を選択</t>
        </r>
      </text>
    </comment>
    <comment ref="E140" authorId="0" shapeId="0">
      <text>
        <r>
          <rPr>
            <sz val="9"/>
            <color indexed="81"/>
            <rFont val="MS P ゴシック"/>
            <family val="3"/>
            <charset val="128"/>
          </rPr>
          <t>円単位で入力</t>
        </r>
      </text>
    </comment>
    <comment ref="F140" authorId="0" shapeId="0">
      <text>
        <r>
          <rPr>
            <sz val="9"/>
            <color indexed="81"/>
            <rFont val="MS P ゴシック"/>
            <family val="3"/>
            <charset val="128"/>
          </rPr>
          <t>円単位で入力</t>
        </r>
      </text>
    </comment>
    <comment ref="G140" authorId="0" shapeId="0">
      <text>
        <r>
          <rPr>
            <sz val="9"/>
            <color indexed="81"/>
            <rFont val="MS P ゴシック"/>
            <family val="3"/>
            <charset val="128"/>
          </rPr>
          <t>円単位で入力</t>
        </r>
      </text>
    </comment>
    <comment ref="H140" authorId="0" shapeId="0">
      <text>
        <r>
          <rPr>
            <sz val="9"/>
            <color indexed="81"/>
            <rFont val="MS P ゴシック"/>
            <family val="3"/>
            <charset val="128"/>
          </rPr>
          <t>円単位で入力</t>
        </r>
      </text>
    </comment>
    <comment ref="O140" authorId="0" shapeId="0">
      <text>
        <r>
          <rPr>
            <sz val="9"/>
            <color indexed="81"/>
            <rFont val="MS P ゴシック"/>
            <family val="3"/>
            <charset val="128"/>
          </rPr>
          <t>該当する場合入力（円単位）</t>
        </r>
      </text>
    </comment>
    <comment ref="Q140" authorId="0" shapeId="0">
      <text>
        <r>
          <rPr>
            <sz val="9"/>
            <color indexed="81"/>
            <rFont val="MS P ゴシック"/>
            <family val="3"/>
            <charset val="128"/>
          </rPr>
          <t>油種区分を選択</t>
        </r>
      </text>
    </comment>
    <comment ref="R140" authorId="0" shapeId="0">
      <text>
        <r>
          <rPr>
            <sz val="9"/>
            <color indexed="81"/>
            <rFont val="MS P ゴシック"/>
            <family val="3"/>
            <charset val="128"/>
          </rPr>
          <t>円単位で入力</t>
        </r>
      </text>
    </comment>
    <comment ref="B141" authorId="0" shapeId="0">
      <text>
        <r>
          <rPr>
            <sz val="9"/>
            <color indexed="81"/>
            <rFont val="MS P ゴシック"/>
            <family val="3"/>
            <charset val="128"/>
          </rPr>
          <t>施設名を入力</t>
        </r>
      </text>
    </comment>
    <comment ref="C141" authorId="0" shapeId="0">
      <text>
        <r>
          <rPr>
            <sz val="9"/>
            <color indexed="81"/>
            <rFont val="MS P ゴシック"/>
            <family val="3"/>
            <charset val="128"/>
          </rPr>
          <t>費用区分を選択</t>
        </r>
      </text>
    </comment>
    <comment ref="D141" authorId="0" shapeId="0">
      <text>
        <r>
          <rPr>
            <sz val="9"/>
            <color indexed="81"/>
            <rFont val="MS P ゴシック"/>
            <family val="3"/>
            <charset val="128"/>
          </rPr>
          <t>契約区分を選択</t>
        </r>
      </text>
    </comment>
    <comment ref="E141" authorId="0" shapeId="0">
      <text>
        <r>
          <rPr>
            <sz val="9"/>
            <color indexed="81"/>
            <rFont val="MS P ゴシック"/>
            <family val="3"/>
            <charset val="128"/>
          </rPr>
          <t>円単位で入力</t>
        </r>
      </text>
    </comment>
    <comment ref="F141" authorId="0" shapeId="0">
      <text>
        <r>
          <rPr>
            <sz val="9"/>
            <color indexed="81"/>
            <rFont val="MS P ゴシック"/>
            <family val="3"/>
            <charset val="128"/>
          </rPr>
          <t>円単位で入力</t>
        </r>
      </text>
    </comment>
    <comment ref="G141" authorId="0" shapeId="0">
      <text>
        <r>
          <rPr>
            <sz val="9"/>
            <color indexed="81"/>
            <rFont val="MS P ゴシック"/>
            <family val="3"/>
            <charset val="128"/>
          </rPr>
          <t>円単位で入力</t>
        </r>
      </text>
    </comment>
    <comment ref="H141" authorId="0" shapeId="0">
      <text>
        <r>
          <rPr>
            <sz val="9"/>
            <color indexed="81"/>
            <rFont val="MS P ゴシック"/>
            <family val="3"/>
            <charset val="128"/>
          </rPr>
          <t>円単位で入力</t>
        </r>
      </text>
    </comment>
    <comment ref="O141" authorId="0" shapeId="0">
      <text>
        <r>
          <rPr>
            <sz val="9"/>
            <color indexed="81"/>
            <rFont val="MS P ゴシック"/>
            <family val="3"/>
            <charset val="128"/>
          </rPr>
          <t>該当する場合入力（円単位）</t>
        </r>
      </text>
    </comment>
    <comment ref="Q141" authorId="0" shapeId="0">
      <text>
        <r>
          <rPr>
            <sz val="9"/>
            <color indexed="81"/>
            <rFont val="MS P ゴシック"/>
            <family val="3"/>
            <charset val="128"/>
          </rPr>
          <t>油種区分を選択</t>
        </r>
      </text>
    </comment>
    <comment ref="R141" authorId="0" shapeId="0">
      <text>
        <r>
          <rPr>
            <sz val="9"/>
            <color indexed="81"/>
            <rFont val="MS P ゴシック"/>
            <family val="3"/>
            <charset val="128"/>
          </rPr>
          <t>円単位で入力</t>
        </r>
      </text>
    </comment>
    <comment ref="B142" authorId="0" shapeId="0">
      <text>
        <r>
          <rPr>
            <sz val="9"/>
            <color indexed="81"/>
            <rFont val="MS P ゴシック"/>
            <family val="3"/>
            <charset val="128"/>
          </rPr>
          <t>施設名を入力</t>
        </r>
      </text>
    </comment>
    <comment ref="C142" authorId="0" shapeId="0">
      <text>
        <r>
          <rPr>
            <sz val="9"/>
            <color indexed="81"/>
            <rFont val="MS P ゴシック"/>
            <family val="3"/>
            <charset val="128"/>
          </rPr>
          <t>費用区分を選択</t>
        </r>
      </text>
    </comment>
    <comment ref="D142" authorId="0" shapeId="0">
      <text>
        <r>
          <rPr>
            <sz val="9"/>
            <color indexed="81"/>
            <rFont val="MS P ゴシック"/>
            <family val="3"/>
            <charset val="128"/>
          </rPr>
          <t>契約区分を選択</t>
        </r>
      </text>
    </comment>
    <comment ref="E142" authorId="0" shapeId="0">
      <text>
        <r>
          <rPr>
            <sz val="9"/>
            <color indexed="81"/>
            <rFont val="MS P ゴシック"/>
            <family val="3"/>
            <charset val="128"/>
          </rPr>
          <t>円単位で入力</t>
        </r>
      </text>
    </comment>
    <comment ref="F142" authorId="0" shapeId="0">
      <text>
        <r>
          <rPr>
            <sz val="9"/>
            <color indexed="81"/>
            <rFont val="MS P ゴシック"/>
            <family val="3"/>
            <charset val="128"/>
          </rPr>
          <t>円単位で入力</t>
        </r>
      </text>
    </comment>
    <comment ref="G142" authorId="0" shapeId="0">
      <text>
        <r>
          <rPr>
            <sz val="9"/>
            <color indexed="81"/>
            <rFont val="MS P ゴシック"/>
            <family val="3"/>
            <charset val="128"/>
          </rPr>
          <t>円単位で入力</t>
        </r>
      </text>
    </comment>
    <comment ref="H142" authorId="0" shapeId="0">
      <text>
        <r>
          <rPr>
            <sz val="9"/>
            <color indexed="81"/>
            <rFont val="MS P ゴシック"/>
            <family val="3"/>
            <charset val="128"/>
          </rPr>
          <t>円単位で入力</t>
        </r>
      </text>
    </comment>
    <comment ref="O142" authorId="0" shapeId="0">
      <text>
        <r>
          <rPr>
            <sz val="9"/>
            <color indexed="81"/>
            <rFont val="MS P ゴシック"/>
            <family val="3"/>
            <charset val="128"/>
          </rPr>
          <t>該当する場合入力（円単位）</t>
        </r>
      </text>
    </comment>
    <comment ref="Q142" authorId="0" shapeId="0">
      <text>
        <r>
          <rPr>
            <sz val="9"/>
            <color indexed="81"/>
            <rFont val="MS P ゴシック"/>
            <family val="3"/>
            <charset val="128"/>
          </rPr>
          <t>油種区分を選択</t>
        </r>
      </text>
    </comment>
    <comment ref="R142" authorId="0" shapeId="0">
      <text>
        <r>
          <rPr>
            <sz val="9"/>
            <color indexed="81"/>
            <rFont val="MS P ゴシック"/>
            <family val="3"/>
            <charset val="128"/>
          </rPr>
          <t>円単位で入力</t>
        </r>
      </text>
    </comment>
    <comment ref="B143" authorId="0" shapeId="0">
      <text>
        <r>
          <rPr>
            <sz val="9"/>
            <color indexed="81"/>
            <rFont val="MS P ゴシック"/>
            <family val="3"/>
            <charset val="128"/>
          </rPr>
          <t>施設名を入力</t>
        </r>
      </text>
    </comment>
    <comment ref="C143" authorId="0" shapeId="0">
      <text>
        <r>
          <rPr>
            <sz val="9"/>
            <color indexed="81"/>
            <rFont val="MS P ゴシック"/>
            <family val="3"/>
            <charset val="128"/>
          </rPr>
          <t>費用区分を選択</t>
        </r>
      </text>
    </comment>
    <comment ref="D143" authorId="0" shapeId="0">
      <text>
        <r>
          <rPr>
            <sz val="9"/>
            <color indexed="81"/>
            <rFont val="MS P ゴシック"/>
            <family val="3"/>
            <charset val="128"/>
          </rPr>
          <t>契約区分を選択</t>
        </r>
      </text>
    </comment>
    <comment ref="E143" authorId="0" shapeId="0">
      <text>
        <r>
          <rPr>
            <sz val="9"/>
            <color indexed="81"/>
            <rFont val="MS P ゴシック"/>
            <family val="3"/>
            <charset val="128"/>
          </rPr>
          <t>円単位で入力</t>
        </r>
      </text>
    </comment>
    <comment ref="F143" authorId="0" shapeId="0">
      <text>
        <r>
          <rPr>
            <sz val="9"/>
            <color indexed="81"/>
            <rFont val="MS P ゴシック"/>
            <family val="3"/>
            <charset val="128"/>
          </rPr>
          <t>円単位で入力</t>
        </r>
      </text>
    </comment>
    <comment ref="G143" authorId="0" shapeId="0">
      <text>
        <r>
          <rPr>
            <sz val="9"/>
            <color indexed="81"/>
            <rFont val="MS P ゴシック"/>
            <family val="3"/>
            <charset val="128"/>
          </rPr>
          <t>円単位で入力</t>
        </r>
      </text>
    </comment>
    <comment ref="H143" authorId="0" shapeId="0">
      <text>
        <r>
          <rPr>
            <sz val="9"/>
            <color indexed="81"/>
            <rFont val="MS P ゴシック"/>
            <family val="3"/>
            <charset val="128"/>
          </rPr>
          <t>円単位で入力</t>
        </r>
      </text>
    </comment>
    <comment ref="O143" authorId="0" shapeId="0">
      <text>
        <r>
          <rPr>
            <sz val="9"/>
            <color indexed="81"/>
            <rFont val="MS P ゴシック"/>
            <family val="3"/>
            <charset val="128"/>
          </rPr>
          <t>該当する場合入力（円単位）</t>
        </r>
      </text>
    </comment>
    <comment ref="Q143" authorId="0" shapeId="0">
      <text>
        <r>
          <rPr>
            <sz val="9"/>
            <color indexed="81"/>
            <rFont val="MS P ゴシック"/>
            <family val="3"/>
            <charset val="128"/>
          </rPr>
          <t>油種区分を選択</t>
        </r>
      </text>
    </comment>
    <comment ref="R143" authorId="0" shapeId="0">
      <text>
        <r>
          <rPr>
            <sz val="9"/>
            <color indexed="81"/>
            <rFont val="MS P ゴシック"/>
            <family val="3"/>
            <charset val="128"/>
          </rPr>
          <t>円単位で入力</t>
        </r>
      </text>
    </comment>
    <comment ref="B144" authorId="0" shapeId="0">
      <text>
        <r>
          <rPr>
            <sz val="9"/>
            <color indexed="81"/>
            <rFont val="MS P ゴシック"/>
            <family val="3"/>
            <charset val="128"/>
          </rPr>
          <t>施設名を入力</t>
        </r>
      </text>
    </comment>
    <comment ref="C144" authorId="0" shapeId="0">
      <text>
        <r>
          <rPr>
            <sz val="9"/>
            <color indexed="81"/>
            <rFont val="MS P ゴシック"/>
            <family val="3"/>
            <charset val="128"/>
          </rPr>
          <t>費用区分を選択</t>
        </r>
      </text>
    </comment>
    <comment ref="D144" authorId="0" shapeId="0">
      <text>
        <r>
          <rPr>
            <sz val="9"/>
            <color indexed="81"/>
            <rFont val="MS P ゴシック"/>
            <family val="3"/>
            <charset val="128"/>
          </rPr>
          <t>契約区分を選択</t>
        </r>
      </text>
    </comment>
    <comment ref="E144" authorId="0" shapeId="0">
      <text>
        <r>
          <rPr>
            <sz val="9"/>
            <color indexed="81"/>
            <rFont val="MS P ゴシック"/>
            <family val="3"/>
            <charset val="128"/>
          </rPr>
          <t>円単位で入力</t>
        </r>
      </text>
    </comment>
    <comment ref="F144" authorId="0" shapeId="0">
      <text>
        <r>
          <rPr>
            <sz val="9"/>
            <color indexed="81"/>
            <rFont val="MS P ゴシック"/>
            <family val="3"/>
            <charset val="128"/>
          </rPr>
          <t>円単位で入力</t>
        </r>
      </text>
    </comment>
    <comment ref="G144" authorId="0" shapeId="0">
      <text>
        <r>
          <rPr>
            <sz val="9"/>
            <color indexed="81"/>
            <rFont val="MS P ゴシック"/>
            <family val="3"/>
            <charset val="128"/>
          </rPr>
          <t>円単位で入力</t>
        </r>
      </text>
    </comment>
    <comment ref="H144" authorId="0" shapeId="0">
      <text>
        <r>
          <rPr>
            <sz val="9"/>
            <color indexed="81"/>
            <rFont val="MS P ゴシック"/>
            <family val="3"/>
            <charset val="128"/>
          </rPr>
          <t>円単位で入力</t>
        </r>
      </text>
    </comment>
    <comment ref="O144" authorId="0" shapeId="0">
      <text>
        <r>
          <rPr>
            <sz val="9"/>
            <color indexed="81"/>
            <rFont val="MS P ゴシック"/>
            <family val="3"/>
            <charset val="128"/>
          </rPr>
          <t>該当する場合入力（円単位）</t>
        </r>
      </text>
    </comment>
    <comment ref="Q144" authorId="0" shapeId="0">
      <text>
        <r>
          <rPr>
            <sz val="9"/>
            <color indexed="81"/>
            <rFont val="MS P ゴシック"/>
            <family val="3"/>
            <charset val="128"/>
          </rPr>
          <t>油種区分を選択</t>
        </r>
      </text>
    </comment>
    <comment ref="R144" authorId="0" shapeId="0">
      <text>
        <r>
          <rPr>
            <sz val="9"/>
            <color indexed="81"/>
            <rFont val="MS P ゴシック"/>
            <family val="3"/>
            <charset val="128"/>
          </rPr>
          <t>円単位で入力</t>
        </r>
      </text>
    </comment>
    <comment ref="B145" authorId="0" shapeId="0">
      <text>
        <r>
          <rPr>
            <sz val="9"/>
            <color indexed="81"/>
            <rFont val="MS P ゴシック"/>
            <family val="3"/>
            <charset val="128"/>
          </rPr>
          <t>施設名を入力</t>
        </r>
      </text>
    </comment>
    <comment ref="C145" authorId="0" shapeId="0">
      <text>
        <r>
          <rPr>
            <sz val="9"/>
            <color indexed="81"/>
            <rFont val="MS P ゴシック"/>
            <family val="3"/>
            <charset val="128"/>
          </rPr>
          <t>費用区分を選択</t>
        </r>
      </text>
    </comment>
    <comment ref="D145" authorId="0" shapeId="0">
      <text>
        <r>
          <rPr>
            <sz val="9"/>
            <color indexed="81"/>
            <rFont val="MS P ゴシック"/>
            <family val="3"/>
            <charset val="128"/>
          </rPr>
          <t>契約区分を選択</t>
        </r>
      </text>
    </comment>
    <comment ref="E145" authorId="0" shapeId="0">
      <text>
        <r>
          <rPr>
            <sz val="9"/>
            <color indexed="81"/>
            <rFont val="MS P ゴシック"/>
            <family val="3"/>
            <charset val="128"/>
          </rPr>
          <t>円単位で入力</t>
        </r>
      </text>
    </comment>
    <comment ref="F145" authorId="0" shapeId="0">
      <text>
        <r>
          <rPr>
            <sz val="9"/>
            <color indexed="81"/>
            <rFont val="MS P ゴシック"/>
            <family val="3"/>
            <charset val="128"/>
          </rPr>
          <t>円単位で入力</t>
        </r>
      </text>
    </comment>
    <comment ref="G145" authorId="0" shapeId="0">
      <text>
        <r>
          <rPr>
            <sz val="9"/>
            <color indexed="81"/>
            <rFont val="MS P ゴシック"/>
            <family val="3"/>
            <charset val="128"/>
          </rPr>
          <t>円単位で入力</t>
        </r>
      </text>
    </comment>
    <comment ref="H145" authorId="0" shapeId="0">
      <text>
        <r>
          <rPr>
            <sz val="9"/>
            <color indexed="81"/>
            <rFont val="MS P ゴシック"/>
            <family val="3"/>
            <charset val="128"/>
          </rPr>
          <t>円単位で入力</t>
        </r>
      </text>
    </comment>
    <comment ref="O145" authorId="0" shapeId="0">
      <text>
        <r>
          <rPr>
            <sz val="9"/>
            <color indexed="81"/>
            <rFont val="MS P ゴシック"/>
            <family val="3"/>
            <charset val="128"/>
          </rPr>
          <t>該当する場合入力（円単位）</t>
        </r>
      </text>
    </comment>
    <comment ref="Q145" authorId="0" shapeId="0">
      <text>
        <r>
          <rPr>
            <sz val="9"/>
            <color indexed="81"/>
            <rFont val="MS P ゴシック"/>
            <family val="3"/>
            <charset val="128"/>
          </rPr>
          <t>油種区分を選択</t>
        </r>
      </text>
    </comment>
    <comment ref="R145" authorId="0" shapeId="0">
      <text>
        <r>
          <rPr>
            <sz val="9"/>
            <color indexed="81"/>
            <rFont val="MS P ゴシック"/>
            <family val="3"/>
            <charset val="128"/>
          </rPr>
          <t>円単位で入力</t>
        </r>
      </text>
    </comment>
    <comment ref="B146" authorId="0" shapeId="0">
      <text>
        <r>
          <rPr>
            <sz val="9"/>
            <color indexed="81"/>
            <rFont val="MS P ゴシック"/>
            <family val="3"/>
            <charset val="128"/>
          </rPr>
          <t>施設名を入力</t>
        </r>
      </text>
    </comment>
    <comment ref="C146" authorId="0" shapeId="0">
      <text>
        <r>
          <rPr>
            <sz val="9"/>
            <color indexed="81"/>
            <rFont val="MS P ゴシック"/>
            <family val="3"/>
            <charset val="128"/>
          </rPr>
          <t>費用区分を選択</t>
        </r>
      </text>
    </comment>
    <comment ref="D146" authorId="0" shapeId="0">
      <text>
        <r>
          <rPr>
            <sz val="9"/>
            <color indexed="81"/>
            <rFont val="MS P ゴシック"/>
            <family val="3"/>
            <charset val="128"/>
          </rPr>
          <t>契約区分を選択</t>
        </r>
      </text>
    </comment>
    <comment ref="E146" authorId="0" shapeId="0">
      <text>
        <r>
          <rPr>
            <sz val="9"/>
            <color indexed="81"/>
            <rFont val="MS P ゴシック"/>
            <family val="3"/>
            <charset val="128"/>
          </rPr>
          <t>円単位で入力</t>
        </r>
      </text>
    </comment>
    <comment ref="F146" authorId="0" shapeId="0">
      <text>
        <r>
          <rPr>
            <sz val="9"/>
            <color indexed="81"/>
            <rFont val="MS P ゴシック"/>
            <family val="3"/>
            <charset val="128"/>
          </rPr>
          <t>円単位で入力</t>
        </r>
      </text>
    </comment>
    <comment ref="G146" authorId="0" shapeId="0">
      <text>
        <r>
          <rPr>
            <sz val="9"/>
            <color indexed="81"/>
            <rFont val="MS P ゴシック"/>
            <family val="3"/>
            <charset val="128"/>
          </rPr>
          <t>円単位で入力</t>
        </r>
      </text>
    </comment>
    <comment ref="H146" authorId="0" shapeId="0">
      <text>
        <r>
          <rPr>
            <sz val="9"/>
            <color indexed="81"/>
            <rFont val="MS P ゴシック"/>
            <family val="3"/>
            <charset val="128"/>
          </rPr>
          <t>円単位で入力</t>
        </r>
      </text>
    </comment>
    <comment ref="O146" authorId="0" shapeId="0">
      <text>
        <r>
          <rPr>
            <sz val="9"/>
            <color indexed="81"/>
            <rFont val="MS P ゴシック"/>
            <family val="3"/>
            <charset val="128"/>
          </rPr>
          <t>該当する場合入力（円単位）</t>
        </r>
      </text>
    </comment>
    <comment ref="Q146" authorId="0" shapeId="0">
      <text>
        <r>
          <rPr>
            <sz val="9"/>
            <color indexed="81"/>
            <rFont val="MS P ゴシック"/>
            <family val="3"/>
            <charset val="128"/>
          </rPr>
          <t>油種区分を選択</t>
        </r>
      </text>
    </comment>
    <comment ref="R146" authorId="0" shapeId="0">
      <text>
        <r>
          <rPr>
            <sz val="9"/>
            <color indexed="81"/>
            <rFont val="MS P ゴシック"/>
            <family val="3"/>
            <charset val="128"/>
          </rPr>
          <t>円単位で入力</t>
        </r>
      </text>
    </comment>
    <comment ref="B147" authorId="0" shapeId="0">
      <text>
        <r>
          <rPr>
            <sz val="9"/>
            <color indexed="81"/>
            <rFont val="MS P ゴシック"/>
            <family val="3"/>
            <charset val="128"/>
          </rPr>
          <t>施設名を入力</t>
        </r>
      </text>
    </comment>
    <comment ref="C147" authorId="0" shapeId="0">
      <text>
        <r>
          <rPr>
            <sz val="9"/>
            <color indexed="81"/>
            <rFont val="MS P ゴシック"/>
            <family val="3"/>
            <charset val="128"/>
          </rPr>
          <t>費用区分を選択</t>
        </r>
      </text>
    </comment>
    <comment ref="D147" authorId="0" shapeId="0">
      <text>
        <r>
          <rPr>
            <sz val="9"/>
            <color indexed="81"/>
            <rFont val="MS P ゴシック"/>
            <family val="3"/>
            <charset val="128"/>
          </rPr>
          <t>契約区分を選択</t>
        </r>
      </text>
    </comment>
    <comment ref="E147" authorId="0" shapeId="0">
      <text>
        <r>
          <rPr>
            <sz val="9"/>
            <color indexed="81"/>
            <rFont val="MS P ゴシック"/>
            <family val="3"/>
            <charset val="128"/>
          </rPr>
          <t>円単位で入力</t>
        </r>
      </text>
    </comment>
    <comment ref="F147" authorId="0" shapeId="0">
      <text>
        <r>
          <rPr>
            <sz val="9"/>
            <color indexed="81"/>
            <rFont val="MS P ゴシック"/>
            <family val="3"/>
            <charset val="128"/>
          </rPr>
          <t>円単位で入力</t>
        </r>
      </text>
    </comment>
    <comment ref="G147" authorId="0" shapeId="0">
      <text>
        <r>
          <rPr>
            <sz val="9"/>
            <color indexed="81"/>
            <rFont val="MS P ゴシック"/>
            <family val="3"/>
            <charset val="128"/>
          </rPr>
          <t>円単位で入力</t>
        </r>
      </text>
    </comment>
    <comment ref="H147" authorId="0" shapeId="0">
      <text>
        <r>
          <rPr>
            <sz val="9"/>
            <color indexed="81"/>
            <rFont val="MS P ゴシック"/>
            <family val="3"/>
            <charset val="128"/>
          </rPr>
          <t>円単位で入力</t>
        </r>
      </text>
    </comment>
    <comment ref="O147" authorId="0" shapeId="0">
      <text>
        <r>
          <rPr>
            <sz val="9"/>
            <color indexed="81"/>
            <rFont val="MS P ゴシック"/>
            <family val="3"/>
            <charset val="128"/>
          </rPr>
          <t>該当する場合入力（円単位）</t>
        </r>
      </text>
    </comment>
    <comment ref="Q147" authorId="0" shapeId="0">
      <text>
        <r>
          <rPr>
            <sz val="9"/>
            <color indexed="81"/>
            <rFont val="MS P ゴシック"/>
            <family val="3"/>
            <charset val="128"/>
          </rPr>
          <t>油種区分を選択</t>
        </r>
      </text>
    </comment>
    <comment ref="R147" authorId="0" shapeId="0">
      <text>
        <r>
          <rPr>
            <sz val="9"/>
            <color indexed="81"/>
            <rFont val="MS P ゴシック"/>
            <family val="3"/>
            <charset val="128"/>
          </rPr>
          <t>円単位で入力</t>
        </r>
      </text>
    </comment>
    <comment ref="B148" authorId="0" shapeId="0">
      <text>
        <r>
          <rPr>
            <sz val="9"/>
            <color indexed="81"/>
            <rFont val="MS P ゴシック"/>
            <family val="3"/>
            <charset val="128"/>
          </rPr>
          <t>施設名を入力</t>
        </r>
      </text>
    </comment>
    <comment ref="C148" authorId="0" shapeId="0">
      <text>
        <r>
          <rPr>
            <sz val="9"/>
            <color indexed="81"/>
            <rFont val="MS P ゴシック"/>
            <family val="3"/>
            <charset val="128"/>
          </rPr>
          <t>費用区分を選択</t>
        </r>
      </text>
    </comment>
    <comment ref="D148" authorId="0" shapeId="0">
      <text>
        <r>
          <rPr>
            <sz val="9"/>
            <color indexed="81"/>
            <rFont val="MS P ゴシック"/>
            <family val="3"/>
            <charset val="128"/>
          </rPr>
          <t>契約区分を選択</t>
        </r>
      </text>
    </comment>
    <comment ref="E148" authorId="0" shapeId="0">
      <text>
        <r>
          <rPr>
            <sz val="9"/>
            <color indexed="81"/>
            <rFont val="MS P ゴシック"/>
            <family val="3"/>
            <charset val="128"/>
          </rPr>
          <t>円単位で入力</t>
        </r>
      </text>
    </comment>
    <comment ref="F148" authorId="0" shapeId="0">
      <text>
        <r>
          <rPr>
            <sz val="9"/>
            <color indexed="81"/>
            <rFont val="MS P ゴシック"/>
            <family val="3"/>
            <charset val="128"/>
          </rPr>
          <t>円単位で入力</t>
        </r>
      </text>
    </comment>
    <comment ref="G148" authorId="0" shapeId="0">
      <text>
        <r>
          <rPr>
            <sz val="9"/>
            <color indexed="81"/>
            <rFont val="MS P ゴシック"/>
            <family val="3"/>
            <charset val="128"/>
          </rPr>
          <t>円単位で入力</t>
        </r>
      </text>
    </comment>
    <comment ref="H148" authorId="0" shapeId="0">
      <text>
        <r>
          <rPr>
            <sz val="9"/>
            <color indexed="81"/>
            <rFont val="MS P ゴシック"/>
            <family val="3"/>
            <charset val="128"/>
          </rPr>
          <t>円単位で入力</t>
        </r>
      </text>
    </comment>
    <comment ref="O148" authorId="0" shapeId="0">
      <text>
        <r>
          <rPr>
            <sz val="9"/>
            <color indexed="81"/>
            <rFont val="MS P ゴシック"/>
            <family val="3"/>
            <charset val="128"/>
          </rPr>
          <t>該当する場合入力（円単位）</t>
        </r>
      </text>
    </comment>
    <comment ref="Q148" authorId="0" shapeId="0">
      <text>
        <r>
          <rPr>
            <sz val="9"/>
            <color indexed="81"/>
            <rFont val="MS P ゴシック"/>
            <family val="3"/>
            <charset val="128"/>
          </rPr>
          <t>油種区分を選択</t>
        </r>
      </text>
    </comment>
    <comment ref="R148" authorId="0" shapeId="0">
      <text>
        <r>
          <rPr>
            <sz val="9"/>
            <color indexed="81"/>
            <rFont val="MS P ゴシック"/>
            <family val="3"/>
            <charset val="128"/>
          </rPr>
          <t>円単位で入力</t>
        </r>
      </text>
    </comment>
    <comment ref="B149" authorId="0" shapeId="0">
      <text>
        <r>
          <rPr>
            <sz val="9"/>
            <color indexed="81"/>
            <rFont val="MS P ゴシック"/>
            <family val="3"/>
            <charset val="128"/>
          </rPr>
          <t>施設名を入力</t>
        </r>
      </text>
    </comment>
    <comment ref="C149" authorId="0" shapeId="0">
      <text>
        <r>
          <rPr>
            <sz val="9"/>
            <color indexed="81"/>
            <rFont val="MS P ゴシック"/>
            <family val="3"/>
            <charset val="128"/>
          </rPr>
          <t>費用区分を選択</t>
        </r>
      </text>
    </comment>
    <comment ref="D149" authorId="0" shapeId="0">
      <text>
        <r>
          <rPr>
            <sz val="9"/>
            <color indexed="81"/>
            <rFont val="MS P ゴシック"/>
            <family val="3"/>
            <charset val="128"/>
          </rPr>
          <t>契約区分を選択</t>
        </r>
      </text>
    </comment>
    <comment ref="E149" authorId="0" shapeId="0">
      <text>
        <r>
          <rPr>
            <sz val="9"/>
            <color indexed="81"/>
            <rFont val="MS P ゴシック"/>
            <family val="3"/>
            <charset val="128"/>
          </rPr>
          <t>円単位で入力</t>
        </r>
      </text>
    </comment>
    <comment ref="F149" authorId="0" shapeId="0">
      <text>
        <r>
          <rPr>
            <sz val="9"/>
            <color indexed="81"/>
            <rFont val="MS P ゴシック"/>
            <family val="3"/>
            <charset val="128"/>
          </rPr>
          <t>円単位で入力</t>
        </r>
      </text>
    </comment>
    <comment ref="G149" authorId="0" shapeId="0">
      <text>
        <r>
          <rPr>
            <sz val="9"/>
            <color indexed="81"/>
            <rFont val="MS P ゴシック"/>
            <family val="3"/>
            <charset val="128"/>
          </rPr>
          <t>円単位で入力</t>
        </r>
      </text>
    </comment>
    <comment ref="H149" authorId="0" shapeId="0">
      <text>
        <r>
          <rPr>
            <sz val="9"/>
            <color indexed="81"/>
            <rFont val="MS P ゴシック"/>
            <family val="3"/>
            <charset val="128"/>
          </rPr>
          <t>円単位で入力</t>
        </r>
      </text>
    </comment>
    <comment ref="O149" authorId="0" shapeId="0">
      <text>
        <r>
          <rPr>
            <sz val="9"/>
            <color indexed="81"/>
            <rFont val="MS P ゴシック"/>
            <family val="3"/>
            <charset val="128"/>
          </rPr>
          <t>該当する場合入力（円単位）</t>
        </r>
      </text>
    </comment>
    <comment ref="Q149" authorId="0" shapeId="0">
      <text>
        <r>
          <rPr>
            <sz val="9"/>
            <color indexed="81"/>
            <rFont val="MS P ゴシック"/>
            <family val="3"/>
            <charset val="128"/>
          </rPr>
          <t>油種区分を選択</t>
        </r>
      </text>
    </comment>
    <comment ref="R149" authorId="0" shapeId="0">
      <text>
        <r>
          <rPr>
            <sz val="9"/>
            <color indexed="81"/>
            <rFont val="MS P ゴシック"/>
            <family val="3"/>
            <charset val="128"/>
          </rPr>
          <t>円単位で入力</t>
        </r>
      </text>
    </comment>
    <comment ref="B150" authorId="0" shapeId="0">
      <text>
        <r>
          <rPr>
            <sz val="9"/>
            <color indexed="81"/>
            <rFont val="MS P ゴシック"/>
            <family val="3"/>
            <charset val="128"/>
          </rPr>
          <t>施設名を入力</t>
        </r>
      </text>
    </comment>
    <comment ref="C150" authorId="0" shapeId="0">
      <text>
        <r>
          <rPr>
            <sz val="9"/>
            <color indexed="81"/>
            <rFont val="MS P ゴシック"/>
            <family val="3"/>
            <charset val="128"/>
          </rPr>
          <t>費用区分を選択</t>
        </r>
      </text>
    </comment>
    <comment ref="D150" authorId="0" shapeId="0">
      <text>
        <r>
          <rPr>
            <sz val="9"/>
            <color indexed="81"/>
            <rFont val="MS P ゴシック"/>
            <family val="3"/>
            <charset val="128"/>
          </rPr>
          <t>契約区分を選択</t>
        </r>
      </text>
    </comment>
    <comment ref="E150" authorId="0" shapeId="0">
      <text>
        <r>
          <rPr>
            <sz val="9"/>
            <color indexed="81"/>
            <rFont val="MS P ゴシック"/>
            <family val="3"/>
            <charset val="128"/>
          </rPr>
          <t>円単位で入力</t>
        </r>
      </text>
    </comment>
    <comment ref="F150" authorId="0" shapeId="0">
      <text>
        <r>
          <rPr>
            <sz val="9"/>
            <color indexed="81"/>
            <rFont val="MS P ゴシック"/>
            <family val="3"/>
            <charset val="128"/>
          </rPr>
          <t>円単位で入力</t>
        </r>
      </text>
    </comment>
    <comment ref="G150" authorId="0" shapeId="0">
      <text>
        <r>
          <rPr>
            <sz val="9"/>
            <color indexed="81"/>
            <rFont val="MS P ゴシック"/>
            <family val="3"/>
            <charset val="128"/>
          </rPr>
          <t>円単位で入力</t>
        </r>
      </text>
    </comment>
    <comment ref="H150" authorId="0" shapeId="0">
      <text>
        <r>
          <rPr>
            <sz val="9"/>
            <color indexed="81"/>
            <rFont val="MS P ゴシック"/>
            <family val="3"/>
            <charset val="128"/>
          </rPr>
          <t>円単位で入力</t>
        </r>
      </text>
    </comment>
    <comment ref="O150" authorId="0" shapeId="0">
      <text>
        <r>
          <rPr>
            <sz val="9"/>
            <color indexed="81"/>
            <rFont val="MS P ゴシック"/>
            <family val="3"/>
            <charset val="128"/>
          </rPr>
          <t>該当する場合入力（円単位）</t>
        </r>
      </text>
    </comment>
    <comment ref="Q150" authorId="0" shapeId="0">
      <text>
        <r>
          <rPr>
            <sz val="9"/>
            <color indexed="81"/>
            <rFont val="MS P ゴシック"/>
            <family val="3"/>
            <charset val="128"/>
          </rPr>
          <t>油種区分を選択</t>
        </r>
      </text>
    </comment>
    <comment ref="R150" authorId="0" shapeId="0">
      <text>
        <r>
          <rPr>
            <sz val="9"/>
            <color indexed="81"/>
            <rFont val="MS P ゴシック"/>
            <family val="3"/>
            <charset val="128"/>
          </rPr>
          <t>円単位で入力</t>
        </r>
      </text>
    </comment>
    <comment ref="B151" authorId="0" shapeId="0">
      <text>
        <r>
          <rPr>
            <sz val="9"/>
            <color indexed="81"/>
            <rFont val="MS P ゴシック"/>
            <family val="3"/>
            <charset val="128"/>
          </rPr>
          <t>施設名を入力</t>
        </r>
      </text>
    </comment>
    <comment ref="C151" authorId="0" shapeId="0">
      <text>
        <r>
          <rPr>
            <sz val="9"/>
            <color indexed="81"/>
            <rFont val="MS P ゴシック"/>
            <family val="3"/>
            <charset val="128"/>
          </rPr>
          <t>費用区分を選択</t>
        </r>
      </text>
    </comment>
    <comment ref="D151" authorId="0" shapeId="0">
      <text>
        <r>
          <rPr>
            <sz val="9"/>
            <color indexed="81"/>
            <rFont val="MS P ゴシック"/>
            <family val="3"/>
            <charset val="128"/>
          </rPr>
          <t>契約区分を選択</t>
        </r>
      </text>
    </comment>
    <comment ref="E151" authorId="0" shapeId="0">
      <text>
        <r>
          <rPr>
            <sz val="9"/>
            <color indexed="81"/>
            <rFont val="MS P ゴシック"/>
            <family val="3"/>
            <charset val="128"/>
          </rPr>
          <t>円単位で入力</t>
        </r>
      </text>
    </comment>
    <comment ref="F151" authorId="0" shapeId="0">
      <text>
        <r>
          <rPr>
            <sz val="9"/>
            <color indexed="81"/>
            <rFont val="MS P ゴシック"/>
            <family val="3"/>
            <charset val="128"/>
          </rPr>
          <t>円単位で入力</t>
        </r>
      </text>
    </comment>
    <comment ref="G151" authorId="0" shapeId="0">
      <text>
        <r>
          <rPr>
            <sz val="9"/>
            <color indexed="81"/>
            <rFont val="MS P ゴシック"/>
            <family val="3"/>
            <charset val="128"/>
          </rPr>
          <t>円単位で入力</t>
        </r>
      </text>
    </comment>
    <comment ref="H151" authorId="0" shapeId="0">
      <text>
        <r>
          <rPr>
            <sz val="9"/>
            <color indexed="81"/>
            <rFont val="MS P ゴシック"/>
            <family val="3"/>
            <charset val="128"/>
          </rPr>
          <t>円単位で入力</t>
        </r>
      </text>
    </comment>
    <comment ref="O151" authorId="0" shapeId="0">
      <text>
        <r>
          <rPr>
            <sz val="9"/>
            <color indexed="81"/>
            <rFont val="MS P ゴシック"/>
            <family val="3"/>
            <charset val="128"/>
          </rPr>
          <t>該当する場合入力（円単位）</t>
        </r>
      </text>
    </comment>
    <comment ref="Q151" authorId="0" shapeId="0">
      <text>
        <r>
          <rPr>
            <sz val="9"/>
            <color indexed="81"/>
            <rFont val="MS P ゴシック"/>
            <family val="3"/>
            <charset val="128"/>
          </rPr>
          <t>油種区分を選択</t>
        </r>
      </text>
    </comment>
    <comment ref="R151" authorId="0" shapeId="0">
      <text>
        <r>
          <rPr>
            <sz val="9"/>
            <color indexed="81"/>
            <rFont val="MS P ゴシック"/>
            <family val="3"/>
            <charset val="128"/>
          </rPr>
          <t>円単位で入力</t>
        </r>
      </text>
    </comment>
    <comment ref="B152" authorId="0" shapeId="0">
      <text>
        <r>
          <rPr>
            <sz val="9"/>
            <color indexed="81"/>
            <rFont val="MS P ゴシック"/>
            <family val="3"/>
            <charset val="128"/>
          </rPr>
          <t>施設名を入力</t>
        </r>
      </text>
    </comment>
    <comment ref="C152" authorId="0" shapeId="0">
      <text>
        <r>
          <rPr>
            <sz val="9"/>
            <color indexed="81"/>
            <rFont val="MS P ゴシック"/>
            <family val="3"/>
            <charset val="128"/>
          </rPr>
          <t>費用区分を選択</t>
        </r>
      </text>
    </comment>
    <comment ref="D152" authorId="0" shapeId="0">
      <text>
        <r>
          <rPr>
            <sz val="9"/>
            <color indexed="81"/>
            <rFont val="MS P ゴシック"/>
            <family val="3"/>
            <charset val="128"/>
          </rPr>
          <t>契約区分を選択</t>
        </r>
      </text>
    </comment>
    <comment ref="E152" authorId="0" shapeId="0">
      <text>
        <r>
          <rPr>
            <sz val="9"/>
            <color indexed="81"/>
            <rFont val="MS P ゴシック"/>
            <family val="3"/>
            <charset val="128"/>
          </rPr>
          <t>円単位で入力</t>
        </r>
      </text>
    </comment>
    <comment ref="F152" authorId="0" shapeId="0">
      <text>
        <r>
          <rPr>
            <sz val="9"/>
            <color indexed="81"/>
            <rFont val="MS P ゴシック"/>
            <family val="3"/>
            <charset val="128"/>
          </rPr>
          <t>円単位で入力</t>
        </r>
      </text>
    </comment>
    <comment ref="G152" authorId="0" shapeId="0">
      <text>
        <r>
          <rPr>
            <sz val="9"/>
            <color indexed="81"/>
            <rFont val="MS P ゴシック"/>
            <family val="3"/>
            <charset val="128"/>
          </rPr>
          <t>円単位で入力</t>
        </r>
      </text>
    </comment>
    <comment ref="H152" authorId="0" shapeId="0">
      <text>
        <r>
          <rPr>
            <sz val="9"/>
            <color indexed="81"/>
            <rFont val="MS P ゴシック"/>
            <family val="3"/>
            <charset val="128"/>
          </rPr>
          <t>円単位で入力</t>
        </r>
      </text>
    </comment>
    <comment ref="O152" authorId="0" shapeId="0">
      <text>
        <r>
          <rPr>
            <sz val="9"/>
            <color indexed="81"/>
            <rFont val="MS P ゴシック"/>
            <family val="3"/>
            <charset val="128"/>
          </rPr>
          <t>該当する場合入力（円単位）</t>
        </r>
      </text>
    </comment>
    <comment ref="Q152" authorId="0" shapeId="0">
      <text>
        <r>
          <rPr>
            <sz val="9"/>
            <color indexed="81"/>
            <rFont val="MS P ゴシック"/>
            <family val="3"/>
            <charset val="128"/>
          </rPr>
          <t>油種区分を選択</t>
        </r>
      </text>
    </comment>
    <comment ref="R152" authorId="0" shapeId="0">
      <text>
        <r>
          <rPr>
            <sz val="9"/>
            <color indexed="81"/>
            <rFont val="MS P ゴシック"/>
            <family val="3"/>
            <charset val="128"/>
          </rPr>
          <t>円単位で入力</t>
        </r>
      </text>
    </comment>
    <comment ref="B153" authorId="0" shapeId="0">
      <text>
        <r>
          <rPr>
            <sz val="9"/>
            <color indexed="81"/>
            <rFont val="MS P ゴシック"/>
            <family val="3"/>
            <charset val="128"/>
          </rPr>
          <t>施設名を入力</t>
        </r>
      </text>
    </comment>
    <comment ref="C153" authorId="0" shapeId="0">
      <text>
        <r>
          <rPr>
            <sz val="9"/>
            <color indexed="81"/>
            <rFont val="MS P ゴシック"/>
            <family val="3"/>
            <charset val="128"/>
          </rPr>
          <t>費用区分を選択</t>
        </r>
      </text>
    </comment>
    <comment ref="D153" authorId="0" shapeId="0">
      <text>
        <r>
          <rPr>
            <sz val="9"/>
            <color indexed="81"/>
            <rFont val="MS P ゴシック"/>
            <family val="3"/>
            <charset val="128"/>
          </rPr>
          <t>契約区分を選択</t>
        </r>
      </text>
    </comment>
    <comment ref="E153" authorId="0" shapeId="0">
      <text>
        <r>
          <rPr>
            <sz val="9"/>
            <color indexed="81"/>
            <rFont val="MS P ゴシック"/>
            <family val="3"/>
            <charset val="128"/>
          </rPr>
          <t>円単位で入力</t>
        </r>
      </text>
    </comment>
    <comment ref="F153" authorId="0" shapeId="0">
      <text>
        <r>
          <rPr>
            <sz val="9"/>
            <color indexed="81"/>
            <rFont val="MS P ゴシック"/>
            <family val="3"/>
            <charset val="128"/>
          </rPr>
          <t>円単位で入力</t>
        </r>
      </text>
    </comment>
    <comment ref="G153" authorId="0" shapeId="0">
      <text>
        <r>
          <rPr>
            <sz val="9"/>
            <color indexed="81"/>
            <rFont val="MS P ゴシック"/>
            <family val="3"/>
            <charset val="128"/>
          </rPr>
          <t>円単位で入力</t>
        </r>
      </text>
    </comment>
    <comment ref="H153" authorId="0" shapeId="0">
      <text>
        <r>
          <rPr>
            <sz val="9"/>
            <color indexed="81"/>
            <rFont val="MS P ゴシック"/>
            <family val="3"/>
            <charset val="128"/>
          </rPr>
          <t>円単位で入力</t>
        </r>
      </text>
    </comment>
    <comment ref="O153" authorId="0" shapeId="0">
      <text>
        <r>
          <rPr>
            <sz val="9"/>
            <color indexed="81"/>
            <rFont val="MS P ゴシック"/>
            <family val="3"/>
            <charset val="128"/>
          </rPr>
          <t>該当する場合入力（円単位）</t>
        </r>
      </text>
    </comment>
    <comment ref="Q153" authorId="0" shapeId="0">
      <text>
        <r>
          <rPr>
            <sz val="9"/>
            <color indexed="81"/>
            <rFont val="MS P ゴシック"/>
            <family val="3"/>
            <charset val="128"/>
          </rPr>
          <t>油種区分を選択</t>
        </r>
      </text>
    </comment>
    <comment ref="R153" authorId="0" shapeId="0">
      <text>
        <r>
          <rPr>
            <sz val="9"/>
            <color indexed="81"/>
            <rFont val="MS P ゴシック"/>
            <family val="3"/>
            <charset val="128"/>
          </rPr>
          <t>円単位で入力</t>
        </r>
      </text>
    </comment>
    <comment ref="B154" authorId="0" shapeId="0">
      <text>
        <r>
          <rPr>
            <sz val="9"/>
            <color indexed="81"/>
            <rFont val="MS P ゴシック"/>
            <family val="3"/>
            <charset val="128"/>
          </rPr>
          <t>施設名を入力</t>
        </r>
      </text>
    </comment>
    <comment ref="C154" authorId="0" shapeId="0">
      <text>
        <r>
          <rPr>
            <sz val="9"/>
            <color indexed="81"/>
            <rFont val="MS P ゴシック"/>
            <family val="3"/>
            <charset val="128"/>
          </rPr>
          <t>費用区分を選択</t>
        </r>
      </text>
    </comment>
    <comment ref="D154" authorId="0" shapeId="0">
      <text>
        <r>
          <rPr>
            <sz val="9"/>
            <color indexed="81"/>
            <rFont val="MS P ゴシック"/>
            <family val="3"/>
            <charset val="128"/>
          </rPr>
          <t>契約区分を選択</t>
        </r>
      </text>
    </comment>
    <comment ref="E154" authorId="0" shapeId="0">
      <text>
        <r>
          <rPr>
            <sz val="9"/>
            <color indexed="81"/>
            <rFont val="MS P ゴシック"/>
            <family val="3"/>
            <charset val="128"/>
          </rPr>
          <t>円単位で入力</t>
        </r>
      </text>
    </comment>
    <comment ref="F154" authorId="0" shapeId="0">
      <text>
        <r>
          <rPr>
            <sz val="9"/>
            <color indexed="81"/>
            <rFont val="MS P ゴシック"/>
            <family val="3"/>
            <charset val="128"/>
          </rPr>
          <t>円単位で入力</t>
        </r>
      </text>
    </comment>
    <comment ref="G154" authorId="0" shapeId="0">
      <text>
        <r>
          <rPr>
            <sz val="9"/>
            <color indexed="81"/>
            <rFont val="MS P ゴシック"/>
            <family val="3"/>
            <charset val="128"/>
          </rPr>
          <t>円単位で入力</t>
        </r>
      </text>
    </comment>
    <comment ref="H154" authorId="0" shapeId="0">
      <text>
        <r>
          <rPr>
            <sz val="9"/>
            <color indexed="81"/>
            <rFont val="MS P ゴシック"/>
            <family val="3"/>
            <charset val="128"/>
          </rPr>
          <t>円単位で入力</t>
        </r>
      </text>
    </comment>
    <comment ref="O154" authorId="0" shapeId="0">
      <text>
        <r>
          <rPr>
            <sz val="9"/>
            <color indexed="81"/>
            <rFont val="MS P ゴシック"/>
            <family val="3"/>
            <charset val="128"/>
          </rPr>
          <t>該当する場合入力（円単位）</t>
        </r>
      </text>
    </comment>
    <comment ref="Q154" authorId="0" shapeId="0">
      <text>
        <r>
          <rPr>
            <sz val="9"/>
            <color indexed="81"/>
            <rFont val="MS P ゴシック"/>
            <family val="3"/>
            <charset val="128"/>
          </rPr>
          <t>油種区分を選択</t>
        </r>
      </text>
    </comment>
    <comment ref="R154" authorId="0" shapeId="0">
      <text>
        <r>
          <rPr>
            <sz val="9"/>
            <color indexed="81"/>
            <rFont val="MS P ゴシック"/>
            <family val="3"/>
            <charset val="128"/>
          </rPr>
          <t>円単位で入力</t>
        </r>
      </text>
    </comment>
    <comment ref="B155" authorId="0" shapeId="0">
      <text>
        <r>
          <rPr>
            <sz val="9"/>
            <color indexed="81"/>
            <rFont val="MS P ゴシック"/>
            <family val="3"/>
            <charset val="128"/>
          </rPr>
          <t>施設名を入力</t>
        </r>
      </text>
    </comment>
    <comment ref="C155" authorId="0" shapeId="0">
      <text>
        <r>
          <rPr>
            <sz val="9"/>
            <color indexed="81"/>
            <rFont val="MS P ゴシック"/>
            <family val="3"/>
            <charset val="128"/>
          </rPr>
          <t>費用区分を選択</t>
        </r>
      </text>
    </comment>
    <comment ref="D155" authorId="0" shapeId="0">
      <text>
        <r>
          <rPr>
            <sz val="9"/>
            <color indexed="81"/>
            <rFont val="MS P ゴシック"/>
            <family val="3"/>
            <charset val="128"/>
          </rPr>
          <t>契約区分を選択</t>
        </r>
      </text>
    </comment>
    <comment ref="E155" authorId="0" shapeId="0">
      <text>
        <r>
          <rPr>
            <sz val="9"/>
            <color indexed="81"/>
            <rFont val="MS P ゴシック"/>
            <family val="3"/>
            <charset val="128"/>
          </rPr>
          <t>円単位で入力</t>
        </r>
      </text>
    </comment>
    <comment ref="F155" authorId="0" shapeId="0">
      <text>
        <r>
          <rPr>
            <sz val="9"/>
            <color indexed="81"/>
            <rFont val="MS P ゴシック"/>
            <family val="3"/>
            <charset val="128"/>
          </rPr>
          <t>円単位で入力</t>
        </r>
      </text>
    </comment>
    <comment ref="G155" authorId="0" shapeId="0">
      <text>
        <r>
          <rPr>
            <sz val="9"/>
            <color indexed="81"/>
            <rFont val="MS P ゴシック"/>
            <family val="3"/>
            <charset val="128"/>
          </rPr>
          <t>円単位で入力</t>
        </r>
      </text>
    </comment>
    <comment ref="H155" authorId="0" shapeId="0">
      <text>
        <r>
          <rPr>
            <sz val="9"/>
            <color indexed="81"/>
            <rFont val="MS P ゴシック"/>
            <family val="3"/>
            <charset val="128"/>
          </rPr>
          <t>円単位で入力</t>
        </r>
      </text>
    </comment>
    <comment ref="O155" authorId="0" shapeId="0">
      <text>
        <r>
          <rPr>
            <sz val="9"/>
            <color indexed="81"/>
            <rFont val="MS P ゴシック"/>
            <family val="3"/>
            <charset val="128"/>
          </rPr>
          <t>該当する場合入力（円単位）</t>
        </r>
      </text>
    </comment>
    <comment ref="Q155" authorId="0" shapeId="0">
      <text>
        <r>
          <rPr>
            <sz val="9"/>
            <color indexed="81"/>
            <rFont val="MS P ゴシック"/>
            <family val="3"/>
            <charset val="128"/>
          </rPr>
          <t>油種区分を選択</t>
        </r>
      </text>
    </comment>
    <comment ref="R155" authorId="0" shapeId="0">
      <text>
        <r>
          <rPr>
            <sz val="9"/>
            <color indexed="81"/>
            <rFont val="MS P ゴシック"/>
            <family val="3"/>
            <charset val="128"/>
          </rPr>
          <t>円単位で入力</t>
        </r>
      </text>
    </comment>
    <comment ref="B156" authorId="0" shapeId="0">
      <text>
        <r>
          <rPr>
            <sz val="9"/>
            <color indexed="81"/>
            <rFont val="MS P ゴシック"/>
            <family val="3"/>
            <charset val="128"/>
          </rPr>
          <t>施設名を入力</t>
        </r>
      </text>
    </comment>
    <comment ref="C156" authorId="0" shapeId="0">
      <text>
        <r>
          <rPr>
            <sz val="9"/>
            <color indexed="81"/>
            <rFont val="MS P ゴシック"/>
            <family val="3"/>
            <charset val="128"/>
          </rPr>
          <t>費用区分を選択</t>
        </r>
      </text>
    </comment>
    <comment ref="D156" authorId="0" shapeId="0">
      <text>
        <r>
          <rPr>
            <sz val="9"/>
            <color indexed="81"/>
            <rFont val="MS P ゴシック"/>
            <family val="3"/>
            <charset val="128"/>
          </rPr>
          <t>契約区分を選択</t>
        </r>
      </text>
    </comment>
    <comment ref="E156" authorId="0" shapeId="0">
      <text>
        <r>
          <rPr>
            <sz val="9"/>
            <color indexed="81"/>
            <rFont val="MS P ゴシック"/>
            <family val="3"/>
            <charset val="128"/>
          </rPr>
          <t>円単位で入力</t>
        </r>
      </text>
    </comment>
    <comment ref="F156" authorId="0" shapeId="0">
      <text>
        <r>
          <rPr>
            <sz val="9"/>
            <color indexed="81"/>
            <rFont val="MS P ゴシック"/>
            <family val="3"/>
            <charset val="128"/>
          </rPr>
          <t>円単位で入力</t>
        </r>
      </text>
    </comment>
    <comment ref="G156" authorId="0" shapeId="0">
      <text>
        <r>
          <rPr>
            <sz val="9"/>
            <color indexed="81"/>
            <rFont val="MS P ゴシック"/>
            <family val="3"/>
            <charset val="128"/>
          </rPr>
          <t>円単位で入力</t>
        </r>
      </text>
    </comment>
    <comment ref="H156" authorId="0" shapeId="0">
      <text>
        <r>
          <rPr>
            <sz val="9"/>
            <color indexed="81"/>
            <rFont val="MS P ゴシック"/>
            <family val="3"/>
            <charset val="128"/>
          </rPr>
          <t>円単位で入力</t>
        </r>
      </text>
    </comment>
    <comment ref="O156" authorId="0" shapeId="0">
      <text>
        <r>
          <rPr>
            <sz val="9"/>
            <color indexed="81"/>
            <rFont val="MS P ゴシック"/>
            <family val="3"/>
            <charset val="128"/>
          </rPr>
          <t>該当する場合入力（円単位）</t>
        </r>
      </text>
    </comment>
    <comment ref="Q156" authorId="0" shapeId="0">
      <text>
        <r>
          <rPr>
            <sz val="9"/>
            <color indexed="81"/>
            <rFont val="MS P ゴシック"/>
            <family val="3"/>
            <charset val="128"/>
          </rPr>
          <t>油種区分を選択</t>
        </r>
      </text>
    </comment>
    <comment ref="R156" authorId="0" shapeId="0">
      <text>
        <r>
          <rPr>
            <sz val="9"/>
            <color indexed="81"/>
            <rFont val="MS P ゴシック"/>
            <family val="3"/>
            <charset val="128"/>
          </rPr>
          <t>円単位で入力</t>
        </r>
      </text>
    </comment>
    <comment ref="B157" authorId="0" shapeId="0">
      <text>
        <r>
          <rPr>
            <sz val="9"/>
            <color indexed="81"/>
            <rFont val="MS P ゴシック"/>
            <family val="3"/>
            <charset val="128"/>
          </rPr>
          <t>施設名を入力</t>
        </r>
      </text>
    </comment>
    <comment ref="C157" authorId="0" shapeId="0">
      <text>
        <r>
          <rPr>
            <sz val="9"/>
            <color indexed="81"/>
            <rFont val="MS P ゴシック"/>
            <family val="3"/>
            <charset val="128"/>
          </rPr>
          <t>費用区分を選択</t>
        </r>
      </text>
    </comment>
    <comment ref="D157" authorId="0" shapeId="0">
      <text>
        <r>
          <rPr>
            <sz val="9"/>
            <color indexed="81"/>
            <rFont val="MS P ゴシック"/>
            <family val="3"/>
            <charset val="128"/>
          </rPr>
          <t>契約区分を選択</t>
        </r>
      </text>
    </comment>
    <comment ref="E157" authorId="0" shapeId="0">
      <text>
        <r>
          <rPr>
            <sz val="9"/>
            <color indexed="81"/>
            <rFont val="MS P ゴシック"/>
            <family val="3"/>
            <charset val="128"/>
          </rPr>
          <t>円単位で入力</t>
        </r>
      </text>
    </comment>
    <comment ref="F157" authorId="0" shapeId="0">
      <text>
        <r>
          <rPr>
            <sz val="9"/>
            <color indexed="81"/>
            <rFont val="MS P ゴシック"/>
            <family val="3"/>
            <charset val="128"/>
          </rPr>
          <t>円単位で入力</t>
        </r>
      </text>
    </comment>
    <comment ref="G157" authorId="0" shapeId="0">
      <text>
        <r>
          <rPr>
            <sz val="9"/>
            <color indexed="81"/>
            <rFont val="MS P ゴシック"/>
            <family val="3"/>
            <charset val="128"/>
          </rPr>
          <t>円単位で入力</t>
        </r>
      </text>
    </comment>
    <comment ref="H157" authorId="0" shapeId="0">
      <text>
        <r>
          <rPr>
            <sz val="9"/>
            <color indexed="81"/>
            <rFont val="MS P ゴシック"/>
            <family val="3"/>
            <charset val="128"/>
          </rPr>
          <t>円単位で入力</t>
        </r>
      </text>
    </comment>
    <comment ref="O157" authorId="0" shapeId="0">
      <text>
        <r>
          <rPr>
            <sz val="9"/>
            <color indexed="81"/>
            <rFont val="MS P ゴシック"/>
            <family val="3"/>
            <charset val="128"/>
          </rPr>
          <t>該当する場合入力（円単位）</t>
        </r>
      </text>
    </comment>
    <comment ref="Q157" authorId="0" shapeId="0">
      <text>
        <r>
          <rPr>
            <sz val="9"/>
            <color indexed="81"/>
            <rFont val="MS P ゴシック"/>
            <family val="3"/>
            <charset val="128"/>
          </rPr>
          <t>油種区分を選択</t>
        </r>
      </text>
    </comment>
    <comment ref="R157" authorId="0" shapeId="0">
      <text>
        <r>
          <rPr>
            <sz val="9"/>
            <color indexed="81"/>
            <rFont val="MS P ゴシック"/>
            <family val="3"/>
            <charset val="128"/>
          </rPr>
          <t>円単位で入力</t>
        </r>
      </text>
    </comment>
    <comment ref="B158" authorId="0" shapeId="0">
      <text>
        <r>
          <rPr>
            <sz val="9"/>
            <color indexed="81"/>
            <rFont val="MS P ゴシック"/>
            <family val="3"/>
            <charset val="128"/>
          </rPr>
          <t>施設名を入力</t>
        </r>
      </text>
    </comment>
    <comment ref="C158" authorId="0" shapeId="0">
      <text>
        <r>
          <rPr>
            <sz val="9"/>
            <color indexed="81"/>
            <rFont val="MS P ゴシック"/>
            <family val="3"/>
            <charset val="128"/>
          </rPr>
          <t>費用区分を選択</t>
        </r>
      </text>
    </comment>
    <comment ref="D158" authorId="0" shapeId="0">
      <text>
        <r>
          <rPr>
            <sz val="9"/>
            <color indexed="81"/>
            <rFont val="MS P ゴシック"/>
            <family val="3"/>
            <charset val="128"/>
          </rPr>
          <t>契約区分を選択</t>
        </r>
      </text>
    </comment>
    <comment ref="E158" authorId="0" shapeId="0">
      <text>
        <r>
          <rPr>
            <sz val="9"/>
            <color indexed="81"/>
            <rFont val="MS P ゴシック"/>
            <family val="3"/>
            <charset val="128"/>
          </rPr>
          <t>円単位で入力</t>
        </r>
      </text>
    </comment>
    <comment ref="F158" authorId="0" shapeId="0">
      <text>
        <r>
          <rPr>
            <sz val="9"/>
            <color indexed="81"/>
            <rFont val="MS P ゴシック"/>
            <family val="3"/>
            <charset val="128"/>
          </rPr>
          <t>円単位で入力</t>
        </r>
      </text>
    </comment>
    <comment ref="G158" authorId="0" shapeId="0">
      <text>
        <r>
          <rPr>
            <sz val="9"/>
            <color indexed="81"/>
            <rFont val="MS P ゴシック"/>
            <family val="3"/>
            <charset val="128"/>
          </rPr>
          <t>円単位で入力</t>
        </r>
      </text>
    </comment>
    <comment ref="H158" authorId="0" shapeId="0">
      <text>
        <r>
          <rPr>
            <sz val="9"/>
            <color indexed="81"/>
            <rFont val="MS P ゴシック"/>
            <family val="3"/>
            <charset val="128"/>
          </rPr>
          <t>円単位で入力</t>
        </r>
      </text>
    </comment>
    <comment ref="O158" authorId="0" shapeId="0">
      <text>
        <r>
          <rPr>
            <sz val="9"/>
            <color indexed="81"/>
            <rFont val="MS P ゴシック"/>
            <family val="3"/>
            <charset val="128"/>
          </rPr>
          <t>該当する場合入力（円単位）</t>
        </r>
      </text>
    </comment>
    <comment ref="Q158" authorId="0" shapeId="0">
      <text>
        <r>
          <rPr>
            <sz val="9"/>
            <color indexed="81"/>
            <rFont val="MS P ゴシック"/>
            <family val="3"/>
            <charset val="128"/>
          </rPr>
          <t>油種区分を選択</t>
        </r>
      </text>
    </comment>
    <comment ref="R158" authorId="0" shapeId="0">
      <text>
        <r>
          <rPr>
            <sz val="9"/>
            <color indexed="81"/>
            <rFont val="MS P ゴシック"/>
            <family val="3"/>
            <charset val="128"/>
          </rPr>
          <t>円単位で入力</t>
        </r>
      </text>
    </comment>
    <comment ref="B159" authorId="0" shapeId="0">
      <text>
        <r>
          <rPr>
            <sz val="9"/>
            <color indexed="81"/>
            <rFont val="MS P ゴシック"/>
            <family val="3"/>
            <charset val="128"/>
          </rPr>
          <t>施設名を入力</t>
        </r>
      </text>
    </comment>
    <comment ref="C159" authorId="0" shapeId="0">
      <text>
        <r>
          <rPr>
            <sz val="9"/>
            <color indexed="81"/>
            <rFont val="MS P ゴシック"/>
            <family val="3"/>
            <charset val="128"/>
          </rPr>
          <t>費用区分を選択</t>
        </r>
      </text>
    </comment>
    <comment ref="D159" authorId="0" shapeId="0">
      <text>
        <r>
          <rPr>
            <sz val="9"/>
            <color indexed="81"/>
            <rFont val="MS P ゴシック"/>
            <family val="3"/>
            <charset val="128"/>
          </rPr>
          <t>契約区分を選択</t>
        </r>
      </text>
    </comment>
    <comment ref="E159" authorId="0" shapeId="0">
      <text>
        <r>
          <rPr>
            <sz val="9"/>
            <color indexed="81"/>
            <rFont val="MS P ゴシック"/>
            <family val="3"/>
            <charset val="128"/>
          </rPr>
          <t>円単位で入力</t>
        </r>
      </text>
    </comment>
    <comment ref="F159" authorId="0" shapeId="0">
      <text>
        <r>
          <rPr>
            <sz val="9"/>
            <color indexed="81"/>
            <rFont val="MS P ゴシック"/>
            <family val="3"/>
            <charset val="128"/>
          </rPr>
          <t>円単位で入力</t>
        </r>
      </text>
    </comment>
    <comment ref="G159" authorId="0" shapeId="0">
      <text>
        <r>
          <rPr>
            <sz val="9"/>
            <color indexed="81"/>
            <rFont val="MS P ゴシック"/>
            <family val="3"/>
            <charset val="128"/>
          </rPr>
          <t>円単位で入力</t>
        </r>
      </text>
    </comment>
    <comment ref="H159" authorId="0" shapeId="0">
      <text>
        <r>
          <rPr>
            <sz val="9"/>
            <color indexed="81"/>
            <rFont val="MS P ゴシック"/>
            <family val="3"/>
            <charset val="128"/>
          </rPr>
          <t>円単位で入力</t>
        </r>
      </text>
    </comment>
    <comment ref="O159" authorId="0" shapeId="0">
      <text>
        <r>
          <rPr>
            <sz val="9"/>
            <color indexed="81"/>
            <rFont val="MS P ゴシック"/>
            <family val="3"/>
            <charset val="128"/>
          </rPr>
          <t>該当する場合入力（円単位）</t>
        </r>
      </text>
    </comment>
    <comment ref="Q159" authorId="0" shapeId="0">
      <text>
        <r>
          <rPr>
            <sz val="9"/>
            <color indexed="81"/>
            <rFont val="MS P ゴシック"/>
            <family val="3"/>
            <charset val="128"/>
          </rPr>
          <t>油種区分を選択</t>
        </r>
      </text>
    </comment>
    <comment ref="R159" authorId="0" shapeId="0">
      <text>
        <r>
          <rPr>
            <sz val="9"/>
            <color indexed="81"/>
            <rFont val="MS P ゴシック"/>
            <family val="3"/>
            <charset val="128"/>
          </rPr>
          <t>円単位で入力</t>
        </r>
      </text>
    </comment>
    <comment ref="B160" authorId="0" shapeId="0">
      <text>
        <r>
          <rPr>
            <sz val="9"/>
            <color indexed="81"/>
            <rFont val="MS P ゴシック"/>
            <family val="3"/>
            <charset val="128"/>
          </rPr>
          <t>施設名を入力</t>
        </r>
      </text>
    </comment>
    <comment ref="C160" authorId="0" shapeId="0">
      <text>
        <r>
          <rPr>
            <sz val="9"/>
            <color indexed="81"/>
            <rFont val="MS P ゴシック"/>
            <family val="3"/>
            <charset val="128"/>
          </rPr>
          <t>費用区分を選択</t>
        </r>
      </text>
    </comment>
    <comment ref="D160" authorId="0" shapeId="0">
      <text>
        <r>
          <rPr>
            <sz val="9"/>
            <color indexed="81"/>
            <rFont val="MS P ゴシック"/>
            <family val="3"/>
            <charset val="128"/>
          </rPr>
          <t>契約区分を選択</t>
        </r>
      </text>
    </comment>
    <comment ref="E160" authorId="0" shapeId="0">
      <text>
        <r>
          <rPr>
            <sz val="9"/>
            <color indexed="81"/>
            <rFont val="MS P ゴシック"/>
            <family val="3"/>
            <charset val="128"/>
          </rPr>
          <t>円単位で入力</t>
        </r>
      </text>
    </comment>
    <comment ref="F160" authorId="0" shapeId="0">
      <text>
        <r>
          <rPr>
            <sz val="9"/>
            <color indexed="81"/>
            <rFont val="MS P ゴシック"/>
            <family val="3"/>
            <charset val="128"/>
          </rPr>
          <t>円単位で入力</t>
        </r>
      </text>
    </comment>
    <comment ref="G160" authorId="0" shapeId="0">
      <text>
        <r>
          <rPr>
            <sz val="9"/>
            <color indexed="81"/>
            <rFont val="MS P ゴシック"/>
            <family val="3"/>
            <charset val="128"/>
          </rPr>
          <t>円単位で入力</t>
        </r>
      </text>
    </comment>
    <comment ref="H160" authorId="0" shapeId="0">
      <text>
        <r>
          <rPr>
            <sz val="9"/>
            <color indexed="81"/>
            <rFont val="MS P ゴシック"/>
            <family val="3"/>
            <charset val="128"/>
          </rPr>
          <t>円単位で入力</t>
        </r>
      </text>
    </comment>
    <comment ref="O160" authorId="0" shapeId="0">
      <text>
        <r>
          <rPr>
            <sz val="9"/>
            <color indexed="81"/>
            <rFont val="MS P ゴシック"/>
            <family val="3"/>
            <charset val="128"/>
          </rPr>
          <t>該当する場合入力（円単位）</t>
        </r>
      </text>
    </comment>
    <comment ref="Q160" authorId="0" shapeId="0">
      <text>
        <r>
          <rPr>
            <sz val="9"/>
            <color indexed="81"/>
            <rFont val="MS P ゴシック"/>
            <family val="3"/>
            <charset val="128"/>
          </rPr>
          <t>油種区分を選択</t>
        </r>
      </text>
    </comment>
    <comment ref="R160" authorId="0" shapeId="0">
      <text>
        <r>
          <rPr>
            <sz val="9"/>
            <color indexed="81"/>
            <rFont val="MS P ゴシック"/>
            <family val="3"/>
            <charset val="128"/>
          </rPr>
          <t>円単位で入力</t>
        </r>
      </text>
    </comment>
    <comment ref="B161" authorId="0" shapeId="0">
      <text>
        <r>
          <rPr>
            <sz val="9"/>
            <color indexed="81"/>
            <rFont val="MS P ゴシック"/>
            <family val="3"/>
            <charset val="128"/>
          </rPr>
          <t>施設名を入力</t>
        </r>
      </text>
    </comment>
    <comment ref="C161" authorId="0" shapeId="0">
      <text>
        <r>
          <rPr>
            <sz val="9"/>
            <color indexed="81"/>
            <rFont val="MS P ゴシック"/>
            <family val="3"/>
            <charset val="128"/>
          </rPr>
          <t>費用区分を選択</t>
        </r>
      </text>
    </comment>
    <comment ref="D161" authorId="0" shapeId="0">
      <text>
        <r>
          <rPr>
            <sz val="9"/>
            <color indexed="81"/>
            <rFont val="MS P ゴシック"/>
            <family val="3"/>
            <charset val="128"/>
          </rPr>
          <t>契約区分を選択</t>
        </r>
      </text>
    </comment>
    <comment ref="E161" authorId="0" shapeId="0">
      <text>
        <r>
          <rPr>
            <sz val="9"/>
            <color indexed="81"/>
            <rFont val="MS P ゴシック"/>
            <family val="3"/>
            <charset val="128"/>
          </rPr>
          <t>円単位で入力</t>
        </r>
      </text>
    </comment>
    <comment ref="F161" authorId="0" shapeId="0">
      <text>
        <r>
          <rPr>
            <sz val="9"/>
            <color indexed="81"/>
            <rFont val="MS P ゴシック"/>
            <family val="3"/>
            <charset val="128"/>
          </rPr>
          <t>円単位で入力</t>
        </r>
      </text>
    </comment>
    <comment ref="G161" authorId="0" shapeId="0">
      <text>
        <r>
          <rPr>
            <sz val="9"/>
            <color indexed="81"/>
            <rFont val="MS P ゴシック"/>
            <family val="3"/>
            <charset val="128"/>
          </rPr>
          <t>円単位で入力</t>
        </r>
      </text>
    </comment>
    <comment ref="H161" authorId="0" shapeId="0">
      <text>
        <r>
          <rPr>
            <sz val="9"/>
            <color indexed="81"/>
            <rFont val="MS P ゴシック"/>
            <family val="3"/>
            <charset val="128"/>
          </rPr>
          <t>円単位で入力</t>
        </r>
      </text>
    </comment>
    <comment ref="O161" authorId="0" shapeId="0">
      <text>
        <r>
          <rPr>
            <sz val="9"/>
            <color indexed="81"/>
            <rFont val="MS P ゴシック"/>
            <family val="3"/>
            <charset val="128"/>
          </rPr>
          <t>該当する場合入力（円単位）</t>
        </r>
      </text>
    </comment>
    <comment ref="Q161" authorId="0" shapeId="0">
      <text>
        <r>
          <rPr>
            <sz val="9"/>
            <color indexed="81"/>
            <rFont val="MS P ゴシック"/>
            <family val="3"/>
            <charset val="128"/>
          </rPr>
          <t>油種区分を選択</t>
        </r>
      </text>
    </comment>
    <comment ref="R161" authorId="0" shapeId="0">
      <text>
        <r>
          <rPr>
            <sz val="9"/>
            <color indexed="81"/>
            <rFont val="MS P ゴシック"/>
            <family val="3"/>
            <charset val="128"/>
          </rPr>
          <t>円単位で入力</t>
        </r>
      </text>
    </comment>
    <comment ref="B162" authorId="0" shapeId="0">
      <text>
        <r>
          <rPr>
            <sz val="9"/>
            <color indexed="81"/>
            <rFont val="MS P ゴシック"/>
            <family val="3"/>
            <charset val="128"/>
          </rPr>
          <t>施設名を入力</t>
        </r>
      </text>
    </comment>
    <comment ref="C162" authorId="0" shapeId="0">
      <text>
        <r>
          <rPr>
            <sz val="9"/>
            <color indexed="81"/>
            <rFont val="MS P ゴシック"/>
            <family val="3"/>
            <charset val="128"/>
          </rPr>
          <t>費用区分を選択</t>
        </r>
      </text>
    </comment>
    <comment ref="D162" authorId="0" shapeId="0">
      <text>
        <r>
          <rPr>
            <sz val="9"/>
            <color indexed="81"/>
            <rFont val="MS P ゴシック"/>
            <family val="3"/>
            <charset val="128"/>
          </rPr>
          <t>契約区分を選択</t>
        </r>
      </text>
    </comment>
    <comment ref="E162" authorId="0" shapeId="0">
      <text>
        <r>
          <rPr>
            <sz val="9"/>
            <color indexed="81"/>
            <rFont val="MS P ゴシック"/>
            <family val="3"/>
            <charset val="128"/>
          </rPr>
          <t>円単位で入力</t>
        </r>
      </text>
    </comment>
    <comment ref="F162" authorId="0" shapeId="0">
      <text>
        <r>
          <rPr>
            <sz val="9"/>
            <color indexed="81"/>
            <rFont val="MS P ゴシック"/>
            <family val="3"/>
            <charset val="128"/>
          </rPr>
          <t>円単位で入力</t>
        </r>
      </text>
    </comment>
    <comment ref="G162" authorId="0" shapeId="0">
      <text>
        <r>
          <rPr>
            <sz val="9"/>
            <color indexed="81"/>
            <rFont val="MS P ゴシック"/>
            <family val="3"/>
            <charset val="128"/>
          </rPr>
          <t>円単位で入力</t>
        </r>
      </text>
    </comment>
    <comment ref="H162" authorId="0" shapeId="0">
      <text>
        <r>
          <rPr>
            <sz val="9"/>
            <color indexed="81"/>
            <rFont val="MS P ゴシック"/>
            <family val="3"/>
            <charset val="128"/>
          </rPr>
          <t>円単位で入力</t>
        </r>
      </text>
    </comment>
    <comment ref="O162" authorId="0" shapeId="0">
      <text>
        <r>
          <rPr>
            <sz val="9"/>
            <color indexed="81"/>
            <rFont val="MS P ゴシック"/>
            <family val="3"/>
            <charset val="128"/>
          </rPr>
          <t>該当する場合入力（円単位）</t>
        </r>
      </text>
    </comment>
    <comment ref="Q162" authorId="0" shapeId="0">
      <text>
        <r>
          <rPr>
            <sz val="9"/>
            <color indexed="81"/>
            <rFont val="MS P ゴシック"/>
            <family val="3"/>
            <charset val="128"/>
          </rPr>
          <t>油種区分を選択</t>
        </r>
      </text>
    </comment>
    <comment ref="R162" authorId="0" shapeId="0">
      <text>
        <r>
          <rPr>
            <sz val="9"/>
            <color indexed="81"/>
            <rFont val="MS P ゴシック"/>
            <family val="3"/>
            <charset val="128"/>
          </rPr>
          <t>円単位で入力</t>
        </r>
      </text>
    </comment>
    <comment ref="B163" authorId="0" shapeId="0">
      <text>
        <r>
          <rPr>
            <sz val="9"/>
            <color indexed="81"/>
            <rFont val="MS P ゴシック"/>
            <family val="3"/>
            <charset val="128"/>
          </rPr>
          <t>施設名を入力</t>
        </r>
      </text>
    </comment>
    <comment ref="C163" authorId="0" shapeId="0">
      <text>
        <r>
          <rPr>
            <sz val="9"/>
            <color indexed="81"/>
            <rFont val="MS P ゴシック"/>
            <family val="3"/>
            <charset val="128"/>
          </rPr>
          <t>費用区分を選択</t>
        </r>
      </text>
    </comment>
    <comment ref="D163" authorId="0" shapeId="0">
      <text>
        <r>
          <rPr>
            <sz val="9"/>
            <color indexed="81"/>
            <rFont val="MS P ゴシック"/>
            <family val="3"/>
            <charset val="128"/>
          </rPr>
          <t>契約区分を選択</t>
        </r>
      </text>
    </comment>
    <comment ref="E163" authorId="0" shapeId="0">
      <text>
        <r>
          <rPr>
            <sz val="9"/>
            <color indexed="81"/>
            <rFont val="MS P ゴシック"/>
            <family val="3"/>
            <charset val="128"/>
          </rPr>
          <t>円単位で入力</t>
        </r>
      </text>
    </comment>
    <comment ref="F163" authorId="0" shapeId="0">
      <text>
        <r>
          <rPr>
            <sz val="9"/>
            <color indexed="81"/>
            <rFont val="MS P ゴシック"/>
            <family val="3"/>
            <charset val="128"/>
          </rPr>
          <t>円単位で入力</t>
        </r>
      </text>
    </comment>
    <comment ref="G163" authorId="0" shapeId="0">
      <text>
        <r>
          <rPr>
            <sz val="9"/>
            <color indexed="81"/>
            <rFont val="MS P ゴシック"/>
            <family val="3"/>
            <charset val="128"/>
          </rPr>
          <t>円単位で入力</t>
        </r>
      </text>
    </comment>
    <comment ref="H163" authorId="0" shapeId="0">
      <text>
        <r>
          <rPr>
            <sz val="9"/>
            <color indexed="81"/>
            <rFont val="MS P ゴシック"/>
            <family val="3"/>
            <charset val="128"/>
          </rPr>
          <t>円単位で入力</t>
        </r>
      </text>
    </comment>
    <comment ref="O163" authorId="0" shapeId="0">
      <text>
        <r>
          <rPr>
            <sz val="9"/>
            <color indexed="81"/>
            <rFont val="MS P ゴシック"/>
            <family val="3"/>
            <charset val="128"/>
          </rPr>
          <t>該当する場合入力（円単位）</t>
        </r>
      </text>
    </comment>
    <comment ref="Q163" authorId="0" shapeId="0">
      <text>
        <r>
          <rPr>
            <sz val="9"/>
            <color indexed="81"/>
            <rFont val="MS P ゴシック"/>
            <family val="3"/>
            <charset val="128"/>
          </rPr>
          <t>油種区分を選択</t>
        </r>
      </text>
    </comment>
    <comment ref="R163" authorId="0" shapeId="0">
      <text>
        <r>
          <rPr>
            <sz val="9"/>
            <color indexed="81"/>
            <rFont val="MS P ゴシック"/>
            <family val="3"/>
            <charset val="128"/>
          </rPr>
          <t>円単位で入力</t>
        </r>
      </text>
    </comment>
    <comment ref="B164" authorId="0" shapeId="0">
      <text>
        <r>
          <rPr>
            <sz val="9"/>
            <color indexed="81"/>
            <rFont val="MS P ゴシック"/>
            <family val="3"/>
            <charset val="128"/>
          </rPr>
          <t>施設名を入力</t>
        </r>
      </text>
    </comment>
    <comment ref="C164" authorId="0" shapeId="0">
      <text>
        <r>
          <rPr>
            <sz val="9"/>
            <color indexed="81"/>
            <rFont val="MS P ゴシック"/>
            <family val="3"/>
            <charset val="128"/>
          </rPr>
          <t>費用区分を選択</t>
        </r>
      </text>
    </comment>
    <comment ref="D164" authorId="0" shapeId="0">
      <text>
        <r>
          <rPr>
            <sz val="9"/>
            <color indexed="81"/>
            <rFont val="MS P ゴシック"/>
            <family val="3"/>
            <charset val="128"/>
          </rPr>
          <t>契約区分を選択</t>
        </r>
      </text>
    </comment>
    <comment ref="E164" authorId="0" shapeId="0">
      <text>
        <r>
          <rPr>
            <sz val="9"/>
            <color indexed="81"/>
            <rFont val="MS P ゴシック"/>
            <family val="3"/>
            <charset val="128"/>
          </rPr>
          <t>円単位で入力</t>
        </r>
      </text>
    </comment>
    <comment ref="F164" authorId="0" shapeId="0">
      <text>
        <r>
          <rPr>
            <sz val="9"/>
            <color indexed="81"/>
            <rFont val="MS P ゴシック"/>
            <family val="3"/>
            <charset val="128"/>
          </rPr>
          <t>円単位で入力</t>
        </r>
      </text>
    </comment>
    <comment ref="G164" authorId="0" shapeId="0">
      <text>
        <r>
          <rPr>
            <sz val="9"/>
            <color indexed="81"/>
            <rFont val="MS P ゴシック"/>
            <family val="3"/>
            <charset val="128"/>
          </rPr>
          <t>円単位で入力</t>
        </r>
      </text>
    </comment>
    <comment ref="H164" authorId="0" shapeId="0">
      <text>
        <r>
          <rPr>
            <sz val="9"/>
            <color indexed="81"/>
            <rFont val="MS P ゴシック"/>
            <family val="3"/>
            <charset val="128"/>
          </rPr>
          <t>円単位で入力</t>
        </r>
      </text>
    </comment>
    <comment ref="O164" authorId="0" shapeId="0">
      <text>
        <r>
          <rPr>
            <sz val="9"/>
            <color indexed="81"/>
            <rFont val="MS P ゴシック"/>
            <family val="3"/>
            <charset val="128"/>
          </rPr>
          <t>該当する場合入力（円単位）</t>
        </r>
      </text>
    </comment>
    <comment ref="Q164" authorId="0" shapeId="0">
      <text>
        <r>
          <rPr>
            <sz val="9"/>
            <color indexed="81"/>
            <rFont val="MS P ゴシック"/>
            <family val="3"/>
            <charset val="128"/>
          </rPr>
          <t>油種区分を選択</t>
        </r>
      </text>
    </comment>
    <comment ref="R164" authorId="0" shapeId="0">
      <text>
        <r>
          <rPr>
            <sz val="9"/>
            <color indexed="81"/>
            <rFont val="MS P ゴシック"/>
            <family val="3"/>
            <charset val="128"/>
          </rPr>
          <t>円単位で入力</t>
        </r>
      </text>
    </comment>
    <comment ref="B165" authorId="0" shapeId="0">
      <text>
        <r>
          <rPr>
            <sz val="9"/>
            <color indexed="81"/>
            <rFont val="MS P ゴシック"/>
            <family val="3"/>
            <charset val="128"/>
          </rPr>
          <t>施設名を入力</t>
        </r>
      </text>
    </comment>
    <comment ref="C165" authorId="0" shapeId="0">
      <text>
        <r>
          <rPr>
            <sz val="9"/>
            <color indexed="81"/>
            <rFont val="MS P ゴシック"/>
            <family val="3"/>
            <charset val="128"/>
          </rPr>
          <t>費用区分を選択</t>
        </r>
      </text>
    </comment>
    <comment ref="D165" authorId="0" shapeId="0">
      <text>
        <r>
          <rPr>
            <sz val="9"/>
            <color indexed="81"/>
            <rFont val="MS P ゴシック"/>
            <family val="3"/>
            <charset val="128"/>
          </rPr>
          <t>契約区分を選択</t>
        </r>
      </text>
    </comment>
    <comment ref="E165" authorId="0" shapeId="0">
      <text>
        <r>
          <rPr>
            <sz val="9"/>
            <color indexed="81"/>
            <rFont val="MS P ゴシック"/>
            <family val="3"/>
            <charset val="128"/>
          </rPr>
          <t>円単位で入力</t>
        </r>
      </text>
    </comment>
    <comment ref="F165" authorId="0" shapeId="0">
      <text>
        <r>
          <rPr>
            <sz val="9"/>
            <color indexed="81"/>
            <rFont val="MS P ゴシック"/>
            <family val="3"/>
            <charset val="128"/>
          </rPr>
          <t>円単位で入力</t>
        </r>
      </text>
    </comment>
    <comment ref="G165" authorId="0" shapeId="0">
      <text>
        <r>
          <rPr>
            <sz val="9"/>
            <color indexed="81"/>
            <rFont val="MS P ゴシック"/>
            <family val="3"/>
            <charset val="128"/>
          </rPr>
          <t>円単位で入力</t>
        </r>
      </text>
    </comment>
    <comment ref="H165" authorId="0" shapeId="0">
      <text>
        <r>
          <rPr>
            <sz val="9"/>
            <color indexed="81"/>
            <rFont val="MS P ゴシック"/>
            <family val="3"/>
            <charset val="128"/>
          </rPr>
          <t>円単位で入力</t>
        </r>
      </text>
    </comment>
    <comment ref="O165" authorId="0" shapeId="0">
      <text>
        <r>
          <rPr>
            <sz val="9"/>
            <color indexed="81"/>
            <rFont val="MS P ゴシック"/>
            <family val="3"/>
            <charset val="128"/>
          </rPr>
          <t>該当する場合入力（円単位）</t>
        </r>
      </text>
    </comment>
    <comment ref="Q165" authorId="0" shapeId="0">
      <text>
        <r>
          <rPr>
            <sz val="9"/>
            <color indexed="81"/>
            <rFont val="MS P ゴシック"/>
            <family val="3"/>
            <charset val="128"/>
          </rPr>
          <t>油種区分を選択</t>
        </r>
      </text>
    </comment>
    <comment ref="R165" authorId="0" shapeId="0">
      <text>
        <r>
          <rPr>
            <sz val="9"/>
            <color indexed="81"/>
            <rFont val="MS P ゴシック"/>
            <family val="3"/>
            <charset val="128"/>
          </rPr>
          <t>円単位で入力</t>
        </r>
      </text>
    </comment>
    <comment ref="B166" authorId="0" shapeId="0">
      <text>
        <r>
          <rPr>
            <sz val="9"/>
            <color indexed="81"/>
            <rFont val="MS P ゴシック"/>
            <family val="3"/>
            <charset val="128"/>
          </rPr>
          <t>施設名を入力</t>
        </r>
      </text>
    </comment>
    <comment ref="C166" authorId="0" shapeId="0">
      <text>
        <r>
          <rPr>
            <sz val="9"/>
            <color indexed="81"/>
            <rFont val="MS P ゴシック"/>
            <family val="3"/>
            <charset val="128"/>
          </rPr>
          <t>費用区分を選択</t>
        </r>
      </text>
    </comment>
    <comment ref="D166" authorId="0" shapeId="0">
      <text>
        <r>
          <rPr>
            <sz val="9"/>
            <color indexed="81"/>
            <rFont val="MS P ゴシック"/>
            <family val="3"/>
            <charset val="128"/>
          </rPr>
          <t>契約区分を選択</t>
        </r>
      </text>
    </comment>
    <comment ref="E166" authorId="0" shapeId="0">
      <text>
        <r>
          <rPr>
            <sz val="9"/>
            <color indexed="81"/>
            <rFont val="MS P ゴシック"/>
            <family val="3"/>
            <charset val="128"/>
          </rPr>
          <t>円単位で入力</t>
        </r>
      </text>
    </comment>
    <comment ref="F166" authorId="0" shapeId="0">
      <text>
        <r>
          <rPr>
            <sz val="9"/>
            <color indexed="81"/>
            <rFont val="MS P ゴシック"/>
            <family val="3"/>
            <charset val="128"/>
          </rPr>
          <t>円単位で入力</t>
        </r>
      </text>
    </comment>
    <comment ref="G166" authorId="0" shapeId="0">
      <text>
        <r>
          <rPr>
            <sz val="9"/>
            <color indexed="81"/>
            <rFont val="MS P ゴシック"/>
            <family val="3"/>
            <charset val="128"/>
          </rPr>
          <t>円単位で入力</t>
        </r>
      </text>
    </comment>
    <comment ref="H166" authorId="0" shapeId="0">
      <text>
        <r>
          <rPr>
            <sz val="9"/>
            <color indexed="81"/>
            <rFont val="MS P ゴシック"/>
            <family val="3"/>
            <charset val="128"/>
          </rPr>
          <t>円単位で入力</t>
        </r>
      </text>
    </comment>
    <comment ref="O166" authorId="0" shapeId="0">
      <text>
        <r>
          <rPr>
            <sz val="9"/>
            <color indexed="81"/>
            <rFont val="MS P ゴシック"/>
            <family val="3"/>
            <charset val="128"/>
          </rPr>
          <t>該当する場合入力（円単位）</t>
        </r>
      </text>
    </comment>
    <comment ref="Q166" authorId="0" shapeId="0">
      <text>
        <r>
          <rPr>
            <sz val="9"/>
            <color indexed="81"/>
            <rFont val="MS P ゴシック"/>
            <family val="3"/>
            <charset val="128"/>
          </rPr>
          <t>油種区分を選択</t>
        </r>
      </text>
    </comment>
    <comment ref="R166" authorId="0" shapeId="0">
      <text>
        <r>
          <rPr>
            <sz val="9"/>
            <color indexed="81"/>
            <rFont val="MS P ゴシック"/>
            <family val="3"/>
            <charset val="128"/>
          </rPr>
          <t>円単位で入力</t>
        </r>
      </text>
    </comment>
    <comment ref="B167" authorId="0" shapeId="0">
      <text>
        <r>
          <rPr>
            <sz val="9"/>
            <color indexed="81"/>
            <rFont val="MS P ゴシック"/>
            <family val="3"/>
            <charset val="128"/>
          </rPr>
          <t>施設名を入力</t>
        </r>
      </text>
    </comment>
    <comment ref="C167" authorId="0" shapeId="0">
      <text>
        <r>
          <rPr>
            <sz val="9"/>
            <color indexed="81"/>
            <rFont val="MS P ゴシック"/>
            <family val="3"/>
            <charset val="128"/>
          </rPr>
          <t>費用区分を選択</t>
        </r>
      </text>
    </comment>
    <comment ref="D167" authorId="0" shapeId="0">
      <text>
        <r>
          <rPr>
            <sz val="9"/>
            <color indexed="81"/>
            <rFont val="MS P ゴシック"/>
            <family val="3"/>
            <charset val="128"/>
          </rPr>
          <t>契約区分を選択</t>
        </r>
      </text>
    </comment>
    <comment ref="E167" authorId="0" shapeId="0">
      <text>
        <r>
          <rPr>
            <sz val="9"/>
            <color indexed="81"/>
            <rFont val="MS P ゴシック"/>
            <family val="3"/>
            <charset val="128"/>
          </rPr>
          <t>円単位で入力</t>
        </r>
      </text>
    </comment>
    <comment ref="F167" authorId="0" shapeId="0">
      <text>
        <r>
          <rPr>
            <sz val="9"/>
            <color indexed="81"/>
            <rFont val="MS P ゴシック"/>
            <family val="3"/>
            <charset val="128"/>
          </rPr>
          <t>円単位で入力</t>
        </r>
      </text>
    </comment>
    <comment ref="G167" authorId="0" shapeId="0">
      <text>
        <r>
          <rPr>
            <sz val="9"/>
            <color indexed="81"/>
            <rFont val="MS P ゴシック"/>
            <family val="3"/>
            <charset val="128"/>
          </rPr>
          <t>円単位で入力</t>
        </r>
      </text>
    </comment>
    <comment ref="H167" authorId="0" shapeId="0">
      <text>
        <r>
          <rPr>
            <sz val="9"/>
            <color indexed="81"/>
            <rFont val="MS P ゴシック"/>
            <family val="3"/>
            <charset val="128"/>
          </rPr>
          <t>円単位で入力</t>
        </r>
      </text>
    </comment>
    <comment ref="O167" authorId="0" shapeId="0">
      <text>
        <r>
          <rPr>
            <sz val="9"/>
            <color indexed="81"/>
            <rFont val="MS P ゴシック"/>
            <family val="3"/>
            <charset val="128"/>
          </rPr>
          <t>該当する場合入力（円単位）</t>
        </r>
      </text>
    </comment>
    <comment ref="Q167" authorId="0" shapeId="0">
      <text>
        <r>
          <rPr>
            <sz val="9"/>
            <color indexed="81"/>
            <rFont val="MS P ゴシック"/>
            <family val="3"/>
            <charset val="128"/>
          </rPr>
          <t>油種区分を選択</t>
        </r>
      </text>
    </comment>
    <comment ref="R167" authorId="0" shapeId="0">
      <text>
        <r>
          <rPr>
            <sz val="9"/>
            <color indexed="81"/>
            <rFont val="MS P ゴシック"/>
            <family val="3"/>
            <charset val="128"/>
          </rPr>
          <t>円単位で入力</t>
        </r>
      </text>
    </comment>
    <comment ref="B168" authorId="0" shapeId="0">
      <text>
        <r>
          <rPr>
            <sz val="9"/>
            <color indexed="81"/>
            <rFont val="MS P ゴシック"/>
            <family val="3"/>
            <charset val="128"/>
          </rPr>
          <t>施設名を入力</t>
        </r>
      </text>
    </comment>
    <comment ref="C168" authorId="0" shapeId="0">
      <text>
        <r>
          <rPr>
            <sz val="9"/>
            <color indexed="81"/>
            <rFont val="MS P ゴシック"/>
            <family val="3"/>
            <charset val="128"/>
          </rPr>
          <t>費用区分を選択</t>
        </r>
      </text>
    </comment>
    <comment ref="D168" authorId="0" shapeId="0">
      <text>
        <r>
          <rPr>
            <sz val="9"/>
            <color indexed="81"/>
            <rFont val="MS P ゴシック"/>
            <family val="3"/>
            <charset val="128"/>
          </rPr>
          <t>契約区分を選択</t>
        </r>
      </text>
    </comment>
    <comment ref="E168" authorId="0" shapeId="0">
      <text>
        <r>
          <rPr>
            <sz val="9"/>
            <color indexed="81"/>
            <rFont val="MS P ゴシック"/>
            <family val="3"/>
            <charset val="128"/>
          </rPr>
          <t>円単位で入力</t>
        </r>
      </text>
    </comment>
    <comment ref="F168" authorId="0" shapeId="0">
      <text>
        <r>
          <rPr>
            <sz val="9"/>
            <color indexed="81"/>
            <rFont val="MS P ゴシック"/>
            <family val="3"/>
            <charset val="128"/>
          </rPr>
          <t>円単位で入力</t>
        </r>
      </text>
    </comment>
    <comment ref="G168" authorId="0" shapeId="0">
      <text>
        <r>
          <rPr>
            <sz val="9"/>
            <color indexed="81"/>
            <rFont val="MS P ゴシック"/>
            <family val="3"/>
            <charset val="128"/>
          </rPr>
          <t>円単位で入力</t>
        </r>
      </text>
    </comment>
    <comment ref="H168" authorId="0" shapeId="0">
      <text>
        <r>
          <rPr>
            <sz val="9"/>
            <color indexed="81"/>
            <rFont val="MS P ゴシック"/>
            <family val="3"/>
            <charset val="128"/>
          </rPr>
          <t>円単位で入力</t>
        </r>
      </text>
    </comment>
    <comment ref="O168" authorId="0" shapeId="0">
      <text>
        <r>
          <rPr>
            <sz val="9"/>
            <color indexed="81"/>
            <rFont val="MS P ゴシック"/>
            <family val="3"/>
            <charset val="128"/>
          </rPr>
          <t>該当する場合入力（円単位）</t>
        </r>
      </text>
    </comment>
    <comment ref="Q168" authorId="0" shapeId="0">
      <text>
        <r>
          <rPr>
            <sz val="9"/>
            <color indexed="81"/>
            <rFont val="MS P ゴシック"/>
            <family val="3"/>
            <charset val="128"/>
          </rPr>
          <t>油種区分を選択</t>
        </r>
      </text>
    </comment>
    <comment ref="R168" authorId="0" shapeId="0">
      <text>
        <r>
          <rPr>
            <sz val="9"/>
            <color indexed="81"/>
            <rFont val="MS P ゴシック"/>
            <family val="3"/>
            <charset val="128"/>
          </rPr>
          <t>円単位で入力</t>
        </r>
      </text>
    </comment>
    <comment ref="B169" authorId="0" shapeId="0">
      <text>
        <r>
          <rPr>
            <sz val="9"/>
            <color indexed="81"/>
            <rFont val="MS P ゴシック"/>
            <family val="3"/>
            <charset val="128"/>
          </rPr>
          <t>施設名を入力</t>
        </r>
      </text>
    </comment>
    <comment ref="C169" authorId="0" shapeId="0">
      <text>
        <r>
          <rPr>
            <sz val="9"/>
            <color indexed="81"/>
            <rFont val="MS P ゴシック"/>
            <family val="3"/>
            <charset val="128"/>
          </rPr>
          <t>費用区分を選択</t>
        </r>
      </text>
    </comment>
    <comment ref="D169" authorId="0" shapeId="0">
      <text>
        <r>
          <rPr>
            <sz val="9"/>
            <color indexed="81"/>
            <rFont val="MS P ゴシック"/>
            <family val="3"/>
            <charset val="128"/>
          </rPr>
          <t>契約区分を選択</t>
        </r>
      </text>
    </comment>
    <comment ref="E169" authorId="0" shapeId="0">
      <text>
        <r>
          <rPr>
            <sz val="9"/>
            <color indexed="81"/>
            <rFont val="MS P ゴシック"/>
            <family val="3"/>
            <charset val="128"/>
          </rPr>
          <t>円単位で入力</t>
        </r>
      </text>
    </comment>
    <comment ref="F169" authorId="0" shapeId="0">
      <text>
        <r>
          <rPr>
            <sz val="9"/>
            <color indexed="81"/>
            <rFont val="MS P ゴシック"/>
            <family val="3"/>
            <charset val="128"/>
          </rPr>
          <t>円単位で入力</t>
        </r>
      </text>
    </comment>
    <comment ref="G169" authorId="0" shapeId="0">
      <text>
        <r>
          <rPr>
            <sz val="9"/>
            <color indexed="81"/>
            <rFont val="MS P ゴシック"/>
            <family val="3"/>
            <charset val="128"/>
          </rPr>
          <t>円単位で入力</t>
        </r>
      </text>
    </comment>
    <comment ref="H169" authorId="0" shapeId="0">
      <text>
        <r>
          <rPr>
            <sz val="9"/>
            <color indexed="81"/>
            <rFont val="MS P ゴシック"/>
            <family val="3"/>
            <charset val="128"/>
          </rPr>
          <t>円単位で入力</t>
        </r>
      </text>
    </comment>
    <comment ref="O169" authorId="0" shapeId="0">
      <text>
        <r>
          <rPr>
            <sz val="9"/>
            <color indexed="81"/>
            <rFont val="MS P ゴシック"/>
            <family val="3"/>
            <charset val="128"/>
          </rPr>
          <t>該当する場合入力（円単位）</t>
        </r>
      </text>
    </comment>
    <comment ref="Q169" authorId="0" shapeId="0">
      <text>
        <r>
          <rPr>
            <sz val="9"/>
            <color indexed="81"/>
            <rFont val="MS P ゴシック"/>
            <family val="3"/>
            <charset val="128"/>
          </rPr>
          <t>油種区分を選択</t>
        </r>
      </text>
    </comment>
    <comment ref="R169" authorId="0" shapeId="0">
      <text>
        <r>
          <rPr>
            <sz val="9"/>
            <color indexed="81"/>
            <rFont val="MS P ゴシック"/>
            <family val="3"/>
            <charset val="128"/>
          </rPr>
          <t>円単位で入力</t>
        </r>
      </text>
    </comment>
    <comment ref="B170" authorId="0" shapeId="0">
      <text>
        <r>
          <rPr>
            <sz val="9"/>
            <color indexed="81"/>
            <rFont val="MS P ゴシック"/>
            <family val="3"/>
            <charset val="128"/>
          </rPr>
          <t>施設名を入力</t>
        </r>
      </text>
    </comment>
    <comment ref="C170" authorId="0" shapeId="0">
      <text>
        <r>
          <rPr>
            <sz val="9"/>
            <color indexed="81"/>
            <rFont val="MS P ゴシック"/>
            <family val="3"/>
            <charset val="128"/>
          </rPr>
          <t>費用区分を選択</t>
        </r>
      </text>
    </comment>
    <comment ref="D170" authorId="0" shapeId="0">
      <text>
        <r>
          <rPr>
            <sz val="9"/>
            <color indexed="81"/>
            <rFont val="MS P ゴシック"/>
            <family val="3"/>
            <charset val="128"/>
          </rPr>
          <t>契約区分を選択</t>
        </r>
      </text>
    </comment>
    <comment ref="E170" authorId="0" shapeId="0">
      <text>
        <r>
          <rPr>
            <sz val="9"/>
            <color indexed="81"/>
            <rFont val="MS P ゴシック"/>
            <family val="3"/>
            <charset val="128"/>
          </rPr>
          <t>円単位で入力</t>
        </r>
      </text>
    </comment>
    <comment ref="F170" authorId="0" shapeId="0">
      <text>
        <r>
          <rPr>
            <sz val="9"/>
            <color indexed="81"/>
            <rFont val="MS P ゴシック"/>
            <family val="3"/>
            <charset val="128"/>
          </rPr>
          <t>円単位で入力</t>
        </r>
      </text>
    </comment>
    <comment ref="G170" authorId="0" shapeId="0">
      <text>
        <r>
          <rPr>
            <sz val="9"/>
            <color indexed="81"/>
            <rFont val="MS P ゴシック"/>
            <family val="3"/>
            <charset val="128"/>
          </rPr>
          <t>円単位で入力</t>
        </r>
      </text>
    </comment>
    <comment ref="H170" authorId="0" shapeId="0">
      <text>
        <r>
          <rPr>
            <sz val="9"/>
            <color indexed="81"/>
            <rFont val="MS P ゴシック"/>
            <family val="3"/>
            <charset val="128"/>
          </rPr>
          <t>円単位で入力</t>
        </r>
      </text>
    </comment>
    <comment ref="O170" authorId="0" shapeId="0">
      <text>
        <r>
          <rPr>
            <sz val="9"/>
            <color indexed="81"/>
            <rFont val="MS P ゴシック"/>
            <family val="3"/>
            <charset val="128"/>
          </rPr>
          <t>該当する場合入力（円単位）</t>
        </r>
      </text>
    </comment>
    <comment ref="Q170" authorId="0" shapeId="0">
      <text>
        <r>
          <rPr>
            <sz val="9"/>
            <color indexed="81"/>
            <rFont val="MS P ゴシック"/>
            <family val="3"/>
            <charset val="128"/>
          </rPr>
          <t>油種区分を選択</t>
        </r>
      </text>
    </comment>
    <comment ref="R170" authorId="0" shapeId="0">
      <text>
        <r>
          <rPr>
            <sz val="9"/>
            <color indexed="81"/>
            <rFont val="MS P ゴシック"/>
            <family val="3"/>
            <charset val="128"/>
          </rPr>
          <t>円単位で入力</t>
        </r>
      </text>
    </comment>
    <comment ref="B171" authorId="0" shapeId="0">
      <text>
        <r>
          <rPr>
            <sz val="9"/>
            <color indexed="81"/>
            <rFont val="MS P ゴシック"/>
            <family val="3"/>
            <charset val="128"/>
          </rPr>
          <t>施設名を入力</t>
        </r>
      </text>
    </comment>
    <comment ref="C171" authorId="0" shapeId="0">
      <text>
        <r>
          <rPr>
            <sz val="9"/>
            <color indexed="81"/>
            <rFont val="MS P ゴシック"/>
            <family val="3"/>
            <charset val="128"/>
          </rPr>
          <t>費用区分を選択</t>
        </r>
      </text>
    </comment>
    <comment ref="D171" authorId="0" shapeId="0">
      <text>
        <r>
          <rPr>
            <sz val="9"/>
            <color indexed="81"/>
            <rFont val="MS P ゴシック"/>
            <family val="3"/>
            <charset val="128"/>
          </rPr>
          <t>契約区分を選択</t>
        </r>
      </text>
    </comment>
    <comment ref="E171" authorId="0" shapeId="0">
      <text>
        <r>
          <rPr>
            <sz val="9"/>
            <color indexed="81"/>
            <rFont val="MS P ゴシック"/>
            <family val="3"/>
            <charset val="128"/>
          </rPr>
          <t>円単位で入力</t>
        </r>
      </text>
    </comment>
    <comment ref="F171" authorId="0" shapeId="0">
      <text>
        <r>
          <rPr>
            <sz val="9"/>
            <color indexed="81"/>
            <rFont val="MS P ゴシック"/>
            <family val="3"/>
            <charset val="128"/>
          </rPr>
          <t>円単位で入力</t>
        </r>
      </text>
    </comment>
    <comment ref="G171" authorId="0" shapeId="0">
      <text>
        <r>
          <rPr>
            <sz val="9"/>
            <color indexed="81"/>
            <rFont val="MS P ゴシック"/>
            <family val="3"/>
            <charset val="128"/>
          </rPr>
          <t>円単位で入力</t>
        </r>
      </text>
    </comment>
    <comment ref="H171" authorId="0" shapeId="0">
      <text>
        <r>
          <rPr>
            <sz val="9"/>
            <color indexed="81"/>
            <rFont val="MS P ゴシック"/>
            <family val="3"/>
            <charset val="128"/>
          </rPr>
          <t>円単位で入力</t>
        </r>
      </text>
    </comment>
    <comment ref="O171" authorId="0" shapeId="0">
      <text>
        <r>
          <rPr>
            <sz val="9"/>
            <color indexed="81"/>
            <rFont val="MS P ゴシック"/>
            <family val="3"/>
            <charset val="128"/>
          </rPr>
          <t>該当する場合入力（円単位）</t>
        </r>
      </text>
    </comment>
    <comment ref="Q171" authorId="0" shapeId="0">
      <text>
        <r>
          <rPr>
            <sz val="9"/>
            <color indexed="81"/>
            <rFont val="MS P ゴシック"/>
            <family val="3"/>
            <charset val="128"/>
          </rPr>
          <t>油種区分を選択</t>
        </r>
      </text>
    </comment>
    <comment ref="R171" authorId="0" shapeId="0">
      <text>
        <r>
          <rPr>
            <sz val="9"/>
            <color indexed="81"/>
            <rFont val="MS P ゴシック"/>
            <family val="3"/>
            <charset val="128"/>
          </rPr>
          <t>円単位で入力</t>
        </r>
      </text>
    </comment>
    <comment ref="B172" authorId="0" shapeId="0">
      <text>
        <r>
          <rPr>
            <sz val="9"/>
            <color indexed="81"/>
            <rFont val="MS P ゴシック"/>
            <family val="3"/>
            <charset val="128"/>
          </rPr>
          <t>施設名を入力</t>
        </r>
      </text>
    </comment>
    <comment ref="C172" authorId="0" shapeId="0">
      <text>
        <r>
          <rPr>
            <sz val="9"/>
            <color indexed="81"/>
            <rFont val="MS P ゴシック"/>
            <family val="3"/>
            <charset val="128"/>
          </rPr>
          <t>費用区分を選択</t>
        </r>
      </text>
    </comment>
    <comment ref="D172" authorId="0" shapeId="0">
      <text>
        <r>
          <rPr>
            <sz val="9"/>
            <color indexed="81"/>
            <rFont val="MS P ゴシック"/>
            <family val="3"/>
            <charset val="128"/>
          </rPr>
          <t>契約区分を選択</t>
        </r>
      </text>
    </comment>
    <comment ref="E172" authorId="0" shapeId="0">
      <text>
        <r>
          <rPr>
            <sz val="9"/>
            <color indexed="81"/>
            <rFont val="MS P ゴシック"/>
            <family val="3"/>
            <charset val="128"/>
          </rPr>
          <t>円単位で入力</t>
        </r>
      </text>
    </comment>
    <comment ref="F172" authorId="0" shapeId="0">
      <text>
        <r>
          <rPr>
            <sz val="9"/>
            <color indexed="81"/>
            <rFont val="MS P ゴシック"/>
            <family val="3"/>
            <charset val="128"/>
          </rPr>
          <t>円単位で入力</t>
        </r>
      </text>
    </comment>
    <comment ref="G172" authorId="0" shapeId="0">
      <text>
        <r>
          <rPr>
            <sz val="9"/>
            <color indexed="81"/>
            <rFont val="MS P ゴシック"/>
            <family val="3"/>
            <charset val="128"/>
          </rPr>
          <t>円単位で入力</t>
        </r>
      </text>
    </comment>
    <comment ref="H172" authorId="0" shapeId="0">
      <text>
        <r>
          <rPr>
            <sz val="9"/>
            <color indexed="81"/>
            <rFont val="MS P ゴシック"/>
            <family val="3"/>
            <charset val="128"/>
          </rPr>
          <t>円単位で入力</t>
        </r>
      </text>
    </comment>
    <comment ref="O172" authorId="0" shapeId="0">
      <text>
        <r>
          <rPr>
            <sz val="9"/>
            <color indexed="81"/>
            <rFont val="MS P ゴシック"/>
            <family val="3"/>
            <charset val="128"/>
          </rPr>
          <t>該当する場合入力（円単位）</t>
        </r>
      </text>
    </comment>
    <comment ref="Q172" authorId="0" shapeId="0">
      <text>
        <r>
          <rPr>
            <sz val="9"/>
            <color indexed="81"/>
            <rFont val="MS P ゴシック"/>
            <family val="3"/>
            <charset val="128"/>
          </rPr>
          <t>油種区分を選択</t>
        </r>
      </text>
    </comment>
    <comment ref="R172" authorId="0" shapeId="0">
      <text>
        <r>
          <rPr>
            <sz val="9"/>
            <color indexed="81"/>
            <rFont val="MS P ゴシック"/>
            <family val="3"/>
            <charset val="128"/>
          </rPr>
          <t>円単位で入力</t>
        </r>
      </text>
    </comment>
    <comment ref="B173" authorId="0" shapeId="0">
      <text>
        <r>
          <rPr>
            <sz val="9"/>
            <color indexed="81"/>
            <rFont val="MS P ゴシック"/>
            <family val="3"/>
            <charset val="128"/>
          </rPr>
          <t>施設名を入力</t>
        </r>
      </text>
    </comment>
    <comment ref="C173" authorId="0" shapeId="0">
      <text>
        <r>
          <rPr>
            <sz val="9"/>
            <color indexed="81"/>
            <rFont val="MS P ゴシック"/>
            <family val="3"/>
            <charset val="128"/>
          </rPr>
          <t>費用区分を選択</t>
        </r>
      </text>
    </comment>
    <comment ref="D173" authorId="0" shapeId="0">
      <text>
        <r>
          <rPr>
            <sz val="9"/>
            <color indexed="81"/>
            <rFont val="MS P ゴシック"/>
            <family val="3"/>
            <charset val="128"/>
          </rPr>
          <t>契約区分を選択</t>
        </r>
      </text>
    </comment>
    <comment ref="E173" authorId="0" shapeId="0">
      <text>
        <r>
          <rPr>
            <sz val="9"/>
            <color indexed="81"/>
            <rFont val="MS P ゴシック"/>
            <family val="3"/>
            <charset val="128"/>
          </rPr>
          <t>円単位で入力</t>
        </r>
      </text>
    </comment>
    <comment ref="F173" authorId="0" shapeId="0">
      <text>
        <r>
          <rPr>
            <sz val="9"/>
            <color indexed="81"/>
            <rFont val="MS P ゴシック"/>
            <family val="3"/>
            <charset val="128"/>
          </rPr>
          <t>円単位で入力</t>
        </r>
      </text>
    </comment>
    <comment ref="G173" authorId="0" shapeId="0">
      <text>
        <r>
          <rPr>
            <sz val="9"/>
            <color indexed="81"/>
            <rFont val="MS P ゴシック"/>
            <family val="3"/>
            <charset val="128"/>
          </rPr>
          <t>円単位で入力</t>
        </r>
      </text>
    </comment>
    <comment ref="H173" authorId="0" shapeId="0">
      <text>
        <r>
          <rPr>
            <sz val="9"/>
            <color indexed="81"/>
            <rFont val="MS P ゴシック"/>
            <family val="3"/>
            <charset val="128"/>
          </rPr>
          <t>円単位で入力</t>
        </r>
      </text>
    </comment>
    <comment ref="O173" authorId="0" shapeId="0">
      <text>
        <r>
          <rPr>
            <sz val="9"/>
            <color indexed="81"/>
            <rFont val="MS P ゴシック"/>
            <family val="3"/>
            <charset val="128"/>
          </rPr>
          <t>該当する場合入力（円単位）</t>
        </r>
      </text>
    </comment>
    <comment ref="Q173" authorId="0" shapeId="0">
      <text>
        <r>
          <rPr>
            <sz val="9"/>
            <color indexed="81"/>
            <rFont val="MS P ゴシック"/>
            <family val="3"/>
            <charset val="128"/>
          </rPr>
          <t>油種区分を選択</t>
        </r>
      </text>
    </comment>
    <comment ref="R173" authorId="0" shapeId="0">
      <text>
        <r>
          <rPr>
            <sz val="9"/>
            <color indexed="81"/>
            <rFont val="MS P ゴシック"/>
            <family val="3"/>
            <charset val="128"/>
          </rPr>
          <t>円単位で入力</t>
        </r>
      </text>
    </comment>
    <comment ref="B174" authorId="0" shapeId="0">
      <text>
        <r>
          <rPr>
            <sz val="9"/>
            <color indexed="81"/>
            <rFont val="MS P ゴシック"/>
            <family val="3"/>
            <charset val="128"/>
          </rPr>
          <t>施設名を入力</t>
        </r>
      </text>
    </comment>
    <comment ref="C174" authorId="0" shapeId="0">
      <text>
        <r>
          <rPr>
            <sz val="9"/>
            <color indexed="81"/>
            <rFont val="MS P ゴシック"/>
            <family val="3"/>
            <charset val="128"/>
          </rPr>
          <t>費用区分を選択</t>
        </r>
      </text>
    </comment>
    <comment ref="D174" authorId="0" shapeId="0">
      <text>
        <r>
          <rPr>
            <sz val="9"/>
            <color indexed="81"/>
            <rFont val="MS P ゴシック"/>
            <family val="3"/>
            <charset val="128"/>
          </rPr>
          <t>契約区分を選択</t>
        </r>
      </text>
    </comment>
    <comment ref="E174" authorId="0" shapeId="0">
      <text>
        <r>
          <rPr>
            <sz val="9"/>
            <color indexed="81"/>
            <rFont val="MS P ゴシック"/>
            <family val="3"/>
            <charset val="128"/>
          </rPr>
          <t>円単位で入力</t>
        </r>
      </text>
    </comment>
    <comment ref="F174" authorId="0" shapeId="0">
      <text>
        <r>
          <rPr>
            <sz val="9"/>
            <color indexed="81"/>
            <rFont val="MS P ゴシック"/>
            <family val="3"/>
            <charset val="128"/>
          </rPr>
          <t>円単位で入力</t>
        </r>
      </text>
    </comment>
    <comment ref="G174" authorId="0" shapeId="0">
      <text>
        <r>
          <rPr>
            <sz val="9"/>
            <color indexed="81"/>
            <rFont val="MS P ゴシック"/>
            <family val="3"/>
            <charset val="128"/>
          </rPr>
          <t>円単位で入力</t>
        </r>
      </text>
    </comment>
    <comment ref="H174" authorId="0" shapeId="0">
      <text>
        <r>
          <rPr>
            <sz val="9"/>
            <color indexed="81"/>
            <rFont val="MS P ゴシック"/>
            <family val="3"/>
            <charset val="128"/>
          </rPr>
          <t>円単位で入力</t>
        </r>
      </text>
    </comment>
    <comment ref="O174" authorId="0" shapeId="0">
      <text>
        <r>
          <rPr>
            <sz val="9"/>
            <color indexed="81"/>
            <rFont val="MS P ゴシック"/>
            <family val="3"/>
            <charset val="128"/>
          </rPr>
          <t>該当する場合入力（円単位）</t>
        </r>
      </text>
    </comment>
    <comment ref="Q174" authorId="0" shapeId="0">
      <text>
        <r>
          <rPr>
            <sz val="9"/>
            <color indexed="81"/>
            <rFont val="MS P ゴシック"/>
            <family val="3"/>
            <charset val="128"/>
          </rPr>
          <t>油種区分を選択</t>
        </r>
      </text>
    </comment>
    <comment ref="R174" authorId="0" shapeId="0">
      <text>
        <r>
          <rPr>
            <sz val="9"/>
            <color indexed="81"/>
            <rFont val="MS P ゴシック"/>
            <family val="3"/>
            <charset val="128"/>
          </rPr>
          <t>円単位で入力</t>
        </r>
      </text>
    </comment>
    <comment ref="B175" authorId="0" shapeId="0">
      <text>
        <r>
          <rPr>
            <sz val="9"/>
            <color indexed="81"/>
            <rFont val="MS P ゴシック"/>
            <family val="3"/>
            <charset val="128"/>
          </rPr>
          <t>施設名を入力</t>
        </r>
      </text>
    </comment>
    <comment ref="C175" authorId="0" shapeId="0">
      <text>
        <r>
          <rPr>
            <sz val="9"/>
            <color indexed="81"/>
            <rFont val="MS P ゴシック"/>
            <family val="3"/>
            <charset val="128"/>
          </rPr>
          <t>費用区分を選択</t>
        </r>
      </text>
    </comment>
    <comment ref="D175" authorId="0" shapeId="0">
      <text>
        <r>
          <rPr>
            <sz val="9"/>
            <color indexed="81"/>
            <rFont val="MS P ゴシック"/>
            <family val="3"/>
            <charset val="128"/>
          </rPr>
          <t>契約区分を選択</t>
        </r>
      </text>
    </comment>
    <comment ref="E175" authorId="0" shapeId="0">
      <text>
        <r>
          <rPr>
            <sz val="9"/>
            <color indexed="81"/>
            <rFont val="MS P ゴシック"/>
            <family val="3"/>
            <charset val="128"/>
          </rPr>
          <t>円単位で入力</t>
        </r>
      </text>
    </comment>
    <comment ref="F175" authorId="0" shapeId="0">
      <text>
        <r>
          <rPr>
            <sz val="9"/>
            <color indexed="81"/>
            <rFont val="MS P ゴシック"/>
            <family val="3"/>
            <charset val="128"/>
          </rPr>
          <t>円単位で入力</t>
        </r>
      </text>
    </comment>
    <comment ref="G175" authorId="0" shapeId="0">
      <text>
        <r>
          <rPr>
            <sz val="9"/>
            <color indexed="81"/>
            <rFont val="MS P ゴシック"/>
            <family val="3"/>
            <charset val="128"/>
          </rPr>
          <t>円単位で入力</t>
        </r>
      </text>
    </comment>
    <comment ref="H175" authorId="0" shapeId="0">
      <text>
        <r>
          <rPr>
            <sz val="9"/>
            <color indexed="81"/>
            <rFont val="MS P ゴシック"/>
            <family val="3"/>
            <charset val="128"/>
          </rPr>
          <t>円単位で入力</t>
        </r>
      </text>
    </comment>
    <comment ref="O175" authorId="0" shapeId="0">
      <text>
        <r>
          <rPr>
            <sz val="9"/>
            <color indexed="81"/>
            <rFont val="MS P ゴシック"/>
            <family val="3"/>
            <charset val="128"/>
          </rPr>
          <t>該当する場合入力（円単位）</t>
        </r>
      </text>
    </comment>
    <comment ref="Q175" authorId="0" shapeId="0">
      <text>
        <r>
          <rPr>
            <sz val="9"/>
            <color indexed="81"/>
            <rFont val="MS P ゴシック"/>
            <family val="3"/>
            <charset val="128"/>
          </rPr>
          <t>油種区分を選択</t>
        </r>
      </text>
    </comment>
    <comment ref="R175" authorId="0" shapeId="0">
      <text>
        <r>
          <rPr>
            <sz val="9"/>
            <color indexed="81"/>
            <rFont val="MS P ゴシック"/>
            <family val="3"/>
            <charset val="128"/>
          </rPr>
          <t>円単位で入力</t>
        </r>
      </text>
    </comment>
    <comment ref="B176" authorId="0" shapeId="0">
      <text>
        <r>
          <rPr>
            <sz val="9"/>
            <color indexed="81"/>
            <rFont val="MS P ゴシック"/>
            <family val="3"/>
            <charset val="128"/>
          </rPr>
          <t>施設名を入力</t>
        </r>
      </text>
    </comment>
    <comment ref="C176" authorId="0" shapeId="0">
      <text>
        <r>
          <rPr>
            <sz val="9"/>
            <color indexed="81"/>
            <rFont val="MS P ゴシック"/>
            <family val="3"/>
            <charset val="128"/>
          </rPr>
          <t>費用区分を選択</t>
        </r>
      </text>
    </comment>
    <comment ref="D176" authorId="0" shapeId="0">
      <text>
        <r>
          <rPr>
            <sz val="9"/>
            <color indexed="81"/>
            <rFont val="MS P ゴシック"/>
            <family val="3"/>
            <charset val="128"/>
          </rPr>
          <t>契約区分を選択</t>
        </r>
      </text>
    </comment>
    <comment ref="E176" authorId="0" shapeId="0">
      <text>
        <r>
          <rPr>
            <sz val="9"/>
            <color indexed="81"/>
            <rFont val="MS P ゴシック"/>
            <family val="3"/>
            <charset val="128"/>
          </rPr>
          <t>円単位で入力</t>
        </r>
      </text>
    </comment>
    <comment ref="F176" authorId="0" shapeId="0">
      <text>
        <r>
          <rPr>
            <sz val="9"/>
            <color indexed="81"/>
            <rFont val="MS P ゴシック"/>
            <family val="3"/>
            <charset val="128"/>
          </rPr>
          <t>円単位で入力</t>
        </r>
      </text>
    </comment>
    <comment ref="G176" authorId="0" shapeId="0">
      <text>
        <r>
          <rPr>
            <sz val="9"/>
            <color indexed="81"/>
            <rFont val="MS P ゴシック"/>
            <family val="3"/>
            <charset val="128"/>
          </rPr>
          <t>円単位で入力</t>
        </r>
      </text>
    </comment>
    <comment ref="H176" authorId="0" shapeId="0">
      <text>
        <r>
          <rPr>
            <sz val="9"/>
            <color indexed="81"/>
            <rFont val="MS P ゴシック"/>
            <family val="3"/>
            <charset val="128"/>
          </rPr>
          <t>円単位で入力</t>
        </r>
      </text>
    </comment>
    <comment ref="O176" authorId="0" shapeId="0">
      <text>
        <r>
          <rPr>
            <sz val="9"/>
            <color indexed="81"/>
            <rFont val="MS P ゴシック"/>
            <family val="3"/>
            <charset val="128"/>
          </rPr>
          <t>該当する場合入力（円単位）</t>
        </r>
      </text>
    </comment>
    <comment ref="Q176" authorId="0" shapeId="0">
      <text>
        <r>
          <rPr>
            <sz val="9"/>
            <color indexed="81"/>
            <rFont val="MS P ゴシック"/>
            <family val="3"/>
            <charset val="128"/>
          </rPr>
          <t>油種区分を選択</t>
        </r>
      </text>
    </comment>
    <comment ref="R176" authorId="0" shapeId="0">
      <text>
        <r>
          <rPr>
            <sz val="9"/>
            <color indexed="81"/>
            <rFont val="MS P ゴシック"/>
            <family val="3"/>
            <charset val="128"/>
          </rPr>
          <t>円単位で入力</t>
        </r>
      </text>
    </comment>
    <comment ref="B177" authorId="0" shapeId="0">
      <text>
        <r>
          <rPr>
            <sz val="9"/>
            <color indexed="81"/>
            <rFont val="MS P ゴシック"/>
            <family val="3"/>
            <charset val="128"/>
          </rPr>
          <t>施設名を入力</t>
        </r>
      </text>
    </comment>
    <comment ref="C177" authorId="0" shapeId="0">
      <text>
        <r>
          <rPr>
            <sz val="9"/>
            <color indexed="81"/>
            <rFont val="MS P ゴシック"/>
            <family val="3"/>
            <charset val="128"/>
          </rPr>
          <t>費用区分を選択</t>
        </r>
      </text>
    </comment>
    <comment ref="D177" authorId="0" shapeId="0">
      <text>
        <r>
          <rPr>
            <sz val="9"/>
            <color indexed="81"/>
            <rFont val="MS P ゴシック"/>
            <family val="3"/>
            <charset val="128"/>
          </rPr>
          <t>契約区分を選択</t>
        </r>
      </text>
    </comment>
    <comment ref="E177" authorId="0" shapeId="0">
      <text>
        <r>
          <rPr>
            <sz val="9"/>
            <color indexed="81"/>
            <rFont val="MS P ゴシック"/>
            <family val="3"/>
            <charset val="128"/>
          </rPr>
          <t>円単位で入力</t>
        </r>
      </text>
    </comment>
    <comment ref="F177" authorId="0" shapeId="0">
      <text>
        <r>
          <rPr>
            <sz val="9"/>
            <color indexed="81"/>
            <rFont val="MS P ゴシック"/>
            <family val="3"/>
            <charset val="128"/>
          </rPr>
          <t>円単位で入力</t>
        </r>
      </text>
    </comment>
    <comment ref="G177" authorId="0" shapeId="0">
      <text>
        <r>
          <rPr>
            <sz val="9"/>
            <color indexed="81"/>
            <rFont val="MS P ゴシック"/>
            <family val="3"/>
            <charset val="128"/>
          </rPr>
          <t>円単位で入力</t>
        </r>
      </text>
    </comment>
    <comment ref="H177" authorId="0" shapeId="0">
      <text>
        <r>
          <rPr>
            <sz val="9"/>
            <color indexed="81"/>
            <rFont val="MS P ゴシック"/>
            <family val="3"/>
            <charset val="128"/>
          </rPr>
          <t>円単位で入力</t>
        </r>
      </text>
    </comment>
    <comment ref="O177" authorId="0" shapeId="0">
      <text>
        <r>
          <rPr>
            <sz val="9"/>
            <color indexed="81"/>
            <rFont val="MS P ゴシック"/>
            <family val="3"/>
            <charset val="128"/>
          </rPr>
          <t>該当する場合入力（円単位）</t>
        </r>
      </text>
    </comment>
    <comment ref="Q177" authorId="0" shapeId="0">
      <text>
        <r>
          <rPr>
            <sz val="9"/>
            <color indexed="81"/>
            <rFont val="MS P ゴシック"/>
            <family val="3"/>
            <charset val="128"/>
          </rPr>
          <t>油種区分を選択</t>
        </r>
      </text>
    </comment>
    <comment ref="R177" authorId="0" shapeId="0">
      <text>
        <r>
          <rPr>
            <sz val="9"/>
            <color indexed="81"/>
            <rFont val="MS P ゴシック"/>
            <family val="3"/>
            <charset val="128"/>
          </rPr>
          <t>円単位で入力</t>
        </r>
      </text>
    </comment>
    <comment ref="B178" authorId="0" shapeId="0">
      <text>
        <r>
          <rPr>
            <sz val="9"/>
            <color indexed="81"/>
            <rFont val="MS P ゴシック"/>
            <family val="3"/>
            <charset val="128"/>
          </rPr>
          <t>施設名を入力</t>
        </r>
      </text>
    </comment>
    <comment ref="C178" authorId="0" shapeId="0">
      <text>
        <r>
          <rPr>
            <sz val="9"/>
            <color indexed="81"/>
            <rFont val="MS P ゴシック"/>
            <family val="3"/>
            <charset val="128"/>
          </rPr>
          <t>費用区分を選択</t>
        </r>
      </text>
    </comment>
    <comment ref="D178" authorId="0" shapeId="0">
      <text>
        <r>
          <rPr>
            <sz val="9"/>
            <color indexed="81"/>
            <rFont val="MS P ゴシック"/>
            <family val="3"/>
            <charset val="128"/>
          </rPr>
          <t>契約区分を選択</t>
        </r>
      </text>
    </comment>
    <comment ref="E178" authorId="0" shapeId="0">
      <text>
        <r>
          <rPr>
            <sz val="9"/>
            <color indexed="81"/>
            <rFont val="MS P ゴシック"/>
            <family val="3"/>
            <charset val="128"/>
          </rPr>
          <t>円単位で入力</t>
        </r>
      </text>
    </comment>
    <comment ref="F178" authorId="0" shapeId="0">
      <text>
        <r>
          <rPr>
            <sz val="9"/>
            <color indexed="81"/>
            <rFont val="MS P ゴシック"/>
            <family val="3"/>
            <charset val="128"/>
          </rPr>
          <t>円単位で入力</t>
        </r>
      </text>
    </comment>
    <comment ref="G178" authorId="0" shapeId="0">
      <text>
        <r>
          <rPr>
            <sz val="9"/>
            <color indexed="81"/>
            <rFont val="MS P ゴシック"/>
            <family val="3"/>
            <charset val="128"/>
          </rPr>
          <t>円単位で入力</t>
        </r>
      </text>
    </comment>
    <comment ref="H178" authorId="0" shapeId="0">
      <text>
        <r>
          <rPr>
            <sz val="9"/>
            <color indexed="81"/>
            <rFont val="MS P ゴシック"/>
            <family val="3"/>
            <charset val="128"/>
          </rPr>
          <t>円単位で入力</t>
        </r>
      </text>
    </comment>
    <comment ref="O178" authorId="0" shapeId="0">
      <text>
        <r>
          <rPr>
            <sz val="9"/>
            <color indexed="81"/>
            <rFont val="MS P ゴシック"/>
            <family val="3"/>
            <charset val="128"/>
          </rPr>
          <t>該当する場合入力（円単位）</t>
        </r>
      </text>
    </comment>
    <comment ref="Q178" authorId="0" shapeId="0">
      <text>
        <r>
          <rPr>
            <sz val="9"/>
            <color indexed="81"/>
            <rFont val="MS P ゴシック"/>
            <family val="3"/>
            <charset val="128"/>
          </rPr>
          <t>油種区分を選択</t>
        </r>
      </text>
    </comment>
    <comment ref="R178" authorId="0" shapeId="0">
      <text>
        <r>
          <rPr>
            <sz val="9"/>
            <color indexed="81"/>
            <rFont val="MS P ゴシック"/>
            <family val="3"/>
            <charset val="128"/>
          </rPr>
          <t>円単位で入力</t>
        </r>
      </text>
    </comment>
    <comment ref="B179" authorId="0" shapeId="0">
      <text>
        <r>
          <rPr>
            <sz val="9"/>
            <color indexed="81"/>
            <rFont val="MS P ゴシック"/>
            <family val="3"/>
            <charset val="128"/>
          </rPr>
          <t>施設名を入力</t>
        </r>
      </text>
    </comment>
    <comment ref="C179" authorId="0" shapeId="0">
      <text>
        <r>
          <rPr>
            <sz val="9"/>
            <color indexed="81"/>
            <rFont val="MS P ゴシック"/>
            <family val="3"/>
            <charset val="128"/>
          </rPr>
          <t>費用区分を選択</t>
        </r>
      </text>
    </comment>
    <comment ref="D179" authorId="0" shapeId="0">
      <text>
        <r>
          <rPr>
            <sz val="9"/>
            <color indexed="81"/>
            <rFont val="MS P ゴシック"/>
            <family val="3"/>
            <charset val="128"/>
          </rPr>
          <t>契約区分を選択</t>
        </r>
      </text>
    </comment>
    <comment ref="E179" authorId="0" shapeId="0">
      <text>
        <r>
          <rPr>
            <sz val="9"/>
            <color indexed="81"/>
            <rFont val="MS P ゴシック"/>
            <family val="3"/>
            <charset val="128"/>
          </rPr>
          <t>円単位で入力</t>
        </r>
      </text>
    </comment>
    <comment ref="F179" authorId="0" shapeId="0">
      <text>
        <r>
          <rPr>
            <sz val="9"/>
            <color indexed="81"/>
            <rFont val="MS P ゴシック"/>
            <family val="3"/>
            <charset val="128"/>
          </rPr>
          <t>円単位で入力</t>
        </r>
      </text>
    </comment>
    <comment ref="G179" authorId="0" shapeId="0">
      <text>
        <r>
          <rPr>
            <sz val="9"/>
            <color indexed="81"/>
            <rFont val="MS P ゴシック"/>
            <family val="3"/>
            <charset val="128"/>
          </rPr>
          <t>円単位で入力</t>
        </r>
      </text>
    </comment>
    <comment ref="H179" authorId="0" shapeId="0">
      <text>
        <r>
          <rPr>
            <sz val="9"/>
            <color indexed="81"/>
            <rFont val="MS P ゴシック"/>
            <family val="3"/>
            <charset val="128"/>
          </rPr>
          <t>円単位で入力</t>
        </r>
      </text>
    </comment>
    <comment ref="O179" authorId="0" shapeId="0">
      <text>
        <r>
          <rPr>
            <sz val="9"/>
            <color indexed="81"/>
            <rFont val="MS P ゴシック"/>
            <family val="3"/>
            <charset val="128"/>
          </rPr>
          <t>該当する場合入力（円単位）</t>
        </r>
      </text>
    </comment>
    <comment ref="Q179" authorId="0" shapeId="0">
      <text>
        <r>
          <rPr>
            <sz val="9"/>
            <color indexed="81"/>
            <rFont val="MS P ゴシック"/>
            <family val="3"/>
            <charset val="128"/>
          </rPr>
          <t>油種区分を選択</t>
        </r>
      </text>
    </comment>
    <comment ref="R179" authorId="0" shapeId="0">
      <text>
        <r>
          <rPr>
            <sz val="9"/>
            <color indexed="81"/>
            <rFont val="MS P ゴシック"/>
            <family val="3"/>
            <charset val="128"/>
          </rPr>
          <t>円単位で入力</t>
        </r>
      </text>
    </comment>
    <comment ref="B180" authorId="0" shapeId="0">
      <text>
        <r>
          <rPr>
            <sz val="9"/>
            <color indexed="81"/>
            <rFont val="MS P ゴシック"/>
            <family val="3"/>
            <charset val="128"/>
          </rPr>
          <t>施設名を入力</t>
        </r>
      </text>
    </comment>
    <comment ref="C180" authorId="0" shapeId="0">
      <text>
        <r>
          <rPr>
            <sz val="9"/>
            <color indexed="81"/>
            <rFont val="MS P ゴシック"/>
            <family val="3"/>
            <charset val="128"/>
          </rPr>
          <t>費用区分を選択</t>
        </r>
      </text>
    </comment>
    <comment ref="D180" authorId="0" shapeId="0">
      <text>
        <r>
          <rPr>
            <sz val="9"/>
            <color indexed="81"/>
            <rFont val="MS P ゴシック"/>
            <family val="3"/>
            <charset val="128"/>
          </rPr>
          <t>契約区分を選択</t>
        </r>
      </text>
    </comment>
    <comment ref="E180" authorId="0" shapeId="0">
      <text>
        <r>
          <rPr>
            <sz val="9"/>
            <color indexed="81"/>
            <rFont val="MS P ゴシック"/>
            <family val="3"/>
            <charset val="128"/>
          </rPr>
          <t>円単位で入力</t>
        </r>
      </text>
    </comment>
    <comment ref="F180" authorId="0" shapeId="0">
      <text>
        <r>
          <rPr>
            <sz val="9"/>
            <color indexed="81"/>
            <rFont val="MS P ゴシック"/>
            <family val="3"/>
            <charset val="128"/>
          </rPr>
          <t>円単位で入力</t>
        </r>
      </text>
    </comment>
    <comment ref="G180" authorId="0" shapeId="0">
      <text>
        <r>
          <rPr>
            <sz val="9"/>
            <color indexed="81"/>
            <rFont val="MS P ゴシック"/>
            <family val="3"/>
            <charset val="128"/>
          </rPr>
          <t>円単位で入力</t>
        </r>
      </text>
    </comment>
    <comment ref="H180" authorId="0" shapeId="0">
      <text>
        <r>
          <rPr>
            <sz val="9"/>
            <color indexed="81"/>
            <rFont val="MS P ゴシック"/>
            <family val="3"/>
            <charset val="128"/>
          </rPr>
          <t>円単位で入力</t>
        </r>
      </text>
    </comment>
    <comment ref="O180" authorId="0" shapeId="0">
      <text>
        <r>
          <rPr>
            <sz val="9"/>
            <color indexed="81"/>
            <rFont val="MS P ゴシック"/>
            <family val="3"/>
            <charset val="128"/>
          </rPr>
          <t>該当する場合入力（円単位）</t>
        </r>
      </text>
    </comment>
    <comment ref="Q180" authorId="0" shapeId="0">
      <text>
        <r>
          <rPr>
            <sz val="9"/>
            <color indexed="81"/>
            <rFont val="MS P ゴシック"/>
            <family val="3"/>
            <charset val="128"/>
          </rPr>
          <t>油種区分を選択</t>
        </r>
      </text>
    </comment>
    <comment ref="R180" authorId="0" shapeId="0">
      <text>
        <r>
          <rPr>
            <sz val="9"/>
            <color indexed="81"/>
            <rFont val="MS P ゴシック"/>
            <family val="3"/>
            <charset val="128"/>
          </rPr>
          <t>円単位で入力</t>
        </r>
      </text>
    </comment>
    <comment ref="B181" authorId="0" shapeId="0">
      <text>
        <r>
          <rPr>
            <sz val="9"/>
            <color indexed="81"/>
            <rFont val="MS P ゴシック"/>
            <family val="3"/>
            <charset val="128"/>
          </rPr>
          <t>施設名を入力</t>
        </r>
      </text>
    </comment>
    <comment ref="C181" authorId="0" shapeId="0">
      <text>
        <r>
          <rPr>
            <sz val="9"/>
            <color indexed="81"/>
            <rFont val="MS P ゴシック"/>
            <family val="3"/>
            <charset val="128"/>
          </rPr>
          <t>費用区分を選択</t>
        </r>
      </text>
    </comment>
    <comment ref="D181" authorId="0" shapeId="0">
      <text>
        <r>
          <rPr>
            <sz val="9"/>
            <color indexed="81"/>
            <rFont val="MS P ゴシック"/>
            <family val="3"/>
            <charset val="128"/>
          </rPr>
          <t>契約区分を選択</t>
        </r>
      </text>
    </comment>
    <comment ref="E181" authorId="0" shapeId="0">
      <text>
        <r>
          <rPr>
            <sz val="9"/>
            <color indexed="81"/>
            <rFont val="MS P ゴシック"/>
            <family val="3"/>
            <charset val="128"/>
          </rPr>
          <t>円単位で入力</t>
        </r>
      </text>
    </comment>
    <comment ref="F181" authorId="0" shapeId="0">
      <text>
        <r>
          <rPr>
            <sz val="9"/>
            <color indexed="81"/>
            <rFont val="MS P ゴシック"/>
            <family val="3"/>
            <charset val="128"/>
          </rPr>
          <t>円単位で入力</t>
        </r>
      </text>
    </comment>
    <comment ref="G181" authorId="0" shapeId="0">
      <text>
        <r>
          <rPr>
            <sz val="9"/>
            <color indexed="81"/>
            <rFont val="MS P ゴシック"/>
            <family val="3"/>
            <charset val="128"/>
          </rPr>
          <t>円単位で入力</t>
        </r>
      </text>
    </comment>
    <comment ref="H181" authorId="0" shapeId="0">
      <text>
        <r>
          <rPr>
            <sz val="9"/>
            <color indexed="81"/>
            <rFont val="MS P ゴシック"/>
            <family val="3"/>
            <charset val="128"/>
          </rPr>
          <t>円単位で入力</t>
        </r>
      </text>
    </comment>
    <comment ref="O181" authorId="0" shapeId="0">
      <text>
        <r>
          <rPr>
            <sz val="9"/>
            <color indexed="81"/>
            <rFont val="MS P ゴシック"/>
            <family val="3"/>
            <charset val="128"/>
          </rPr>
          <t>該当する場合入力（円単位）</t>
        </r>
      </text>
    </comment>
    <comment ref="Q181" authorId="0" shapeId="0">
      <text>
        <r>
          <rPr>
            <sz val="9"/>
            <color indexed="81"/>
            <rFont val="MS P ゴシック"/>
            <family val="3"/>
            <charset val="128"/>
          </rPr>
          <t>油種区分を選択</t>
        </r>
      </text>
    </comment>
    <comment ref="R181" authorId="0" shapeId="0">
      <text>
        <r>
          <rPr>
            <sz val="9"/>
            <color indexed="81"/>
            <rFont val="MS P ゴシック"/>
            <family val="3"/>
            <charset val="128"/>
          </rPr>
          <t>円単位で入力</t>
        </r>
      </text>
    </comment>
    <comment ref="B182" authorId="0" shapeId="0">
      <text>
        <r>
          <rPr>
            <sz val="9"/>
            <color indexed="81"/>
            <rFont val="MS P ゴシック"/>
            <family val="3"/>
            <charset val="128"/>
          </rPr>
          <t>施設名を入力</t>
        </r>
      </text>
    </comment>
    <comment ref="C182" authorId="0" shapeId="0">
      <text>
        <r>
          <rPr>
            <sz val="9"/>
            <color indexed="81"/>
            <rFont val="MS P ゴシック"/>
            <family val="3"/>
            <charset val="128"/>
          </rPr>
          <t>費用区分を選択</t>
        </r>
      </text>
    </comment>
    <comment ref="D182" authorId="0" shapeId="0">
      <text>
        <r>
          <rPr>
            <sz val="9"/>
            <color indexed="81"/>
            <rFont val="MS P ゴシック"/>
            <family val="3"/>
            <charset val="128"/>
          </rPr>
          <t>契約区分を選択</t>
        </r>
      </text>
    </comment>
    <comment ref="E182" authorId="0" shapeId="0">
      <text>
        <r>
          <rPr>
            <sz val="9"/>
            <color indexed="81"/>
            <rFont val="MS P ゴシック"/>
            <family val="3"/>
            <charset val="128"/>
          </rPr>
          <t>円単位で入力</t>
        </r>
      </text>
    </comment>
    <comment ref="F182" authorId="0" shapeId="0">
      <text>
        <r>
          <rPr>
            <sz val="9"/>
            <color indexed="81"/>
            <rFont val="MS P ゴシック"/>
            <family val="3"/>
            <charset val="128"/>
          </rPr>
          <t>円単位で入力</t>
        </r>
      </text>
    </comment>
    <comment ref="G182" authorId="0" shapeId="0">
      <text>
        <r>
          <rPr>
            <sz val="9"/>
            <color indexed="81"/>
            <rFont val="MS P ゴシック"/>
            <family val="3"/>
            <charset val="128"/>
          </rPr>
          <t>円単位で入力</t>
        </r>
      </text>
    </comment>
    <comment ref="H182" authorId="0" shapeId="0">
      <text>
        <r>
          <rPr>
            <sz val="9"/>
            <color indexed="81"/>
            <rFont val="MS P ゴシック"/>
            <family val="3"/>
            <charset val="128"/>
          </rPr>
          <t>円単位で入力</t>
        </r>
      </text>
    </comment>
    <comment ref="O182" authorId="0" shapeId="0">
      <text>
        <r>
          <rPr>
            <sz val="9"/>
            <color indexed="81"/>
            <rFont val="MS P ゴシック"/>
            <family val="3"/>
            <charset val="128"/>
          </rPr>
          <t>該当する場合入力（円単位）</t>
        </r>
      </text>
    </comment>
    <comment ref="Q182" authorId="0" shapeId="0">
      <text>
        <r>
          <rPr>
            <sz val="9"/>
            <color indexed="81"/>
            <rFont val="MS P ゴシック"/>
            <family val="3"/>
            <charset val="128"/>
          </rPr>
          <t>油種区分を選択</t>
        </r>
      </text>
    </comment>
    <comment ref="R182" authorId="0" shapeId="0">
      <text>
        <r>
          <rPr>
            <sz val="9"/>
            <color indexed="81"/>
            <rFont val="MS P ゴシック"/>
            <family val="3"/>
            <charset val="128"/>
          </rPr>
          <t>円単位で入力</t>
        </r>
      </text>
    </comment>
    <comment ref="B183" authorId="0" shapeId="0">
      <text>
        <r>
          <rPr>
            <sz val="9"/>
            <color indexed="81"/>
            <rFont val="MS P ゴシック"/>
            <family val="3"/>
            <charset val="128"/>
          </rPr>
          <t>施設名を入力</t>
        </r>
      </text>
    </comment>
    <comment ref="C183" authorId="0" shapeId="0">
      <text>
        <r>
          <rPr>
            <sz val="9"/>
            <color indexed="81"/>
            <rFont val="MS P ゴシック"/>
            <family val="3"/>
            <charset val="128"/>
          </rPr>
          <t>費用区分を選択</t>
        </r>
      </text>
    </comment>
    <comment ref="D183" authorId="0" shapeId="0">
      <text>
        <r>
          <rPr>
            <sz val="9"/>
            <color indexed="81"/>
            <rFont val="MS P ゴシック"/>
            <family val="3"/>
            <charset val="128"/>
          </rPr>
          <t>契約区分を選択</t>
        </r>
      </text>
    </comment>
    <comment ref="E183" authorId="0" shapeId="0">
      <text>
        <r>
          <rPr>
            <sz val="9"/>
            <color indexed="81"/>
            <rFont val="MS P ゴシック"/>
            <family val="3"/>
            <charset val="128"/>
          </rPr>
          <t>円単位で入力</t>
        </r>
      </text>
    </comment>
    <comment ref="F183" authorId="0" shapeId="0">
      <text>
        <r>
          <rPr>
            <sz val="9"/>
            <color indexed="81"/>
            <rFont val="MS P ゴシック"/>
            <family val="3"/>
            <charset val="128"/>
          </rPr>
          <t>円単位で入力</t>
        </r>
      </text>
    </comment>
    <comment ref="G183" authorId="0" shapeId="0">
      <text>
        <r>
          <rPr>
            <sz val="9"/>
            <color indexed="81"/>
            <rFont val="MS P ゴシック"/>
            <family val="3"/>
            <charset val="128"/>
          </rPr>
          <t>円単位で入力</t>
        </r>
      </text>
    </comment>
    <comment ref="H183" authorId="0" shapeId="0">
      <text>
        <r>
          <rPr>
            <sz val="9"/>
            <color indexed="81"/>
            <rFont val="MS P ゴシック"/>
            <family val="3"/>
            <charset val="128"/>
          </rPr>
          <t>円単位で入力</t>
        </r>
      </text>
    </comment>
    <comment ref="O183" authorId="0" shapeId="0">
      <text>
        <r>
          <rPr>
            <sz val="9"/>
            <color indexed="81"/>
            <rFont val="MS P ゴシック"/>
            <family val="3"/>
            <charset val="128"/>
          </rPr>
          <t>該当する場合入力（円単位）</t>
        </r>
      </text>
    </comment>
    <comment ref="Q183" authorId="0" shapeId="0">
      <text>
        <r>
          <rPr>
            <sz val="9"/>
            <color indexed="81"/>
            <rFont val="MS P ゴシック"/>
            <family val="3"/>
            <charset val="128"/>
          </rPr>
          <t>油種区分を選択</t>
        </r>
      </text>
    </comment>
    <comment ref="R183" authorId="0" shapeId="0">
      <text>
        <r>
          <rPr>
            <sz val="9"/>
            <color indexed="81"/>
            <rFont val="MS P ゴシック"/>
            <family val="3"/>
            <charset val="128"/>
          </rPr>
          <t>円単位で入力</t>
        </r>
      </text>
    </comment>
    <comment ref="B184" authorId="0" shapeId="0">
      <text>
        <r>
          <rPr>
            <sz val="9"/>
            <color indexed="81"/>
            <rFont val="MS P ゴシック"/>
            <family val="3"/>
            <charset val="128"/>
          </rPr>
          <t>施設名を入力</t>
        </r>
      </text>
    </comment>
    <comment ref="C184" authorId="0" shapeId="0">
      <text>
        <r>
          <rPr>
            <sz val="9"/>
            <color indexed="81"/>
            <rFont val="MS P ゴシック"/>
            <family val="3"/>
            <charset val="128"/>
          </rPr>
          <t>費用区分を選択</t>
        </r>
      </text>
    </comment>
    <comment ref="D184" authorId="0" shapeId="0">
      <text>
        <r>
          <rPr>
            <sz val="9"/>
            <color indexed="81"/>
            <rFont val="MS P ゴシック"/>
            <family val="3"/>
            <charset val="128"/>
          </rPr>
          <t>契約区分を選択</t>
        </r>
      </text>
    </comment>
    <comment ref="E184" authorId="0" shapeId="0">
      <text>
        <r>
          <rPr>
            <sz val="9"/>
            <color indexed="81"/>
            <rFont val="MS P ゴシック"/>
            <family val="3"/>
            <charset val="128"/>
          </rPr>
          <t>円単位で入力</t>
        </r>
      </text>
    </comment>
    <comment ref="F184" authorId="0" shapeId="0">
      <text>
        <r>
          <rPr>
            <sz val="9"/>
            <color indexed="81"/>
            <rFont val="MS P ゴシック"/>
            <family val="3"/>
            <charset val="128"/>
          </rPr>
          <t>円単位で入力</t>
        </r>
      </text>
    </comment>
    <comment ref="G184" authorId="0" shapeId="0">
      <text>
        <r>
          <rPr>
            <sz val="9"/>
            <color indexed="81"/>
            <rFont val="MS P ゴシック"/>
            <family val="3"/>
            <charset val="128"/>
          </rPr>
          <t>円単位で入力</t>
        </r>
      </text>
    </comment>
    <comment ref="H184" authorId="0" shapeId="0">
      <text>
        <r>
          <rPr>
            <sz val="9"/>
            <color indexed="81"/>
            <rFont val="MS P ゴシック"/>
            <family val="3"/>
            <charset val="128"/>
          </rPr>
          <t>円単位で入力</t>
        </r>
      </text>
    </comment>
    <comment ref="O184" authorId="0" shapeId="0">
      <text>
        <r>
          <rPr>
            <sz val="9"/>
            <color indexed="81"/>
            <rFont val="MS P ゴシック"/>
            <family val="3"/>
            <charset val="128"/>
          </rPr>
          <t>該当する場合入力（円単位）</t>
        </r>
      </text>
    </comment>
    <comment ref="Q184" authorId="0" shapeId="0">
      <text>
        <r>
          <rPr>
            <sz val="9"/>
            <color indexed="81"/>
            <rFont val="MS P ゴシック"/>
            <family val="3"/>
            <charset val="128"/>
          </rPr>
          <t>油種区分を選択</t>
        </r>
      </text>
    </comment>
    <comment ref="R184" authorId="0" shapeId="0">
      <text>
        <r>
          <rPr>
            <sz val="9"/>
            <color indexed="81"/>
            <rFont val="MS P ゴシック"/>
            <family val="3"/>
            <charset val="128"/>
          </rPr>
          <t>円単位で入力</t>
        </r>
      </text>
    </comment>
    <comment ref="B185" authorId="0" shapeId="0">
      <text>
        <r>
          <rPr>
            <sz val="9"/>
            <color indexed="81"/>
            <rFont val="MS P ゴシック"/>
            <family val="3"/>
            <charset val="128"/>
          </rPr>
          <t>施設名を入力</t>
        </r>
      </text>
    </comment>
    <comment ref="C185" authorId="0" shapeId="0">
      <text>
        <r>
          <rPr>
            <sz val="9"/>
            <color indexed="81"/>
            <rFont val="MS P ゴシック"/>
            <family val="3"/>
            <charset val="128"/>
          </rPr>
          <t>費用区分を選択</t>
        </r>
      </text>
    </comment>
    <comment ref="D185" authorId="0" shapeId="0">
      <text>
        <r>
          <rPr>
            <sz val="9"/>
            <color indexed="81"/>
            <rFont val="MS P ゴシック"/>
            <family val="3"/>
            <charset val="128"/>
          </rPr>
          <t>契約区分を選択</t>
        </r>
      </text>
    </comment>
    <comment ref="E185" authorId="0" shapeId="0">
      <text>
        <r>
          <rPr>
            <sz val="9"/>
            <color indexed="81"/>
            <rFont val="MS P ゴシック"/>
            <family val="3"/>
            <charset val="128"/>
          </rPr>
          <t>円単位で入力</t>
        </r>
      </text>
    </comment>
    <comment ref="F185" authorId="0" shapeId="0">
      <text>
        <r>
          <rPr>
            <sz val="9"/>
            <color indexed="81"/>
            <rFont val="MS P ゴシック"/>
            <family val="3"/>
            <charset val="128"/>
          </rPr>
          <t>円単位で入力</t>
        </r>
      </text>
    </comment>
    <comment ref="G185" authorId="0" shapeId="0">
      <text>
        <r>
          <rPr>
            <sz val="9"/>
            <color indexed="81"/>
            <rFont val="MS P ゴシック"/>
            <family val="3"/>
            <charset val="128"/>
          </rPr>
          <t>円単位で入力</t>
        </r>
      </text>
    </comment>
    <comment ref="H185" authorId="0" shapeId="0">
      <text>
        <r>
          <rPr>
            <sz val="9"/>
            <color indexed="81"/>
            <rFont val="MS P ゴシック"/>
            <family val="3"/>
            <charset val="128"/>
          </rPr>
          <t>円単位で入力</t>
        </r>
      </text>
    </comment>
    <comment ref="O185" authorId="0" shapeId="0">
      <text>
        <r>
          <rPr>
            <sz val="9"/>
            <color indexed="81"/>
            <rFont val="MS P ゴシック"/>
            <family val="3"/>
            <charset val="128"/>
          </rPr>
          <t>該当する場合入力（円単位）</t>
        </r>
      </text>
    </comment>
    <comment ref="Q185" authorId="0" shapeId="0">
      <text>
        <r>
          <rPr>
            <sz val="9"/>
            <color indexed="81"/>
            <rFont val="MS P ゴシック"/>
            <family val="3"/>
            <charset val="128"/>
          </rPr>
          <t>油種区分を選択</t>
        </r>
      </text>
    </comment>
    <comment ref="R185" authorId="0" shapeId="0">
      <text>
        <r>
          <rPr>
            <sz val="9"/>
            <color indexed="81"/>
            <rFont val="MS P ゴシック"/>
            <family val="3"/>
            <charset val="128"/>
          </rPr>
          <t>円単位で入力</t>
        </r>
      </text>
    </comment>
    <comment ref="B186" authorId="0" shapeId="0">
      <text>
        <r>
          <rPr>
            <sz val="9"/>
            <color indexed="81"/>
            <rFont val="MS P ゴシック"/>
            <family val="3"/>
            <charset val="128"/>
          </rPr>
          <t>施設名を入力</t>
        </r>
      </text>
    </comment>
    <comment ref="C186" authorId="0" shapeId="0">
      <text>
        <r>
          <rPr>
            <sz val="9"/>
            <color indexed="81"/>
            <rFont val="MS P ゴシック"/>
            <family val="3"/>
            <charset val="128"/>
          </rPr>
          <t>費用区分を選択</t>
        </r>
      </text>
    </comment>
    <comment ref="D186" authorId="0" shapeId="0">
      <text>
        <r>
          <rPr>
            <sz val="9"/>
            <color indexed="81"/>
            <rFont val="MS P ゴシック"/>
            <family val="3"/>
            <charset val="128"/>
          </rPr>
          <t>契約区分を選択</t>
        </r>
      </text>
    </comment>
    <comment ref="E186" authorId="0" shapeId="0">
      <text>
        <r>
          <rPr>
            <sz val="9"/>
            <color indexed="81"/>
            <rFont val="MS P ゴシック"/>
            <family val="3"/>
            <charset val="128"/>
          </rPr>
          <t>円単位で入力</t>
        </r>
      </text>
    </comment>
    <comment ref="F186" authorId="0" shapeId="0">
      <text>
        <r>
          <rPr>
            <sz val="9"/>
            <color indexed="81"/>
            <rFont val="MS P ゴシック"/>
            <family val="3"/>
            <charset val="128"/>
          </rPr>
          <t>円単位で入力</t>
        </r>
      </text>
    </comment>
    <comment ref="G186" authorId="0" shapeId="0">
      <text>
        <r>
          <rPr>
            <sz val="9"/>
            <color indexed="81"/>
            <rFont val="MS P ゴシック"/>
            <family val="3"/>
            <charset val="128"/>
          </rPr>
          <t>円単位で入力</t>
        </r>
      </text>
    </comment>
    <comment ref="H186" authorId="0" shapeId="0">
      <text>
        <r>
          <rPr>
            <sz val="9"/>
            <color indexed="81"/>
            <rFont val="MS P ゴシック"/>
            <family val="3"/>
            <charset val="128"/>
          </rPr>
          <t>円単位で入力</t>
        </r>
      </text>
    </comment>
    <comment ref="O186" authorId="0" shapeId="0">
      <text>
        <r>
          <rPr>
            <sz val="9"/>
            <color indexed="81"/>
            <rFont val="MS P ゴシック"/>
            <family val="3"/>
            <charset val="128"/>
          </rPr>
          <t>該当する場合入力（円単位）</t>
        </r>
      </text>
    </comment>
    <comment ref="Q186" authorId="0" shapeId="0">
      <text>
        <r>
          <rPr>
            <sz val="9"/>
            <color indexed="81"/>
            <rFont val="MS P ゴシック"/>
            <family val="3"/>
            <charset val="128"/>
          </rPr>
          <t>油種区分を選択</t>
        </r>
      </text>
    </comment>
    <comment ref="R186" authorId="0" shapeId="0">
      <text>
        <r>
          <rPr>
            <sz val="9"/>
            <color indexed="81"/>
            <rFont val="MS P ゴシック"/>
            <family val="3"/>
            <charset val="128"/>
          </rPr>
          <t>円単位で入力</t>
        </r>
      </text>
    </comment>
    <comment ref="B187" authorId="0" shapeId="0">
      <text>
        <r>
          <rPr>
            <sz val="9"/>
            <color indexed="81"/>
            <rFont val="MS P ゴシック"/>
            <family val="3"/>
            <charset val="128"/>
          </rPr>
          <t>施設名を入力</t>
        </r>
      </text>
    </comment>
    <comment ref="C187" authorId="0" shapeId="0">
      <text>
        <r>
          <rPr>
            <sz val="9"/>
            <color indexed="81"/>
            <rFont val="MS P ゴシック"/>
            <family val="3"/>
            <charset val="128"/>
          </rPr>
          <t>費用区分を選択</t>
        </r>
      </text>
    </comment>
    <comment ref="D187" authorId="0" shapeId="0">
      <text>
        <r>
          <rPr>
            <sz val="9"/>
            <color indexed="81"/>
            <rFont val="MS P ゴシック"/>
            <family val="3"/>
            <charset val="128"/>
          </rPr>
          <t>契約区分を選択</t>
        </r>
      </text>
    </comment>
    <comment ref="E187" authorId="0" shapeId="0">
      <text>
        <r>
          <rPr>
            <sz val="9"/>
            <color indexed="81"/>
            <rFont val="MS P ゴシック"/>
            <family val="3"/>
            <charset val="128"/>
          </rPr>
          <t>円単位で入力</t>
        </r>
      </text>
    </comment>
    <comment ref="F187" authorId="0" shapeId="0">
      <text>
        <r>
          <rPr>
            <sz val="9"/>
            <color indexed="81"/>
            <rFont val="MS P ゴシック"/>
            <family val="3"/>
            <charset val="128"/>
          </rPr>
          <t>円単位で入力</t>
        </r>
      </text>
    </comment>
    <comment ref="G187" authorId="0" shapeId="0">
      <text>
        <r>
          <rPr>
            <sz val="9"/>
            <color indexed="81"/>
            <rFont val="MS P ゴシック"/>
            <family val="3"/>
            <charset val="128"/>
          </rPr>
          <t>円単位で入力</t>
        </r>
      </text>
    </comment>
    <comment ref="H187" authorId="0" shapeId="0">
      <text>
        <r>
          <rPr>
            <sz val="9"/>
            <color indexed="81"/>
            <rFont val="MS P ゴシック"/>
            <family val="3"/>
            <charset val="128"/>
          </rPr>
          <t>円単位で入力</t>
        </r>
      </text>
    </comment>
    <comment ref="O187" authorId="0" shapeId="0">
      <text>
        <r>
          <rPr>
            <sz val="9"/>
            <color indexed="81"/>
            <rFont val="MS P ゴシック"/>
            <family val="3"/>
            <charset val="128"/>
          </rPr>
          <t>該当する場合入力（円単位）</t>
        </r>
      </text>
    </comment>
    <comment ref="Q187" authorId="0" shapeId="0">
      <text>
        <r>
          <rPr>
            <sz val="9"/>
            <color indexed="81"/>
            <rFont val="MS P ゴシック"/>
            <family val="3"/>
            <charset val="128"/>
          </rPr>
          <t>油種区分を選択</t>
        </r>
      </text>
    </comment>
    <comment ref="R187" authorId="0" shapeId="0">
      <text>
        <r>
          <rPr>
            <sz val="9"/>
            <color indexed="81"/>
            <rFont val="MS P ゴシック"/>
            <family val="3"/>
            <charset val="128"/>
          </rPr>
          <t>円単位で入力</t>
        </r>
      </text>
    </comment>
    <comment ref="B188" authorId="0" shapeId="0">
      <text>
        <r>
          <rPr>
            <sz val="9"/>
            <color indexed="81"/>
            <rFont val="MS P ゴシック"/>
            <family val="3"/>
            <charset val="128"/>
          </rPr>
          <t>施設名を入力</t>
        </r>
      </text>
    </comment>
    <comment ref="C188" authorId="0" shapeId="0">
      <text>
        <r>
          <rPr>
            <sz val="9"/>
            <color indexed="81"/>
            <rFont val="MS P ゴシック"/>
            <family val="3"/>
            <charset val="128"/>
          </rPr>
          <t>費用区分を選択</t>
        </r>
      </text>
    </comment>
    <comment ref="D188" authorId="0" shapeId="0">
      <text>
        <r>
          <rPr>
            <sz val="9"/>
            <color indexed="81"/>
            <rFont val="MS P ゴシック"/>
            <family val="3"/>
            <charset val="128"/>
          </rPr>
          <t>契約区分を選択</t>
        </r>
      </text>
    </comment>
    <comment ref="E188" authorId="0" shapeId="0">
      <text>
        <r>
          <rPr>
            <sz val="9"/>
            <color indexed="81"/>
            <rFont val="MS P ゴシック"/>
            <family val="3"/>
            <charset val="128"/>
          </rPr>
          <t>円単位で入力</t>
        </r>
      </text>
    </comment>
    <comment ref="F188" authorId="0" shapeId="0">
      <text>
        <r>
          <rPr>
            <sz val="9"/>
            <color indexed="81"/>
            <rFont val="MS P ゴシック"/>
            <family val="3"/>
            <charset val="128"/>
          </rPr>
          <t>円単位で入力</t>
        </r>
      </text>
    </comment>
    <comment ref="G188" authorId="0" shapeId="0">
      <text>
        <r>
          <rPr>
            <sz val="9"/>
            <color indexed="81"/>
            <rFont val="MS P ゴシック"/>
            <family val="3"/>
            <charset val="128"/>
          </rPr>
          <t>円単位で入力</t>
        </r>
      </text>
    </comment>
    <comment ref="H188" authorId="0" shapeId="0">
      <text>
        <r>
          <rPr>
            <sz val="9"/>
            <color indexed="81"/>
            <rFont val="MS P ゴシック"/>
            <family val="3"/>
            <charset val="128"/>
          </rPr>
          <t>円単位で入力</t>
        </r>
      </text>
    </comment>
    <comment ref="O188" authorId="0" shapeId="0">
      <text>
        <r>
          <rPr>
            <sz val="9"/>
            <color indexed="81"/>
            <rFont val="MS P ゴシック"/>
            <family val="3"/>
            <charset val="128"/>
          </rPr>
          <t>該当する場合入力（円単位）</t>
        </r>
      </text>
    </comment>
    <comment ref="Q188" authorId="0" shapeId="0">
      <text>
        <r>
          <rPr>
            <sz val="9"/>
            <color indexed="81"/>
            <rFont val="MS P ゴシック"/>
            <family val="3"/>
            <charset val="128"/>
          </rPr>
          <t>油種区分を選択</t>
        </r>
      </text>
    </comment>
    <comment ref="R188" authorId="0" shapeId="0">
      <text>
        <r>
          <rPr>
            <sz val="9"/>
            <color indexed="81"/>
            <rFont val="MS P ゴシック"/>
            <family val="3"/>
            <charset val="128"/>
          </rPr>
          <t>円単位で入力</t>
        </r>
      </text>
    </comment>
    <comment ref="B189" authorId="0" shapeId="0">
      <text>
        <r>
          <rPr>
            <sz val="9"/>
            <color indexed="81"/>
            <rFont val="MS P ゴシック"/>
            <family val="3"/>
            <charset val="128"/>
          </rPr>
          <t>施設名を入力</t>
        </r>
      </text>
    </comment>
    <comment ref="C189" authorId="0" shapeId="0">
      <text>
        <r>
          <rPr>
            <sz val="9"/>
            <color indexed="81"/>
            <rFont val="MS P ゴシック"/>
            <family val="3"/>
            <charset val="128"/>
          </rPr>
          <t>費用区分を選択</t>
        </r>
      </text>
    </comment>
    <comment ref="D189" authorId="0" shapeId="0">
      <text>
        <r>
          <rPr>
            <sz val="9"/>
            <color indexed="81"/>
            <rFont val="MS P ゴシック"/>
            <family val="3"/>
            <charset val="128"/>
          </rPr>
          <t>契約区分を選択</t>
        </r>
      </text>
    </comment>
    <comment ref="E189" authorId="0" shapeId="0">
      <text>
        <r>
          <rPr>
            <sz val="9"/>
            <color indexed="81"/>
            <rFont val="MS P ゴシック"/>
            <family val="3"/>
            <charset val="128"/>
          </rPr>
          <t>円単位で入力</t>
        </r>
      </text>
    </comment>
    <comment ref="F189" authorId="0" shapeId="0">
      <text>
        <r>
          <rPr>
            <sz val="9"/>
            <color indexed="81"/>
            <rFont val="MS P ゴシック"/>
            <family val="3"/>
            <charset val="128"/>
          </rPr>
          <t>円単位で入力</t>
        </r>
      </text>
    </comment>
    <comment ref="G189" authorId="0" shapeId="0">
      <text>
        <r>
          <rPr>
            <sz val="9"/>
            <color indexed="81"/>
            <rFont val="MS P ゴシック"/>
            <family val="3"/>
            <charset val="128"/>
          </rPr>
          <t>円単位で入力</t>
        </r>
      </text>
    </comment>
    <comment ref="H189" authorId="0" shapeId="0">
      <text>
        <r>
          <rPr>
            <sz val="9"/>
            <color indexed="81"/>
            <rFont val="MS P ゴシック"/>
            <family val="3"/>
            <charset val="128"/>
          </rPr>
          <t>円単位で入力</t>
        </r>
      </text>
    </comment>
    <comment ref="O189" authorId="0" shapeId="0">
      <text>
        <r>
          <rPr>
            <sz val="9"/>
            <color indexed="81"/>
            <rFont val="MS P ゴシック"/>
            <family val="3"/>
            <charset val="128"/>
          </rPr>
          <t>該当する場合入力（円単位）</t>
        </r>
      </text>
    </comment>
    <comment ref="Q189" authorId="0" shapeId="0">
      <text>
        <r>
          <rPr>
            <sz val="9"/>
            <color indexed="81"/>
            <rFont val="MS P ゴシック"/>
            <family val="3"/>
            <charset val="128"/>
          </rPr>
          <t>油種区分を選択</t>
        </r>
      </text>
    </comment>
    <comment ref="R189" authorId="0" shapeId="0">
      <text>
        <r>
          <rPr>
            <sz val="9"/>
            <color indexed="81"/>
            <rFont val="MS P ゴシック"/>
            <family val="3"/>
            <charset val="128"/>
          </rPr>
          <t>円単位で入力</t>
        </r>
      </text>
    </comment>
    <comment ref="B190" authorId="0" shapeId="0">
      <text>
        <r>
          <rPr>
            <sz val="9"/>
            <color indexed="81"/>
            <rFont val="MS P ゴシック"/>
            <family val="3"/>
            <charset val="128"/>
          </rPr>
          <t>施設名を入力</t>
        </r>
      </text>
    </comment>
    <comment ref="C190" authorId="0" shapeId="0">
      <text>
        <r>
          <rPr>
            <sz val="9"/>
            <color indexed="81"/>
            <rFont val="MS P ゴシック"/>
            <family val="3"/>
            <charset val="128"/>
          </rPr>
          <t>費用区分を選択</t>
        </r>
      </text>
    </comment>
    <comment ref="D190" authorId="0" shapeId="0">
      <text>
        <r>
          <rPr>
            <sz val="9"/>
            <color indexed="81"/>
            <rFont val="MS P ゴシック"/>
            <family val="3"/>
            <charset val="128"/>
          </rPr>
          <t>契約区分を選択</t>
        </r>
      </text>
    </comment>
    <comment ref="E190" authorId="0" shapeId="0">
      <text>
        <r>
          <rPr>
            <sz val="9"/>
            <color indexed="81"/>
            <rFont val="MS P ゴシック"/>
            <family val="3"/>
            <charset val="128"/>
          </rPr>
          <t>円単位で入力</t>
        </r>
      </text>
    </comment>
    <comment ref="F190" authorId="0" shapeId="0">
      <text>
        <r>
          <rPr>
            <sz val="9"/>
            <color indexed="81"/>
            <rFont val="MS P ゴシック"/>
            <family val="3"/>
            <charset val="128"/>
          </rPr>
          <t>円単位で入力</t>
        </r>
      </text>
    </comment>
    <comment ref="G190" authorId="0" shapeId="0">
      <text>
        <r>
          <rPr>
            <sz val="9"/>
            <color indexed="81"/>
            <rFont val="MS P ゴシック"/>
            <family val="3"/>
            <charset val="128"/>
          </rPr>
          <t>円単位で入力</t>
        </r>
      </text>
    </comment>
    <comment ref="H190" authorId="0" shapeId="0">
      <text>
        <r>
          <rPr>
            <sz val="9"/>
            <color indexed="81"/>
            <rFont val="MS P ゴシック"/>
            <family val="3"/>
            <charset val="128"/>
          </rPr>
          <t>円単位で入力</t>
        </r>
      </text>
    </comment>
    <comment ref="O190" authorId="0" shapeId="0">
      <text>
        <r>
          <rPr>
            <sz val="9"/>
            <color indexed="81"/>
            <rFont val="MS P ゴシック"/>
            <family val="3"/>
            <charset val="128"/>
          </rPr>
          <t>該当する場合入力（円単位）</t>
        </r>
      </text>
    </comment>
    <comment ref="Q190" authorId="0" shapeId="0">
      <text>
        <r>
          <rPr>
            <sz val="9"/>
            <color indexed="81"/>
            <rFont val="MS P ゴシック"/>
            <family val="3"/>
            <charset val="128"/>
          </rPr>
          <t>油種区分を選択</t>
        </r>
      </text>
    </comment>
    <comment ref="R190" authorId="0" shapeId="0">
      <text>
        <r>
          <rPr>
            <sz val="9"/>
            <color indexed="81"/>
            <rFont val="MS P ゴシック"/>
            <family val="3"/>
            <charset val="128"/>
          </rPr>
          <t>円単位で入力</t>
        </r>
      </text>
    </comment>
    <comment ref="B191" authorId="0" shapeId="0">
      <text>
        <r>
          <rPr>
            <sz val="9"/>
            <color indexed="81"/>
            <rFont val="MS P ゴシック"/>
            <family val="3"/>
            <charset val="128"/>
          </rPr>
          <t>施設名を入力</t>
        </r>
      </text>
    </comment>
    <comment ref="C191" authorId="0" shapeId="0">
      <text>
        <r>
          <rPr>
            <sz val="9"/>
            <color indexed="81"/>
            <rFont val="MS P ゴシック"/>
            <family val="3"/>
            <charset val="128"/>
          </rPr>
          <t>費用区分を選択</t>
        </r>
      </text>
    </comment>
    <comment ref="D191" authorId="0" shapeId="0">
      <text>
        <r>
          <rPr>
            <sz val="9"/>
            <color indexed="81"/>
            <rFont val="MS P ゴシック"/>
            <family val="3"/>
            <charset val="128"/>
          </rPr>
          <t>契約区分を選択</t>
        </r>
      </text>
    </comment>
    <comment ref="E191" authorId="0" shapeId="0">
      <text>
        <r>
          <rPr>
            <sz val="9"/>
            <color indexed="81"/>
            <rFont val="MS P ゴシック"/>
            <family val="3"/>
            <charset val="128"/>
          </rPr>
          <t>円単位で入力</t>
        </r>
      </text>
    </comment>
    <comment ref="F191" authorId="0" shapeId="0">
      <text>
        <r>
          <rPr>
            <sz val="9"/>
            <color indexed="81"/>
            <rFont val="MS P ゴシック"/>
            <family val="3"/>
            <charset val="128"/>
          </rPr>
          <t>円単位で入力</t>
        </r>
      </text>
    </comment>
    <comment ref="G191" authorId="0" shapeId="0">
      <text>
        <r>
          <rPr>
            <sz val="9"/>
            <color indexed="81"/>
            <rFont val="MS P ゴシック"/>
            <family val="3"/>
            <charset val="128"/>
          </rPr>
          <t>円単位で入力</t>
        </r>
      </text>
    </comment>
    <comment ref="H191" authorId="0" shapeId="0">
      <text>
        <r>
          <rPr>
            <sz val="9"/>
            <color indexed="81"/>
            <rFont val="MS P ゴシック"/>
            <family val="3"/>
            <charset val="128"/>
          </rPr>
          <t>円単位で入力</t>
        </r>
      </text>
    </comment>
    <comment ref="O191" authorId="0" shapeId="0">
      <text>
        <r>
          <rPr>
            <sz val="9"/>
            <color indexed="81"/>
            <rFont val="MS P ゴシック"/>
            <family val="3"/>
            <charset val="128"/>
          </rPr>
          <t>該当する場合入力（円単位）</t>
        </r>
      </text>
    </comment>
    <comment ref="Q191" authorId="0" shapeId="0">
      <text>
        <r>
          <rPr>
            <sz val="9"/>
            <color indexed="81"/>
            <rFont val="MS P ゴシック"/>
            <family val="3"/>
            <charset val="128"/>
          </rPr>
          <t>油種区分を選択</t>
        </r>
      </text>
    </comment>
    <comment ref="R191" authorId="0" shapeId="0">
      <text>
        <r>
          <rPr>
            <sz val="9"/>
            <color indexed="81"/>
            <rFont val="MS P ゴシック"/>
            <family val="3"/>
            <charset val="128"/>
          </rPr>
          <t>円単位で入力</t>
        </r>
      </text>
    </comment>
    <comment ref="B192" authorId="0" shapeId="0">
      <text>
        <r>
          <rPr>
            <sz val="9"/>
            <color indexed="81"/>
            <rFont val="MS P ゴシック"/>
            <family val="3"/>
            <charset val="128"/>
          </rPr>
          <t>施設名を入力</t>
        </r>
      </text>
    </comment>
    <comment ref="C192" authorId="0" shapeId="0">
      <text>
        <r>
          <rPr>
            <sz val="9"/>
            <color indexed="81"/>
            <rFont val="MS P ゴシック"/>
            <family val="3"/>
            <charset val="128"/>
          </rPr>
          <t>費用区分を選択</t>
        </r>
      </text>
    </comment>
    <comment ref="D192" authorId="0" shapeId="0">
      <text>
        <r>
          <rPr>
            <sz val="9"/>
            <color indexed="81"/>
            <rFont val="MS P ゴシック"/>
            <family val="3"/>
            <charset val="128"/>
          </rPr>
          <t>契約区分を選択</t>
        </r>
      </text>
    </comment>
    <comment ref="E192" authorId="0" shapeId="0">
      <text>
        <r>
          <rPr>
            <sz val="9"/>
            <color indexed="81"/>
            <rFont val="MS P ゴシック"/>
            <family val="3"/>
            <charset val="128"/>
          </rPr>
          <t>円単位で入力</t>
        </r>
      </text>
    </comment>
    <comment ref="F192" authorId="0" shapeId="0">
      <text>
        <r>
          <rPr>
            <sz val="9"/>
            <color indexed="81"/>
            <rFont val="MS P ゴシック"/>
            <family val="3"/>
            <charset val="128"/>
          </rPr>
          <t>円単位で入力</t>
        </r>
      </text>
    </comment>
    <comment ref="G192" authorId="0" shapeId="0">
      <text>
        <r>
          <rPr>
            <sz val="9"/>
            <color indexed="81"/>
            <rFont val="MS P ゴシック"/>
            <family val="3"/>
            <charset val="128"/>
          </rPr>
          <t>円単位で入力</t>
        </r>
      </text>
    </comment>
    <comment ref="H192" authorId="0" shapeId="0">
      <text>
        <r>
          <rPr>
            <sz val="9"/>
            <color indexed="81"/>
            <rFont val="MS P ゴシック"/>
            <family val="3"/>
            <charset val="128"/>
          </rPr>
          <t>円単位で入力</t>
        </r>
      </text>
    </comment>
    <comment ref="O192" authorId="0" shapeId="0">
      <text>
        <r>
          <rPr>
            <sz val="9"/>
            <color indexed="81"/>
            <rFont val="MS P ゴシック"/>
            <family val="3"/>
            <charset val="128"/>
          </rPr>
          <t>該当する場合入力（円単位）</t>
        </r>
      </text>
    </comment>
    <comment ref="Q192" authorId="0" shapeId="0">
      <text>
        <r>
          <rPr>
            <sz val="9"/>
            <color indexed="81"/>
            <rFont val="MS P ゴシック"/>
            <family val="3"/>
            <charset val="128"/>
          </rPr>
          <t>油種区分を選択</t>
        </r>
      </text>
    </comment>
    <comment ref="R192" authorId="0" shapeId="0">
      <text>
        <r>
          <rPr>
            <sz val="9"/>
            <color indexed="81"/>
            <rFont val="MS P ゴシック"/>
            <family val="3"/>
            <charset val="128"/>
          </rPr>
          <t>円単位で入力</t>
        </r>
      </text>
    </comment>
    <comment ref="B193" authorId="0" shapeId="0">
      <text>
        <r>
          <rPr>
            <sz val="9"/>
            <color indexed="81"/>
            <rFont val="MS P ゴシック"/>
            <family val="3"/>
            <charset val="128"/>
          </rPr>
          <t>施設名を入力</t>
        </r>
      </text>
    </comment>
    <comment ref="C193" authorId="0" shapeId="0">
      <text>
        <r>
          <rPr>
            <sz val="9"/>
            <color indexed="81"/>
            <rFont val="MS P ゴシック"/>
            <family val="3"/>
            <charset val="128"/>
          </rPr>
          <t>費用区分を選択</t>
        </r>
      </text>
    </comment>
    <comment ref="D193" authorId="0" shapeId="0">
      <text>
        <r>
          <rPr>
            <sz val="9"/>
            <color indexed="81"/>
            <rFont val="MS P ゴシック"/>
            <family val="3"/>
            <charset val="128"/>
          </rPr>
          <t>契約区分を選択</t>
        </r>
      </text>
    </comment>
    <comment ref="E193" authorId="0" shapeId="0">
      <text>
        <r>
          <rPr>
            <sz val="9"/>
            <color indexed="81"/>
            <rFont val="MS P ゴシック"/>
            <family val="3"/>
            <charset val="128"/>
          </rPr>
          <t>円単位で入力</t>
        </r>
      </text>
    </comment>
    <comment ref="F193" authorId="0" shapeId="0">
      <text>
        <r>
          <rPr>
            <sz val="9"/>
            <color indexed="81"/>
            <rFont val="MS P ゴシック"/>
            <family val="3"/>
            <charset val="128"/>
          </rPr>
          <t>円単位で入力</t>
        </r>
      </text>
    </comment>
    <comment ref="G193" authorId="0" shapeId="0">
      <text>
        <r>
          <rPr>
            <sz val="9"/>
            <color indexed="81"/>
            <rFont val="MS P ゴシック"/>
            <family val="3"/>
            <charset val="128"/>
          </rPr>
          <t>円単位で入力</t>
        </r>
      </text>
    </comment>
    <comment ref="H193" authorId="0" shapeId="0">
      <text>
        <r>
          <rPr>
            <sz val="9"/>
            <color indexed="81"/>
            <rFont val="MS P ゴシック"/>
            <family val="3"/>
            <charset val="128"/>
          </rPr>
          <t>円単位で入力</t>
        </r>
      </text>
    </comment>
    <comment ref="O193" authorId="0" shapeId="0">
      <text>
        <r>
          <rPr>
            <sz val="9"/>
            <color indexed="81"/>
            <rFont val="MS P ゴシック"/>
            <family val="3"/>
            <charset val="128"/>
          </rPr>
          <t>該当する場合入力（円単位）</t>
        </r>
      </text>
    </comment>
    <comment ref="Q193" authorId="0" shapeId="0">
      <text>
        <r>
          <rPr>
            <sz val="9"/>
            <color indexed="81"/>
            <rFont val="MS P ゴシック"/>
            <family val="3"/>
            <charset val="128"/>
          </rPr>
          <t>油種区分を選択</t>
        </r>
      </text>
    </comment>
    <comment ref="R193" authorId="0" shapeId="0">
      <text>
        <r>
          <rPr>
            <sz val="9"/>
            <color indexed="81"/>
            <rFont val="MS P ゴシック"/>
            <family val="3"/>
            <charset val="128"/>
          </rPr>
          <t>円単位で入力</t>
        </r>
      </text>
    </comment>
    <comment ref="B194" authorId="0" shapeId="0">
      <text>
        <r>
          <rPr>
            <sz val="9"/>
            <color indexed="81"/>
            <rFont val="MS P ゴシック"/>
            <family val="3"/>
            <charset val="128"/>
          </rPr>
          <t>施設名を入力</t>
        </r>
      </text>
    </comment>
    <comment ref="C194" authorId="0" shapeId="0">
      <text>
        <r>
          <rPr>
            <sz val="9"/>
            <color indexed="81"/>
            <rFont val="MS P ゴシック"/>
            <family val="3"/>
            <charset val="128"/>
          </rPr>
          <t>費用区分を選択</t>
        </r>
      </text>
    </comment>
    <comment ref="D194" authorId="0" shapeId="0">
      <text>
        <r>
          <rPr>
            <sz val="9"/>
            <color indexed="81"/>
            <rFont val="MS P ゴシック"/>
            <family val="3"/>
            <charset val="128"/>
          </rPr>
          <t>契約区分を選択</t>
        </r>
      </text>
    </comment>
    <comment ref="E194" authorId="0" shapeId="0">
      <text>
        <r>
          <rPr>
            <sz val="9"/>
            <color indexed="81"/>
            <rFont val="MS P ゴシック"/>
            <family val="3"/>
            <charset val="128"/>
          </rPr>
          <t>円単位で入力</t>
        </r>
      </text>
    </comment>
    <comment ref="F194" authorId="0" shapeId="0">
      <text>
        <r>
          <rPr>
            <sz val="9"/>
            <color indexed="81"/>
            <rFont val="MS P ゴシック"/>
            <family val="3"/>
            <charset val="128"/>
          </rPr>
          <t>円単位で入力</t>
        </r>
      </text>
    </comment>
    <comment ref="G194" authorId="0" shapeId="0">
      <text>
        <r>
          <rPr>
            <sz val="9"/>
            <color indexed="81"/>
            <rFont val="MS P ゴシック"/>
            <family val="3"/>
            <charset val="128"/>
          </rPr>
          <t>円単位で入力</t>
        </r>
      </text>
    </comment>
    <comment ref="H194" authorId="0" shapeId="0">
      <text>
        <r>
          <rPr>
            <sz val="9"/>
            <color indexed="81"/>
            <rFont val="MS P ゴシック"/>
            <family val="3"/>
            <charset val="128"/>
          </rPr>
          <t>円単位で入力</t>
        </r>
      </text>
    </comment>
    <comment ref="O194" authorId="0" shapeId="0">
      <text>
        <r>
          <rPr>
            <sz val="9"/>
            <color indexed="81"/>
            <rFont val="MS P ゴシック"/>
            <family val="3"/>
            <charset val="128"/>
          </rPr>
          <t>該当する場合入力（円単位）</t>
        </r>
      </text>
    </comment>
    <comment ref="Q194" authorId="0" shapeId="0">
      <text>
        <r>
          <rPr>
            <sz val="9"/>
            <color indexed="81"/>
            <rFont val="MS P ゴシック"/>
            <family val="3"/>
            <charset val="128"/>
          </rPr>
          <t>油種区分を選択</t>
        </r>
      </text>
    </comment>
    <comment ref="R194" authorId="0" shapeId="0">
      <text>
        <r>
          <rPr>
            <sz val="9"/>
            <color indexed="81"/>
            <rFont val="MS P ゴシック"/>
            <family val="3"/>
            <charset val="128"/>
          </rPr>
          <t>円単位で入力</t>
        </r>
      </text>
    </comment>
    <comment ref="B195" authorId="0" shapeId="0">
      <text>
        <r>
          <rPr>
            <sz val="9"/>
            <color indexed="81"/>
            <rFont val="MS P ゴシック"/>
            <family val="3"/>
            <charset val="128"/>
          </rPr>
          <t>施設名を入力</t>
        </r>
      </text>
    </comment>
    <comment ref="C195" authorId="0" shapeId="0">
      <text>
        <r>
          <rPr>
            <sz val="9"/>
            <color indexed="81"/>
            <rFont val="MS P ゴシック"/>
            <family val="3"/>
            <charset val="128"/>
          </rPr>
          <t>費用区分を選択</t>
        </r>
      </text>
    </comment>
    <comment ref="D195" authorId="0" shapeId="0">
      <text>
        <r>
          <rPr>
            <sz val="9"/>
            <color indexed="81"/>
            <rFont val="MS P ゴシック"/>
            <family val="3"/>
            <charset val="128"/>
          </rPr>
          <t>契約区分を選択</t>
        </r>
      </text>
    </comment>
    <comment ref="E195" authorId="0" shapeId="0">
      <text>
        <r>
          <rPr>
            <sz val="9"/>
            <color indexed="81"/>
            <rFont val="MS P ゴシック"/>
            <family val="3"/>
            <charset val="128"/>
          </rPr>
          <t>円単位で入力</t>
        </r>
      </text>
    </comment>
    <comment ref="F195" authorId="0" shapeId="0">
      <text>
        <r>
          <rPr>
            <sz val="9"/>
            <color indexed="81"/>
            <rFont val="MS P ゴシック"/>
            <family val="3"/>
            <charset val="128"/>
          </rPr>
          <t>円単位で入力</t>
        </r>
      </text>
    </comment>
    <comment ref="G195" authorId="0" shapeId="0">
      <text>
        <r>
          <rPr>
            <sz val="9"/>
            <color indexed="81"/>
            <rFont val="MS P ゴシック"/>
            <family val="3"/>
            <charset val="128"/>
          </rPr>
          <t>円単位で入力</t>
        </r>
      </text>
    </comment>
    <comment ref="H195" authorId="0" shapeId="0">
      <text>
        <r>
          <rPr>
            <sz val="9"/>
            <color indexed="81"/>
            <rFont val="MS P ゴシック"/>
            <family val="3"/>
            <charset val="128"/>
          </rPr>
          <t>円単位で入力</t>
        </r>
      </text>
    </comment>
    <comment ref="O195" authorId="0" shapeId="0">
      <text>
        <r>
          <rPr>
            <sz val="9"/>
            <color indexed="81"/>
            <rFont val="MS P ゴシック"/>
            <family val="3"/>
            <charset val="128"/>
          </rPr>
          <t>該当する場合入力（円単位）</t>
        </r>
      </text>
    </comment>
    <comment ref="Q195" authorId="0" shapeId="0">
      <text>
        <r>
          <rPr>
            <sz val="9"/>
            <color indexed="81"/>
            <rFont val="MS P ゴシック"/>
            <family val="3"/>
            <charset val="128"/>
          </rPr>
          <t>油種区分を選択</t>
        </r>
      </text>
    </comment>
    <comment ref="R195" authorId="0" shapeId="0">
      <text>
        <r>
          <rPr>
            <sz val="9"/>
            <color indexed="81"/>
            <rFont val="MS P ゴシック"/>
            <family val="3"/>
            <charset val="128"/>
          </rPr>
          <t>円単位で入力</t>
        </r>
      </text>
    </comment>
    <comment ref="B196" authorId="0" shapeId="0">
      <text>
        <r>
          <rPr>
            <sz val="9"/>
            <color indexed="81"/>
            <rFont val="MS P ゴシック"/>
            <family val="3"/>
            <charset val="128"/>
          </rPr>
          <t>施設名を入力</t>
        </r>
      </text>
    </comment>
    <comment ref="C196" authorId="0" shapeId="0">
      <text>
        <r>
          <rPr>
            <sz val="9"/>
            <color indexed="81"/>
            <rFont val="MS P ゴシック"/>
            <family val="3"/>
            <charset val="128"/>
          </rPr>
          <t>費用区分を選択</t>
        </r>
      </text>
    </comment>
    <comment ref="D196" authorId="0" shapeId="0">
      <text>
        <r>
          <rPr>
            <sz val="9"/>
            <color indexed="81"/>
            <rFont val="MS P ゴシック"/>
            <family val="3"/>
            <charset val="128"/>
          </rPr>
          <t>契約区分を選択</t>
        </r>
      </text>
    </comment>
    <comment ref="E196" authorId="0" shapeId="0">
      <text>
        <r>
          <rPr>
            <sz val="9"/>
            <color indexed="81"/>
            <rFont val="MS P ゴシック"/>
            <family val="3"/>
            <charset val="128"/>
          </rPr>
          <t>円単位で入力</t>
        </r>
      </text>
    </comment>
    <comment ref="F196" authorId="0" shapeId="0">
      <text>
        <r>
          <rPr>
            <sz val="9"/>
            <color indexed="81"/>
            <rFont val="MS P ゴシック"/>
            <family val="3"/>
            <charset val="128"/>
          </rPr>
          <t>円単位で入力</t>
        </r>
      </text>
    </comment>
    <comment ref="G196" authorId="0" shapeId="0">
      <text>
        <r>
          <rPr>
            <sz val="9"/>
            <color indexed="81"/>
            <rFont val="MS P ゴシック"/>
            <family val="3"/>
            <charset val="128"/>
          </rPr>
          <t>円単位で入力</t>
        </r>
      </text>
    </comment>
    <comment ref="H196" authorId="0" shapeId="0">
      <text>
        <r>
          <rPr>
            <sz val="9"/>
            <color indexed="81"/>
            <rFont val="MS P ゴシック"/>
            <family val="3"/>
            <charset val="128"/>
          </rPr>
          <t>円単位で入力</t>
        </r>
      </text>
    </comment>
    <comment ref="O196" authorId="0" shapeId="0">
      <text>
        <r>
          <rPr>
            <sz val="9"/>
            <color indexed="81"/>
            <rFont val="MS P ゴシック"/>
            <family val="3"/>
            <charset val="128"/>
          </rPr>
          <t>該当する場合入力（円単位）</t>
        </r>
      </text>
    </comment>
    <comment ref="Q196" authorId="0" shapeId="0">
      <text>
        <r>
          <rPr>
            <sz val="9"/>
            <color indexed="81"/>
            <rFont val="MS P ゴシック"/>
            <family val="3"/>
            <charset val="128"/>
          </rPr>
          <t>油種区分を選択</t>
        </r>
      </text>
    </comment>
    <comment ref="R196" authorId="0" shapeId="0">
      <text>
        <r>
          <rPr>
            <sz val="9"/>
            <color indexed="81"/>
            <rFont val="MS P ゴシック"/>
            <family val="3"/>
            <charset val="128"/>
          </rPr>
          <t>円単位で入力</t>
        </r>
      </text>
    </comment>
    <comment ref="B197" authorId="0" shapeId="0">
      <text>
        <r>
          <rPr>
            <sz val="9"/>
            <color indexed="81"/>
            <rFont val="MS P ゴシック"/>
            <family val="3"/>
            <charset val="128"/>
          </rPr>
          <t>施設名を入力</t>
        </r>
      </text>
    </comment>
    <comment ref="C197" authorId="0" shapeId="0">
      <text>
        <r>
          <rPr>
            <sz val="9"/>
            <color indexed="81"/>
            <rFont val="MS P ゴシック"/>
            <family val="3"/>
            <charset val="128"/>
          </rPr>
          <t>費用区分を選択</t>
        </r>
      </text>
    </comment>
    <comment ref="D197" authorId="0" shapeId="0">
      <text>
        <r>
          <rPr>
            <sz val="9"/>
            <color indexed="81"/>
            <rFont val="MS P ゴシック"/>
            <family val="3"/>
            <charset val="128"/>
          </rPr>
          <t>契約区分を選択</t>
        </r>
      </text>
    </comment>
    <comment ref="E197" authorId="0" shapeId="0">
      <text>
        <r>
          <rPr>
            <sz val="9"/>
            <color indexed="81"/>
            <rFont val="MS P ゴシック"/>
            <family val="3"/>
            <charset val="128"/>
          </rPr>
          <t>円単位で入力</t>
        </r>
      </text>
    </comment>
    <comment ref="F197" authorId="0" shapeId="0">
      <text>
        <r>
          <rPr>
            <sz val="9"/>
            <color indexed="81"/>
            <rFont val="MS P ゴシック"/>
            <family val="3"/>
            <charset val="128"/>
          </rPr>
          <t>円単位で入力</t>
        </r>
      </text>
    </comment>
    <comment ref="G197" authorId="0" shapeId="0">
      <text>
        <r>
          <rPr>
            <sz val="9"/>
            <color indexed="81"/>
            <rFont val="MS P ゴシック"/>
            <family val="3"/>
            <charset val="128"/>
          </rPr>
          <t>円単位で入力</t>
        </r>
      </text>
    </comment>
    <comment ref="H197" authorId="0" shapeId="0">
      <text>
        <r>
          <rPr>
            <sz val="9"/>
            <color indexed="81"/>
            <rFont val="MS P ゴシック"/>
            <family val="3"/>
            <charset val="128"/>
          </rPr>
          <t>円単位で入力</t>
        </r>
      </text>
    </comment>
    <comment ref="O197" authorId="0" shapeId="0">
      <text>
        <r>
          <rPr>
            <sz val="9"/>
            <color indexed="81"/>
            <rFont val="MS P ゴシック"/>
            <family val="3"/>
            <charset val="128"/>
          </rPr>
          <t>該当する場合入力（円単位）</t>
        </r>
      </text>
    </comment>
    <comment ref="Q197" authorId="0" shapeId="0">
      <text>
        <r>
          <rPr>
            <sz val="9"/>
            <color indexed="81"/>
            <rFont val="MS P ゴシック"/>
            <family val="3"/>
            <charset val="128"/>
          </rPr>
          <t>油種区分を選択</t>
        </r>
      </text>
    </comment>
    <comment ref="R197" authorId="0" shapeId="0">
      <text>
        <r>
          <rPr>
            <sz val="9"/>
            <color indexed="81"/>
            <rFont val="MS P ゴシック"/>
            <family val="3"/>
            <charset val="128"/>
          </rPr>
          <t>円単位で入力</t>
        </r>
      </text>
    </comment>
    <comment ref="B198" authorId="0" shapeId="0">
      <text>
        <r>
          <rPr>
            <sz val="9"/>
            <color indexed="81"/>
            <rFont val="MS P ゴシック"/>
            <family val="3"/>
            <charset val="128"/>
          </rPr>
          <t>施設名を入力</t>
        </r>
      </text>
    </comment>
    <comment ref="C198" authorId="0" shapeId="0">
      <text>
        <r>
          <rPr>
            <sz val="9"/>
            <color indexed="81"/>
            <rFont val="MS P ゴシック"/>
            <family val="3"/>
            <charset val="128"/>
          </rPr>
          <t>費用区分を選択</t>
        </r>
      </text>
    </comment>
    <comment ref="D198" authorId="0" shapeId="0">
      <text>
        <r>
          <rPr>
            <sz val="9"/>
            <color indexed="81"/>
            <rFont val="MS P ゴシック"/>
            <family val="3"/>
            <charset val="128"/>
          </rPr>
          <t>契約区分を選択</t>
        </r>
      </text>
    </comment>
    <comment ref="E198" authorId="0" shapeId="0">
      <text>
        <r>
          <rPr>
            <sz val="9"/>
            <color indexed="81"/>
            <rFont val="MS P ゴシック"/>
            <family val="3"/>
            <charset val="128"/>
          </rPr>
          <t>円単位で入力</t>
        </r>
      </text>
    </comment>
    <comment ref="F198" authorId="0" shapeId="0">
      <text>
        <r>
          <rPr>
            <sz val="9"/>
            <color indexed="81"/>
            <rFont val="MS P ゴシック"/>
            <family val="3"/>
            <charset val="128"/>
          </rPr>
          <t>円単位で入力</t>
        </r>
      </text>
    </comment>
    <comment ref="G198" authorId="0" shapeId="0">
      <text>
        <r>
          <rPr>
            <sz val="9"/>
            <color indexed="81"/>
            <rFont val="MS P ゴシック"/>
            <family val="3"/>
            <charset val="128"/>
          </rPr>
          <t>円単位で入力</t>
        </r>
      </text>
    </comment>
    <comment ref="H198" authorId="0" shapeId="0">
      <text>
        <r>
          <rPr>
            <sz val="9"/>
            <color indexed="81"/>
            <rFont val="MS P ゴシック"/>
            <family val="3"/>
            <charset val="128"/>
          </rPr>
          <t>円単位で入力</t>
        </r>
      </text>
    </comment>
    <comment ref="O198" authorId="0" shapeId="0">
      <text>
        <r>
          <rPr>
            <sz val="9"/>
            <color indexed="81"/>
            <rFont val="MS P ゴシック"/>
            <family val="3"/>
            <charset val="128"/>
          </rPr>
          <t>該当する場合入力（円単位）</t>
        </r>
      </text>
    </comment>
    <comment ref="Q198" authorId="0" shapeId="0">
      <text>
        <r>
          <rPr>
            <sz val="9"/>
            <color indexed="81"/>
            <rFont val="MS P ゴシック"/>
            <family val="3"/>
            <charset val="128"/>
          </rPr>
          <t>油種区分を選択</t>
        </r>
      </text>
    </comment>
    <comment ref="R198" authorId="0" shapeId="0">
      <text>
        <r>
          <rPr>
            <sz val="9"/>
            <color indexed="81"/>
            <rFont val="MS P ゴシック"/>
            <family val="3"/>
            <charset val="128"/>
          </rPr>
          <t>円単位で入力</t>
        </r>
      </text>
    </comment>
    <comment ref="B199" authorId="0" shapeId="0">
      <text>
        <r>
          <rPr>
            <sz val="9"/>
            <color indexed="81"/>
            <rFont val="MS P ゴシック"/>
            <family val="3"/>
            <charset val="128"/>
          </rPr>
          <t>施設名を入力</t>
        </r>
      </text>
    </comment>
    <comment ref="C199" authorId="0" shapeId="0">
      <text>
        <r>
          <rPr>
            <sz val="9"/>
            <color indexed="81"/>
            <rFont val="MS P ゴシック"/>
            <family val="3"/>
            <charset val="128"/>
          </rPr>
          <t>費用区分を選択</t>
        </r>
      </text>
    </comment>
    <comment ref="D199" authorId="0" shapeId="0">
      <text>
        <r>
          <rPr>
            <sz val="9"/>
            <color indexed="81"/>
            <rFont val="MS P ゴシック"/>
            <family val="3"/>
            <charset val="128"/>
          </rPr>
          <t>契約区分を選択</t>
        </r>
      </text>
    </comment>
    <comment ref="E199" authorId="0" shapeId="0">
      <text>
        <r>
          <rPr>
            <sz val="9"/>
            <color indexed="81"/>
            <rFont val="MS P ゴシック"/>
            <family val="3"/>
            <charset val="128"/>
          </rPr>
          <t>円単位で入力</t>
        </r>
      </text>
    </comment>
    <comment ref="F199" authorId="0" shapeId="0">
      <text>
        <r>
          <rPr>
            <sz val="9"/>
            <color indexed="81"/>
            <rFont val="MS P ゴシック"/>
            <family val="3"/>
            <charset val="128"/>
          </rPr>
          <t>円単位で入力</t>
        </r>
      </text>
    </comment>
    <comment ref="G199" authorId="0" shapeId="0">
      <text>
        <r>
          <rPr>
            <sz val="9"/>
            <color indexed="81"/>
            <rFont val="MS P ゴシック"/>
            <family val="3"/>
            <charset val="128"/>
          </rPr>
          <t>円単位で入力</t>
        </r>
      </text>
    </comment>
    <comment ref="H199" authorId="0" shapeId="0">
      <text>
        <r>
          <rPr>
            <sz val="9"/>
            <color indexed="81"/>
            <rFont val="MS P ゴシック"/>
            <family val="3"/>
            <charset val="128"/>
          </rPr>
          <t>円単位で入力</t>
        </r>
      </text>
    </comment>
    <comment ref="O199" authorId="0" shapeId="0">
      <text>
        <r>
          <rPr>
            <sz val="9"/>
            <color indexed="81"/>
            <rFont val="MS P ゴシック"/>
            <family val="3"/>
            <charset val="128"/>
          </rPr>
          <t>該当する場合入力（円単位）</t>
        </r>
      </text>
    </comment>
    <comment ref="Q199" authorId="0" shapeId="0">
      <text>
        <r>
          <rPr>
            <sz val="9"/>
            <color indexed="81"/>
            <rFont val="MS P ゴシック"/>
            <family val="3"/>
            <charset val="128"/>
          </rPr>
          <t>油種区分を選択</t>
        </r>
      </text>
    </comment>
    <comment ref="R199" authorId="0" shapeId="0">
      <text>
        <r>
          <rPr>
            <sz val="9"/>
            <color indexed="81"/>
            <rFont val="MS P ゴシック"/>
            <family val="3"/>
            <charset val="128"/>
          </rPr>
          <t>円単位で入力</t>
        </r>
      </text>
    </comment>
    <comment ref="B200" authorId="0" shapeId="0">
      <text>
        <r>
          <rPr>
            <sz val="9"/>
            <color indexed="81"/>
            <rFont val="MS P ゴシック"/>
            <family val="3"/>
            <charset val="128"/>
          </rPr>
          <t>施設名を入力</t>
        </r>
      </text>
    </comment>
    <comment ref="C200" authorId="0" shapeId="0">
      <text>
        <r>
          <rPr>
            <sz val="9"/>
            <color indexed="81"/>
            <rFont val="MS P ゴシック"/>
            <family val="3"/>
            <charset val="128"/>
          </rPr>
          <t>費用区分を選択</t>
        </r>
      </text>
    </comment>
    <comment ref="D200" authorId="0" shapeId="0">
      <text>
        <r>
          <rPr>
            <sz val="9"/>
            <color indexed="81"/>
            <rFont val="MS P ゴシック"/>
            <family val="3"/>
            <charset val="128"/>
          </rPr>
          <t>契約区分を選択</t>
        </r>
      </text>
    </comment>
    <comment ref="E200" authorId="0" shapeId="0">
      <text>
        <r>
          <rPr>
            <sz val="9"/>
            <color indexed="81"/>
            <rFont val="MS P ゴシック"/>
            <family val="3"/>
            <charset val="128"/>
          </rPr>
          <t>円単位で入力</t>
        </r>
      </text>
    </comment>
    <comment ref="F200" authorId="0" shapeId="0">
      <text>
        <r>
          <rPr>
            <sz val="9"/>
            <color indexed="81"/>
            <rFont val="MS P ゴシック"/>
            <family val="3"/>
            <charset val="128"/>
          </rPr>
          <t>円単位で入力</t>
        </r>
      </text>
    </comment>
    <comment ref="G200" authorId="0" shapeId="0">
      <text>
        <r>
          <rPr>
            <sz val="9"/>
            <color indexed="81"/>
            <rFont val="MS P ゴシック"/>
            <family val="3"/>
            <charset val="128"/>
          </rPr>
          <t>円単位で入力</t>
        </r>
      </text>
    </comment>
    <comment ref="H200" authorId="0" shapeId="0">
      <text>
        <r>
          <rPr>
            <sz val="9"/>
            <color indexed="81"/>
            <rFont val="MS P ゴシック"/>
            <family val="3"/>
            <charset val="128"/>
          </rPr>
          <t>円単位で入力</t>
        </r>
      </text>
    </comment>
    <comment ref="O200" authorId="0" shapeId="0">
      <text>
        <r>
          <rPr>
            <sz val="9"/>
            <color indexed="81"/>
            <rFont val="MS P ゴシック"/>
            <family val="3"/>
            <charset val="128"/>
          </rPr>
          <t>該当する場合入力（円単位）</t>
        </r>
      </text>
    </comment>
    <comment ref="Q200" authorId="0" shapeId="0">
      <text>
        <r>
          <rPr>
            <sz val="9"/>
            <color indexed="81"/>
            <rFont val="MS P ゴシック"/>
            <family val="3"/>
            <charset val="128"/>
          </rPr>
          <t>油種区分を選択</t>
        </r>
      </text>
    </comment>
    <comment ref="R200" authorId="0" shapeId="0">
      <text>
        <r>
          <rPr>
            <sz val="9"/>
            <color indexed="81"/>
            <rFont val="MS P ゴシック"/>
            <family val="3"/>
            <charset val="128"/>
          </rPr>
          <t>円単位で入力</t>
        </r>
      </text>
    </comment>
    <comment ref="B201" authorId="0" shapeId="0">
      <text>
        <r>
          <rPr>
            <sz val="9"/>
            <color indexed="81"/>
            <rFont val="MS P ゴシック"/>
            <family val="3"/>
            <charset val="128"/>
          </rPr>
          <t>施設名を入力</t>
        </r>
      </text>
    </comment>
    <comment ref="C201" authorId="0" shapeId="0">
      <text>
        <r>
          <rPr>
            <sz val="9"/>
            <color indexed="81"/>
            <rFont val="MS P ゴシック"/>
            <family val="3"/>
            <charset val="128"/>
          </rPr>
          <t>費用区分を選択</t>
        </r>
      </text>
    </comment>
    <comment ref="D201" authorId="0" shapeId="0">
      <text>
        <r>
          <rPr>
            <sz val="9"/>
            <color indexed="81"/>
            <rFont val="MS P ゴシック"/>
            <family val="3"/>
            <charset val="128"/>
          </rPr>
          <t>契約区分を選択</t>
        </r>
      </text>
    </comment>
    <comment ref="E201" authorId="0" shapeId="0">
      <text>
        <r>
          <rPr>
            <sz val="9"/>
            <color indexed="81"/>
            <rFont val="MS P ゴシック"/>
            <family val="3"/>
            <charset val="128"/>
          </rPr>
          <t>円単位で入力</t>
        </r>
      </text>
    </comment>
    <comment ref="F201" authorId="0" shapeId="0">
      <text>
        <r>
          <rPr>
            <sz val="9"/>
            <color indexed="81"/>
            <rFont val="MS P ゴシック"/>
            <family val="3"/>
            <charset val="128"/>
          </rPr>
          <t>円単位で入力</t>
        </r>
      </text>
    </comment>
    <comment ref="G201" authorId="0" shapeId="0">
      <text>
        <r>
          <rPr>
            <sz val="9"/>
            <color indexed="81"/>
            <rFont val="MS P ゴシック"/>
            <family val="3"/>
            <charset val="128"/>
          </rPr>
          <t>円単位で入力</t>
        </r>
      </text>
    </comment>
    <comment ref="H201" authorId="0" shapeId="0">
      <text>
        <r>
          <rPr>
            <sz val="9"/>
            <color indexed="81"/>
            <rFont val="MS P ゴシック"/>
            <family val="3"/>
            <charset val="128"/>
          </rPr>
          <t>円単位で入力</t>
        </r>
      </text>
    </comment>
    <comment ref="O201" authorId="0" shapeId="0">
      <text>
        <r>
          <rPr>
            <sz val="9"/>
            <color indexed="81"/>
            <rFont val="MS P ゴシック"/>
            <family val="3"/>
            <charset val="128"/>
          </rPr>
          <t>該当する場合入力（円単位）</t>
        </r>
      </text>
    </comment>
    <comment ref="Q201" authorId="0" shapeId="0">
      <text>
        <r>
          <rPr>
            <sz val="9"/>
            <color indexed="81"/>
            <rFont val="MS P ゴシック"/>
            <family val="3"/>
            <charset val="128"/>
          </rPr>
          <t>油種区分を選択</t>
        </r>
      </text>
    </comment>
    <comment ref="R201" authorId="0" shapeId="0">
      <text>
        <r>
          <rPr>
            <sz val="9"/>
            <color indexed="81"/>
            <rFont val="MS P ゴシック"/>
            <family val="3"/>
            <charset val="128"/>
          </rPr>
          <t>円単位で入力</t>
        </r>
      </text>
    </comment>
    <comment ref="B202" authorId="0" shapeId="0">
      <text>
        <r>
          <rPr>
            <sz val="9"/>
            <color indexed="81"/>
            <rFont val="MS P ゴシック"/>
            <family val="3"/>
            <charset val="128"/>
          </rPr>
          <t>施設名を入力</t>
        </r>
      </text>
    </comment>
    <comment ref="C202" authorId="0" shapeId="0">
      <text>
        <r>
          <rPr>
            <sz val="9"/>
            <color indexed="81"/>
            <rFont val="MS P ゴシック"/>
            <family val="3"/>
            <charset val="128"/>
          </rPr>
          <t>費用区分を選択</t>
        </r>
      </text>
    </comment>
    <comment ref="D202" authorId="0" shapeId="0">
      <text>
        <r>
          <rPr>
            <sz val="9"/>
            <color indexed="81"/>
            <rFont val="MS P ゴシック"/>
            <family val="3"/>
            <charset val="128"/>
          </rPr>
          <t>契約区分を選択</t>
        </r>
      </text>
    </comment>
    <comment ref="E202" authorId="0" shapeId="0">
      <text>
        <r>
          <rPr>
            <sz val="9"/>
            <color indexed="81"/>
            <rFont val="MS P ゴシック"/>
            <family val="3"/>
            <charset val="128"/>
          </rPr>
          <t>円単位で入力</t>
        </r>
      </text>
    </comment>
    <comment ref="F202" authorId="0" shapeId="0">
      <text>
        <r>
          <rPr>
            <sz val="9"/>
            <color indexed="81"/>
            <rFont val="MS P ゴシック"/>
            <family val="3"/>
            <charset val="128"/>
          </rPr>
          <t>円単位で入力</t>
        </r>
      </text>
    </comment>
    <comment ref="G202" authorId="0" shapeId="0">
      <text>
        <r>
          <rPr>
            <sz val="9"/>
            <color indexed="81"/>
            <rFont val="MS P ゴシック"/>
            <family val="3"/>
            <charset val="128"/>
          </rPr>
          <t>円単位で入力</t>
        </r>
      </text>
    </comment>
    <comment ref="H202" authorId="0" shapeId="0">
      <text>
        <r>
          <rPr>
            <sz val="9"/>
            <color indexed="81"/>
            <rFont val="MS P ゴシック"/>
            <family val="3"/>
            <charset val="128"/>
          </rPr>
          <t>円単位で入力</t>
        </r>
      </text>
    </comment>
    <comment ref="O202" authorId="0" shapeId="0">
      <text>
        <r>
          <rPr>
            <sz val="9"/>
            <color indexed="81"/>
            <rFont val="MS P ゴシック"/>
            <family val="3"/>
            <charset val="128"/>
          </rPr>
          <t>該当する場合入力（円単位）</t>
        </r>
      </text>
    </comment>
    <comment ref="Q202" authorId="0" shapeId="0">
      <text>
        <r>
          <rPr>
            <sz val="9"/>
            <color indexed="81"/>
            <rFont val="MS P ゴシック"/>
            <family val="3"/>
            <charset val="128"/>
          </rPr>
          <t>油種区分を選択</t>
        </r>
      </text>
    </comment>
    <comment ref="R202" authorId="0" shapeId="0">
      <text>
        <r>
          <rPr>
            <sz val="9"/>
            <color indexed="81"/>
            <rFont val="MS P ゴシック"/>
            <family val="3"/>
            <charset val="128"/>
          </rPr>
          <t>円単位で入力</t>
        </r>
      </text>
    </comment>
    <comment ref="B203" authorId="0" shapeId="0">
      <text>
        <r>
          <rPr>
            <sz val="9"/>
            <color indexed="81"/>
            <rFont val="MS P ゴシック"/>
            <family val="3"/>
            <charset val="128"/>
          </rPr>
          <t>施設名を入力</t>
        </r>
      </text>
    </comment>
    <comment ref="C203" authorId="0" shapeId="0">
      <text>
        <r>
          <rPr>
            <sz val="9"/>
            <color indexed="81"/>
            <rFont val="MS P ゴシック"/>
            <family val="3"/>
            <charset val="128"/>
          </rPr>
          <t>費用区分を選択</t>
        </r>
      </text>
    </comment>
    <comment ref="D203" authorId="0" shapeId="0">
      <text>
        <r>
          <rPr>
            <sz val="9"/>
            <color indexed="81"/>
            <rFont val="MS P ゴシック"/>
            <family val="3"/>
            <charset val="128"/>
          </rPr>
          <t>契約区分を選択</t>
        </r>
      </text>
    </comment>
    <comment ref="E203" authorId="0" shapeId="0">
      <text>
        <r>
          <rPr>
            <sz val="9"/>
            <color indexed="81"/>
            <rFont val="MS P ゴシック"/>
            <family val="3"/>
            <charset val="128"/>
          </rPr>
          <t>円単位で入力</t>
        </r>
      </text>
    </comment>
    <comment ref="F203" authorId="0" shapeId="0">
      <text>
        <r>
          <rPr>
            <sz val="9"/>
            <color indexed="81"/>
            <rFont val="MS P ゴシック"/>
            <family val="3"/>
            <charset val="128"/>
          </rPr>
          <t>円単位で入力</t>
        </r>
      </text>
    </comment>
    <comment ref="G203" authorId="0" shapeId="0">
      <text>
        <r>
          <rPr>
            <sz val="9"/>
            <color indexed="81"/>
            <rFont val="MS P ゴシック"/>
            <family val="3"/>
            <charset val="128"/>
          </rPr>
          <t>円単位で入力</t>
        </r>
      </text>
    </comment>
    <comment ref="H203" authorId="0" shapeId="0">
      <text>
        <r>
          <rPr>
            <sz val="9"/>
            <color indexed="81"/>
            <rFont val="MS P ゴシック"/>
            <family val="3"/>
            <charset val="128"/>
          </rPr>
          <t>円単位で入力</t>
        </r>
      </text>
    </comment>
    <comment ref="O203" authorId="0" shapeId="0">
      <text>
        <r>
          <rPr>
            <sz val="9"/>
            <color indexed="81"/>
            <rFont val="MS P ゴシック"/>
            <family val="3"/>
            <charset val="128"/>
          </rPr>
          <t>該当する場合入力（円単位）</t>
        </r>
      </text>
    </comment>
    <comment ref="Q203" authorId="0" shapeId="0">
      <text>
        <r>
          <rPr>
            <sz val="9"/>
            <color indexed="81"/>
            <rFont val="MS P ゴシック"/>
            <family val="3"/>
            <charset val="128"/>
          </rPr>
          <t>油種区分を選択</t>
        </r>
      </text>
    </comment>
    <comment ref="R203" authorId="0" shapeId="0">
      <text>
        <r>
          <rPr>
            <sz val="9"/>
            <color indexed="81"/>
            <rFont val="MS P ゴシック"/>
            <family val="3"/>
            <charset val="128"/>
          </rPr>
          <t>円単位で入力</t>
        </r>
      </text>
    </comment>
    <comment ref="B204" authorId="0" shapeId="0">
      <text>
        <r>
          <rPr>
            <sz val="9"/>
            <color indexed="81"/>
            <rFont val="MS P ゴシック"/>
            <family val="3"/>
            <charset val="128"/>
          </rPr>
          <t>施設名を入力</t>
        </r>
      </text>
    </comment>
    <comment ref="C204" authorId="0" shapeId="0">
      <text>
        <r>
          <rPr>
            <sz val="9"/>
            <color indexed="81"/>
            <rFont val="MS P ゴシック"/>
            <family val="3"/>
            <charset val="128"/>
          </rPr>
          <t>費用区分を選択</t>
        </r>
      </text>
    </comment>
    <comment ref="D204" authorId="0" shapeId="0">
      <text>
        <r>
          <rPr>
            <sz val="9"/>
            <color indexed="81"/>
            <rFont val="MS P ゴシック"/>
            <family val="3"/>
            <charset val="128"/>
          </rPr>
          <t>契約区分を選択</t>
        </r>
      </text>
    </comment>
    <comment ref="E204" authorId="0" shapeId="0">
      <text>
        <r>
          <rPr>
            <sz val="9"/>
            <color indexed="81"/>
            <rFont val="MS P ゴシック"/>
            <family val="3"/>
            <charset val="128"/>
          </rPr>
          <t>円単位で入力</t>
        </r>
      </text>
    </comment>
    <comment ref="F204" authorId="0" shapeId="0">
      <text>
        <r>
          <rPr>
            <sz val="9"/>
            <color indexed="81"/>
            <rFont val="MS P ゴシック"/>
            <family val="3"/>
            <charset val="128"/>
          </rPr>
          <t>円単位で入力</t>
        </r>
      </text>
    </comment>
    <comment ref="G204" authorId="0" shapeId="0">
      <text>
        <r>
          <rPr>
            <sz val="9"/>
            <color indexed="81"/>
            <rFont val="MS P ゴシック"/>
            <family val="3"/>
            <charset val="128"/>
          </rPr>
          <t>円単位で入力</t>
        </r>
      </text>
    </comment>
    <comment ref="H204" authorId="0" shapeId="0">
      <text>
        <r>
          <rPr>
            <sz val="9"/>
            <color indexed="81"/>
            <rFont val="MS P ゴシック"/>
            <family val="3"/>
            <charset val="128"/>
          </rPr>
          <t>円単位で入力</t>
        </r>
      </text>
    </comment>
    <comment ref="O204" authorId="0" shapeId="0">
      <text>
        <r>
          <rPr>
            <sz val="9"/>
            <color indexed="81"/>
            <rFont val="MS P ゴシック"/>
            <family val="3"/>
            <charset val="128"/>
          </rPr>
          <t>該当する場合入力（円単位）</t>
        </r>
      </text>
    </comment>
    <comment ref="Q204" authorId="0" shapeId="0">
      <text>
        <r>
          <rPr>
            <sz val="9"/>
            <color indexed="81"/>
            <rFont val="MS P ゴシック"/>
            <family val="3"/>
            <charset val="128"/>
          </rPr>
          <t>油種区分を選択</t>
        </r>
      </text>
    </comment>
    <comment ref="R204" authorId="0" shapeId="0">
      <text>
        <r>
          <rPr>
            <sz val="9"/>
            <color indexed="81"/>
            <rFont val="MS P ゴシック"/>
            <family val="3"/>
            <charset val="128"/>
          </rPr>
          <t>円単位で入力</t>
        </r>
      </text>
    </comment>
    <comment ref="B205" authorId="0" shapeId="0">
      <text>
        <r>
          <rPr>
            <sz val="9"/>
            <color indexed="81"/>
            <rFont val="MS P ゴシック"/>
            <family val="3"/>
            <charset val="128"/>
          </rPr>
          <t>施設名を入力</t>
        </r>
      </text>
    </comment>
    <comment ref="C205" authorId="0" shapeId="0">
      <text>
        <r>
          <rPr>
            <sz val="9"/>
            <color indexed="81"/>
            <rFont val="MS P ゴシック"/>
            <family val="3"/>
            <charset val="128"/>
          </rPr>
          <t>費用区分を選択</t>
        </r>
      </text>
    </comment>
    <comment ref="D205" authorId="0" shapeId="0">
      <text>
        <r>
          <rPr>
            <sz val="9"/>
            <color indexed="81"/>
            <rFont val="MS P ゴシック"/>
            <family val="3"/>
            <charset val="128"/>
          </rPr>
          <t>契約区分を選択</t>
        </r>
      </text>
    </comment>
    <comment ref="E205" authorId="0" shapeId="0">
      <text>
        <r>
          <rPr>
            <sz val="9"/>
            <color indexed="81"/>
            <rFont val="MS P ゴシック"/>
            <family val="3"/>
            <charset val="128"/>
          </rPr>
          <t>円単位で入力</t>
        </r>
      </text>
    </comment>
    <comment ref="F205" authorId="0" shapeId="0">
      <text>
        <r>
          <rPr>
            <sz val="9"/>
            <color indexed="81"/>
            <rFont val="MS P ゴシック"/>
            <family val="3"/>
            <charset val="128"/>
          </rPr>
          <t>円単位で入力</t>
        </r>
      </text>
    </comment>
    <comment ref="G205" authorId="0" shapeId="0">
      <text>
        <r>
          <rPr>
            <sz val="9"/>
            <color indexed="81"/>
            <rFont val="MS P ゴシック"/>
            <family val="3"/>
            <charset val="128"/>
          </rPr>
          <t>円単位で入力</t>
        </r>
      </text>
    </comment>
    <comment ref="H205" authorId="0" shapeId="0">
      <text>
        <r>
          <rPr>
            <sz val="9"/>
            <color indexed="81"/>
            <rFont val="MS P ゴシック"/>
            <family val="3"/>
            <charset val="128"/>
          </rPr>
          <t>円単位で入力</t>
        </r>
      </text>
    </comment>
    <comment ref="O205" authorId="0" shapeId="0">
      <text>
        <r>
          <rPr>
            <sz val="9"/>
            <color indexed="81"/>
            <rFont val="MS P ゴシック"/>
            <family val="3"/>
            <charset val="128"/>
          </rPr>
          <t>該当する場合入力（円単位）</t>
        </r>
      </text>
    </comment>
    <comment ref="Q205" authorId="0" shapeId="0">
      <text>
        <r>
          <rPr>
            <sz val="9"/>
            <color indexed="81"/>
            <rFont val="MS P ゴシック"/>
            <family val="3"/>
            <charset val="128"/>
          </rPr>
          <t>油種区分を選択</t>
        </r>
      </text>
    </comment>
    <comment ref="R205" authorId="0" shapeId="0">
      <text>
        <r>
          <rPr>
            <sz val="9"/>
            <color indexed="81"/>
            <rFont val="MS P ゴシック"/>
            <family val="3"/>
            <charset val="128"/>
          </rPr>
          <t>円単位で入力</t>
        </r>
      </text>
    </comment>
    <comment ref="B206" authorId="0" shapeId="0">
      <text>
        <r>
          <rPr>
            <sz val="9"/>
            <color indexed="81"/>
            <rFont val="MS P ゴシック"/>
            <family val="3"/>
            <charset val="128"/>
          </rPr>
          <t>施設名を入力</t>
        </r>
      </text>
    </comment>
    <comment ref="C206" authorId="0" shapeId="0">
      <text>
        <r>
          <rPr>
            <sz val="9"/>
            <color indexed="81"/>
            <rFont val="MS P ゴシック"/>
            <family val="3"/>
            <charset val="128"/>
          </rPr>
          <t>費用区分を選択</t>
        </r>
      </text>
    </comment>
    <comment ref="D206" authorId="0" shapeId="0">
      <text>
        <r>
          <rPr>
            <sz val="9"/>
            <color indexed="81"/>
            <rFont val="MS P ゴシック"/>
            <family val="3"/>
            <charset val="128"/>
          </rPr>
          <t>契約区分を選択</t>
        </r>
      </text>
    </comment>
    <comment ref="E206" authorId="0" shapeId="0">
      <text>
        <r>
          <rPr>
            <sz val="9"/>
            <color indexed="81"/>
            <rFont val="MS P ゴシック"/>
            <family val="3"/>
            <charset val="128"/>
          </rPr>
          <t>円単位で入力</t>
        </r>
      </text>
    </comment>
    <comment ref="F206" authorId="0" shapeId="0">
      <text>
        <r>
          <rPr>
            <sz val="9"/>
            <color indexed="81"/>
            <rFont val="MS P ゴシック"/>
            <family val="3"/>
            <charset val="128"/>
          </rPr>
          <t>円単位で入力</t>
        </r>
      </text>
    </comment>
    <comment ref="G206" authorId="0" shapeId="0">
      <text>
        <r>
          <rPr>
            <sz val="9"/>
            <color indexed="81"/>
            <rFont val="MS P ゴシック"/>
            <family val="3"/>
            <charset val="128"/>
          </rPr>
          <t>円単位で入力</t>
        </r>
      </text>
    </comment>
    <comment ref="H206" authorId="0" shapeId="0">
      <text>
        <r>
          <rPr>
            <sz val="9"/>
            <color indexed="81"/>
            <rFont val="MS P ゴシック"/>
            <family val="3"/>
            <charset val="128"/>
          </rPr>
          <t>円単位で入力</t>
        </r>
      </text>
    </comment>
    <comment ref="O206" authorId="0" shapeId="0">
      <text>
        <r>
          <rPr>
            <sz val="9"/>
            <color indexed="81"/>
            <rFont val="MS P ゴシック"/>
            <family val="3"/>
            <charset val="128"/>
          </rPr>
          <t>該当する場合入力（円単位）</t>
        </r>
      </text>
    </comment>
    <comment ref="Q206" authorId="0" shapeId="0">
      <text>
        <r>
          <rPr>
            <sz val="9"/>
            <color indexed="81"/>
            <rFont val="MS P ゴシック"/>
            <family val="3"/>
            <charset val="128"/>
          </rPr>
          <t>油種区分を選択</t>
        </r>
      </text>
    </comment>
    <comment ref="R206" authorId="0" shapeId="0">
      <text>
        <r>
          <rPr>
            <sz val="9"/>
            <color indexed="81"/>
            <rFont val="MS P ゴシック"/>
            <family val="3"/>
            <charset val="128"/>
          </rPr>
          <t>円単位で入力</t>
        </r>
      </text>
    </comment>
    <comment ref="B207" authorId="0" shapeId="0">
      <text>
        <r>
          <rPr>
            <sz val="9"/>
            <color indexed="81"/>
            <rFont val="MS P ゴシック"/>
            <family val="3"/>
            <charset val="128"/>
          </rPr>
          <t>施設名を入力</t>
        </r>
      </text>
    </comment>
    <comment ref="C207" authorId="0" shapeId="0">
      <text>
        <r>
          <rPr>
            <sz val="9"/>
            <color indexed="81"/>
            <rFont val="MS P ゴシック"/>
            <family val="3"/>
            <charset val="128"/>
          </rPr>
          <t>費用区分を選択</t>
        </r>
      </text>
    </comment>
    <comment ref="D207" authorId="0" shapeId="0">
      <text>
        <r>
          <rPr>
            <sz val="9"/>
            <color indexed="81"/>
            <rFont val="MS P ゴシック"/>
            <family val="3"/>
            <charset val="128"/>
          </rPr>
          <t>契約区分を選択</t>
        </r>
      </text>
    </comment>
    <comment ref="E207" authorId="0" shapeId="0">
      <text>
        <r>
          <rPr>
            <sz val="9"/>
            <color indexed="81"/>
            <rFont val="MS P ゴシック"/>
            <family val="3"/>
            <charset val="128"/>
          </rPr>
          <t>円単位で入力</t>
        </r>
      </text>
    </comment>
    <comment ref="F207" authorId="0" shapeId="0">
      <text>
        <r>
          <rPr>
            <sz val="9"/>
            <color indexed="81"/>
            <rFont val="MS P ゴシック"/>
            <family val="3"/>
            <charset val="128"/>
          </rPr>
          <t>円単位で入力</t>
        </r>
      </text>
    </comment>
    <comment ref="G207" authorId="0" shapeId="0">
      <text>
        <r>
          <rPr>
            <sz val="9"/>
            <color indexed="81"/>
            <rFont val="MS P ゴシック"/>
            <family val="3"/>
            <charset val="128"/>
          </rPr>
          <t>円単位で入力</t>
        </r>
      </text>
    </comment>
    <comment ref="H207" authorId="0" shapeId="0">
      <text>
        <r>
          <rPr>
            <sz val="9"/>
            <color indexed="81"/>
            <rFont val="MS P ゴシック"/>
            <family val="3"/>
            <charset val="128"/>
          </rPr>
          <t>円単位で入力</t>
        </r>
      </text>
    </comment>
    <comment ref="O207" authorId="0" shapeId="0">
      <text>
        <r>
          <rPr>
            <sz val="9"/>
            <color indexed="81"/>
            <rFont val="MS P ゴシック"/>
            <family val="3"/>
            <charset val="128"/>
          </rPr>
          <t>該当する場合入力（円単位）</t>
        </r>
      </text>
    </comment>
    <comment ref="Q207" authorId="0" shapeId="0">
      <text>
        <r>
          <rPr>
            <sz val="9"/>
            <color indexed="81"/>
            <rFont val="MS P ゴシック"/>
            <family val="3"/>
            <charset val="128"/>
          </rPr>
          <t>油種区分を選択</t>
        </r>
      </text>
    </comment>
    <comment ref="R207" authorId="0" shapeId="0">
      <text>
        <r>
          <rPr>
            <sz val="9"/>
            <color indexed="81"/>
            <rFont val="MS P ゴシック"/>
            <family val="3"/>
            <charset val="128"/>
          </rPr>
          <t>円単位で入力</t>
        </r>
      </text>
    </comment>
    <comment ref="B208" authorId="0" shapeId="0">
      <text>
        <r>
          <rPr>
            <sz val="9"/>
            <color indexed="81"/>
            <rFont val="MS P ゴシック"/>
            <family val="3"/>
            <charset val="128"/>
          </rPr>
          <t>施設名を入力</t>
        </r>
      </text>
    </comment>
    <comment ref="C208" authorId="0" shapeId="0">
      <text>
        <r>
          <rPr>
            <sz val="9"/>
            <color indexed="81"/>
            <rFont val="MS P ゴシック"/>
            <family val="3"/>
            <charset val="128"/>
          </rPr>
          <t>費用区分を選択</t>
        </r>
      </text>
    </comment>
    <comment ref="D208" authorId="0" shapeId="0">
      <text>
        <r>
          <rPr>
            <sz val="9"/>
            <color indexed="81"/>
            <rFont val="MS P ゴシック"/>
            <family val="3"/>
            <charset val="128"/>
          </rPr>
          <t>契約区分を選択</t>
        </r>
      </text>
    </comment>
    <comment ref="E208" authorId="0" shapeId="0">
      <text>
        <r>
          <rPr>
            <sz val="9"/>
            <color indexed="81"/>
            <rFont val="MS P ゴシック"/>
            <family val="3"/>
            <charset val="128"/>
          </rPr>
          <t>円単位で入力</t>
        </r>
      </text>
    </comment>
    <comment ref="F208" authorId="0" shapeId="0">
      <text>
        <r>
          <rPr>
            <sz val="9"/>
            <color indexed="81"/>
            <rFont val="MS P ゴシック"/>
            <family val="3"/>
            <charset val="128"/>
          </rPr>
          <t>円単位で入力</t>
        </r>
      </text>
    </comment>
    <comment ref="G208" authorId="0" shapeId="0">
      <text>
        <r>
          <rPr>
            <sz val="9"/>
            <color indexed="81"/>
            <rFont val="MS P ゴシック"/>
            <family val="3"/>
            <charset val="128"/>
          </rPr>
          <t>円単位で入力</t>
        </r>
      </text>
    </comment>
    <comment ref="H208" authorId="0" shapeId="0">
      <text>
        <r>
          <rPr>
            <sz val="9"/>
            <color indexed="81"/>
            <rFont val="MS P ゴシック"/>
            <family val="3"/>
            <charset val="128"/>
          </rPr>
          <t>円単位で入力</t>
        </r>
      </text>
    </comment>
    <comment ref="O208" authorId="0" shapeId="0">
      <text>
        <r>
          <rPr>
            <sz val="9"/>
            <color indexed="81"/>
            <rFont val="MS P ゴシック"/>
            <family val="3"/>
            <charset val="128"/>
          </rPr>
          <t>該当する場合入力（円単位）</t>
        </r>
      </text>
    </comment>
    <comment ref="Q208" authorId="0" shapeId="0">
      <text>
        <r>
          <rPr>
            <sz val="9"/>
            <color indexed="81"/>
            <rFont val="MS P ゴシック"/>
            <family val="3"/>
            <charset val="128"/>
          </rPr>
          <t>油種区分を選択</t>
        </r>
      </text>
    </comment>
    <comment ref="R208" authorId="0" shapeId="0">
      <text>
        <r>
          <rPr>
            <sz val="9"/>
            <color indexed="81"/>
            <rFont val="MS P ゴシック"/>
            <family val="3"/>
            <charset val="128"/>
          </rPr>
          <t>円単位で入力</t>
        </r>
      </text>
    </comment>
    <comment ref="B209" authorId="0" shapeId="0">
      <text>
        <r>
          <rPr>
            <sz val="9"/>
            <color indexed="81"/>
            <rFont val="MS P ゴシック"/>
            <family val="3"/>
            <charset val="128"/>
          </rPr>
          <t>施設名を入力</t>
        </r>
      </text>
    </comment>
    <comment ref="C209" authorId="0" shapeId="0">
      <text>
        <r>
          <rPr>
            <sz val="9"/>
            <color indexed="81"/>
            <rFont val="MS P ゴシック"/>
            <family val="3"/>
            <charset val="128"/>
          </rPr>
          <t>費用区分を選択</t>
        </r>
      </text>
    </comment>
    <comment ref="D209" authorId="0" shapeId="0">
      <text>
        <r>
          <rPr>
            <sz val="9"/>
            <color indexed="81"/>
            <rFont val="MS P ゴシック"/>
            <family val="3"/>
            <charset val="128"/>
          </rPr>
          <t>契約区分を選択</t>
        </r>
      </text>
    </comment>
    <comment ref="E209" authorId="0" shapeId="0">
      <text>
        <r>
          <rPr>
            <sz val="9"/>
            <color indexed="81"/>
            <rFont val="MS P ゴシック"/>
            <family val="3"/>
            <charset val="128"/>
          </rPr>
          <t>円単位で入力</t>
        </r>
      </text>
    </comment>
    <comment ref="F209" authorId="0" shapeId="0">
      <text>
        <r>
          <rPr>
            <sz val="9"/>
            <color indexed="81"/>
            <rFont val="MS P ゴシック"/>
            <family val="3"/>
            <charset val="128"/>
          </rPr>
          <t>円単位で入力</t>
        </r>
      </text>
    </comment>
    <comment ref="G209" authorId="0" shapeId="0">
      <text>
        <r>
          <rPr>
            <sz val="9"/>
            <color indexed="81"/>
            <rFont val="MS P ゴシック"/>
            <family val="3"/>
            <charset val="128"/>
          </rPr>
          <t>円単位で入力</t>
        </r>
      </text>
    </comment>
    <comment ref="H209" authorId="0" shapeId="0">
      <text>
        <r>
          <rPr>
            <sz val="9"/>
            <color indexed="81"/>
            <rFont val="MS P ゴシック"/>
            <family val="3"/>
            <charset val="128"/>
          </rPr>
          <t>円単位で入力</t>
        </r>
      </text>
    </comment>
    <comment ref="O209" authorId="0" shapeId="0">
      <text>
        <r>
          <rPr>
            <sz val="9"/>
            <color indexed="81"/>
            <rFont val="MS P ゴシック"/>
            <family val="3"/>
            <charset val="128"/>
          </rPr>
          <t>該当する場合入力（円単位）</t>
        </r>
      </text>
    </comment>
    <comment ref="Q209" authorId="0" shapeId="0">
      <text>
        <r>
          <rPr>
            <sz val="9"/>
            <color indexed="81"/>
            <rFont val="MS P ゴシック"/>
            <family val="3"/>
            <charset val="128"/>
          </rPr>
          <t>油種区分を選択</t>
        </r>
      </text>
    </comment>
    <comment ref="R209" authorId="0" shapeId="0">
      <text>
        <r>
          <rPr>
            <sz val="9"/>
            <color indexed="81"/>
            <rFont val="MS P ゴシック"/>
            <family val="3"/>
            <charset val="128"/>
          </rPr>
          <t>円単位で入力</t>
        </r>
      </text>
    </comment>
    <comment ref="O215" authorId="0" shapeId="0">
      <text>
        <r>
          <rPr>
            <sz val="9"/>
            <color indexed="81"/>
            <rFont val="MS P ゴシック"/>
            <family val="3"/>
            <charset val="128"/>
          </rPr>
          <t>予算ベースの電力料（事業費）を入力</t>
        </r>
      </text>
    </comment>
    <comment ref="P215" authorId="0" shapeId="0">
      <text>
        <r>
          <rPr>
            <sz val="9"/>
            <color indexed="81"/>
            <rFont val="MS P ゴシック"/>
            <family val="3"/>
            <charset val="128"/>
          </rPr>
          <t>予算ベースの電力料（国費）を入力</t>
        </r>
      </text>
    </comment>
    <comment ref="Q215" authorId="0" shapeId="0">
      <text>
        <r>
          <rPr>
            <b/>
            <sz val="9"/>
            <color indexed="81"/>
            <rFont val="MS P ゴシック"/>
            <family val="3"/>
            <charset val="128"/>
          </rPr>
          <t>⑦：前年度の電気料金
　　相当分の国費相当分</t>
        </r>
      </text>
    </comment>
    <comment ref="O216" authorId="0" shapeId="0">
      <text>
        <r>
          <rPr>
            <sz val="9"/>
            <color indexed="81"/>
            <rFont val="MS P ゴシック"/>
            <family val="3"/>
            <charset val="128"/>
          </rPr>
          <t>予算ベースの油脂費（事業費）を入力</t>
        </r>
      </text>
    </comment>
    <comment ref="P216" authorId="0" shapeId="0">
      <text>
        <r>
          <rPr>
            <sz val="9"/>
            <color indexed="81"/>
            <rFont val="MS P ゴシック"/>
            <family val="3"/>
            <charset val="128"/>
          </rPr>
          <t>予算ベースの油脂費（国費）を入力</t>
        </r>
      </text>
    </comment>
    <comment ref="Q216" authorId="0" shapeId="0">
      <text>
        <r>
          <rPr>
            <b/>
            <sz val="9"/>
            <color indexed="81"/>
            <rFont val="MS P ゴシック"/>
            <family val="3"/>
            <charset val="128"/>
          </rPr>
          <t>⑬：前年度の油脂費
　　相当分の国費相当分</t>
        </r>
      </text>
    </comment>
    <comment ref="W216" authorId="0" shapeId="0">
      <text>
        <r>
          <rPr>
            <sz val="9"/>
            <color indexed="81"/>
            <rFont val="MS P ゴシック"/>
            <family val="3"/>
            <charset val="128"/>
          </rPr>
          <t>該当する場合入力（円単位）</t>
        </r>
      </text>
    </comment>
  </commentList>
</comments>
</file>

<file path=xl/comments2.xml><?xml version="1.0" encoding="utf-8"?>
<comments xmlns="http://schemas.openxmlformats.org/spreadsheetml/2006/main">
  <authors>
    <author>福元　良介</author>
    <author>榮　竜郎</author>
  </authors>
  <commentList>
    <comment ref="A6" authorId="0" shapeId="0">
      <text>
        <r>
          <rPr>
            <sz val="9"/>
            <color indexed="81"/>
            <rFont val="MS P ゴシック"/>
            <family val="3"/>
            <charset val="128"/>
          </rPr>
          <t>入力不要</t>
        </r>
      </text>
    </comment>
    <comment ref="B6" authorId="0" shapeId="0">
      <text>
        <r>
          <rPr>
            <sz val="9"/>
            <color indexed="81"/>
            <rFont val="MS P ゴシック"/>
            <family val="3"/>
            <charset val="128"/>
          </rPr>
          <t>局名を選択</t>
        </r>
      </text>
    </comment>
    <comment ref="C6" authorId="0" shapeId="0">
      <text>
        <r>
          <rPr>
            <sz val="9"/>
            <color indexed="81"/>
            <rFont val="MS P ゴシック"/>
            <family val="3"/>
            <charset val="128"/>
          </rPr>
          <t>県名を選択</t>
        </r>
      </text>
    </comment>
    <comment ref="D6" authorId="0" shapeId="0">
      <text>
        <r>
          <rPr>
            <sz val="9"/>
            <color indexed="81"/>
            <rFont val="MS P ゴシック"/>
            <family val="3"/>
            <charset val="128"/>
          </rPr>
          <t>地区名を入力</t>
        </r>
      </text>
    </comment>
    <comment ref="E6" authorId="0" shapeId="0">
      <text>
        <r>
          <rPr>
            <sz val="9"/>
            <color indexed="81"/>
            <rFont val="MS P ゴシック"/>
            <family val="3"/>
            <charset val="128"/>
          </rPr>
          <t>地区区分を選択</t>
        </r>
      </text>
    </comment>
    <comment ref="F6" authorId="0" shapeId="0">
      <text>
        <r>
          <rPr>
            <sz val="9"/>
            <color indexed="81"/>
            <rFont val="MS P ゴシック"/>
            <family val="3"/>
            <charset val="128"/>
          </rPr>
          <t>施設管理者名を入力
（複数の場合も全て入力）</t>
        </r>
      </text>
    </comment>
    <comment ref="B12" authorId="0" shapeId="0">
      <text>
        <r>
          <rPr>
            <sz val="9"/>
            <color indexed="81"/>
            <rFont val="MS P ゴシック"/>
            <family val="3"/>
            <charset val="128"/>
          </rPr>
          <t>施設名を入力</t>
        </r>
      </text>
    </comment>
    <comment ref="C12" authorId="0" shapeId="0">
      <text>
        <r>
          <rPr>
            <sz val="9"/>
            <color indexed="81"/>
            <rFont val="MS P ゴシック"/>
            <family val="3"/>
            <charset val="128"/>
          </rPr>
          <t>費用区分を選択</t>
        </r>
      </text>
    </comment>
    <comment ref="D12" authorId="0" shapeId="0">
      <text>
        <r>
          <rPr>
            <sz val="9"/>
            <color indexed="81"/>
            <rFont val="MS P ゴシック"/>
            <family val="3"/>
            <charset val="128"/>
          </rPr>
          <t>契約区分を選択</t>
        </r>
      </text>
    </comment>
    <comment ref="E12" authorId="0" shapeId="0">
      <text>
        <r>
          <rPr>
            <sz val="9"/>
            <color indexed="81"/>
            <rFont val="MS P ゴシック"/>
            <family val="3"/>
            <charset val="128"/>
          </rPr>
          <t>円単位で入力</t>
        </r>
      </text>
    </comment>
    <comment ref="F12" authorId="0" shapeId="0">
      <text>
        <r>
          <rPr>
            <sz val="9"/>
            <color indexed="81"/>
            <rFont val="MS P ゴシック"/>
            <family val="3"/>
            <charset val="128"/>
          </rPr>
          <t>円単位で入力</t>
        </r>
      </text>
    </comment>
    <comment ref="G12" authorId="0" shapeId="0">
      <text>
        <r>
          <rPr>
            <sz val="9"/>
            <color indexed="81"/>
            <rFont val="MS P ゴシック"/>
            <family val="3"/>
            <charset val="128"/>
          </rPr>
          <t>円単位で入力</t>
        </r>
      </text>
    </comment>
    <comment ref="H12" authorId="0" shapeId="0">
      <text>
        <r>
          <rPr>
            <sz val="9"/>
            <color indexed="81"/>
            <rFont val="MS P ゴシック"/>
            <family val="3"/>
            <charset val="128"/>
          </rPr>
          <t>円単位で入力</t>
        </r>
      </text>
    </comment>
    <comment ref="O12" authorId="0" shapeId="0">
      <text>
        <r>
          <rPr>
            <sz val="9"/>
            <color indexed="81"/>
            <rFont val="MS P ゴシック"/>
            <family val="3"/>
            <charset val="128"/>
          </rPr>
          <t>該当する場合入力（円単位）</t>
        </r>
      </text>
    </comment>
    <comment ref="Q12" authorId="0" shapeId="0">
      <text>
        <r>
          <rPr>
            <sz val="9"/>
            <color indexed="81"/>
            <rFont val="MS P ゴシック"/>
            <family val="3"/>
            <charset val="128"/>
          </rPr>
          <t>油種区分を選択</t>
        </r>
      </text>
    </comment>
    <comment ref="R12" authorId="0" shapeId="0">
      <text>
        <r>
          <rPr>
            <sz val="9"/>
            <color indexed="81"/>
            <rFont val="MS P ゴシック"/>
            <family val="3"/>
            <charset val="128"/>
          </rPr>
          <t>円単位で入力</t>
        </r>
      </text>
    </comment>
    <comment ref="B13" authorId="0" shapeId="0">
      <text>
        <r>
          <rPr>
            <sz val="9"/>
            <color indexed="81"/>
            <rFont val="MS P ゴシック"/>
            <family val="3"/>
            <charset val="128"/>
          </rPr>
          <t>施設名を入力</t>
        </r>
      </text>
    </comment>
    <comment ref="C13" authorId="0" shapeId="0">
      <text>
        <r>
          <rPr>
            <sz val="9"/>
            <color indexed="81"/>
            <rFont val="MS P ゴシック"/>
            <family val="3"/>
            <charset val="128"/>
          </rPr>
          <t>費用区分を選択</t>
        </r>
      </text>
    </comment>
    <comment ref="D13" authorId="0" shapeId="0">
      <text>
        <r>
          <rPr>
            <sz val="9"/>
            <color indexed="81"/>
            <rFont val="MS P ゴシック"/>
            <family val="3"/>
            <charset val="128"/>
          </rPr>
          <t>契約区分を選択</t>
        </r>
      </text>
    </comment>
    <comment ref="E13" authorId="0" shapeId="0">
      <text>
        <r>
          <rPr>
            <sz val="9"/>
            <color indexed="81"/>
            <rFont val="MS P ゴシック"/>
            <family val="3"/>
            <charset val="128"/>
          </rPr>
          <t>円単位で入力</t>
        </r>
      </text>
    </comment>
    <comment ref="F13" authorId="0" shapeId="0">
      <text>
        <r>
          <rPr>
            <sz val="9"/>
            <color indexed="81"/>
            <rFont val="MS P ゴシック"/>
            <family val="3"/>
            <charset val="128"/>
          </rPr>
          <t>円単位で入力</t>
        </r>
      </text>
    </comment>
    <comment ref="G13" authorId="0" shapeId="0">
      <text>
        <r>
          <rPr>
            <sz val="9"/>
            <color indexed="81"/>
            <rFont val="MS P ゴシック"/>
            <family val="3"/>
            <charset val="128"/>
          </rPr>
          <t>円単位で入力</t>
        </r>
      </text>
    </comment>
    <comment ref="H13" authorId="0" shapeId="0">
      <text>
        <r>
          <rPr>
            <sz val="9"/>
            <color indexed="81"/>
            <rFont val="MS P ゴシック"/>
            <family val="3"/>
            <charset val="128"/>
          </rPr>
          <t>円単位で入力</t>
        </r>
      </text>
    </comment>
    <comment ref="O13" authorId="0" shapeId="0">
      <text>
        <r>
          <rPr>
            <sz val="9"/>
            <color indexed="81"/>
            <rFont val="MS P ゴシック"/>
            <family val="3"/>
            <charset val="128"/>
          </rPr>
          <t>該当する場合入力（円単位）</t>
        </r>
      </text>
    </comment>
    <comment ref="Q13" authorId="0" shapeId="0">
      <text>
        <r>
          <rPr>
            <sz val="9"/>
            <color indexed="81"/>
            <rFont val="MS P ゴシック"/>
            <family val="3"/>
            <charset val="128"/>
          </rPr>
          <t>油種区分を選択</t>
        </r>
      </text>
    </comment>
    <comment ref="R13" authorId="0" shapeId="0">
      <text>
        <r>
          <rPr>
            <sz val="9"/>
            <color indexed="81"/>
            <rFont val="MS P ゴシック"/>
            <family val="3"/>
            <charset val="128"/>
          </rPr>
          <t>円単位で入力</t>
        </r>
      </text>
    </comment>
    <comment ref="B14" authorId="0" shapeId="0">
      <text>
        <r>
          <rPr>
            <sz val="9"/>
            <color indexed="81"/>
            <rFont val="MS P ゴシック"/>
            <family val="3"/>
            <charset val="128"/>
          </rPr>
          <t>施設名を入力</t>
        </r>
      </text>
    </comment>
    <comment ref="C14" authorId="0" shapeId="0">
      <text>
        <r>
          <rPr>
            <sz val="9"/>
            <color indexed="81"/>
            <rFont val="MS P ゴシック"/>
            <family val="3"/>
            <charset val="128"/>
          </rPr>
          <t>費用区分を選択</t>
        </r>
      </text>
    </comment>
    <comment ref="D14" authorId="0" shapeId="0">
      <text>
        <r>
          <rPr>
            <sz val="9"/>
            <color indexed="81"/>
            <rFont val="MS P ゴシック"/>
            <family val="3"/>
            <charset val="128"/>
          </rPr>
          <t>契約区分を選択</t>
        </r>
      </text>
    </comment>
    <comment ref="E14" authorId="0" shapeId="0">
      <text>
        <r>
          <rPr>
            <sz val="9"/>
            <color indexed="81"/>
            <rFont val="MS P ゴシック"/>
            <family val="3"/>
            <charset val="128"/>
          </rPr>
          <t>円単位で入力</t>
        </r>
      </text>
    </comment>
    <comment ref="F14" authorId="0" shapeId="0">
      <text>
        <r>
          <rPr>
            <sz val="9"/>
            <color indexed="81"/>
            <rFont val="MS P ゴシック"/>
            <family val="3"/>
            <charset val="128"/>
          </rPr>
          <t>円単位で入力</t>
        </r>
      </text>
    </comment>
    <comment ref="G14" authorId="0" shapeId="0">
      <text>
        <r>
          <rPr>
            <sz val="9"/>
            <color indexed="81"/>
            <rFont val="MS P ゴシック"/>
            <family val="3"/>
            <charset val="128"/>
          </rPr>
          <t>円単位で入力</t>
        </r>
      </text>
    </comment>
    <comment ref="H14" authorId="0" shapeId="0">
      <text>
        <r>
          <rPr>
            <sz val="9"/>
            <color indexed="81"/>
            <rFont val="MS P ゴシック"/>
            <family val="3"/>
            <charset val="128"/>
          </rPr>
          <t>円単位で入力</t>
        </r>
      </text>
    </comment>
    <comment ref="O14" authorId="0" shapeId="0">
      <text>
        <r>
          <rPr>
            <sz val="9"/>
            <color indexed="81"/>
            <rFont val="MS P ゴシック"/>
            <family val="3"/>
            <charset val="128"/>
          </rPr>
          <t>該当する場合入力（円単位）</t>
        </r>
      </text>
    </comment>
    <comment ref="Q14" authorId="0" shapeId="0">
      <text>
        <r>
          <rPr>
            <sz val="9"/>
            <color indexed="81"/>
            <rFont val="MS P ゴシック"/>
            <family val="3"/>
            <charset val="128"/>
          </rPr>
          <t>油種区分を選択</t>
        </r>
      </text>
    </comment>
    <comment ref="R14" authorId="0" shapeId="0">
      <text>
        <r>
          <rPr>
            <sz val="9"/>
            <color indexed="81"/>
            <rFont val="MS P ゴシック"/>
            <family val="3"/>
            <charset val="128"/>
          </rPr>
          <t>円単位で入力</t>
        </r>
      </text>
    </comment>
    <comment ref="B15" authorId="0" shapeId="0">
      <text>
        <r>
          <rPr>
            <sz val="9"/>
            <color indexed="81"/>
            <rFont val="MS P ゴシック"/>
            <family val="3"/>
            <charset val="128"/>
          </rPr>
          <t>施設名を入力</t>
        </r>
      </text>
    </comment>
    <comment ref="C15" authorId="0" shapeId="0">
      <text>
        <r>
          <rPr>
            <sz val="9"/>
            <color indexed="81"/>
            <rFont val="MS P ゴシック"/>
            <family val="3"/>
            <charset val="128"/>
          </rPr>
          <t>費用区分を選択</t>
        </r>
      </text>
    </comment>
    <comment ref="D15" authorId="0" shapeId="0">
      <text>
        <r>
          <rPr>
            <sz val="9"/>
            <color indexed="81"/>
            <rFont val="MS P ゴシック"/>
            <family val="3"/>
            <charset val="128"/>
          </rPr>
          <t>契約区分を選択</t>
        </r>
      </text>
    </comment>
    <comment ref="E15" authorId="0" shapeId="0">
      <text>
        <r>
          <rPr>
            <sz val="9"/>
            <color indexed="81"/>
            <rFont val="MS P ゴシック"/>
            <family val="3"/>
            <charset val="128"/>
          </rPr>
          <t>円単位で入力</t>
        </r>
      </text>
    </comment>
    <comment ref="F15" authorId="0" shapeId="0">
      <text>
        <r>
          <rPr>
            <sz val="9"/>
            <color indexed="81"/>
            <rFont val="MS P ゴシック"/>
            <family val="3"/>
            <charset val="128"/>
          </rPr>
          <t>円単位で入力</t>
        </r>
      </text>
    </comment>
    <comment ref="G15" authorId="0" shapeId="0">
      <text>
        <r>
          <rPr>
            <sz val="9"/>
            <color indexed="81"/>
            <rFont val="MS P ゴシック"/>
            <family val="3"/>
            <charset val="128"/>
          </rPr>
          <t>円単位で入力</t>
        </r>
      </text>
    </comment>
    <comment ref="H15" authorId="0" shapeId="0">
      <text>
        <r>
          <rPr>
            <sz val="9"/>
            <color indexed="81"/>
            <rFont val="MS P ゴシック"/>
            <family val="3"/>
            <charset val="128"/>
          </rPr>
          <t>円単位で入力</t>
        </r>
      </text>
    </comment>
    <comment ref="O15" authorId="0" shapeId="0">
      <text>
        <r>
          <rPr>
            <sz val="9"/>
            <color indexed="81"/>
            <rFont val="MS P ゴシック"/>
            <family val="3"/>
            <charset val="128"/>
          </rPr>
          <t>該当する場合入力（円単位）</t>
        </r>
      </text>
    </comment>
    <comment ref="Q15" authorId="0" shapeId="0">
      <text>
        <r>
          <rPr>
            <sz val="9"/>
            <color indexed="81"/>
            <rFont val="MS P ゴシック"/>
            <family val="3"/>
            <charset val="128"/>
          </rPr>
          <t>油種区分を選択</t>
        </r>
      </text>
    </comment>
    <comment ref="R15" authorId="0" shapeId="0">
      <text>
        <r>
          <rPr>
            <sz val="9"/>
            <color indexed="81"/>
            <rFont val="MS P ゴシック"/>
            <family val="3"/>
            <charset val="128"/>
          </rPr>
          <t>円単位で入力</t>
        </r>
      </text>
    </comment>
    <comment ref="B16" authorId="0" shapeId="0">
      <text>
        <r>
          <rPr>
            <sz val="9"/>
            <color indexed="81"/>
            <rFont val="MS P ゴシック"/>
            <family val="3"/>
            <charset val="128"/>
          </rPr>
          <t>施設名を入力</t>
        </r>
      </text>
    </comment>
    <comment ref="C16" authorId="0" shapeId="0">
      <text>
        <r>
          <rPr>
            <sz val="9"/>
            <color indexed="81"/>
            <rFont val="MS P ゴシック"/>
            <family val="3"/>
            <charset val="128"/>
          </rPr>
          <t>費用区分を選択</t>
        </r>
      </text>
    </comment>
    <comment ref="D16" authorId="0" shapeId="0">
      <text>
        <r>
          <rPr>
            <sz val="9"/>
            <color indexed="81"/>
            <rFont val="MS P ゴシック"/>
            <family val="3"/>
            <charset val="128"/>
          </rPr>
          <t>契約区分を選択</t>
        </r>
      </text>
    </comment>
    <comment ref="E16" authorId="0" shapeId="0">
      <text>
        <r>
          <rPr>
            <sz val="9"/>
            <color indexed="81"/>
            <rFont val="MS P ゴシック"/>
            <family val="3"/>
            <charset val="128"/>
          </rPr>
          <t>円単位で入力</t>
        </r>
      </text>
    </comment>
    <comment ref="F16" authorId="0" shapeId="0">
      <text>
        <r>
          <rPr>
            <sz val="9"/>
            <color indexed="81"/>
            <rFont val="MS P ゴシック"/>
            <family val="3"/>
            <charset val="128"/>
          </rPr>
          <t>円単位で入力</t>
        </r>
      </text>
    </comment>
    <comment ref="G16" authorId="0" shapeId="0">
      <text>
        <r>
          <rPr>
            <sz val="9"/>
            <color indexed="81"/>
            <rFont val="MS P ゴシック"/>
            <family val="3"/>
            <charset val="128"/>
          </rPr>
          <t>円単位で入力</t>
        </r>
      </text>
    </comment>
    <comment ref="H16" authorId="0" shapeId="0">
      <text>
        <r>
          <rPr>
            <sz val="9"/>
            <color indexed="81"/>
            <rFont val="MS P ゴシック"/>
            <family val="3"/>
            <charset val="128"/>
          </rPr>
          <t>円単位で入力</t>
        </r>
      </text>
    </comment>
    <comment ref="O16" authorId="0" shapeId="0">
      <text>
        <r>
          <rPr>
            <sz val="9"/>
            <color indexed="81"/>
            <rFont val="MS P ゴシック"/>
            <family val="3"/>
            <charset val="128"/>
          </rPr>
          <t>該当する場合入力（円単位）</t>
        </r>
      </text>
    </comment>
    <comment ref="Q16" authorId="0" shapeId="0">
      <text>
        <r>
          <rPr>
            <sz val="9"/>
            <color indexed="81"/>
            <rFont val="MS P ゴシック"/>
            <family val="3"/>
            <charset val="128"/>
          </rPr>
          <t>油種区分を選択</t>
        </r>
      </text>
    </comment>
    <comment ref="R16" authorId="0" shapeId="0">
      <text>
        <r>
          <rPr>
            <sz val="9"/>
            <color indexed="81"/>
            <rFont val="MS P ゴシック"/>
            <family val="3"/>
            <charset val="128"/>
          </rPr>
          <t>円単位で入力</t>
        </r>
      </text>
    </comment>
    <comment ref="AH16" authorId="1" shapeId="0">
      <text>
        <r>
          <rPr>
            <sz val="9"/>
            <color indexed="81"/>
            <rFont val="MS P ゴシック"/>
            <family val="3"/>
            <charset val="128"/>
          </rPr>
          <t>①コロナ交付金なし</t>
        </r>
      </text>
    </comment>
    <comment ref="B17" authorId="0" shapeId="0">
      <text>
        <r>
          <rPr>
            <sz val="9"/>
            <color indexed="81"/>
            <rFont val="MS P ゴシック"/>
            <family val="3"/>
            <charset val="128"/>
          </rPr>
          <t>施設名を入力</t>
        </r>
      </text>
    </comment>
    <comment ref="C17" authorId="0" shapeId="0">
      <text>
        <r>
          <rPr>
            <sz val="9"/>
            <color indexed="81"/>
            <rFont val="MS P ゴシック"/>
            <family val="3"/>
            <charset val="128"/>
          </rPr>
          <t>費用区分を選択</t>
        </r>
      </text>
    </comment>
    <comment ref="D17" authorId="0" shapeId="0">
      <text>
        <r>
          <rPr>
            <sz val="9"/>
            <color indexed="81"/>
            <rFont val="MS P ゴシック"/>
            <family val="3"/>
            <charset val="128"/>
          </rPr>
          <t>契約区分を選択</t>
        </r>
      </text>
    </comment>
    <comment ref="E17" authorId="0" shapeId="0">
      <text>
        <r>
          <rPr>
            <sz val="9"/>
            <color indexed="81"/>
            <rFont val="MS P ゴシック"/>
            <family val="3"/>
            <charset val="128"/>
          </rPr>
          <t>円単位で入力</t>
        </r>
      </text>
    </comment>
    <comment ref="F17" authorId="0" shapeId="0">
      <text>
        <r>
          <rPr>
            <sz val="9"/>
            <color indexed="81"/>
            <rFont val="MS P ゴシック"/>
            <family val="3"/>
            <charset val="128"/>
          </rPr>
          <t>円単位で入力</t>
        </r>
      </text>
    </comment>
    <comment ref="G17" authorId="0" shapeId="0">
      <text>
        <r>
          <rPr>
            <sz val="9"/>
            <color indexed="81"/>
            <rFont val="MS P ゴシック"/>
            <family val="3"/>
            <charset val="128"/>
          </rPr>
          <t>円単位で入力</t>
        </r>
      </text>
    </comment>
    <comment ref="H17" authorId="0" shapeId="0">
      <text>
        <r>
          <rPr>
            <sz val="9"/>
            <color indexed="81"/>
            <rFont val="MS P ゴシック"/>
            <family val="3"/>
            <charset val="128"/>
          </rPr>
          <t>円単位で入力</t>
        </r>
      </text>
    </comment>
    <comment ref="O17" authorId="0" shapeId="0">
      <text>
        <r>
          <rPr>
            <sz val="9"/>
            <color indexed="81"/>
            <rFont val="MS P ゴシック"/>
            <family val="3"/>
            <charset val="128"/>
          </rPr>
          <t>該当する場合入力（円単位）</t>
        </r>
      </text>
    </comment>
    <comment ref="Q17" authorId="0" shapeId="0">
      <text>
        <r>
          <rPr>
            <sz val="9"/>
            <color indexed="81"/>
            <rFont val="MS P ゴシック"/>
            <family val="3"/>
            <charset val="128"/>
          </rPr>
          <t>油種区分を選択</t>
        </r>
      </text>
    </comment>
    <comment ref="R17" authorId="0" shapeId="0">
      <text>
        <r>
          <rPr>
            <sz val="9"/>
            <color indexed="81"/>
            <rFont val="MS P ゴシック"/>
            <family val="3"/>
            <charset val="128"/>
          </rPr>
          <t>円単位で入力</t>
        </r>
      </text>
    </comment>
    <comment ref="AH17" authorId="1" shapeId="0">
      <text>
        <r>
          <rPr>
            <sz val="9"/>
            <color indexed="81"/>
            <rFont val="MS P ゴシック"/>
            <family val="3"/>
            <charset val="128"/>
          </rPr>
          <t>②コロナ交付金を活用（高騰分の何割か）</t>
        </r>
      </text>
    </comment>
    <comment ref="B18" authorId="0" shapeId="0">
      <text>
        <r>
          <rPr>
            <sz val="9"/>
            <color indexed="81"/>
            <rFont val="MS P ゴシック"/>
            <family val="3"/>
            <charset val="128"/>
          </rPr>
          <t>施設名を入力</t>
        </r>
      </text>
    </comment>
    <comment ref="C18" authorId="0" shapeId="0">
      <text>
        <r>
          <rPr>
            <sz val="9"/>
            <color indexed="81"/>
            <rFont val="MS P ゴシック"/>
            <family val="3"/>
            <charset val="128"/>
          </rPr>
          <t>費用区分を選択</t>
        </r>
      </text>
    </comment>
    <comment ref="D18" authorId="0" shapeId="0">
      <text>
        <r>
          <rPr>
            <sz val="9"/>
            <color indexed="81"/>
            <rFont val="MS P ゴシック"/>
            <family val="3"/>
            <charset val="128"/>
          </rPr>
          <t>契約区分を選択</t>
        </r>
      </text>
    </comment>
    <comment ref="E18" authorId="0" shapeId="0">
      <text>
        <r>
          <rPr>
            <sz val="9"/>
            <color indexed="81"/>
            <rFont val="MS P ゴシック"/>
            <family val="3"/>
            <charset val="128"/>
          </rPr>
          <t>円単位で入力</t>
        </r>
      </text>
    </comment>
    <comment ref="F18" authorId="0" shapeId="0">
      <text>
        <r>
          <rPr>
            <sz val="9"/>
            <color indexed="81"/>
            <rFont val="MS P ゴシック"/>
            <family val="3"/>
            <charset val="128"/>
          </rPr>
          <t>円単位で入力</t>
        </r>
      </text>
    </comment>
    <comment ref="G18" authorId="0" shapeId="0">
      <text>
        <r>
          <rPr>
            <sz val="9"/>
            <color indexed="81"/>
            <rFont val="MS P ゴシック"/>
            <family val="3"/>
            <charset val="128"/>
          </rPr>
          <t>円単位で入力</t>
        </r>
      </text>
    </comment>
    <comment ref="H18" authorId="0" shapeId="0">
      <text>
        <r>
          <rPr>
            <sz val="9"/>
            <color indexed="81"/>
            <rFont val="MS P ゴシック"/>
            <family val="3"/>
            <charset val="128"/>
          </rPr>
          <t>円単位で入力</t>
        </r>
      </text>
    </comment>
    <comment ref="O18" authorId="0" shapeId="0">
      <text>
        <r>
          <rPr>
            <sz val="9"/>
            <color indexed="81"/>
            <rFont val="MS P ゴシック"/>
            <family val="3"/>
            <charset val="128"/>
          </rPr>
          <t>該当する場合入力（円単位）</t>
        </r>
      </text>
    </comment>
    <comment ref="Q18" authorId="0" shapeId="0">
      <text>
        <r>
          <rPr>
            <sz val="9"/>
            <color indexed="81"/>
            <rFont val="MS P ゴシック"/>
            <family val="3"/>
            <charset val="128"/>
          </rPr>
          <t>油種区分を選択</t>
        </r>
      </text>
    </comment>
    <comment ref="R18" authorId="0" shapeId="0">
      <text>
        <r>
          <rPr>
            <sz val="9"/>
            <color indexed="81"/>
            <rFont val="MS P ゴシック"/>
            <family val="3"/>
            <charset val="128"/>
          </rPr>
          <t>円単位で入力</t>
        </r>
      </text>
    </comment>
    <comment ref="AH18" authorId="1" shapeId="0">
      <text>
        <r>
          <rPr>
            <sz val="9"/>
            <color indexed="81"/>
            <rFont val="MS P ゴシック"/>
            <family val="3"/>
            <charset val="128"/>
          </rPr>
          <t>③コロナ交付金を活用（高騰分満額）</t>
        </r>
      </text>
    </comment>
    <comment ref="B19" authorId="0" shapeId="0">
      <text>
        <r>
          <rPr>
            <sz val="9"/>
            <color indexed="81"/>
            <rFont val="MS P ゴシック"/>
            <family val="3"/>
            <charset val="128"/>
          </rPr>
          <t>施設名を入力</t>
        </r>
      </text>
    </comment>
    <comment ref="C19" authorId="0" shapeId="0">
      <text>
        <r>
          <rPr>
            <sz val="9"/>
            <color indexed="81"/>
            <rFont val="MS P ゴシック"/>
            <family val="3"/>
            <charset val="128"/>
          </rPr>
          <t>費用区分を選択</t>
        </r>
      </text>
    </comment>
    <comment ref="D19" authorId="0" shapeId="0">
      <text>
        <r>
          <rPr>
            <sz val="9"/>
            <color indexed="81"/>
            <rFont val="MS P ゴシック"/>
            <family val="3"/>
            <charset val="128"/>
          </rPr>
          <t>契約区分を選択</t>
        </r>
      </text>
    </comment>
    <comment ref="E19" authorId="0" shapeId="0">
      <text>
        <r>
          <rPr>
            <sz val="9"/>
            <color indexed="81"/>
            <rFont val="MS P ゴシック"/>
            <family val="3"/>
            <charset val="128"/>
          </rPr>
          <t>円単位で入力</t>
        </r>
      </text>
    </comment>
    <comment ref="F19" authorId="0" shapeId="0">
      <text>
        <r>
          <rPr>
            <sz val="9"/>
            <color indexed="81"/>
            <rFont val="MS P ゴシック"/>
            <family val="3"/>
            <charset val="128"/>
          </rPr>
          <t>円単位で入力</t>
        </r>
      </text>
    </comment>
    <comment ref="G19" authorId="0" shapeId="0">
      <text>
        <r>
          <rPr>
            <sz val="9"/>
            <color indexed="81"/>
            <rFont val="MS P ゴシック"/>
            <family val="3"/>
            <charset val="128"/>
          </rPr>
          <t>円単位で入力</t>
        </r>
      </text>
    </comment>
    <comment ref="H19" authorId="0" shapeId="0">
      <text>
        <r>
          <rPr>
            <sz val="9"/>
            <color indexed="81"/>
            <rFont val="MS P ゴシック"/>
            <family val="3"/>
            <charset val="128"/>
          </rPr>
          <t>円単位で入力</t>
        </r>
      </text>
    </comment>
    <comment ref="O19" authorId="0" shapeId="0">
      <text>
        <r>
          <rPr>
            <sz val="9"/>
            <color indexed="81"/>
            <rFont val="MS P ゴシック"/>
            <family val="3"/>
            <charset val="128"/>
          </rPr>
          <t>該当する場合入力（円単位）</t>
        </r>
      </text>
    </comment>
    <comment ref="Q19" authorId="0" shapeId="0">
      <text>
        <r>
          <rPr>
            <sz val="9"/>
            <color indexed="81"/>
            <rFont val="MS P ゴシック"/>
            <family val="3"/>
            <charset val="128"/>
          </rPr>
          <t>油種区分を選択</t>
        </r>
      </text>
    </comment>
    <comment ref="R19" authorId="0" shapeId="0">
      <text>
        <r>
          <rPr>
            <sz val="9"/>
            <color indexed="81"/>
            <rFont val="MS P ゴシック"/>
            <family val="3"/>
            <charset val="128"/>
          </rPr>
          <t>円単位で入力</t>
        </r>
      </text>
    </comment>
    <comment ref="B20" authorId="0" shapeId="0">
      <text>
        <r>
          <rPr>
            <sz val="9"/>
            <color indexed="81"/>
            <rFont val="MS P ゴシック"/>
            <family val="3"/>
            <charset val="128"/>
          </rPr>
          <t>施設名を入力</t>
        </r>
      </text>
    </comment>
    <comment ref="C20" authorId="0" shapeId="0">
      <text>
        <r>
          <rPr>
            <sz val="9"/>
            <color indexed="81"/>
            <rFont val="MS P ゴシック"/>
            <family val="3"/>
            <charset val="128"/>
          </rPr>
          <t>費用区分を選択</t>
        </r>
      </text>
    </comment>
    <comment ref="D20" authorId="0" shapeId="0">
      <text>
        <r>
          <rPr>
            <sz val="9"/>
            <color indexed="81"/>
            <rFont val="MS P ゴシック"/>
            <family val="3"/>
            <charset val="128"/>
          </rPr>
          <t>契約区分を選択</t>
        </r>
      </text>
    </comment>
    <comment ref="E20" authorId="0" shapeId="0">
      <text>
        <r>
          <rPr>
            <sz val="9"/>
            <color indexed="81"/>
            <rFont val="MS P ゴシック"/>
            <family val="3"/>
            <charset val="128"/>
          </rPr>
          <t>円単位で入力</t>
        </r>
      </text>
    </comment>
    <comment ref="F20" authorId="0" shapeId="0">
      <text>
        <r>
          <rPr>
            <sz val="9"/>
            <color indexed="81"/>
            <rFont val="MS P ゴシック"/>
            <family val="3"/>
            <charset val="128"/>
          </rPr>
          <t>円単位で入力</t>
        </r>
      </text>
    </comment>
    <comment ref="G20" authorId="0" shapeId="0">
      <text>
        <r>
          <rPr>
            <sz val="9"/>
            <color indexed="81"/>
            <rFont val="MS P ゴシック"/>
            <family val="3"/>
            <charset val="128"/>
          </rPr>
          <t>円単位で入力</t>
        </r>
      </text>
    </comment>
    <comment ref="H20" authorId="0" shapeId="0">
      <text>
        <r>
          <rPr>
            <sz val="9"/>
            <color indexed="81"/>
            <rFont val="MS P ゴシック"/>
            <family val="3"/>
            <charset val="128"/>
          </rPr>
          <t>円単位で入力</t>
        </r>
      </text>
    </comment>
    <comment ref="O20" authorId="0" shapeId="0">
      <text>
        <r>
          <rPr>
            <sz val="9"/>
            <color indexed="81"/>
            <rFont val="MS P ゴシック"/>
            <family val="3"/>
            <charset val="128"/>
          </rPr>
          <t>該当する場合入力（円単位）</t>
        </r>
      </text>
    </comment>
    <comment ref="Q20" authorId="0" shapeId="0">
      <text>
        <r>
          <rPr>
            <sz val="9"/>
            <color indexed="81"/>
            <rFont val="MS P ゴシック"/>
            <family val="3"/>
            <charset val="128"/>
          </rPr>
          <t>油種区分を選択</t>
        </r>
      </text>
    </comment>
    <comment ref="R20" authorId="0" shapeId="0">
      <text>
        <r>
          <rPr>
            <sz val="9"/>
            <color indexed="81"/>
            <rFont val="MS P ゴシック"/>
            <family val="3"/>
            <charset val="128"/>
          </rPr>
          <t>円単位で入力</t>
        </r>
      </text>
    </comment>
    <comment ref="B21" authorId="0" shapeId="0">
      <text>
        <r>
          <rPr>
            <sz val="9"/>
            <color indexed="81"/>
            <rFont val="MS P ゴシック"/>
            <family val="3"/>
            <charset val="128"/>
          </rPr>
          <t>施設名を入力</t>
        </r>
      </text>
    </comment>
    <comment ref="C21" authorId="0" shapeId="0">
      <text>
        <r>
          <rPr>
            <sz val="9"/>
            <color indexed="81"/>
            <rFont val="MS P ゴシック"/>
            <family val="3"/>
            <charset val="128"/>
          </rPr>
          <t>費用区分を選択</t>
        </r>
      </text>
    </comment>
    <comment ref="D21" authorId="0" shapeId="0">
      <text>
        <r>
          <rPr>
            <sz val="9"/>
            <color indexed="81"/>
            <rFont val="MS P ゴシック"/>
            <family val="3"/>
            <charset val="128"/>
          </rPr>
          <t>契約区分を選択</t>
        </r>
      </text>
    </comment>
    <comment ref="E21" authorId="0" shapeId="0">
      <text>
        <r>
          <rPr>
            <sz val="9"/>
            <color indexed="81"/>
            <rFont val="MS P ゴシック"/>
            <family val="3"/>
            <charset val="128"/>
          </rPr>
          <t>円単位で入力</t>
        </r>
      </text>
    </comment>
    <comment ref="F21" authorId="0" shapeId="0">
      <text>
        <r>
          <rPr>
            <sz val="9"/>
            <color indexed="81"/>
            <rFont val="MS P ゴシック"/>
            <family val="3"/>
            <charset val="128"/>
          </rPr>
          <t>円単位で入力</t>
        </r>
      </text>
    </comment>
    <comment ref="G21" authorId="0" shapeId="0">
      <text>
        <r>
          <rPr>
            <sz val="9"/>
            <color indexed="81"/>
            <rFont val="MS P ゴシック"/>
            <family val="3"/>
            <charset val="128"/>
          </rPr>
          <t>円単位で入力</t>
        </r>
      </text>
    </comment>
    <comment ref="H21" authorId="0" shapeId="0">
      <text>
        <r>
          <rPr>
            <sz val="9"/>
            <color indexed="81"/>
            <rFont val="MS P ゴシック"/>
            <family val="3"/>
            <charset val="128"/>
          </rPr>
          <t>円単位で入力</t>
        </r>
      </text>
    </comment>
    <comment ref="O21" authorId="0" shapeId="0">
      <text>
        <r>
          <rPr>
            <sz val="9"/>
            <color indexed="81"/>
            <rFont val="MS P ゴシック"/>
            <family val="3"/>
            <charset val="128"/>
          </rPr>
          <t>該当する場合入力（円単位）</t>
        </r>
      </text>
    </comment>
    <comment ref="Q21" authorId="0" shapeId="0">
      <text>
        <r>
          <rPr>
            <sz val="9"/>
            <color indexed="81"/>
            <rFont val="MS P ゴシック"/>
            <family val="3"/>
            <charset val="128"/>
          </rPr>
          <t>油種区分を選択</t>
        </r>
      </text>
    </comment>
    <comment ref="R21" authorId="0" shapeId="0">
      <text>
        <r>
          <rPr>
            <sz val="9"/>
            <color indexed="81"/>
            <rFont val="MS P ゴシック"/>
            <family val="3"/>
            <charset val="128"/>
          </rPr>
          <t>円単位で入力</t>
        </r>
      </text>
    </comment>
    <comment ref="B22" authorId="0" shapeId="0">
      <text>
        <r>
          <rPr>
            <sz val="9"/>
            <color indexed="81"/>
            <rFont val="MS P ゴシック"/>
            <family val="3"/>
            <charset val="128"/>
          </rPr>
          <t>施設名を入力</t>
        </r>
      </text>
    </comment>
    <comment ref="C22" authorId="0" shapeId="0">
      <text>
        <r>
          <rPr>
            <sz val="9"/>
            <color indexed="81"/>
            <rFont val="MS P ゴシック"/>
            <family val="3"/>
            <charset val="128"/>
          </rPr>
          <t>費用区分を選択</t>
        </r>
      </text>
    </comment>
    <comment ref="D22" authorId="0" shapeId="0">
      <text>
        <r>
          <rPr>
            <sz val="9"/>
            <color indexed="81"/>
            <rFont val="MS P ゴシック"/>
            <family val="3"/>
            <charset val="128"/>
          </rPr>
          <t>契約区分を選択</t>
        </r>
      </text>
    </comment>
    <comment ref="E22" authorId="0" shapeId="0">
      <text>
        <r>
          <rPr>
            <sz val="9"/>
            <color indexed="81"/>
            <rFont val="MS P ゴシック"/>
            <family val="3"/>
            <charset val="128"/>
          </rPr>
          <t>円単位で入力</t>
        </r>
      </text>
    </comment>
    <comment ref="F22" authorId="0" shapeId="0">
      <text>
        <r>
          <rPr>
            <sz val="9"/>
            <color indexed="81"/>
            <rFont val="MS P ゴシック"/>
            <family val="3"/>
            <charset val="128"/>
          </rPr>
          <t>円単位で入力</t>
        </r>
      </text>
    </comment>
    <comment ref="G22" authorId="0" shapeId="0">
      <text>
        <r>
          <rPr>
            <sz val="9"/>
            <color indexed="81"/>
            <rFont val="MS P ゴシック"/>
            <family val="3"/>
            <charset val="128"/>
          </rPr>
          <t>円単位で入力</t>
        </r>
      </text>
    </comment>
    <comment ref="H22" authorId="0" shapeId="0">
      <text>
        <r>
          <rPr>
            <sz val="9"/>
            <color indexed="81"/>
            <rFont val="MS P ゴシック"/>
            <family val="3"/>
            <charset val="128"/>
          </rPr>
          <t>円単位で入力</t>
        </r>
      </text>
    </comment>
    <comment ref="O22" authorId="0" shapeId="0">
      <text>
        <r>
          <rPr>
            <sz val="9"/>
            <color indexed="81"/>
            <rFont val="MS P ゴシック"/>
            <family val="3"/>
            <charset val="128"/>
          </rPr>
          <t>該当する場合入力（円単位）</t>
        </r>
      </text>
    </comment>
    <comment ref="Q22" authorId="0" shapeId="0">
      <text>
        <r>
          <rPr>
            <sz val="9"/>
            <color indexed="81"/>
            <rFont val="MS P ゴシック"/>
            <family val="3"/>
            <charset val="128"/>
          </rPr>
          <t>油種区分を選択</t>
        </r>
      </text>
    </comment>
    <comment ref="R22" authorId="0" shapeId="0">
      <text>
        <r>
          <rPr>
            <sz val="9"/>
            <color indexed="81"/>
            <rFont val="MS P ゴシック"/>
            <family val="3"/>
            <charset val="128"/>
          </rPr>
          <t>円単位で入力</t>
        </r>
      </text>
    </comment>
    <comment ref="B23" authorId="0" shapeId="0">
      <text>
        <r>
          <rPr>
            <sz val="9"/>
            <color indexed="81"/>
            <rFont val="MS P ゴシック"/>
            <family val="3"/>
            <charset val="128"/>
          </rPr>
          <t>施設名を入力</t>
        </r>
      </text>
    </comment>
    <comment ref="C23" authorId="0" shapeId="0">
      <text>
        <r>
          <rPr>
            <sz val="9"/>
            <color indexed="81"/>
            <rFont val="MS P ゴシック"/>
            <family val="3"/>
            <charset val="128"/>
          </rPr>
          <t>費用区分を選択</t>
        </r>
      </text>
    </comment>
    <comment ref="D23" authorId="0" shapeId="0">
      <text>
        <r>
          <rPr>
            <sz val="9"/>
            <color indexed="81"/>
            <rFont val="MS P ゴシック"/>
            <family val="3"/>
            <charset val="128"/>
          </rPr>
          <t>契約区分を選択</t>
        </r>
      </text>
    </comment>
    <comment ref="E23" authorId="0" shapeId="0">
      <text>
        <r>
          <rPr>
            <sz val="9"/>
            <color indexed="81"/>
            <rFont val="MS P ゴシック"/>
            <family val="3"/>
            <charset val="128"/>
          </rPr>
          <t>円単位で入力</t>
        </r>
      </text>
    </comment>
    <comment ref="F23" authorId="0" shapeId="0">
      <text>
        <r>
          <rPr>
            <sz val="9"/>
            <color indexed="81"/>
            <rFont val="MS P ゴシック"/>
            <family val="3"/>
            <charset val="128"/>
          </rPr>
          <t>円単位で入力</t>
        </r>
      </text>
    </comment>
    <comment ref="G23" authorId="0" shapeId="0">
      <text>
        <r>
          <rPr>
            <sz val="9"/>
            <color indexed="81"/>
            <rFont val="MS P ゴシック"/>
            <family val="3"/>
            <charset val="128"/>
          </rPr>
          <t>円単位で入力</t>
        </r>
      </text>
    </comment>
    <comment ref="H23" authorId="0" shapeId="0">
      <text>
        <r>
          <rPr>
            <sz val="9"/>
            <color indexed="81"/>
            <rFont val="MS P ゴシック"/>
            <family val="3"/>
            <charset val="128"/>
          </rPr>
          <t>円単位で入力</t>
        </r>
      </text>
    </comment>
    <comment ref="O23" authorId="0" shapeId="0">
      <text>
        <r>
          <rPr>
            <sz val="9"/>
            <color indexed="81"/>
            <rFont val="MS P ゴシック"/>
            <family val="3"/>
            <charset val="128"/>
          </rPr>
          <t>該当する場合入力（円単位）</t>
        </r>
      </text>
    </comment>
    <comment ref="Q23" authorId="0" shapeId="0">
      <text>
        <r>
          <rPr>
            <sz val="9"/>
            <color indexed="81"/>
            <rFont val="MS P ゴシック"/>
            <family val="3"/>
            <charset val="128"/>
          </rPr>
          <t>油種区分を選択</t>
        </r>
      </text>
    </comment>
    <comment ref="R23" authorId="0" shapeId="0">
      <text>
        <r>
          <rPr>
            <sz val="9"/>
            <color indexed="81"/>
            <rFont val="MS P ゴシック"/>
            <family val="3"/>
            <charset val="128"/>
          </rPr>
          <t>円単位で入力</t>
        </r>
      </text>
    </comment>
    <comment ref="B24" authorId="0" shapeId="0">
      <text>
        <r>
          <rPr>
            <sz val="9"/>
            <color indexed="81"/>
            <rFont val="MS P ゴシック"/>
            <family val="3"/>
            <charset val="128"/>
          </rPr>
          <t>施設名を入力</t>
        </r>
      </text>
    </comment>
    <comment ref="C24" authorId="0" shapeId="0">
      <text>
        <r>
          <rPr>
            <sz val="9"/>
            <color indexed="81"/>
            <rFont val="MS P ゴシック"/>
            <family val="3"/>
            <charset val="128"/>
          </rPr>
          <t>費用区分を選択</t>
        </r>
      </text>
    </comment>
    <comment ref="D24" authorId="0" shapeId="0">
      <text>
        <r>
          <rPr>
            <sz val="9"/>
            <color indexed="81"/>
            <rFont val="MS P ゴシック"/>
            <family val="3"/>
            <charset val="128"/>
          </rPr>
          <t>契約区分を選択</t>
        </r>
      </text>
    </comment>
    <comment ref="E24" authorId="0" shapeId="0">
      <text>
        <r>
          <rPr>
            <sz val="9"/>
            <color indexed="81"/>
            <rFont val="MS P ゴシック"/>
            <family val="3"/>
            <charset val="128"/>
          </rPr>
          <t>円単位で入力</t>
        </r>
      </text>
    </comment>
    <comment ref="F24" authorId="0" shapeId="0">
      <text>
        <r>
          <rPr>
            <sz val="9"/>
            <color indexed="81"/>
            <rFont val="MS P ゴシック"/>
            <family val="3"/>
            <charset val="128"/>
          </rPr>
          <t>円単位で入力</t>
        </r>
      </text>
    </comment>
    <comment ref="G24" authorId="0" shapeId="0">
      <text>
        <r>
          <rPr>
            <sz val="9"/>
            <color indexed="81"/>
            <rFont val="MS P ゴシック"/>
            <family val="3"/>
            <charset val="128"/>
          </rPr>
          <t>円単位で入力</t>
        </r>
      </text>
    </comment>
    <comment ref="H24" authorId="0" shapeId="0">
      <text>
        <r>
          <rPr>
            <sz val="9"/>
            <color indexed="81"/>
            <rFont val="MS P ゴシック"/>
            <family val="3"/>
            <charset val="128"/>
          </rPr>
          <t>円単位で入力</t>
        </r>
      </text>
    </comment>
    <comment ref="O24" authorId="0" shapeId="0">
      <text>
        <r>
          <rPr>
            <sz val="9"/>
            <color indexed="81"/>
            <rFont val="MS P ゴシック"/>
            <family val="3"/>
            <charset val="128"/>
          </rPr>
          <t>該当する場合入力（円単位）</t>
        </r>
      </text>
    </comment>
    <comment ref="Q24" authorId="0" shapeId="0">
      <text>
        <r>
          <rPr>
            <sz val="9"/>
            <color indexed="81"/>
            <rFont val="MS P ゴシック"/>
            <family val="3"/>
            <charset val="128"/>
          </rPr>
          <t>油種区分を選択</t>
        </r>
      </text>
    </comment>
    <comment ref="R24" authorId="0" shapeId="0">
      <text>
        <r>
          <rPr>
            <sz val="9"/>
            <color indexed="81"/>
            <rFont val="MS P ゴシック"/>
            <family val="3"/>
            <charset val="128"/>
          </rPr>
          <t>円単位で入力</t>
        </r>
      </text>
    </comment>
    <comment ref="B25" authorId="0" shapeId="0">
      <text>
        <r>
          <rPr>
            <sz val="9"/>
            <color indexed="81"/>
            <rFont val="MS P ゴシック"/>
            <family val="3"/>
            <charset val="128"/>
          </rPr>
          <t>施設名を入力</t>
        </r>
      </text>
    </comment>
    <comment ref="C25" authorId="0" shapeId="0">
      <text>
        <r>
          <rPr>
            <sz val="9"/>
            <color indexed="81"/>
            <rFont val="MS P ゴシック"/>
            <family val="3"/>
            <charset val="128"/>
          </rPr>
          <t>費用区分を選択</t>
        </r>
      </text>
    </comment>
    <comment ref="D25" authorId="0" shapeId="0">
      <text>
        <r>
          <rPr>
            <sz val="9"/>
            <color indexed="81"/>
            <rFont val="MS P ゴシック"/>
            <family val="3"/>
            <charset val="128"/>
          </rPr>
          <t>契約区分を選択</t>
        </r>
      </text>
    </comment>
    <comment ref="E25" authorId="0" shapeId="0">
      <text>
        <r>
          <rPr>
            <sz val="9"/>
            <color indexed="81"/>
            <rFont val="MS P ゴシック"/>
            <family val="3"/>
            <charset val="128"/>
          </rPr>
          <t>円単位で入力</t>
        </r>
      </text>
    </comment>
    <comment ref="F25" authorId="0" shapeId="0">
      <text>
        <r>
          <rPr>
            <sz val="9"/>
            <color indexed="81"/>
            <rFont val="MS P ゴシック"/>
            <family val="3"/>
            <charset val="128"/>
          </rPr>
          <t>円単位で入力</t>
        </r>
      </text>
    </comment>
    <comment ref="G25" authorId="0" shapeId="0">
      <text>
        <r>
          <rPr>
            <sz val="9"/>
            <color indexed="81"/>
            <rFont val="MS P ゴシック"/>
            <family val="3"/>
            <charset val="128"/>
          </rPr>
          <t>円単位で入力</t>
        </r>
      </text>
    </comment>
    <comment ref="H25" authorId="0" shapeId="0">
      <text>
        <r>
          <rPr>
            <sz val="9"/>
            <color indexed="81"/>
            <rFont val="MS P ゴシック"/>
            <family val="3"/>
            <charset val="128"/>
          </rPr>
          <t>円単位で入力</t>
        </r>
      </text>
    </comment>
    <comment ref="O25" authorId="0" shapeId="0">
      <text>
        <r>
          <rPr>
            <sz val="9"/>
            <color indexed="81"/>
            <rFont val="MS P ゴシック"/>
            <family val="3"/>
            <charset val="128"/>
          </rPr>
          <t>該当する場合入力（円単位）</t>
        </r>
      </text>
    </comment>
    <comment ref="Q25" authorId="0" shapeId="0">
      <text>
        <r>
          <rPr>
            <sz val="9"/>
            <color indexed="81"/>
            <rFont val="MS P ゴシック"/>
            <family val="3"/>
            <charset val="128"/>
          </rPr>
          <t>油種区分を選択</t>
        </r>
      </text>
    </comment>
    <comment ref="R25" authorId="0" shapeId="0">
      <text>
        <r>
          <rPr>
            <sz val="9"/>
            <color indexed="81"/>
            <rFont val="MS P ゴシック"/>
            <family val="3"/>
            <charset val="128"/>
          </rPr>
          <t>円単位で入力</t>
        </r>
      </text>
    </comment>
    <comment ref="B26" authorId="0" shapeId="0">
      <text>
        <r>
          <rPr>
            <sz val="9"/>
            <color indexed="81"/>
            <rFont val="MS P ゴシック"/>
            <family val="3"/>
            <charset val="128"/>
          </rPr>
          <t>施設名を入力</t>
        </r>
      </text>
    </comment>
    <comment ref="C26" authorId="0" shapeId="0">
      <text>
        <r>
          <rPr>
            <sz val="9"/>
            <color indexed="81"/>
            <rFont val="MS P ゴシック"/>
            <family val="3"/>
            <charset val="128"/>
          </rPr>
          <t>費用区分を選択</t>
        </r>
      </text>
    </comment>
    <comment ref="D26" authorId="0" shapeId="0">
      <text>
        <r>
          <rPr>
            <sz val="9"/>
            <color indexed="81"/>
            <rFont val="MS P ゴシック"/>
            <family val="3"/>
            <charset val="128"/>
          </rPr>
          <t>契約区分を選択</t>
        </r>
      </text>
    </comment>
    <comment ref="E26" authorId="0" shapeId="0">
      <text>
        <r>
          <rPr>
            <sz val="9"/>
            <color indexed="81"/>
            <rFont val="MS P ゴシック"/>
            <family val="3"/>
            <charset val="128"/>
          </rPr>
          <t>円単位で入力</t>
        </r>
      </text>
    </comment>
    <comment ref="F26" authorId="0" shapeId="0">
      <text>
        <r>
          <rPr>
            <sz val="9"/>
            <color indexed="81"/>
            <rFont val="MS P ゴシック"/>
            <family val="3"/>
            <charset val="128"/>
          </rPr>
          <t>円単位で入力</t>
        </r>
      </text>
    </comment>
    <comment ref="G26" authorId="0" shapeId="0">
      <text>
        <r>
          <rPr>
            <sz val="9"/>
            <color indexed="81"/>
            <rFont val="MS P ゴシック"/>
            <family val="3"/>
            <charset val="128"/>
          </rPr>
          <t>円単位で入力</t>
        </r>
      </text>
    </comment>
    <comment ref="H26" authorId="0" shapeId="0">
      <text>
        <r>
          <rPr>
            <sz val="9"/>
            <color indexed="81"/>
            <rFont val="MS P ゴシック"/>
            <family val="3"/>
            <charset val="128"/>
          </rPr>
          <t>円単位で入力</t>
        </r>
      </text>
    </comment>
    <comment ref="O26" authorId="0" shapeId="0">
      <text>
        <r>
          <rPr>
            <sz val="9"/>
            <color indexed="81"/>
            <rFont val="MS P ゴシック"/>
            <family val="3"/>
            <charset val="128"/>
          </rPr>
          <t>該当する場合入力（円単位）</t>
        </r>
      </text>
    </comment>
    <comment ref="Q26" authorId="0" shapeId="0">
      <text>
        <r>
          <rPr>
            <sz val="9"/>
            <color indexed="81"/>
            <rFont val="MS P ゴシック"/>
            <family val="3"/>
            <charset val="128"/>
          </rPr>
          <t>油種区分を選択</t>
        </r>
      </text>
    </comment>
    <comment ref="R26" authorId="0" shapeId="0">
      <text>
        <r>
          <rPr>
            <sz val="9"/>
            <color indexed="81"/>
            <rFont val="MS P ゴシック"/>
            <family val="3"/>
            <charset val="128"/>
          </rPr>
          <t>円単位で入力</t>
        </r>
      </text>
    </comment>
    <comment ref="B27" authorId="0" shapeId="0">
      <text>
        <r>
          <rPr>
            <sz val="9"/>
            <color indexed="81"/>
            <rFont val="MS P ゴシック"/>
            <family val="3"/>
            <charset val="128"/>
          </rPr>
          <t>施設名を入力</t>
        </r>
      </text>
    </comment>
    <comment ref="C27" authorId="0" shapeId="0">
      <text>
        <r>
          <rPr>
            <sz val="9"/>
            <color indexed="81"/>
            <rFont val="MS P ゴシック"/>
            <family val="3"/>
            <charset val="128"/>
          </rPr>
          <t>費用区分を選択</t>
        </r>
      </text>
    </comment>
    <comment ref="D27" authorId="0" shapeId="0">
      <text>
        <r>
          <rPr>
            <sz val="9"/>
            <color indexed="81"/>
            <rFont val="MS P ゴシック"/>
            <family val="3"/>
            <charset val="128"/>
          </rPr>
          <t>契約区分を選択</t>
        </r>
      </text>
    </comment>
    <comment ref="E27" authorId="0" shapeId="0">
      <text>
        <r>
          <rPr>
            <sz val="9"/>
            <color indexed="81"/>
            <rFont val="MS P ゴシック"/>
            <family val="3"/>
            <charset val="128"/>
          </rPr>
          <t>円単位で入力</t>
        </r>
      </text>
    </comment>
    <comment ref="F27" authorId="0" shapeId="0">
      <text>
        <r>
          <rPr>
            <sz val="9"/>
            <color indexed="81"/>
            <rFont val="MS P ゴシック"/>
            <family val="3"/>
            <charset val="128"/>
          </rPr>
          <t>円単位で入力</t>
        </r>
      </text>
    </comment>
    <comment ref="G27" authorId="0" shapeId="0">
      <text>
        <r>
          <rPr>
            <sz val="9"/>
            <color indexed="81"/>
            <rFont val="MS P ゴシック"/>
            <family val="3"/>
            <charset val="128"/>
          </rPr>
          <t>円単位で入力</t>
        </r>
      </text>
    </comment>
    <comment ref="H27" authorId="0" shapeId="0">
      <text>
        <r>
          <rPr>
            <sz val="9"/>
            <color indexed="81"/>
            <rFont val="MS P ゴシック"/>
            <family val="3"/>
            <charset val="128"/>
          </rPr>
          <t>円単位で入力</t>
        </r>
      </text>
    </comment>
    <comment ref="O27" authorId="0" shapeId="0">
      <text>
        <r>
          <rPr>
            <sz val="9"/>
            <color indexed="81"/>
            <rFont val="MS P ゴシック"/>
            <family val="3"/>
            <charset val="128"/>
          </rPr>
          <t>該当する場合入力（円単位）</t>
        </r>
      </text>
    </comment>
    <comment ref="Q27" authorId="0" shapeId="0">
      <text>
        <r>
          <rPr>
            <sz val="9"/>
            <color indexed="81"/>
            <rFont val="MS P ゴシック"/>
            <family val="3"/>
            <charset val="128"/>
          </rPr>
          <t>油種区分を選択</t>
        </r>
      </text>
    </comment>
    <comment ref="R27" authorId="0" shapeId="0">
      <text>
        <r>
          <rPr>
            <sz val="9"/>
            <color indexed="81"/>
            <rFont val="MS P ゴシック"/>
            <family val="3"/>
            <charset val="128"/>
          </rPr>
          <t>円単位で入力</t>
        </r>
      </text>
    </comment>
    <comment ref="B28" authorId="0" shapeId="0">
      <text>
        <r>
          <rPr>
            <sz val="9"/>
            <color indexed="81"/>
            <rFont val="MS P ゴシック"/>
            <family val="3"/>
            <charset val="128"/>
          </rPr>
          <t>施設名を入力</t>
        </r>
      </text>
    </comment>
    <comment ref="C28" authorId="0" shapeId="0">
      <text>
        <r>
          <rPr>
            <sz val="9"/>
            <color indexed="81"/>
            <rFont val="MS P ゴシック"/>
            <family val="3"/>
            <charset val="128"/>
          </rPr>
          <t>費用区分を選択</t>
        </r>
      </text>
    </comment>
    <comment ref="D28" authorId="0" shapeId="0">
      <text>
        <r>
          <rPr>
            <sz val="9"/>
            <color indexed="81"/>
            <rFont val="MS P ゴシック"/>
            <family val="3"/>
            <charset val="128"/>
          </rPr>
          <t>契約区分を選択</t>
        </r>
      </text>
    </comment>
    <comment ref="E28" authorId="0" shapeId="0">
      <text>
        <r>
          <rPr>
            <sz val="9"/>
            <color indexed="81"/>
            <rFont val="MS P ゴシック"/>
            <family val="3"/>
            <charset val="128"/>
          </rPr>
          <t>円単位で入力</t>
        </r>
      </text>
    </comment>
    <comment ref="F28" authorId="0" shapeId="0">
      <text>
        <r>
          <rPr>
            <sz val="9"/>
            <color indexed="81"/>
            <rFont val="MS P ゴシック"/>
            <family val="3"/>
            <charset val="128"/>
          </rPr>
          <t>円単位で入力</t>
        </r>
      </text>
    </comment>
    <comment ref="G28" authorId="0" shapeId="0">
      <text>
        <r>
          <rPr>
            <sz val="9"/>
            <color indexed="81"/>
            <rFont val="MS P ゴシック"/>
            <family val="3"/>
            <charset val="128"/>
          </rPr>
          <t>円単位で入力</t>
        </r>
      </text>
    </comment>
    <comment ref="H28" authorId="0" shapeId="0">
      <text>
        <r>
          <rPr>
            <sz val="9"/>
            <color indexed="81"/>
            <rFont val="MS P ゴシック"/>
            <family val="3"/>
            <charset val="128"/>
          </rPr>
          <t>円単位で入力</t>
        </r>
      </text>
    </comment>
    <comment ref="O28" authorId="0" shapeId="0">
      <text>
        <r>
          <rPr>
            <sz val="9"/>
            <color indexed="81"/>
            <rFont val="MS P ゴシック"/>
            <family val="3"/>
            <charset val="128"/>
          </rPr>
          <t>該当する場合入力（円単位）</t>
        </r>
      </text>
    </comment>
    <comment ref="Q28" authorId="0" shapeId="0">
      <text>
        <r>
          <rPr>
            <sz val="9"/>
            <color indexed="81"/>
            <rFont val="MS P ゴシック"/>
            <family val="3"/>
            <charset val="128"/>
          </rPr>
          <t>油種区分を選択</t>
        </r>
      </text>
    </comment>
    <comment ref="R28" authorId="0" shapeId="0">
      <text>
        <r>
          <rPr>
            <sz val="9"/>
            <color indexed="81"/>
            <rFont val="MS P ゴシック"/>
            <family val="3"/>
            <charset val="128"/>
          </rPr>
          <t>円単位で入力</t>
        </r>
      </text>
    </comment>
    <comment ref="B29" authorId="0" shapeId="0">
      <text>
        <r>
          <rPr>
            <sz val="9"/>
            <color indexed="81"/>
            <rFont val="MS P ゴシック"/>
            <family val="3"/>
            <charset val="128"/>
          </rPr>
          <t>施設名を入力</t>
        </r>
      </text>
    </comment>
    <comment ref="C29" authorId="0" shapeId="0">
      <text>
        <r>
          <rPr>
            <sz val="9"/>
            <color indexed="81"/>
            <rFont val="MS P ゴシック"/>
            <family val="3"/>
            <charset val="128"/>
          </rPr>
          <t>費用区分を選択</t>
        </r>
      </text>
    </comment>
    <comment ref="D29" authorId="0" shapeId="0">
      <text>
        <r>
          <rPr>
            <sz val="9"/>
            <color indexed="81"/>
            <rFont val="MS P ゴシック"/>
            <family val="3"/>
            <charset val="128"/>
          </rPr>
          <t>契約区分を選択</t>
        </r>
      </text>
    </comment>
    <comment ref="E29" authorId="0" shapeId="0">
      <text>
        <r>
          <rPr>
            <sz val="9"/>
            <color indexed="81"/>
            <rFont val="MS P ゴシック"/>
            <family val="3"/>
            <charset val="128"/>
          </rPr>
          <t>円単位で入力</t>
        </r>
      </text>
    </comment>
    <comment ref="F29" authorId="0" shapeId="0">
      <text>
        <r>
          <rPr>
            <sz val="9"/>
            <color indexed="81"/>
            <rFont val="MS P ゴシック"/>
            <family val="3"/>
            <charset val="128"/>
          </rPr>
          <t>円単位で入力</t>
        </r>
      </text>
    </comment>
    <comment ref="G29" authorId="0" shapeId="0">
      <text>
        <r>
          <rPr>
            <sz val="9"/>
            <color indexed="81"/>
            <rFont val="MS P ゴシック"/>
            <family val="3"/>
            <charset val="128"/>
          </rPr>
          <t>円単位で入力</t>
        </r>
      </text>
    </comment>
    <comment ref="H29" authorId="0" shapeId="0">
      <text>
        <r>
          <rPr>
            <sz val="9"/>
            <color indexed="81"/>
            <rFont val="MS P ゴシック"/>
            <family val="3"/>
            <charset val="128"/>
          </rPr>
          <t>円単位で入力</t>
        </r>
      </text>
    </comment>
    <comment ref="O29" authorId="0" shapeId="0">
      <text>
        <r>
          <rPr>
            <sz val="9"/>
            <color indexed="81"/>
            <rFont val="MS P ゴシック"/>
            <family val="3"/>
            <charset val="128"/>
          </rPr>
          <t>該当する場合入力（円単位）</t>
        </r>
      </text>
    </comment>
    <comment ref="Q29" authorId="0" shapeId="0">
      <text>
        <r>
          <rPr>
            <sz val="9"/>
            <color indexed="81"/>
            <rFont val="MS P ゴシック"/>
            <family val="3"/>
            <charset val="128"/>
          </rPr>
          <t>油種区分を選択</t>
        </r>
      </text>
    </comment>
    <comment ref="R29" authorId="0" shapeId="0">
      <text>
        <r>
          <rPr>
            <sz val="9"/>
            <color indexed="81"/>
            <rFont val="MS P ゴシック"/>
            <family val="3"/>
            <charset val="128"/>
          </rPr>
          <t>円単位で入力</t>
        </r>
      </text>
    </comment>
    <comment ref="B30" authorId="0" shapeId="0">
      <text>
        <r>
          <rPr>
            <sz val="9"/>
            <color indexed="81"/>
            <rFont val="MS P ゴシック"/>
            <family val="3"/>
            <charset val="128"/>
          </rPr>
          <t>施設名を入力</t>
        </r>
      </text>
    </comment>
    <comment ref="C30" authorId="0" shapeId="0">
      <text>
        <r>
          <rPr>
            <sz val="9"/>
            <color indexed="81"/>
            <rFont val="MS P ゴシック"/>
            <family val="3"/>
            <charset val="128"/>
          </rPr>
          <t>費用区分を選択</t>
        </r>
      </text>
    </comment>
    <comment ref="D30" authorId="0" shapeId="0">
      <text>
        <r>
          <rPr>
            <sz val="9"/>
            <color indexed="81"/>
            <rFont val="MS P ゴシック"/>
            <family val="3"/>
            <charset val="128"/>
          </rPr>
          <t>契約区分を選択</t>
        </r>
      </text>
    </comment>
    <comment ref="E30" authorId="0" shapeId="0">
      <text>
        <r>
          <rPr>
            <sz val="9"/>
            <color indexed="81"/>
            <rFont val="MS P ゴシック"/>
            <family val="3"/>
            <charset val="128"/>
          </rPr>
          <t>円単位で入力</t>
        </r>
      </text>
    </comment>
    <comment ref="F30" authorId="0" shapeId="0">
      <text>
        <r>
          <rPr>
            <sz val="9"/>
            <color indexed="81"/>
            <rFont val="MS P ゴシック"/>
            <family val="3"/>
            <charset val="128"/>
          </rPr>
          <t>円単位で入力</t>
        </r>
      </text>
    </comment>
    <comment ref="G30" authorId="0" shapeId="0">
      <text>
        <r>
          <rPr>
            <sz val="9"/>
            <color indexed="81"/>
            <rFont val="MS P ゴシック"/>
            <family val="3"/>
            <charset val="128"/>
          </rPr>
          <t>円単位で入力</t>
        </r>
      </text>
    </comment>
    <comment ref="H30" authorId="0" shapeId="0">
      <text>
        <r>
          <rPr>
            <sz val="9"/>
            <color indexed="81"/>
            <rFont val="MS P ゴシック"/>
            <family val="3"/>
            <charset val="128"/>
          </rPr>
          <t>円単位で入力</t>
        </r>
      </text>
    </comment>
    <comment ref="O30" authorId="0" shapeId="0">
      <text>
        <r>
          <rPr>
            <sz val="9"/>
            <color indexed="81"/>
            <rFont val="MS P ゴシック"/>
            <family val="3"/>
            <charset val="128"/>
          </rPr>
          <t>該当する場合入力（円単位）</t>
        </r>
      </text>
    </comment>
    <comment ref="Q30" authorId="0" shapeId="0">
      <text>
        <r>
          <rPr>
            <sz val="9"/>
            <color indexed="81"/>
            <rFont val="MS P ゴシック"/>
            <family val="3"/>
            <charset val="128"/>
          </rPr>
          <t>油種区分を選択</t>
        </r>
      </text>
    </comment>
    <comment ref="R30" authorId="0" shapeId="0">
      <text>
        <r>
          <rPr>
            <sz val="9"/>
            <color indexed="81"/>
            <rFont val="MS P ゴシック"/>
            <family val="3"/>
            <charset val="128"/>
          </rPr>
          <t>円単位で入力</t>
        </r>
      </text>
    </comment>
    <comment ref="B31" authorId="0" shapeId="0">
      <text>
        <r>
          <rPr>
            <sz val="9"/>
            <color indexed="81"/>
            <rFont val="MS P ゴシック"/>
            <family val="3"/>
            <charset val="128"/>
          </rPr>
          <t>施設名を入力</t>
        </r>
      </text>
    </comment>
    <comment ref="C31" authorId="0" shapeId="0">
      <text>
        <r>
          <rPr>
            <sz val="9"/>
            <color indexed="81"/>
            <rFont val="MS P ゴシック"/>
            <family val="3"/>
            <charset val="128"/>
          </rPr>
          <t>費用区分を選択</t>
        </r>
      </text>
    </comment>
    <comment ref="D31" authorId="0" shapeId="0">
      <text>
        <r>
          <rPr>
            <sz val="9"/>
            <color indexed="81"/>
            <rFont val="MS P ゴシック"/>
            <family val="3"/>
            <charset val="128"/>
          </rPr>
          <t>契約区分を選択</t>
        </r>
      </text>
    </comment>
    <comment ref="E31" authorId="0" shapeId="0">
      <text>
        <r>
          <rPr>
            <sz val="9"/>
            <color indexed="81"/>
            <rFont val="MS P ゴシック"/>
            <family val="3"/>
            <charset val="128"/>
          </rPr>
          <t>円単位で入力</t>
        </r>
      </text>
    </comment>
    <comment ref="F31" authorId="0" shapeId="0">
      <text>
        <r>
          <rPr>
            <sz val="9"/>
            <color indexed="81"/>
            <rFont val="MS P ゴシック"/>
            <family val="3"/>
            <charset val="128"/>
          </rPr>
          <t>円単位で入力</t>
        </r>
      </text>
    </comment>
    <comment ref="G31" authorId="0" shapeId="0">
      <text>
        <r>
          <rPr>
            <sz val="9"/>
            <color indexed="81"/>
            <rFont val="MS P ゴシック"/>
            <family val="3"/>
            <charset val="128"/>
          </rPr>
          <t>円単位で入力</t>
        </r>
      </text>
    </comment>
    <comment ref="H31" authorId="0" shapeId="0">
      <text>
        <r>
          <rPr>
            <sz val="9"/>
            <color indexed="81"/>
            <rFont val="MS P ゴシック"/>
            <family val="3"/>
            <charset val="128"/>
          </rPr>
          <t>円単位で入力</t>
        </r>
      </text>
    </comment>
    <comment ref="O31" authorId="0" shapeId="0">
      <text>
        <r>
          <rPr>
            <sz val="9"/>
            <color indexed="81"/>
            <rFont val="MS P ゴシック"/>
            <family val="3"/>
            <charset val="128"/>
          </rPr>
          <t>該当する場合入力（円単位）</t>
        </r>
      </text>
    </comment>
    <comment ref="Q31" authorId="0" shapeId="0">
      <text>
        <r>
          <rPr>
            <sz val="9"/>
            <color indexed="81"/>
            <rFont val="MS P ゴシック"/>
            <family val="3"/>
            <charset val="128"/>
          </rPr>
          <t>油種区分を選択</t>
        </r>
      </text>
    </comment>
    <comment ref="R31" authorId="0" shapeId="0">
      <text>
        <r>
          <rPr>
            <sz val="9"/>
            <color indexed="81"/>
            <rFont val="MS P ゴシック"/>
            <family val="3"/>
            <charset val="128"/>
          </rPr>
          <t>円単位で入力</t>
        </r>
      </text>
    </comment>
    <comment ref="B32" authorId="0" shapeId="0">
      <text>
        <r>
          <rPr>
            <sz val="9"/>
            <color indexed="81"/>
            <rFont val="MS P ゴシック"/>
            <family val="3"/>
            <charset val="128"/>
          </rPr>
          <t>施設名を入力</t>
        </r>
      </text>
    </comment>
    <comment ref="C32" authorId="0" shapeId="0">
      <text>
        <r>
          <rPr>
            <sz val="9"/>
            <color indexed="81"/>
            <rFont val="MS P ゴシック"/>
            <family val="3"/>
            <charset val="128"/>
          </rPr>
          <t>費用区分を選択</t>
        </r>
      </text>
    </comment>
    <comment ref="D32" authorId="0" shapeId="0">
      <text>
        <r>
          <rPr>
            <sz val="9"/>
            <color indexed="81"/>
            <rFont val="MS P ゴシック"/>
            <family val="3"/>
            <charset val="128"/>
          </rPr>
          <t>契約区分を選択</t>
        </r>
      </text>
    </comment>
    <comment ref="E32" authorId="0" shapeId="0">
      <text>
        <r>
          <rPr>
            <sz val="9"/>
            <color indexed="81"/>
            <rFont val="MS P ゴシック"/>
            <family val="3"/>
            <charset val="128"/>
          </rPr>
          <t>円単位で入力</t>
        </r>
      </text>
    </comment>
    <comment ref="F32" authorId="0" shapeId="0">
      <text>
        <r>
          <rPr>
            <sz val="9"/>
            <color indexed="81"/>
            <rFont val="MS P ゴシック"/>
            <family val="3"/>
            <charset val="128"/>
          </rPr>
          <t>円単位で入力</t>
        </r>
      </text>
    </comment>
    <comment ref="G32" authorId="0" shapeId="0">
      <text>
        <r>
          <rPr>
            <sz val="9"/>
            <color indexed="81"/>
            <rFont val="MS P ゴシック"/>
            <family val="3"/>
            <charset val="128"/>
          </rPr>
          <t>円単位で入力</t>
        </r>
      </text>
    </comment>
    <comment ref="H32" authorId="0" shapeId="0">
      <text>
        <r>
          <rPr>
            <sz val="9"/>
            <color indexed="81"/>
            <rFont val="MS P ゴシック"/>
            <family val="3"/>
            <charset val="128"/>
          </rPr>
          <t>円単位で入力</t>
        </r>
      </text>
    </comment>
    <comment ref="O32" authorId="0" shapeId="0">
      <text>
        <r>
          <rPr>
            <sz val="9"/>
            <color indexed="81"/>
            <rFont val="MS P ゴシック"/>
            <family val="3"/>
            <charset val="128"/>
          </rPr>
          <t>該当する場合入力（円単位）</t>
        </r>
      </text>
    </comment>
    <comment ref="Q32" authorId="0" shapeId="0">
      <text>
        <r>
          <rPr>
            <sz val="9"/>
            <color indexed="81"/>
            <rFont val="MS P ゴシック"/>
            <family val="3"/>
            <charset val="128"/>
          </rPr>
          <t>油種区分を選択</t>
        </r>
      </text>
    </comment>
    <comment ref="R32" authorId="0" shapeId="0">
      <text>
        <r>
          <rPr>
            <sz val="9"/>
            <color indexed="81"/>
            <rFont val="MS P ゴシック"/>
            <family val="3"/>
            <charset val="128"/>
          </rPr>
          <t>円単位で入力</t>
        </r>
      </text>
    </comment>
    <comment ref="B33" authorId="0" shapeId="0">
      <text>
        <r>
          <rPr>
            <sz val="9"/>
            <color indexed="81"/>
            <rFont val="MS P ゴシック"/>
            <family val="3"/>
            <charset val="128"/>
          </rPr>
          <t>施設名を入力</t>
        </r>
      </text>
    </comment>
    <comment ref="C33" authorId="0" shapeId="0">
      <text>
        <r>
          <rPr>
            <sz val="9"/>
            <color indexed="81"/>
            <rFont val="MS P ゴシック"/>
            <family val="3"/>
            <charset val="128"/>
          </rPr>
          <t>費用区分を選択</t>
        </r>
      </text>
    </comment>
    <comment ref="D33" authorId="0" shapeId="0">
      <text>
        <r>
          <rPr>
            <sz val="9"/>
            <color indexed="81"/>
            <rFont val="MS P ゴシック"/>
            <family val="3"/>
            <charset val="128"/>
          </rPr>
          <t>契約区分を選択</t>
        </r>
      </text>
    </comment>
    <comment ref="E33" authorId="0" shapeId="0">
      <text>
        <r>
          <rPr>
            <sz val="9"/>
            <color indexed="81"/>
            <rFont val="MS P ゴシック"/>
            <family val="3"/>
            <charset val="128"/>
          </rPr>
          <t>円単位で入力</t>
        </r>
      </text>
    </comment>
    <comment ref="F33" authorId="0" shapeId="0">
      <text>
        <r>
          <rPr>
            <sz val="9"/>
            <color indexed="81"/>
            <rFont val="MS P ゴシック"/>
            <family val="3"/>
            <charset val="128"/>
          </rPr>
          <t>円単位で入力</t>
        </r>
      </text>
    </comment>
    <comment ref="G33" authorId="0" shapeId="0">
      <text>
        <r>
          <rPr>
            <sz val="9"/>
            <color indexed="81"/>
            <rFont val="MS P ゴシック"/>
            <family val="3"/>
            <charset val="128"/>
          </rPr>
          <t>円単位で入力</t>
        </r>
      </text>
    </comment>
    <comment ref="H33" authorId="0" shapeId="0">
      <text>
        <r>
          <rPr>
            <sz val="9"/>
            <color indexed="81"/>
            <rFont val="MS P ゴシック"/>
            <family val="3"/>
            <charset val="128"/>
          </rPr>
          <t>円単位で入力</t>
        </r>
      </text>
    </comment>
    <comment ref="O33" authorId="0" shapeId="0">
      <text>
        <r>
          <rPr>
            <sz val="9"/>
            <color indexed="81"/>
            <rFont val="MS P ゴシック"/>
            <family val="3"/>
            <charset val="128"/>
          </rPr>
          <t>該当する場合入力（円単位）</t>
        </r>
      </text>
    </comment>
    <comment ref="Q33" authorId="0" shapeId="0">
      <text>
        <r>
          <rPr>
            <sz val="9"/>
            <color indexed="81"/>
            <rFont val="MS P ゴシック"/>
            <family val="3"/>
            <charset val="128"/>
          </rPr>
          <t>油種区分を選択</t>
        </r>
      </text>
    </comment>
    <comment ref="R33" authorId="0" shapeId="0">
      <text>
        <r>
          <rPr>
            <sz val="9"/>
            <color indexed="81"/>
            <rFont val="MS P ゴシック"/>
            <family val="3"/>
            <charset val="128"/>
          </rPr>
          <t>円単位で入力</t>
        </r>
      </text>
    </comment>
    <comment ref="B34" authorId="0" shapeId="0">
      <text>
        <r>
          <rPr>
            <sz val="9"/>
            <color indexed="81"/>
            <rFont val="MS P ゴシック"/>
            <family val="3"/>
            <charset val="128"/>
          </rPr>
          <t>施設名を入力</t>
        </r>
      </text>
    </comment>
    <comment ref="C34" authorId="0" shapeId="0">
      <text>
        <r>
          <rPr>
            <sz val="9"/>
            <color indexed="81"/>
            <rFont val="MS P ゴシック"/>
            <family val="3"/>
            <charset val="128"/>
          </rPr>
          <t>費用区分を選択</t>
        </r>
      </text>
    </comment>
    <comment ref="D34" authorId="0" shapeId="0">
      <text>
        <r>
          <rPr>
            <sz val="9"/>
            <color indexed="81"/>
            <rFont val="MS P ゴシック"/>
            <family val="3"/>
            <charset val="128"/>
          </rPr>
          <t>契約区分を選択</t>
        </r>
      </text>
    </comment>
    <comment ref="E34" authorId="0" shapeId="0">
      <text>
        <r>
          <rPr>
            <sz val="9"/>
            <color indexed="81"/>
            <rFont val="MS P ゴシック"/>
            <family val="3"/>
            <charset val="128"/>
          </rPr>
          <t>円単位で入力</t>
        </r>
      </text>
    </comment>
    <comment ref="F34" authorId="0" shapeId="0">
      <text>
        <r>
          <rPr>
            <sz val="9"/>
            <color indexed="81"/>
            <rFont val="MS P ゴシック"/>
            <family val="3"/>
            <charset val="128"/>
          </rPr>
          <t>円単位で入力</t>
        </r>
      </text>
    </comment>
    <comment ref="G34" authorId="0" shapeId="0">
      <text>
        <r>
          <rPr>
            <sz val="9"/>
            <color indexed="81"/>
            <rFont val="MS P ゴシック"/>
            <family val="3"/>
            <charset val="128"/>
          </rPr>
          <t>円単位で入力</t>
        </r>
      </text>
    </comment>
    <comment ref="H34" authorId="0" shapeId="0">
      <text>
        <r>
          <rPr>
            <sz val="9"/>
            <color indexed="81"/>
            <rFont val="MS P ゴシック"/>
            <family val="3"/>
            <charset val="128"/>
          </rPr>
          <t>円単位で入力</t>
        </r>
      </text>
    </comment>
    <comment ref="O34" authorId="0" shapeId="0">
      <text>
        <r>
          <rPr>
            <sz val="9"/>
            <color indexed="81"/>
            <rFont val="MS P ゴシック"/>
            <family val="3"/>
            <charset val="128"/>
          </rPr>
          <t>該当する場合入力（円単位）</t>
        </r>
      </text>
    </comment>
    <comment ref="Q34" authorId="0" shapeId="0">
      <text>
        <r>
          <rPr>
            <sz val="9"/>
            <color indexed="81"/>
            <rFont val="MS P ゴシック"/>
            <family val="3"/>
            <charset val="128"/>
          </rPr>
          <t>油種区分を選択</t>
        </r>
      </text>
    </comment>
    <comment ref="R34" authorId="0" shapeId="0">
      <text>
        <r>
          <rPr>
            <sz val="9"/>
            <color indexed="81"/>
            <rFont val="MS P ゴシック"/>
            <family val="3"/>
            <charset val="128"/>
          </rPr>
          <t>円単位で入力</t>
        </r>
      </text>
    </comment>
    <comment ref="B35" authorId="0" shapeId="0">
      <text>
        <r>
          <rPr>
            <sz val="9"/>
            <color indexed="81"/>
            <rFont val="MS P ゴシック"/>
            <family val="3"/>
            <charset val="128"/>
          </rPr>
          <t>施設名を入力</t>
        </r>
      </text>
    </comment>
    <comment ref="C35" authorId="0" shapeId="0">
      <text>
        <r>
          <rPr>
            <sz val="9"/>
            <color indexed="81"/>
            <rFont val="MS P ゴシック"/>
            <family val="3"/>
            <charset val="128"/>
          </rPr>
          <t>費用区分を選択</t>
        </r>
      </text>
    </comment>
    <comment ref="D35" authorId="0" shapeId="0">
      <text>
        <r>
          <rPr>
            <sz val="9"/>
            <color indexed="81"/>
            <rFont val="MS P ゴシック"/>
            <family val="3"/>
            <charset val="128"/>
          </rPr>
          <t>契約区分を選択</t>
        </r>
      </text>
    </comment>
    <comment ref="E35" authorId="0" shapeId="0">
      <text>
        <r>
          <rPr>
            <sz val="9"/>
            <color indexed="81"/>
            <rFont val="MS P ゴシック"/>
            <family val="3"/>
            <charset val="128"/>
          </rPr>
          <t>円単位で入力</t>
        </r>
      </text>
    </comment>
    <comment ref="F35" authorId="0" shapeId="0">
      <text>
        <r>
          <rPr>
            <sz val="9"/>
            <color indexed="81"/>
            <rFont val="MS P ゴシック"/>
            <family val="3"/>
            <charset val="128"/>
          </rPr>
          <t>円単位で入力</t>
        </r>
      </text>
    </comment>
    <comment ref="G35" authorId="0" shapeId="0">
      <text>
        <r>
          <rPr>
            <sz val="9"/>
            <color indexed="81"/>
            <rFont val="MS P ゴシック"/>
            <family val="3"/>
            <charset val="128"/>
          </rPr>
          <t>円単位で入力</t>
        </r>
      </text>
    </comment>
    <comment ref="H35" authorId="0" shapeId="0">
      <text>
        <r>
          <rPr>
            <sz val="9"/>
            <color indexed="81"/>
            <rFont val="MS P ゴシック"/>
            <family val="3"/>
            <charset val="128"/>
          </rPr>
          <t>円単位で入力</t>
        </r>
      </text>
    </comment>
    <comment ref="O35" authorId="0" shapeId="0">
      <text>
        <r>
          <rPr>
            <sz val="9"/>
            <color indexed="81"/>
            <rFont val="MS P ゴシック"/>
            <family val="3"/>
            <charset val="128"/>
          </rPr>
          <t>該当する場合入力（円単位）</t>
        </r>
      </text>
    </comment>
    <comment ref="Q35" authorId="0" shapeId="0">
      <text>
        <r>
          <rPr>
            <sz val="9"/>
            <color indexed="81"/>
            <rFont val="MS P ゴシック"/>
            <family val="3"/>
            <charset val="128"/>
          </rPr>
          <t>油種区分を選択</t>
        </r>
      </text>
    </comment>
    <comment ref="R35" authorId="0" shapeId="0">
      <text>
        <r>
          <rPr>
            <sz val="9"/>
            <color indexed="81"/>
            <rFont val="MS P ゴシック"/>
            <family val="3"/>
            <charset val="128"/>
          </rPr>
          <t>円単位で入力</t>
        </r>
      </text>
    </comment>
    <comment ref="B36" authorId="0" shapeId="0">
      <text>
        <r>
          <rPr>
            <sz val="9"/>
            <color indexed="81"/>
            <rFont val="MS P ゴシック"/>
            <family val="3"/>
            <charset val="128"/>
          </rPr>
          <t>施設名を入力</t>
        </r>
      </text>
    </comment>
    <comment ref="C36" authorId="0" shapeId="0">
      <text>
        <r>
          <rPr>
            <sz val="9"/>
            <color indexed="81"/>
            <rFont val="MS P ゴシック"/>
            <family val="3"/>
            <charset val="128"/>
          </rPr>
          <t>費用区分を選択</t>
        </r>
      </text>
    </comment>
    <comment ref="D36" authorId="0" shapeId="0">
      <text>
        <r>
          <rPr>
            <sz val="9"/>
            <color indexed="81"/>
            <rFont val="MS P ゴシック"/>
            <family val="3"/>
            <charset val="128"/>
          </rPr>
          <t>契約区分を選択</t>
        </r>
      </text>
    </comment>
    <comment ref="E36" authorId="0" shapeId="0">
      <text>
        <r>
          <rPr>
            <sz val="9"/>
            <color indexed="81"/>
            <rFont val="MS P ゴシック"/>
            <family val="3"/>
            <charset val="128"/>
          </rPr>
          <t>円単位で入力</t>
        </r>
      </text>
    </comment>
    <comment ref="F36" authorId="0" shapeId="0">
      <text>
        <r>
          <rPr>
            <sz val="9"/>
            <color indexed="81"/>
            <rFont val="MS P ゴシック"/>
            <family val="3"/>
            <charset val="128"/>
          </rPr>
          <t>円単位で入力</t>
        </r>
      </text>
    </comment>
    <comment ref="G36" authorId="0" shapeId="0">
      <text>
        <r>
          <rPr>
            <sz val="9"/>
            <color indexed="81"/>
            <rFont val="MS P ゴシック"/>
            <family val="3"/>
            <charset val="128"/>
          </rPr>
          <t>円単位で入力</t>
        </r>
      </text>
    </comment>
    <comment ref="H36" authorId="0" shapeId="0">
      <text>
        <r>
          <rPr>
            <sz val="9"/>
            <color indexed="81"/>
            <rFont val="MS P ゴシック"/>
            <family val="3"/>
            <charset val="128"/>
          </rPr>
          <t>円単位で入力</t>
        </r>
      </text>
    </comment>
    <comment ref="O36" authorId="0" shapeId="0">
      <text>
        <r>
          <rPr>
            <sz val="9"/>
            <color indexed="81"/>
            <rFont val="MS P ゴシック"/>
            <family val="3"/>
            <charset val="128"/>
          </rPr>
          <t>該当する場合入力（円単位）</t>
        </r>
      </text>
    </comment>
    <comment ref="Q36" authorId="0" shapeId="0">
      <text>
        <r>
          <rPr>
            <sz val="9"/>
            <color indexed="81"/>
            <rFont val="MS P ゴシック"/>
            <family val="3"/>
            <charset val="128"/>
          </rPr>
          <t>油種区分を選択</t>
        </r>
      </text>
    </comment>
    <comment ref="R36" authorId="0" shapeId="0">
      <text>
        <r>
          <rPr>
            <sz val="9"/>
            <color indexed="81"/>
            <rFont val="MS P ゴシック"/>
            <family val="3"/>
            <charset val="128"/>
          </rPr>
          <t>円単位で入力</t>
        </r>
      </text>
    </comment>
    <comment ref="B37" authorId="0" shapeId="0">
      <text>
        <r>
          <rPr>
            <sz val="9"/>
            <color indexed="81"/>
            <rFont val="MS P ゴシック"/>
            <family val="3"/>
            <charset val="128"/>
          </rPr>
          <t>施設名を入力</t>
        </r>
      </text>
    </comment>
    <comment ref="C37" authorId="0" shapeId="0">
      <text>
        <r>
          <rPr>
            <sz val="9"/>
            <color indexed="81"/>
            <rFont val="MS P ゴシック"/>
            <family val="3"/>
            <charset val="128"/>
          </rPr>
          <t>費用区分を選択</t>
        </r>
      </text>
    </comment>
    <comment ref="D37" authorId="0" shapeId="0">
      <text>
        <r>
          <rPr>
            <sz val="9"/>
            <color indexed="81"/>
            <rFont val="MS P ゴシック"/>
            <family val="3"/>
            <charset val="128"/>
          </rPr>
          <t>契約区分を選択</t>
        </r>
      </text>
    </comment>
    <comment ref="E37" authorId="0" shapeId="0">
      <text>
        <r>
          <rPr>
            <sz val="9"/>
            <color indexed="81"/>
            <rFont val="MS P ゴシック"/>
            <family val="3"/>
            <charset val="128"/>
          </rPr>
          <t>円単位で入力</t>
        </r>
      </text>
    </comment>
    <comment ref="F37" authorId="0" shapeId="0">
      <text>
        <r>
          <rPr>
            <sz val="9"/>
            <color indexed="81"/>
            <rFont val="MS P ゴシック"/>
            <family val="3"/>
            <charset val="128"/>
          </rPr>
          <t>円単位で入力</t>
        </r>
      </text>
    </comment>
    <comment ref="G37" authorId="0" shapeId="0">
      <text>
        <r>
          <rPr>
            <sz val="9"/>
            <color indexed="81"/>
            <rFont val="MS P ゴシック"/>
            <family val="3"/>
            <charset val="128"/>
          </rPr>
          <t>円単位で入力</t>
        </r>
      </text>
    </comment>
    <comment ref="H37" authorId="0" shapeId="0">
      <text>
        <r>
          <rPr>
            <sz val="9"/>
            <color indexed="81"/>
            <rFont val="MS P ゴシック"/>
            <family val="3"/>
            <charset val="128"/>
          </rPr>
          <t>円単位で入力</t>
        </r>
      </text>
    </comment>
    <comment ref="O37" authorId="0" shapeId="0">
      <text>
        <r>
          <rPr>
            <sz val="9"/>
            <color indexed="81"/>
            <rFont val="MS P ゴシック"/>
            <family val="3"/>
            <charset val="128"/>
          </rPr>
          <t>該当する場合入力（円単位）</t>
        </r>
      </text>
    </comment>
    <comment ref="Q37" authorId="0" shapeId="0">
      <text>
        <r>
          <rPr>
            <sz val="9"/>
            <color indexed="81"/>
            <rFont val="MS P ゴシック"/>
            <family val="3"/>
            <charset val="128"/>
          </rPr>
          <t>油種区分を選択</t>
        </r>
      </text>
    </comment>
    <comment ref="R37" authorId="0" shapeId="0">
      <text>
        <r>
          <rPr>
            <sz val="9"/>
            <color indexed="81"/>
            <rFont val="MS P ゴシック"/>
            <family val="3"/>
            <charset val="128"/>
          </rPr>
          <t>円単位で入力</t>
        </r>
      </text>
    </comment>
    <comment ref="B38" authorId="0" shapeId="0">
      <text>
        <r>
          <rPr>
            <sz val="9"/>
            <color indexed="81"/>
            <rFont val="MS P ゴシック"/>
            <family val="3"/>
            <charset val="128"/>
          </rPr>
          <t>施設名を入力</t>
        </r>
      </text>
    </comment>
    <comment ref="C38" authorId="0" shapeId="0">
      <text>
        <r>
          <rPr>
            <sz val="9"/>
            <color indexed="81"/>
            <rFont val="MS P ゴシック"/>
            <family val="3"/>
            <charset val="128"/>
          </rPr>
          <t>費用区分を選択</t>
        </r>
      </text>
    </comment>
    <comment ref="D38" authorId="0" shapeId="0">
      <text>
        <r>
          <rPr>
            <sz val="9"/>
            <color indexed="81"/>
            <rFont val="MS P ゴシック"/>
            <family val="3"/>
            <charset val="128"/>
          </rPr>
          <t>契約区分を選択</t>
        </r>
      </text>
    </comment>
    <comment ref="E38" authorId="0" shapeId="0">
      <text>
        <r>
          <rPr>
            <sz val="9"/>
            <color indexed="81"/>
            <rFont val="MS P ゴシック"/>
            <family val="3"/>
            <charset val="128"/>
          </rPr>
          <t>円単位で入力</t>
        </r>
      </text>
    </comment>
    <comment ref="F38" authorId="0" shapeId="0">
      <text>
        <r>
          <rPr>
            <sz val="9"/>
            <color indexed="81"/>
            <rFont val="MS P ゴシック"/>
            <family val="3"/>
            <charset val="128"/>
          </rPr>
          <t>円単位で入力</t>
        </r>
      </text>
    </comment>
    <comment ref="G38" authorId="0" shapeId="0">
      <text>
        <r>
          <rPr>
            <sz val="9"/>
            <color indexed="81"/>
            <rFont val="MS P ゴシック"/>
            <family val="3"/>
            <charset val="128"/>
          </rPr>
          <t>円単位で入力</t>
        </r>
      </text>
    </comment>
    <comment ref="H38" authorId="0" shapeId="0">
      <text>
        <r>
          <rPr>
            <sz val="9"/>
            <color indexed="81"/>
            <rFont val="MS P ゴシック"/>
            <family val="3"/>
            <charset val="128"/>
          </rPr>
          <t>円単位で入力</t>
        </r>
      </text>
    </comment>
    <comment ref="O38" authorId="0" shapeId="0">
      <text>
        <r>
          <rPr>
            <sz val="9"/>
            <color indexed="81"/>
            <rFont val="MS P ゴシック"/>
            <family val="3"/>
            <charset val="128"/>
          </rPr>
          <t>該当する場合入力（円単位）</t>
        </r>
      </text>
    </comment>
    <comment ref="Q38" authorId="0" shapeId="0">
      <text>
        <r>
          <rPr>
            <sz val="9"/>
            <color indexed="81"/>
            <rFont val="MS P ゴシック"/>
            <family val="3"/>
            <charset val="128"/>
          </rPr>
          <t>油種区分を選択</t>
        </r>
      </text>
    </comment>
    <comment ref="R38" authorId="0" shapeId="0">
      <text>
        <r>
          <rPr>
            <sz val="9"/>
            <color indexed="81"/>
            <rFont val="MS P ゴシック"/>
            <family val="3"/>
            <charset val="128"/>
          </rPr>
          <t>円単位で入力</t>
        </r>
      </text>
    </comment>
    <comment ref="B39" authorId="0" shapeId="0">
      <text>
        <r>
          <rPr>
            <sz val="9"/>
            <color indexed="81"/>
            <rFont val="MS P ゴシック"/>
            <family val="3"/>
            <charset val="128"/>
          </rPr>
          <t>施設名を入力</t>
        </r>
      </text>
    </comment>
    <comment ref="C39" authorId="0" shapeId="0">
      <text>
        <r>
          <rPr>
            <sz val="9"/>
            <color indexed="81"/>
            <rFont val="MS P ゴシック"/>
            <family val="3"/>
            <charset val="128"/>
          </rPr>
          <t>費用区分を選択</t>
        </r>
      </text>
    </comment>
    <comment ref="D39" authorId="0" shapeId="0">
      <text>
        <r>
          <rPr>
            <sz val="9"/>
            <color indexed="81"/>
            <rFont val="MS P ゴシック"/>
            <family val="3"/>
            <charset val="128"/>
          </rPr>
          <t>契約区分を選択</t>
        </r>
      </text>
    </comment>
    <comment ref="E39" authorId="0" shapeId="0">
      <text>
        <r>
          <rPr>
            <sz val="9"/>
            <color indexed="81"/>
            <rFont val="MS P ゴシック"/>
            <family val="3"/>
            <charset val="128"/>
          </rPr>
          <t>円単位で入力</t>
        </r>
      </text>
    </comment>
    <comment ref="F39" authorId="0" shapeId="0">
      <text>
        <r>
          <rPr>
            <sz val="9"/>
            <color indexed="81"/>
            <rFont val="MS P ゴシック"/>
            <family val="3"/>
            <charset val="128"/>
          </rPr>
          <t>円単位で入力</t>
        </r>
      </text>
    </comment>
    <comment ref="G39" authorId="0" shapeId="0">
      <text>
        <r>
          <rPr>
            <sz val="9"/>
            <color indexed="81"/>
            <rFont val="MS P ゴシック"/>
            <family val="3"/>
            <charset val="128"/>
          </rPr>
          <t>円単位で入力</t>
        </r>
      </text>
    </comment>
    <comment ref="H39" authorId="0" shapeId="0">
      <text>
        <r>
          <rPr>
            <sz val="9"/>
            <color indexed="81"/>
            <rFont val="MS P ゴシック"/>
            <family val="3"/>
            <charset val="128"/>
          </rPr>
          <t>円単位で入力</t>
        </r>
      </text>
    </comment>
    <comment ref="O39" authorId="0" shapeId="0">
      <text>
        <r>
          <rPr>
            <sz val="9"/>
            <color indexed="81"/>
            <rFont val="MS P ゴシック"/>
            <family val="3"/>
            <charset val="128"/>
          </rPr>
          <t>該当する場合入力（円単位）</t>
        </r>
      </text>
    </comment>
    <comment ref="Q39" authorId="0" shapeId="0">
      <text>
        <r>
          <rPr>
            <sz val="9"/>
            <color indexed="81"/>
            <rFont val="MS P ゴシック"/>
            <family val="3"/>
            <charset val="128"/>
          </rPr>
          <t>油種区分を選択</t>
        </r>
      </text>
    </comment>
    <comment ref="R39" authorId="0" shapeId="0">
      <text>
        <r>
          <rPr>
            <sz val="9"/>
            <color indexed="81"/>
            <rFont val="MS P ゴシック"/>
            <family val="3"/>
            <charset val="128"/>
          </rPr>
          <t>円単位で入力</t>
        </r>
      </text>
    </comment>
    <comment ref="B40" authorId="0" shapeId="0">
      <text>
        <r>
          <rPr>
            <sz val="9"/>
            <color indexed="81"/>
            <rFont val="MS P ゴシック"/>
            <family val="3"/>
            <charset val="128"/>
          </rPr>
          <t>施設名を入力</t>
        </r>
      </text>
    </comment>
    <comment ref="C40" authorId="0" shapeId="0">
      <text>
        <r>
          <rPr>
            <sz val="9"/>
            <color indexed="81"/>
            <rFont val="MS P ゴシック"/>
            <family val="3"/>
            <charset val="128"/>
          </rPr>
          <t>費用区分を選択</t>
        </r>
      </text>
    </comment>
    <comment ref="D40" authorId="0" shapeId="0">
      <text>
        <r>
          <rPr>
            <sz val="9"/>
            <color indexed="81"/>
            <rFont val="MS P ゴシック"/>
            <family val="3"/>
            <charset val="128"/>
          </rPr>
          <t>契約区分を選択</t>
        </r>
      </text>
    </comment>
    <comment ref="E40" authorId="0" shapeId="0">
      <text>
        <r>
          <rPr>
            <sz val="9"/>
            <color indexed="81"/>
            <rFont val="MS P ゴシック"/>
            <family val="3"/>
            <charset val="128"/>
          </rPr>
          <t>円単位で入力</t>
        </r>
      </text>
    </comment>
    <comment ref="F40" authorId="0" shapeId="0">
      <text>
        <r>
          <rPr>
            <sz val="9"/>
            <color indexed="81"/>
            <rFont val="MS P ゴシック"/>
            <family val="3"/>
            <charset val="128"/>
          </rPr>
          <t>円単位で入力</t>
        </r>
      </text>
    </comment>
    <comment ref="G40" authorId="0" shapeId="0">
      <text>
        <r>
          <rPr>
            <sz val="9"/>
            <color indexed="81"/>
            <rFont val="MS P ゴシック"/>
            <family val="3"/>
            <charset val="128"/>
          </rPr>
          <t>円単位で入力</t>
        </r>
      </text>
    </comment>
    <comment ref="H40" authorId="0" shapeId="0">
      <text>
        <r>
          <rPr>
            <sz val="9"/>
            <color indexed="81"/>
            <rFont val="MS P ゴシック"/>
            <family val="3"/>
            <charset val="128"/>
          </rPr>
          <t>円単位で入力</t>
        </r>
      </text>
    </comment>
    <comment ref="O40" authorId="0" shapeId="0">
      <text>
        <r>
          <rPr>
            <sz val="9"/>
            <color indexed="81"/>
            <rFont val="MS P ゴシック"/>
            <family val="3"/>
            <charset val="128"/>
          </rPr>
          <t>該当する場合入力（円単位）</t>
        </r>
      </text>
    </comment>
    <comment ref="Q40" authorId="0" shapeId="0">
      <text>
        <r>
          <rPr>
            <sz val="9"/>
            <color indexed="81"/>
            <rFont val="MS P ゴシック"/>
            <family val="3"/>
            <charset val="128"/>
          </rPr>
          <t>油種区分を選択</t>
        </r>
      </text>
    </comment>
    <comment ref="R40" authorId="0" shapeId="0">
      <text>
        <r>
          <rPr>
            <sz val="9"/>
            <color indexed="81"/>
            <rFont val="MS P ゴシック"/>
            <family val="3"/>
            <charset val="128"/>
          </rPr>
          <t>円単位で入力</t>
        </r>
      </text>
    </comment>
    <comment ref="B41" authorId="0" shapeId="0">
      <text>
        <r>
          <rPr>
            <sz val="9"/>
            <color indexed="81"/>
            <rFont val="MS P ゴシック"/>
            <family val="3"/>
            <charset val="128"/>
          </rPr>
          <t>施設名を入力</t>
        </r>
      </text>
    </comment>
    <comment ref="C41" authorId="0" shapeId="0">
      <text>
        <r>
          <rPr>
            <sz val="9"/>
            <color indexed="81"/>
            <rFont val="MS P ゴシック"/>
            <family val="3"/>
            <charset val="128"/>
          </rPr>
          <t>費用区分を選択</t>
        </r>
      </text>
    </comment>
    <comment ref="D41" authorId="0" shapeId="0">
      <text>
        <r>
          <rPr>
            <sz val="9"/>
            <color indexed="81"/>
            <rFont val="MS P ゴシック"/>
            <family val="3"/>
            <charset val="128"/>
          </rPr>
          <t>契約区分を選択</t>
        </r>
      </text>
    </comment>
    <comment ref="E41" authorId="0" shapeId="0">
      <text>
        <r>
          <rPr>
            <sz val="9"/>
            <color indexed="81"/>
            <rFont val="MS P ゴシック"/>
            <family val="3"/>
            <charset val="128"/>
          </rPr>
          <t>円単位で入力</t>
        </r>
      </text>
    </comment>
    <comment ref="F41" authorId="0" shapeId="0">
      <text>
        <r>
          <rPr>
            <sz val="9"/>
            <color indexed="81"/>
            <rFont val="MS P ゴシック"/>
            <family val="3"/>
            <charset val="128"/>
          </rPr>
          <t>円単位で入力</t>
        </r>
      </text>
    </comment>
    <comment ref="G41" authorId="0" shapeId="0">
      <text>
        <r>
          <rPr>
            <sz val="9"/>
            <color indexed="81"/>
            <rFont val="MS P ゴシック"/>
            <family val="3"/>
            <charset val="128"/>
          </rPr>
          <t>円単位で入力</t>
        </r>
      </text>
    </comment>
    <comment ref="H41" authorId="0" shapeId="0">
      <text>
        <r>
          <rPr>
            <sz val="9"/>
            <color indexed="81"/>
            <rFont val="MS P ゴシック"/>
            <family val="3"/>
            <charset val="128"/>
          </rPr>
          <t>円単位で入力</t>
        </r>
      </text>
    </comment>
    <comment ref="O41" authorId="0" shapeId="0">
      <text>
        <r>
          <rPr>
            <sz val="9"/>
            <color indexed="81"/>
            <rFont val="MS P ゴシック"/>
            <family val="3"/>
            <charset val="128"/>
          </rPr>
          <t>該当する場合入力（円単位）</t>
        </r>
      </text>
    </comment>
    <comment ref="Q41" authorId="0" shapeId="0">
      <text>
        <r>
          <rPr>
            <sz val="9"/>
            <color indexed="81"/>
            <rFont val="MS P ゴシック"/>
            <family val="3"/>
            <charset val="128"/>
          </rPr>
          <t>油種区分を選択</t>
        </r>
      </text>
    </comment>
    <comment ref="R41" authorId="0" shapeId="0">
      <text>
        <r>
          <rPr>
            <sz val="9"/>
            <color indexed="81"/>
            <rFont val="MS P ゴシック"/>
            <family val="3"/>
            <charset val="128"/>
          </rPr>
          <t>円単位で入力</t>
        </r>
      </text>
    </comment>
    <comment ref="B42" authorId="0" shapeId="0">
      <text>
        <r>
          <rPr>
            <sz val="9"/>
            <color indexed="81"/>
            <rFont val="MS P ゴシック"/>
            <family val="3"/>
            <charset val="128"/>
          </rPr>
          <t>施設名を入力</t>
        </r>
      </text>
    </comment>
    <comment ref="C42" authorId="0" shapeId="0">
      <text>
        <r>
          <rPr>
            <sz val="9"/>
            <color indexed="81"/>
            <rFont val="MS P ゴシック"/>
            <family val="3"/>
            <charset val="128"/>
          </rPr>
          <t>費用区分を選択</t>
        </r>
      </text>
    </comment>
    <comment ref="D42" authorId="0" shapeId="0">
      <text>
        <r>
          <rPr>
            <sz val="9"/>
            <color indexed="81"/>
            <rFont val="MS P ゴシック"/>
            <family val="3"/>
            <charset val="128"/>
          </rPr>
          <t>契約区分を選択</t>
        </r>
      </text>
    </comment>
    <comment ref="E42" authorId="0" shapeId="0">
      <text>
        <r>
          <rPr>
            <sz val="9"/>
            <color indexed="81"/>
            <rFont val="MS P ゴシック"/>
            <family val="3"/>
            <charset val="128"/>
          </rPr>
          <t>円単位で入力</t>
        </r>
      </text>
    </comment>
    <comment ref="F42" authorId="0" shapeId="0">
      <text>
        <r>
          <rPr>
            <sz val="9"/>
            <color indexed="81"/>
            <rFont val="MS P ゴシック"/>
            <family val="3"/>
            <charset val="128"/>
          </rPr>
          <t>円単位で入力</t>
        </r>
      </text>
    </comment>
    <comment ref="G42" authorId="0" shapeId="0">
      <text>
        <r>
          <rPr>
            <sz val="9"/>
            <color indexed="81"/>
            <rFont val="MS P ゴシック"/>
            <family val="3"/>
            <charset val="128"/>
          </rPr>
          <t>円単位で入力</t>
        </r>
      </text>
    </comment>
    <comment ref="H42" authorId="0" shapeId="0">
      <text>
        <r>
          <rPr>
            <sz val="9"/>
            <color indexed="81"/>
            <rFont val="MS P ゴシック"/>
            <family val="3"/>
            <charset val="128"/>
          </rPr>
          <t>円単位で入力</t>
        </r>
      </text>
    </comment>
    <comment ref="O42" authorId="0" shapeId="0">
      <text>
        <r>
          <rPr>
            <sz val="9"/>
            <color indexed="81"/>
            <rFont val="MS P ゴシック"/>
            <family val="3"/>
            <charset val="128"/>
          </rPr>
          <t>該当する場合入力（円単位）</t>
        </r>
      </text>
    </comment>
    <comment ref="Q42" authorId="0" shapeId="0">
      <text>
        <r>
          <rPr>
            <sz val="9"/>
            <color indexed="81"/>
            <rFont val="MS P ゴシック"/>
            <family val="3"/>
            <charset val="128"/>
          </rPr>
          <t>油種区分を選択</t>
        </r>
      </text>
    </comment>
    <comment ref="R42" authorId="0" shapeId="0">
      <text>
        <r>
          <rPr>
            <sz val="9"/>
            <color indexed="81"/>
            <rFont val="MS P ゴシック"/>
            <family val="3"/>
            <charset val="128"/>
          </rPr>
          <t>円単位で入力</t>
        </r>
      </text>
    </comment>
    <comment ref="B43" authorId="0" shapeId="0">
      <text>
        <r>
          <rPr>
            <sz val="9"/>
            <color indexed="81"/>
            <rFont val="MS P ゴシック"/>
            <family val="3"/>
            <charset val="128"/>
          </rPr>
          <t>施設名を入力</t>
        </r>
      </text>
    </comment>
    <comment ref="C43" authorId="0" shapeId="0">
      <text>
        <r>
          <rPr>
            <sz val="9"/>
            <color indexed="81"/>
            <rFont val="MS P ゴシック"/>
            <family val="3"/>
            <charset val="128"/>
          </rPr>
          <t>費用区分を選択</t>
        </r>
      </text>
    </comment>
    <comment ref="D43" authorId="0" shapeId="0">
      <text>
        <r>
          <rPr>
            <sz val="9"/>
            <color indexed="81"/>
            <rFont val="MS P ゴシック"/>
            <family val="3"/>
            <charset val="128"/>
          </rPr>
          <t>契約区分を選択</t>
        </r>
      </text>
    </comment>
    <comment ref="E43" authorId="0" shapeId="0">
      <text>
        <r>
          <rPr>
            <sz val="9"/>
            <color indexed="81"/>
            <rFont val="MS P ゴシック"/>
            <family val="3"/>
            <charset val="128"/>
          </rPr>
          <t>円単位で入力</t>
        </r>
      </text>
    </comment>
    <comment ref="F43" authorId="0" shapeId="0">
      <text>
        <r>
          <rPr>
            <sz val="9"/>
            <color indexed="81"/>
            <rFont val="MS P ゴシック"/>
            <family val="3"/>
            <charset val="128"/>
          </rPr>
          <t>円単位で入力</t>
        </r>
      </text>
    </comment>
    <comment ref="G43" authorId="0" shapeId="0">
      <text>
        <r>
          <rPr>
            <sz val="9"/>
            <color indexed="81"/>
            <rFont val="MS P ゴシック"/>
            <family val="3"/>
            <charset val="128"/>
          </rPr>
          <t>円単位で入力</t>
        </r>
      </text>
    </comment>
    <comment ref="H43" authorId="0" shapeId="0">
      <text>
        <r>
          <rPr>
            <sz val="9"/>
            <color indexed="81"/>
            <rFont val="MS P ゴシック"/>
            <family val="3"/>
            <charset val="128"/>
          </rPr>
          <t>円単位で入力</t>
        </r>
      </text>
    </comment>
    <comment ref="O43" authorId="0" shapeId="0">
      <text>
        <r>
          <rPr>
            <sz val="9"/>
            <color indexed="81"/>
            <rFont val="MS P ゴシック"/>
            <family val="3"/>
            <charset val="128"/>
          </rPr>
          <t>該当する場合入力（円単位）</t>
        </r>
      </text>
    </comment>
    <comment ref="Q43" authorId="0" shapeId="0">
      <text>
        <r>
          <rPr>
            <sz val="9"/>
            <color indexed="81"/>
            <rFont val="MS P ゴシック"/>
            <family val="3"/>
            <charset val="128"/>
          </rPr>
          <t>油種区分を選択</t>
        </r>
      </text>
    </comment>
    <comment ref="R43" authorId="0" shapeId="0">
      <text>
        <r>
          <rPr>
            <sz val="9"/>
            <color indexed="81"/>
            <rFont val="MS P ゴシック"/>
            <family val="3"/>
            <charset val="128"/>
          </rPr>
          <t>円単位で入力</t>
        </r>
      </text>
    </comment>
    <comment ref="B44" authorId="0" shapeId="0">
      <text>
        <r>
          <rPr>
            <sz val="9"/>
            <color indexed="81"/>
            <rFont val="MS P ゴシック"/>
            <family val="3"/>
            <charset val="128"/>
          </rPr>
          <t>施設名を入力</t>
        </r>
      </text>
    </comment>
    <comment ref="C44" authorId="0" shapeId="0">
      <text>
        <r>
          <rPr>
            <sz val="9"/>
            <color indexed="81"/>
            <rFont val="MS P ゴシック"/>
            <family val="3"/>
            <charset val="128"/>
          </rPr>
          <t>費用区分を選択</t>
        </r>
      </text>
    </comment>
    <comment ref="D44" authorId="0" shapeId="0">
      <text>
        <r>
          <rPr>
            <sz val="9"/>
            <color indexed="81"/>
            <rFont val="MS P ゴシック"/>
            <family val="3"/>
            <charset val="128"/>
          </rPr>
          <t>契約区分を選択</t>
        </r>
      </text>
    </comment>
    <comment ref="E44" authorId="0" shapeId="0">
      <text>
        <r>
          <rPr>
            <sz val="9"/>
            <color indexed="81"/>
            <rFont val="MS P ゴシック"/>
            <family val="3"/>
            <charset val="128"/>
          </rPr>
          <t>円単位で入力</t>
        </r>
      </text>
    </comment>
    <comment ref="F44" authorId="0" shapeId="0">
      <text>
        <r>
          <rPr>
            <sz val="9"/>
            <color indexed="81"/>
            <rFont val="MS P ゴシック"/>
            <family val="3"/>
            <charset val="128"/>
          </rPr>
          <t>円単位で入力</t>
        </r>
      </text>
    </comment>
    <comment ref="G44" authorId="0" shapeId="0">
      <text>
        <r>
          <rPr>
            <sz val="9"/>
            <color indexed="81"/>
            <rFont val="MS P ゴシック"/>
            <family val="3"/>
            <charset val="128"/>
          </rPr>
          <t>円単位で入力</t>
        </r>
      </text>
    </comment>
    <comment ref="H44" authorId="0" shapeId="0">
      <text>
        <r>
          <rPr>
            <sz val="9"/>
            <color indexed="81"/>
            <rFont val="MS P ゴシック"/>
            <family val="3"/>
            <charset val="128"/>
          </rPr>
          <t>円単位で入力</t>
        </r>
      </text>
    </comment>
    <comment ref="O44" authorId="0" shapeId="0">
      <text>
        <r>
          <rPr>
            <sz val="9"/>
            <color indexed="81"/>
            <rFont val="MS P ゴシック"/>
            <family val="3"/>
            <charset val="128"/>
          </rPr>
          <t>該当する場合入力（円単位）</t>
        </r>
      </text>
    </comment>
    <comment ref="Q44" authorId="0" shapeId="0">
      <text>
        <r>
          <rPr>
            <sz val="9"/>
            <color indexed="81"/>
            <rFont val="MS P ゴシック"/>
            <family val="3"/>
            <charset val="128"/>
          </rPr>
          <t>油種区分を選択</t>
        </r>
      </text>
    </comment>
    <comment ref="R44" authorId="0" shapeId="0">
      <text>
        <r>
          <rPr>
            <sz val="9"/>
            <color indexed="81"/>
            <rFont val="MS P ゴシック"/>
            <family val="3"/>
            <charset val="128"/>
          </rPr>
          <t>円単位で入力</t>
        </r>
      </text>
    </comment>
    <comment ref="B45" authorId="0" shapeId="0">
      <text>
        <r>
          <rPr>
            <sz val="9"/>
            <color indexed="81"/>
            <rFont val="MS P ゴシック"/>
            <family val="3"/>
            <charset val="128"/>
          </rPr>
          <t>施設名を入力</t>
        </r>
      </text>
    </comment>
    <comment ref="C45" authorId="0" shapeId="0">
      <text>
        <r>
          <rPr>
            <sz val="9"/>
            <color indexed="81"/>
            <rFont val="MS P ゴシック"/>
            <family val="3"/>
            <charset val="128"/>
          </rPr>
          <t>費用区分を選択</t>
        </r>
      </text>
    </comment>
    <comment ref="D45" authorId="0" shapeId="0">
      <text>
        <r>
          <rPr>
            <sz val="9"/>
            <color indexed="81"/>
            <rFont val="MS P ゴシック"/>
            <family val="3"/>
            <charset val="128"/>
          </rPr>
          <t>契約区分を選択</t>
        </r>
      </text>
    </comment>
    <comment ref="E45" authorId="0" shapeId="0">
      <text>
        <r>
          <rPr>
            <sz val="9"/>
            <color indexed="81"/>
            <rFont val="MS P ゴシック"/>
            <family val="3"/>
            <charset val="128"/>
          </rPr>
          <t>円単位で入力</t>
        </r>
      </text>
    </comment>
    <comment ref="F45" authorId="0" shapeId="0">
      <text>
        <r>
          <rPr>
            <sz val="9"/>
            <color indexed="81"/>
            <rFont val="MS P ゴシック"/>
            <family val="3"/>
            <charset val="128"/>
          </rPr>
          <t>円単位で入力</t>
        </r>
      </text>
    </comment>
    <comment ref="G45" authorId="0" shapeId="0">
      <text>
        <r>
          <rPr>
            <sz val="9"/>
            <color indexed="81"/>
            <rFont val="MS P ゴシック"/>
            <family val="3"/>
            <charset val="128"/>
          </rPr>
          <t>円単位で入力</t>
        </r>
      </text>
    </comment>
    <comment ref="H45" authorId="0" shapeId="0">
      <text>
        <r>
          <rPr>
            <sz val="9"/>
            <color indexed="81"/>
            <rFont val="MS P ゴシック"/>
            <family val="3"/>
            <charset val="128"/>
          </rPr>
          <t>円単位で入力</t>
        </r>
      </text>
    </comment>
    <comment ref="O45" authorId="0" shapeId="0">
      <text>
        <r>
          <rPr>
            <sz val="9"/>
            <color indexed="81"/>
            <rFont val="MS P ゴシック"/>
            <family val="3"/>
            <charset val="128"/>
          </rPr>
          <t>該当する場合入力（円単位）</t>
        </r>
      </text>
    </comment>
    <comment ref="Q45" authorId="0" shapeId="0">
      <text>
        <r>
          <rPr>
            <sz val="9"/>
            <color indexed="81"/>
            <rFont val="MS P ゴシック"/>
            <family val="3"/>
            <charset val="128"/>
          </rPr>
          <t>油種区分を選択</t>
        </r>
      </text>
    </comment>
    <comment ref="R45" authorId="0" shapeId="0">
      <text>
        <r>
          <rPr>
            <sz val="9"/>
            <color indexed="81"/>
            <rFont val="MS P ゴシック"/>
            <family val="3"/>
            <charset val="128"/>
          </rPr>
          <t>円単位で入力</t>
        </r>
      </text>
    </comment>
    <comment ref="B46" authorId="0" shapeId="0">
      <text>
        <r>
          <rPr>
            <sz val="9"/>
            <color indexed="81"/>
            <rFont val="MS P ゴシック"/>
            <family val="3"/>
            <charset val="128"/>
          </rPr>
          <t>施設名を入力</t>
        </r>
      </text>
    </comment>
    <comment ref="C46" authorId="0" shapeId="0">
      <text>
        <r>
          <rPr>
            <sz val="9"/>
            <color indexed="81"/>
            <rFont val="MS P ゴシック"/>
            <family val="3"/>
            <charset val="128"/>
          </rPr>
          <t>費用区分を選択</t>
        </r>
      </text>
    </comment>
    <comment ref="D46" authorId="0" shapeId="0">
      <text>
        <r>
          <rPr>
            <sz val="9"/>
            <color indexed="81"/>
            <rFont val="MS P ゴシック"/>
            <family val="3"/>
            <charset val="128"/>
          </rPr>
          <t>契約区分を選択</t>
        </r>
      </text>
    </comment>
    <comment ref="E46" authorId="0" shapeId="0">
      <text>
        <r>
          <rPr>
            <sz val="9"/>
            <color indexed="81"/>
            <rFont val="MS P ゴシック"/>
            <family val="3"/>
            <charset val="128"/>
          </rPr>
          <t>円単位で入力</t>
        </r>
      </text>
    </comment>
    <comment ref="F46" authorId="0" shapeId="0">
      <text>
        <r>
          <rPr>
            <sz val="9"/>
            <color indexed="81"/>
            <rFont val="MS P ゴシック"/>
            <family val="3"/>
            <charset val="128"/>
          </rPr>
          <t>円単位で入力</t>
        </r>
      </text>
    </comment>
    <comment ref="G46" authorId="0" shapeId="0">
      <text>
        <r>
          <rPr>
            <sz val="9"/>
            <color indexed="81"/>
            <rFont val="MS P ゴシック"/>
            <family val="3"/>
            <charset val="128"/>
          </rPr>
          <t>円単位で入力</t>
        </r>
      </text>
    </comment>
    <comment ref="H46" authorId="0" shapeId="0">
      <text>
        <r>
          <rPr>
            <sz val="9"/>
            <color indexed="81"/>
            <rFont val="MS P ゴシック"/>
            <family val="3"/>
            <charset val="128"/>
          </rPr>
          <t>円単位で入力</t>
        </r>
      </text>
    </comment>
    <comment ref="O46" authorId="0" shapeId="0">
      <text>
        <r>
          <rPr>
            <sz val="9"/>
            <color indexed="81"/>
            <rFont val="MS P ゴシック"/>
            <family val="3"/>
            <charset val="128"/>
          </rPr>
          <t>該当する場合入力（円単位）</t>
        </r>
      </text>
    </comment>
    <comment ref="Q46" authorId="0" shapeId="0">
      <text>
        <r>
          <rPr>
            <sz val="9"/>
            <color indexed="81"/>
            <rFont val="MS P ゴシック"/>
            <family val="3"/>
            <charset val="128"/>
          </rPr>
          <t>油種区分を選択</t>
        </r>
      </text>
    </comment>
    <comment ref="R46" authorId="0" shapeId="0">
      <text>
        <r>
          <rPr>
            <sz val="9"/>
            <color indexed="81"/>
            <rFont val="MS P ゴシック"/>
            <family val="3"/>
            <charset val="128"/>
          </rPr>
          <t>円単位で入力</t>
        </r>
      </text>
    </comment>
    <comment ref="B47" authorId="0" shapeId="0">
      <text>
        <r>
          <rPr>
            <sz val="9"/>
            <color indexed="81"/>
            <rFont val="MS P ゴシック"/>
            <family val="3"/>
            <charset val="128"/>
          </rPr>
          <t>施設名を入力</t>
        </r>
      </text>
    </comment>
    <comment ref="C47" authorId="0" shapeId="0">
      <text>
        <r>
          <rPr>
            <sz val="9"/>
            <color indexed="81"/>
            <rFont val="MS P ゴシック"/>
            <family val="3"/>
            <charset val="128"/>
          </rPr>
          <t>費用区分を選択</t>
        </r>
      </text>
    </comment>
    <comment ref="D47" authorId="0" shapeId="0">
      <text>
        <r>
          <rPr>
            <sz val="9"/>
            <color indexed="81"/>
            <rFont val="MS P ゴシック"/>
            <family val="3"/>
            <charset val="128"/>
          </rPr>
          <t>契約区分を選択</t>
        </r>
      </text>
    </comment>
    <comment ref="E47" authorId="0" shapeId="0">
      <text>
        <r>
          <rPr>
            <sz val="9"/>
            <color indexed="81"/>
            <rFont val="MS P ゴシック"/>
            <family val="3"/>
            <charset val="128"/>
          </rPr>
          <t>円単位で入力</t>
        </r>
      </text>
    </comment>
    <comment ref="F47" authorId="0" shapeId="0">
      <text>
        <r>
          <rPr>
            <sz val="9"/>
            <color indexed="81"/>
            <rFont val="MS P ゴシック"/>
            <family val="3"/>
            <charset val="128"/>
          </rPr>
          <t>円単位で入力</t>
        </r>
      </text>
    </comment>
    <comment ref="G47" authorId="0" shapeId="0">
      <text>
        <r>
          <rPr>
            <sz val="9"/>
            <color indexed="81"/>
            <rFont val="MS P ゴシック"/>
            <family val="3"/>
            <charset val="128"/>
          </rPr>
          <t>円単位で入力</t>
        </r>
      </text>
    </comment>
    <comment ref="H47" authorId="0" shapeId="0">
      <text>
        <r>
          <rPr>
            <sz val="9"/>
            <color indexed="81"/>
            <rFont val="MS P ゴシック"/>
            <family val="3"/>
            <charset val="128"/>
          </rPr>
          <t>円単位で入力</t>
        </r>
      </text>
    </comment>
    <comment ref="O47" authorId="0" shapeId="0">
      <text>
        <r>
          <rPr>
            <sz val="9"/>
            <color indexed="81"/>
            <rFont val="MS P ゴシック"/>
            <family val="3"/>
            <charset val="128"/>
          </rPr>
          <t>該当する場合入力（円単位）</t>
        </r>
      </text>
    </comment>
    <comment ref="Q47" authorId="0" shapeId="0">
      <text>
        <r>
          <rPr>
            <sz val="9"/>
            <color indexed="81"/>
            <rFont val="MS P ゴシック"/>
            <family val="3"/>
            <charset val="128"/>
          </rPr>
          <t>油種区分を選択</t>
        </r>
      </text>
    </comment>
    <comment ref="R47" authorId="0" shapeId="0">
      <text>
        <r>
          <rPr>
            <sz val="9"/>
            <color indexed="81"/>
            <rFont val="MS P ゴシック"/>
            <family val="3"/>
            <charset val="128"/>
          </rPr>
          <t>円単位で入力</t>
        </r>
      </text>
    </comment>
    <comment ref="B48" authorId="0" shapeId="0">
      <text>
        <r>
          <rPr>
            <sz val="9"/>
            <color indexed="81"/>
            <rFont val="MS P ゴシック"/>
            <family val="3"/>
            <charset val="128"/>
          </rPr>
          <t>施設名を入力</t>
        </r>
      </text>
    </comment>
    <comment ref="C48" authorId="0" shapeId="0">
      <text>
        <r>
          <rPr>
            <sz val="9"/>
            <color indexed="81"/>
            <rFont val="MS P ゴシック"/>
            <family val="3"/>
            <charset val="128"/>
          </rPr>
          <t>費用区分を選択</t>
        </r>
      </text>
    </comment>
    <comment ref="D48" authorId="0" shapeId="0">
      <text>
        <r>
          <rPr>
            <sz val="9"/>
            <color indexed="81"/>
            <rFont val="MS P ゴシック"/>
            <family val="3"/>
            <charset val="128"/>
          </rPr>
          <t>契約区分を選択</t>
        </r>
      </text>
    </comment>
    <comment ref="E48" authorId="0" shapeId="0">
      <text>
        <r>
          <rPr>
            <sz val="9"/>
            <color indexed="81"/>
            <rFont val="MS P ゴシック"/>
            <family val="3"/>
            <charset val="128"/>
          </rPr>
          <t>円単位で入力</t>
        </r>
      </text>
    </comment>
    <comment ref="F48" authorId="0" shapeId="0">
      <text>
        <r>
          <rPr>
            <sz val="9"/>
            <color indexed="81"/>
            <rFont val="MS P ゴシック"/>
            <family val="3"/>
            <charset val="128"/>
          </rPr>
          <t>円単位で入力</t>
        </r>
      </text>
    </comment>
    <comment ref="G48" authorId="0" shapeId="0">
      <text>
        <r>
          <rPr>
            <sz val="9"/>
            <color indexed="81"/>
            <rFont val="MS P ゴシック"/>
            <family val="3"/>
            <charset val="128"/>
          </rPr>
          <t>円単位で入力</t>
        </r>
      </text>
    </comment>
    <comment ref="H48" authorId="0" shapeId="0">
      <text>
        <r>
          <rPr>
            <sz val="9"/>
            <color indexed="81"/>
            <rFont val="MS P ゴシック"/>
            <family val="3"/>
            <charset val="128"/>
          </rPr>
          <t>円単位で入力</t>
        </r>
      </text>
    </comment>
    <comment ref="O48" authorId="0" shapeId="0">
      <text>
        <r>
          <rPr>
            <sz val="9"/>
            <color indexed="81"/>
            <rFont val="MS P ゴシック"/>
            <family val="3"/>
            <charset val="128"/>
          </rPr>
          <t>該当する場合入力（円単位）</t>
        </r>
      </text>
    </comment>
    <comment ref="Q48" authorId="0" shapeId="0">
      <text>
        <r>
          <rPr>
            <sz val="9"/>
            <color indexed="81"/>
            <rFont val="MS P ゴシック"/>
            <family val="3"/>
            <charset val="128"/>
          </rPr>
          <t>油種区分を選択</t>
        </r>
      </text>
    </comment>
    <comment ref="R48" authorId="0" shapeId="0">
      <text>
        <r>
          <rPr>
            <sz val="9"/>
            <color indexed="81"/>
            <rFont val="MS P ゴシック"/>
            <family val="3"/>
            <charset val="128"/>
          </rPr>
          <t>円単位で入力</t>
        </r>
      </text>
    </comment>
    <comment ref="B49" authorId="0" shapeId="0">
      <text>
        <r>
          <rPr>
            <sz val="9"/>
            <color indexed="81"/>
            <rFont val="MS P ゴシック"/>
            <family val="3"/>
            <charset val="128"/>
          </rPr>
          <t>施設名を入力</t>
        </r>
      </text>
    </comment>
    <comment ref="C49" authorId="0" shapeId="0">
      <text>
        <r>
          <rPr>
            <sz val="9"/>
            <color indexed="81"/>
            <rFont val="MS P ゴシック"/>
            <family val="3"/>
            <charset val="128"/>
          </rPr>
          <t>費用区分を選択</t>
        </r>
      </text>
    </comment>
    <comment ref="D49" authorId="0" shapeId="0">
      <text>
        <r>
          <rPr>
            <sz val="9"/>
            <color indexed="81"/>
            <rFont val="MS P ゴシック"/>
            <family val="3"/>
            <charset val="128"/>
          </rPr>
          <t>契約区分を選択</t>
        </r>
      </text>
    </comment>
    <comment ref="E49" authorId="0" shapeId="0">
      <text>
        <r>
          <rPr>
            <sz val="9"/>
            <color indexed="81"/>
            <rFont val="MS P ゴシック"/>
            <family val="3"/>
            <charset val="128"/>
          </rPr>
          <t>円単位で入力</t>
        </r>
      </text>
    </comment>
    <comment ref="F49" authorId="0" shapeId="0">
      <text>
        <r>
          <rPr>
            <sz val="9"/>
            <color indexed="81"/>
            <rFont val="MS P ゴシック"/>
            <family val="3"/>
            <charset val="128"/>
          </rPr>
          <t>円単位で入力</t>
        </r>
      </text>
    </comment>
    <comment ref="G49" authorId="0" shapeId="0">
      <text>
        <r>
          <rPr>
            <sz val="9"/>
            <color indexed="81"/>
            <rFont val="MS P ゴシック"/>
            <family val="3"/>
            <charset val="128"/>
          </rPr>
          <t>円単位で入力</t>
        </r>
      </text>
    </comment>
    <comment ref="H49" authorId="0" shapeId="0">
      <text>
        <r>
          <rPr>
            <sz val="9"/>
            <color indexed="81"/>
            <rFont val="MS P ゴシック"/>
            <family val="3"/>
            <charset val="128"/>
          </rPr>
          <t>円単位で入力</t>
        </r>
      </text>
    </comment>
    <comment ref="O49" authorId="0" shapeId="0">
      <text>
        <r>
          <rPr>
            <sz val="9"/>
            <color indexed="81"/>
            <rFont val="MS P ゴシック"/>
            <family val="3"/>
            <charset val="128"/>
          </rPr>
          <t>該当する場合入力（円単位）</t>
        </r>
      </text>
    </comment>
    <comment ref="Q49" authorId="0" shapeId="0">
      <text>
        <r>
          <rPr>
            <sz val="9"/>
            <color indexed="81"/>
            <rFont val="MS P ゴシック"/>
            <family val="3"/>
            <charset val="128"/>
          </rPr>
          <t>油種区分を選択</t>
        </r>
      </text>
    </comment>
    <comment ref="R49" authorId="0" shapeId="0">
      <text>
        <r>
          <rPr>
            <sz val="9"/>
            <color indexed="81"/>
            <rFont val="MS P ゴシック"/>
            <family val="3"/>
            <charset val="128"/>
          </rPr>
          <t>円単位で入力</t>
        </r>
      </text>
    </comment>
    <comment ref="B50" authorId="0" shapeId="0">
      <text>
        <r>
          <rPr>
            <sz val="9"/>
            <color indexed="81"/>
            <rFont val="MS P ゴシック"/>
            <family val="3"/>
            <charset val="128"/>
          </rPr>
          <t>施設名を入力</t>
        </r>
      </text>
    </comment>
    <comment ref="C50" authorId="0" shapeId="0">
      <text>
        <r>
          <rPr>
            <sz val="9"/>
            <color indexed="81"/>
            <rFont val="MS P ゴシック"/>
            <family val="3"/>
            <charset val="128"/>
          </rPr>
          <t>費用区分を選択</t>
        </r>
      </text>
    </comment>
    <comment ref="D50" authorId="0" shapeId="0">
      <text>
        <r>
          <rPr>
            <sz val="9"/>
            <color indexed="81"/>
            <rFont val="MS P ゴシック"/>
            <family val="3"/>
            <charset val="128"/>
          </rPr>
          <t>契約区分を選択</t>
        </r>
      </text>
    </comment>
    <comment ref="E50" authorId="0" shapeId="0">
      <text>
        <r>
          <rPr>
            <sz val="9"/>
            <color indexed="81"/>
            <rFont val="MS P ゴシック"/>
            <family val="3"/>
            <charset val="128"/>
          </rPr>
          <t>円単位で入力</t>
        </r>
      </text>
    </comment>
    <comment ref="F50" authorId="0" shapeId="0">
      <text>
        <r>
          <rPr>
            <sz val="9"/>
            <color indexed="81"/>
            <rFont val="MS P ゴシック"/>
            <family val="3"/>
            <charset val="128"/>
          </rPr>
          <t>円単位で入力</t>
        </r>
      </text>
    </comment>
    <comment ref="G50" authorId="0" shapeId="0">
      <text>
        <r>
          <rPr>
            <sz val="9"/>
            <color indexed="81"/>
            <rFont val="MS P ゴシック"/>
            <family val="3"/>
            <charset val="128"/>
          </rPr>
          <t>円単位で入力</t>
        </r>
      </text>
    </comment>
    <comment ref="H50" authorId="0" shapeId="0">
      <text>
        <r>
          <rPr>
            <sz val="9"/>
            <color indexed="81"/>
            <rFont val="MS P ゴシック"/>
            <family val="3"/>
            <charset val="128"/>
          </rPr>
          <t>円単位で入力</t>
        </r>
      </text>
    </comment>
    <comment ref="O50" authorId="0" shapeId="0">
      <text>
        <r>
          <rPr>
            <sz val="9"/>
            <color indexed="81"/>
            <rFont val="MS P ゴシック"/>
            <family val="3"/>
            <charset val="128"/>
          </rPr>
          <t>該当する場合入力（円単位）</t>
        </r>
      </text>
    </comment>
    <comment ref="Q50" authorId="0" shapeId="0">
      <text>
        <r>
          <rPr>
            <sz val="9"/>
            <color indexed="81"/>
            <rFont val="MS P ゴシック"/>
            <family val="3"/>
            <charset val="128"/>
          </rPr>
          <t>油種区分を選択</t>
        </r>
      </text>
    </comment>
    <comment ref="R50" authorId="0" shapeId="0">
      <text>
        <r>
          <rPr>
            <sz val="9"/>
            <color indexed="81"/>
            <rFont val="MS P ゴシック"/>
            <family val="3"/>
            <charset val="128"/>
          </rPr>
          <t>円単位で入力</t>
        </r>
      </text>
    </comment>
    <comment ref="B51" authorId="0" shapeId="0">
      <text>
        <r>
          <rPr>
            <sz val="9"/>
            <color indexed="81"/>
            <rFont val="MS P ゴシック"/>
            <family val="3"/>
            <charset val="128"/>
          </rPr>
          <t>施設名を入力</t>
        </r>
      </text>
    </comment>
    <comment ref="C51" authorId="0" shapeId="0">
      <text>
        <r>
          <rPr>
            <sz val="9"/>
            <color indexed="81"/>
            <rFont val="MS P ゴシック"/>
            <family val="3"/>
            <charset val="128"/>
          </rPr>
          <t>費用区分を選択</t>
        </r>
      </text>
    </comment>
    <comment ref="D51" authorId="0" shapeId="0">
      <text>
        <r>
          <rPr>
            <sz val="9"/>
            <color indexed="81"/>
            <rFont val="MS P ゴシック"/>
            <family val="3"/>
            <charset val="128"/>
          </rPr>
          <t>契約区分を選択</t>
        </r>
      </text>
    </comment>
    <comment ref="E51" authorId="0" shapeId="0">
      <text>
        <r>
          <rPr>
            <sz val="9"/>
            <color indexed="81"/>
            <rFont val="MS P ゴシック"/>
            <family val="3"/>
            <charset val="128"/>
          </rPr>
          <t>円単位で入力</t>
        </r>
      </text>
    </comment>
    <comment ref="F51" authorId="0" shapeId="0">
      <text>
        <r>
          <rPr>
            <sz val="9"/>
            <color indexed="81"/>
            <rFont val="MS P ゴシック"/>
            <family val="3"/>
            <charset val="128"/>
          </rPr>
          <t>円単位で入力</t>
        </r>
      </text>
    </comment>
    <comment ref="G51" authorId="0" shapeId="0">
      <text>
        <r>
          <rPr>
            <sz val="9"/>
            <color indexed="81"/>
            <rFont val="MS P ゴシック"/>
            <family val="3"/>
            <charset val="128"/>
          </rPr>
          <t>円単位で入力</t>
        </r>
      </text>
    </comment>
    <comment ref="H51" authorId="0" shapeId="0">
      <text>
        <r>
          <rPr>
            <sz val="9"/>
            <color indexed="81"/>
            <rFont val="MS P ゴシック"/>
            <family val="3"/>
            <charset val="128"/>
          </rPr>
          <t>円単位で入力</t>
        </r>
      </text>
    </comment>
    <comment ref="O51" authorId="0" shapeId="0">
      <text>
        <r>
          <rPr>
            <sz val="9"/>
            <color indexed="81"/>
            <rFont val="MS P ゴシック"/>
            <family val="3"/>
            <charset val="128"/>
          </rPr>
          <t>該当する場合入力（円単位）</t>
        </r>
      </text>
    </comment>
    <comment ref="Q51" authorId="0" shapeId="0">
      <text>
        <r>
          <rPr>
            <sz val="9"/>
            <color indexed="81"/>
            <rFont val="MS P ゴシック"/>
            <family val="3"/>
            <charset val="128"/>
          </rPr>
          <t>油種区分を選択</t>
        </r>
      </text>
    </comment>
    <comment ref="R51" authorId="0" shapeId="0">
      <text>
        <r>
          <rPr>
            <sz val="9"/>
            <color indexed="81"/>
            <rFont val="MS P ゴシック"/>
            <family val="3"/>
            <charset val="128"/>
          </rPr>
          <t>円単位で入力</t>
        </r>
      </text>
    </comment>
    <comment ref="B52" authorId="0" shapeId="0">
      <text>
        <r>
          <rPr>
            <sz val="9"/>
            <color indexed="81"/>
            <rFont val="MS P ゴシック"/>
            <family val="3"/>
            <charset val="128"/>
          </rPr>
          <t>施設名を入力</t>
        </r>
      </text>
    </comment>
    <comment ref="C52" authorId="0" shapeId="0">
      <text>
        <r>
          <rPr>
            <sz val="9"/>
            <color indexed="81"/>
            <rFont val="MS P ゴシック"/>
            <family val="3"/>
            <charset val="128"/>
          </rPr>
          <t>費用区分を選択</t>
        </r>
      </text>
    </comment>
    <comment ref="D52" authorId="0" shapeId="0">
      <text>
        <r>
          <rPr>
            <sz val="9"/>
            <color indexed="81"/>
            <rFont val="MS P ゴシック"/>
            <family val="3"/>
            <charset val="128"/>
          </rPr>
          <t>契約区分を選択</t>
        </r>
      </text>
    </comment>
    <comment ref="E52" authorId="0" shapeId="0">
      <text>
        <r>
          <rPr>
            <sz val="9"/>
            <color indexed="81"/>
            <rFont val="MS P ゴシック"/>
            <family val="3"/>
            <charset val="128"/>
          </rPr>
          <t>円単位で入力</t>
        </r>
      </text>
    </comment>
    <comment ref="F52" authorId="0" shapeId="0">
      <text>
        <r>
          <rPr>
            <sz val="9"/>
            <color indexed="81"/>
            <rFont val="MS P ゴシック"/>
            <family val="3"/>
            <charset val="128"/>
          </rPr>
          <t>円単位で入力</t>
        </r>
      </text>
    </comment>
    <comment ref="G52" authorId="0" shapeId="0">
      <text>
        <r>
          <rPr>
            <sz val="9"/>
            <color indexed="81"/>
            <rFont val="MS P ゴシック"/>
            <family val="3"/>
            <charset val="128"/>
          </rPr>
          <t>円単位で入力</t>
        </r>
      </text>
    </comment>
    <comment ref="H52" authorId="0" shapeId="0">
      <text>
        <r>
          <rPr>
            <sz val="9"/>
            <color indexed="81"/>
            <rFont val="MS P ゴシック"/>
            <family val="3"/>
            <charset val="128"/>
          </rPr>
          <t>円単位で入力</t>
        </r>
      </text>
    </comment>
    <comment ref="O52" authorId="0" shapeId="0">
      <text>
        <r>
          <rPr>
            <sz val="9"/>
            <color indexed="81"/>
            <rFont val="MS P ゴシック"/>
            <family val="3"/>
            <charset val="128"/>
          </rPr>
          <t>該当する場合入力（円単位）</t>
        </r>
      </text>
    </comment>
    <comment ref="Q52" authorId="0" shapeId="0">
      <text>
        <r>
          <rPr>
            <sz val="9"/>
            <color indexed="81"/>
            <rFont val="MS P ゴシック"/>
            <family val="3"/>
            <charset val="128"/>
          </rPr>
          <t>油種区分を選択</t>
        </r>
      </text>
    </comment>
    <comment ref="R52" authorId="0" shapeId="0">
      <text>
        <r>
          <rPr>
            <sz val="9"/>
            <color indexed="81"/>
            <rFont val="MS P ゴシック"/>
            <family val="3"/>
            <charset val="128"/>
          </rPr>
          <t>円単位で入力</t>
        </r>
      </text>
    </comment>
    <comment ref="B53" authorId="0" shapeId="0">
      <text>
        <r>
          <rPr>
            <sz val="9"/>
            <color indexed="81"/>
            <rFont val="MS P ゴシック"/>
            <family val="3"/>
            <charset val="128"/>
          </rPr>
          <t>施設名を入力</t>
        </r>
      </text>
    </comment>
    <comment ref="C53" authorId="0" shapeId="0">
      <text>
        <r>
          <rPr>
            <sz val="9"/>
            <color indexed="81"/>
            <rFont val="MS P ゴシック"/>
            <family val="3"/>
            <charset val="128"/>
          </rPr>
          <t>費用区分を選択</t>
        </r>
      </text>
    </comment>
    <comment ref="D53" authorId="0" shapeId="0">
      <text>
        <r>
          <rPr>
            <sz val="9"/>
            <color indexed="81"/>
            <rFont val="MS P ゴシック"/>
            <family val="3"/>
            <charset val="128"/>
          </rPr>
          <t>契約区分を選択</t>
        </r>
      </text>
    </comment>
    <comment ref="E53" authorId="0" shapeId="0">
      <text>
        <r>
          <rPr>
            <sz val="9"/>
            <color indexed="81"/>
            <rFont val="MS P ゴシック"/>
            <family val="3"/>
            <charset val="128"/>
          </rPr>
          <t>円単位で入力</t>
        </r>
      </text>
    </comment>
    <comment ref="F53" authorId="0" shapeId="0">
      <text>
        <r>
          <rPr>
            <sz val="9"/>
            <color indexed="81"/>
            <rFont val="MS P ゴシック"/>
            <family val="3"/>
            <charset val="128"/>
          </rPr>
          <t>円単位で入力</t>
        </r>
      </text>
    </comment>
    <comment ref="G53" authorId="0" shapeId="0">
      <text>
        <r>
          <rPr>
            <sz val="9"/>
            <color indexed="81"/>
            <rFont val="MS P ゴシック"/>
            <family val="3"/>
            <charset val="128"/>
          </rPr>
          <t>円単位で入力</t>
        </r>
      </text>
    </comment>
    <comment ref="H53" authorId="0" shapeId="0">
      <text>
        <r>
          <rPr>
            <sz val="9"/>
            <color indexed="81"/>
            <rFont val="MS P ゴシック"/>
            <family val="3"/>
            <charset val="128"/>
          </rPr>
          <t>円単位で入力</t>
        </r>
      </text>
    </comment>
    <comment ref="O53" authorId="0" shapeId="0">
      <text>
        <r>
          <rPr>
            <sz val="9"/>
            <color indexed="81"/>
            <rFont val="MS P ゴシック"/>
            <family val="3"/>
            <charset val="128"/>
          </rPr>
          <t>該当する場合入力（円単位）</t>
        </r>
      </text>
    </comment>
    <comment ref="Q53" authorId="0" shapeId="0">
      <text>
        <r>
          <rPr>
            <sz val="9"/>
            <color indexed="81"/>
            <rFont val="MS P ゴシック"/>
            <family val="3"/>
            <charset val="128"/>
          </rPr>
          <t>油種区分を選択</t>
        </r>
      </text>
    </comment>
    <comment ref="R53" authorId="0" shapeId="0">
      <text>
        <r>
          <rPr>
            <sz val="9"/>
            <color indexed="81"/>
            <rFont val="MS P ゴシック"/>
            <family val="3"/>
            <charset val="128"/>
          </rPr>
          <t>円単位で入力</t>
        </r>
      </text>
    </comment>
    <comment ref="B54" authorId="0" shapeId="0">
      <text>
        <r>
          <rPr>
            <sz val="9"/>
            <color indexed="81"/>
            <rFont val="MS P ゴシック"/>
            <family val="3"/>
            <charset val="128"/>
          </rPr>
          <t>施設名を入力</t>
        </r>
      </text>
    </comment>
    <comment ref="C54" authorId="0" shapeId="0">
      <text>
        <r>
          <rPr>
            <sz val="9"/>
            <color indexed="81"/>
            <rFont val="MS P ゴシック"/>
            <family val="3"/>
            <charset val="128"/>
          </rPr>
          <t>費用区分を選択</t>
        </r>
      </text>
    </comment>
    <comment ref="D54" authorId="0" shapeId="0">
      <text>
        <r>
          <rPr>
            <sz val="9"/>
            <color indexed="81"/>
            <rFont val="MS P ゴシック"/>
            <family val="3"/>
            <charset val="128"/>
          </rPr>
          <t>契約区分を選択</t>
        </r>
      </text>
    </comment>
    <comment ref="E54" authorId="0" shapeId="0">
      <text>
        <r>
          <rPr>
            <sz val="9"/>
            <color indexed="81"/>
            <rFont val="MS P ゴシック"/>
            <family val="3"/>
            <charset val="128"/>
          </rPr>
          <t>円単位で入力</t>
        </r>
      </text>
    </comment>
    <comment ref="F54" authorId="0" shapeId="0">
      <text>
        <r>
          <rPr>
            <sz val="9"/>
            <color indexed="81"/>
            <rFont val="MS P ゴシック"/>
            <family val="3"/>
            <charset val="128"/>
          </rPr>
          <t>円単位で入力</t>
        </r>
      </text>
    </comment>
    <comment ref="G54" authorId="0" shapeId="0">
      <text>
        <r>
          <rPr>
            <sz val="9"/>
            <color indexed="81"/>
            <rFont val="MS P ゴシック"/>
            <family val="3"/>
            <charset val="128"/>
          </rPr>
          <t>円単位で入力</t>
        </r>
      </text>
    </comment>
    <comment ref="H54" authorId="0" shapeId="0">
      <text>
        <r>
          <rPr>
            <sz val="9"/>
            <color indexed="81"/>
            <rFont val="MS P ゴシック"/>
            <family val="3"/>
            <charset val="128"/>
          </rPr>
          <t>円単位で入力</t>
        </r>
      </text>
    </comment>
    <comment ref="O54" authorId="0" shapeId="0">
      <text>
        <r>
          <rPr>
            <sz val="9"/>
            <color indexed="81"/>
            <rFont val="MS P ゴシック"/>
            <family val="3"/>
            <charset val="128"/>
          </rPr>
          <t>該当する場合入力（円単位）</t>
        </r>
      </text>
    </comment>
    <comment ref="Q54" authorId="0" shapeId="0">
      <text>
        <r>
          <rPr>
            <sz val="9"/>
            <color indexed="81"/>
            <rFont val="MS P ゴシック"/>
            <family val="3"/>
            <charset val="128"/>
          </rPr>
          <t>油種区分を選択</t>
        </r>
      </text>
    </comment>
    <comment ref="R54" authorId="0" shapeId="0">
      <text>
        <r>
          <rPr>
            <sz val="9"/>
            <color indexed="81"/>
            <rFont val="MS P ゴシック"/>
            <family val="3"/>
            <charset val="128"/>
          </rPr>
          <t>円単位で入力</t>
        </r>
      </text>
    </comment>
    <comment ref="B55" authorId="0" shapeId="0">
      <text>
        <r>
          <rPr>
            <sz val="9"/>
            <color indexed="81"/>
            <rFont val="MS P ゴシック"/>
            <family val="3"/>
            <charset val="128"/>
          </rPr>
          <t>施設名を入力</t>
        </r>
      </text>
    </comment>
    <comment ref="C55" authorId="0" shapeId="0">
      <text>
        <r>
          <rPr>
            <sz val="9"/>
            <color indexed="81"/>
            <rFont val="MS P ゴシック"/>
            <family val="3"/>
            <charset val="128"/>
          </rPr>
          <t>費用区分を選択</t>
        </r>
      </text>
    </comment>
    <comment ref="D55" authorId="0" shapeId="0">
      <text>
        <r>
          <rPr>
            <sz val="9"/>
            <color indexed="81"/>
            <rFont val="MS P ゴシック"/>
            <family val="3"/>
            <charset val="128"/>
          </rPr>
          <t>契約区分を選択</t>
        </r>
      </text>
    </comment>
    <comment ref="E55" authorId="0" shapeId="0">
      <text>
        <r>
          <rPr>
            <sz val="9"/>
            <color indexed="81"/>
            <rFont val="MS P ゴシック"/>
            <family val="3"/>
            <charset val="128"/>
          </rPr>
          <t>円単位で入力</t>
        </r>
      </text>
    </comment>
    <comment ref="F55" authorId="0" shapeId="0">
      <text>
        <r>
          <rPr>
            <sz val="9"/>
            <color indexed="81"/>
            <rFont val="MS P ゴシック"/>
            <family val="3"/>
            <charset val="128"/>
          </rPr>
          <t>円単位で入力</t>
        </r>
      </text>
    </comment>
    <comment ref="G55" authorId="0" shapeId="0">
      <text>
        <r>
          <rPr>
            <sz val="9"/>
            <color indexed="81"/>
            <rFont val="MS P ゴシック"/>
            <family val="3"/>
            <charset val="128"/>
          </rPr>
          <t>円単位で入力</t>
        </r>
      </text>
    </comment>
    <comment ref="H55" authorId="0" shapeId="0">
      <text>
        <r>
          <rPr>
            <sz val="9"/>
            <color indexed="81"/>
            <rFont val="MS P ゴシック"/>
            <family val="3"/>
            <charset val="128"/>
          </rPr>
          <t>円単位で入力</t>
        </r>
      </text>
    </comment>
    <comment ref="O55" authorId="0" shapeId="0">
      <text>
        <r>
          <rPr>
            <sz val="9"/>
            <color indexed="81"/>
            <rFont val="MS P ゴシック"/>
            <family val="3"/>
            <charset val="128"/>
          </rPr>
          <t>該当する場合入力（円単位）</t>
        </r>
      </text>
    </comment>
    <comment ref="Q55" authorId="0" shapeId="0">
      <text>
        <r>
          <rPr>
            <sz val="9"/>
            <color indexed="81"/>
            <rFont val="MS P ゴシック"/>
            <family val="3"/>
            <charset val="128"/>
          </rPr>
          <t>油種区分を選択</t>
        </r>
      </text>
    </comment>
    <comment ref="R55" authorId="0" shapeId="0">
      <text>
        <r>
          <rPr>
            <sz val="9"/>
            <color indexed="81"/>
            <rFont val="MS P ゴシック"/>
            <family val="3"/>
            <charset val="128"/>
          </rPr>
          <t>円単位で入力</t>
        </r>
      </text>
    </comment>
    <comment ref="B56" authorId="0" shapeId="0">
      <text>
        <r>
          <rPr>
            <sz val="9"/>
            <color indexed="81"/>
            <rFont val="MS P ゴシック"/>
            <family val="3"/>
            <charset val="128"/>
          </rPr>
          <t>施設名を入力</t>
        </r>
      </text>
    </comment>
    <comment ref="C56" authorId="0" shapeId="0">
      <text>
        <r>
          <rPr>
            <sz val="9"/>
            <color indexed="81"/>
            <rFont val="MS P ゴシック"/>
            <family val="3"/>
            <charset val="128"/>
          </rPr>
          <t>費用区分を選択</t>
        </r>
      </text>
    </comment>
    <comment ref="D56" authorId="0" shapeId="0">
      <text>
        <r>
          <rPr>
            <sz val="9"/>
            <color indexed="81"/>
            <rFont val="MS P ゴシック"/>
            <family val="3"/>
            <charset val="128"/>
          </rPr>
          <t>契約区分を選択</t>
        </r>
      </text>
    </comment>
    <comment ref="E56" authorId="0" shapeId="0">
      <text>
        <r>
          <rPr>
            <sz val="9"/>
            <color indexed="81"/>
            <rFont val="MS P ゴシック"/>
            <family val="3"/>
            <charset val="128"/>
          </rPr>
          <t>円単位で入力</t>
        </r>
      </text>
    </comment>
    <comment ref="F56" authorId="0" shapeId="0">
      <text>
        <r>
          <rPr>
            <sz val="9"/>
            <color indexed="81"/>
            <rFont val="MS P ゴシック"/>
            <family val="3"/>
            <charset val="128"/>
          </rPr>
          <t>円単位で入力</t>
        </r>
      </text>
    </comment>
    <comment ref="G56" authorId="0" shapeId="0">
      <text>
        <r>
          <rPr>
            <sz val="9"/>
            <color indexed="81"/>
            <rFont val="MS P ゴシック"/>
            <family val="3"/>
            <charset val="128"/>
          </rPr>
          <t>円単位で入力</t>
        </r>
      </text>
    </comment>
    <comment ref="H56" authorId="0" shapeId="0">
      <text>
        <r>
          <rPr>
            <sz val="9"/>
            <color indexed="81"/>
            <rFont val="MS P ゴシック"/>
            <family val="3"/>
            <charset val="128"/>
          </rPr>
          <t>円単位で入力</t>
        </r>
      </text>
    </comment>
    <comment ref="O56" authorId="0" shapeId="0">
      <text>
        <r>
          <rPr>
            <sz val="9"/>
            <color indexed="81"/>
            <rFont val="MS P ゴシック"/>
            <family val="3"/>
            <charset val="128"/>
          </rPr>
          <t>該当する場合入力（円単位）</t>
        </r>
      </text>
    </comment>
    <comment ref="Q56" authorId="0" shapeId="0">
      <text>
        <r>
          <rPr>
            <sz val="9"/>
            <color indexed="81"/>
            <rFont val="MS P ゴシック"/>
            <family val="3"/>
            <charset val="128"/>
          </rPr>
          <t>油種区分を選択</t>
        </r>
      </text>
    </comment>
    <comment ref="R56" authorId="0" shapeId="0">
      <text>
        <r>
          <rPr>
            <sz val="9"/>
            <color indexed="81"/>
            <rFont val="MS P ゴシック"/>
            <family val="3"/>
            <charset val="128"/>
          </rPr>
          <t>円単位で入力</t>
        </r>
      </text>
    </comment>
    <comment ref="B57" authorId="0" shapeId="0">
      <text>
        <r>
          <rPr>
            <sz val="9"/>
            <color indexed="81"/>
            <rFont val="MS P ゴシック"/>
            <family val="3"/>
            <charset val="128"/>
          </rPr>
          <t>施設名を入力</t>
        </r>
      </text>
    </comment>
    <comment ref="C57" authorId="0" shapeId="0">
      <text>
        <r>
          <rPr>
            <sz val="9"/>
            <color indexed="81"/>
            <rFont val="MS P ゴシック"/>
            <family val="3"/>
            <charset val="128"/>
          </rPr>
          <t>費用区分を選択</t>
        </r>
      </text>
    </comment>
    <comment ref="D57" authorId="0" shapeId="0">
      <text>
        <r>
          <rPr>
            <sz val="9"/>
            <color indexed="81"/>
            <rFont val="MS P ゴシック"/>
            <family val="3"/>
            <charset val="128"/>
          </rPr>
          <t>契約区分を選択</t>
        </r>
      </text>
    </comment>
    <comment ref="E57" authorId="0" shapeId="0">
      <text>
        <r>
          <rPr>
            <sz val="9"/>
            <color indexed="81"/>
            <rFont val="MS P ゴシック"/>
            <family val="3"/>
            <charset val="128"/>
          </rPr>
          <t>円単位で入力</t>
        </r>
      </text>
    </comment>
    <comment ref="F57" authorId="0" shapeId="0">
      <text>
        <r>
          <rPr>
            <sz val="9"/>
            <color indexed="81"/>
            <rFont val="MS P ゴシック"/>
            <family val="3"/>
            <charset val="128"/>
          </rPr>
          <t>円単位で入力</t>
        </r>
      </text>
    </comment>
    <comment ref="G57" authorId="0" shapeId="0">
      <text>
        <r>
          <rPr>
            <sz val="9"/>
            <color indexed="81"/>
            <rFont val="MS P ゴシック"/>
            <family val="3"/>
            <charset val="128"/>
          </rPr>
          <t>円単位で入力</t>
        </r>
      </text>
    </comment>
    <comment ref="H57" authorId="0" shapeId="0">
      <text>
        <r>
          <rPr>
            <sz val="9"/>
            <color indexed="81"/>
            <rFont val="MS P ゴシック"/>
            <family val="3"/>
            <charset val="128"/>
          </rPr>
          <t>円単位で入力</t>
        </r>
      </text>
    </comment>
    <comment ref="O57" authorId="0" shapeId="0">
      <text>
        <r>
          <rPr>
            <sz val="9"/>
            <color indexed="81"/>
            <rFont val="MS P ゴシック"/>
            <family val="3"/>
            <charset val="128"/>
          </rPr>
          <t>該当する場合入力（円単位）</t>
        </r>
      </text>
    </comment>
    <comment ref="Q57" authorId="0" shapeId="0">
      <text>
        <r>
          <rPr>
            <sz val="9"/>
            <color indexed="81"/>
            <rFont val="MS P ゴシック"/>
            <family val="3"/>
            <charset val="128"/>
          </rPr>
          <t>油種区分を選択</t>
        </r>
      </text>
    </comment>
    <comment ref="R57" authorId="0" shapeId="0">
      <text>
        <r>
          <rPr>
            <sz val="9"/>
            <color indexed="81"/>
            <rFont val="MS P ゴシック"/>
            <family val="3"/>
            <charset val="128"/>
          </rPr>
          <t>円単位で入力</t>
        </r>
      </text>
    </comment>
    <comment ref="B58" authorId="0" shapeId="0">
      <text>
        <r>
          <rPr>
            <sz val="9"/>
            <color indexed="81"/>
            <rFont val="MS P ゴシック"/>
            <family val="3"/>
            <charset val="128"/>
          </rPr>
          <t>施設名を入力</t>
        </r>
      </text>
    </comment>
    <comment ref="C58" authorId="0" shapeId="0">
      <text>
        <r>
          <rPr>
            <sz val="9"/>
            <color indexed="81"/>
            <rFont val="MS P ゴシック"/>
            <family val="3"/>
            <charset val="128"/>
          </rPr>
          <t>費用区分を選択</t>
        </r>
      </text>
    </comment>
    <comment ref="D58" authorId="0" shapeId="0">
      <text>
        <r>
          <rPr>
            <sz val="9"/>
            <color indexed="81"/>
            <rFont val="MS P ゴシック"/>
            <family val="3"/>
            <charset val="128"/>
          </rPr>
          <t>契約区分を選択</t>
        </r>
      </text>
    </comment>
    <comment ref="E58" authorId="0" shapeId="0">
      <text>
        <r>
          <rPr>
            <sz val="9"/>
            <color indexed="81"/>
            <rFont val="MS P ゴシック"/>
            <family val="3"/>
            <charset val="128"/>
          </rPr>
          <t>円単位で入力</t>
        </r>
      </text>
    </comment>
    <comment ref="F58" authorId="0" shapeId="0">
      <text>
        <r>
          <rPr>
            <sz val="9"/>
            <color indexed="81"/>
            <rFont val="MS P ゴシック"/>
            <family val="3"/>
            <charset val="128"/>
          </rPr>
          <t>円単位で入力</t>
        </r>
      </text>
    </comment>
    <comment ref="G58" authorId="0" shapeId="0">
      <text>
        <r>
          <rPr>
            <sz val="9"/>
            <color indexed="81"/>
            <rFont val="MS P ゴシック"/>
            <family val="3"/>
            <charset val="128"/>
          </rPr>
          <t>円単位で入力</t>
        </r>
      </text>
    </comment>
    <comment ref="H58" authorId="0" shapeId="0">
      <text>
        <r>
          <rPr>
            <sz val="9"/>
            <color indexed="81"/>
            <rFont val="MS P ゴシック"/>
            <family val="3"/>
            <charset val="128"/>
          </rPr>
          <t>円単位で入力</t>
        </r>
      </text>
    </comment>
    <comment ref="O58" authorId="0" shapeId="0">
      <text>
        <r>
          <rPr>
            <sz val="9"/>
            <color indexed="81"/>
            <rFont val="MS P ゴシック"/>
            <family val="3"/>
            <charset val="128"/>
          </rPr>
          <t>該当する場合入力（円単位）</t>
        </r>
      </text>
    </comment>
    <comment ref="Q58" authorId="0" shapeId="0">
      <text>
        <r>
          <rPr>
            <sz val="9"/>
            <color indexed="81"/>
            <rFont val="MS P ゴシック"/>
            <family val="3"/>
            <charset val="128"/>
          </rPr>
          <t>油種区分を選択</t>
        </r>
      </text>
    </comment>
    <comment ref="R58" authorId="0" shapeId="0">
      <text>
        <r>
          <rPr>
            <sz val="9"/>
            <color indexed="81"/>
            <rFont val="MS P ゴシック"/>
            <family val="3"/>
            <charset val="128"/>
          </rPr>
          <t>円単位で入力</t>
        </r>
      </text>
    </comment>
    <comment ref="B59" authorId="0" shapeId="0">
      <text>
        <r>
          <rPr>
            <sz val="9"/>
            <color indexed="81"/>
            <rFont val="MS P ゴシック"/>
            <family val="3"/>
            <charset val="128"/>
          </rPr>
          <t>施設名を入力</t>
        </r>
      </text>
    </comment>
    <comment ref="C59" authorId="0" shapeId="0">
      <text>
        <r>
          <rPr>
            <sz val="9"/>
            <color indexed="81"/>
            <rFont val="MS P ゴシック"/>
            <family val="3"/>
            <charset val="128"/>
          </rPr>
          <t>費用区分を選択</t>
        </r>
      </text>
    </comment>
    <comment ref="D59" authorId="0" shapeId="0">
      <text>
        <r>
          <rPr>
            <sz val="9"/>
            <color indexed="81"/>
            <rFont val="MS P ゴシック"/>
            <family val="3"/>
            <charset val="128"/>
          </rPr>
          <t>契約区分を選択</t>
        </r>
      </text>
    </comment>
    <comment ref="E59" authorId="0" shapeId="0">
      <text>
        <r>
          <rPr>
            <sz val="9"/>
            <color indexed="81"/>
            <rFont val="MS P ゴシック"/>
            <family val="3"/>
            <charset val="128"/>
          </rPr>
          <t>円単位で入力</t>
        </r>
      </text>
    </comment>
    <comment ref="F59" authorId="0" shapeId="0">
      <text>
        <r>
          <rPr>
            <sz val="9"/>
            <color indexed="81"/>
            <rFont val="MS P ゴシック"/>
            <family val="3"/>
            <charset val="128"/>
          </rPr>
          <t>円単位で入力</t>
        </r>
      </text>
    </comment>
    <comment ref="G59" authorId="0" shapeId="0">
      <text>
        <r>
          <rPr>
            <sz val="9"/>
            <color indexed="81"/>
            <rFont val="MS P ゴシック"/>
            <family val="3"/>
            <charset val="128"/>
          </rPr>
          <t>円単位で入力</t>
        </r>
      </text>
    </comment>
    <comment ref="H59" authorId="0" shapeId="0">
      <text>
        <r>
          <rPr>
            <sz val="9"/>
            <color indexed="81"/>
            <rFont val="MS P ゴシック"/>
            <family val="3"/>
            <charset val="128"/>
          </rPr>
          <t>円単位で入力</t>
        </r>
      </text>
    </comment>
    <comment ref="O59" authorId="0" shapeId="0">
      <text>
        <r>
          <rPr>
            <sz val="9"/>
            <color indexed="81"/>
            <rFont val="MS P ゴシック"/>
            <family val="3"/>
            <charset val="128"/>
          </rPr>
          <t>該当する場合入力（円単位）</t>
        </r>
      </text>
    </comment>
    <comment ref="Q59" authorId="0" shapeId="0">
      <text>
        <r>
          <rPr>
            <sz val="9"/>
            <color indexed="81"/>
            <rFont val="MS P ゴシック"/>
            <family val="3"/>
            <charset val="128"/>
          </rPr>
          <t>油種区分を選択</t>
        </r>
      </text>
    </comment>
    <comment ref="R59" authorId="0" shapeId="0">
      <text>
        <r>
          <rPr>
            <sz val="9"/>
            <color indexed="81"/>
            <rFont val="MS P ゴシック"/>
            <family val="3"/>
            <charset val="128"/>
          </rPr>
          <t>円単位で入力</t>
        </r>
      </text>
    </comment>
    <comment ref="B60" authorId="0" shapeId="0">
      <text>
        <r>
          <rPr>
            <sz val="9"/>
            <color indexed="81"/>
            <rFont val="MS P ゴシック"/>
            <family val="3"/>
            <charset val="128"/>
          </rPr>
          <t>施設名を入力</t>
        </r>
      </text>
    </comment>
    <comment ref="C60" authorId="0" shapeId="0">
      <text>
        <r>
          <rPr>
            <sz val="9"/>
            <color indexed="81"/>
            <rFont val="MS P ゴシック"/>
            <family val="3"/>
            <charset val="128"/>
          </rPr>
          <t>費用区分を選択</t>
        </r>
      </text>
    </comment>
    <comment ref="D60" authorId="0" shapeId="0">
      <text>
        <r>
          <rPr>
            <sz val="9"/>
            <color indexed="81"/>
            <rFont val="MS P ゴシック"/>
            <family val="3"/>
            <charset val="128"/>
          </rPr>
          <t>契約区分を選択</t>
        </r>
      </text>
    </comment>
    <comment ref="E60" authorId="0" shapeId="0">
      <text>
        <r>
          <rPr>
            <sz val="9"/>
            <color indexed="81"/>
            <rFont val="MS P ゴシック"/>
            <family val="3"/>
            <charset val="128"/>
          </rPr>
          <t>円単位で入力</t>
        </r>
      </text>
    </comment>
    <comment ref="F60" authorId="0" shapeId="0">
      <text>
        <r>
          <rPr>
            <sz val="9"/>
            <color indexed="81"/>
            <rFont val="MS P ゴシック"/>
            <family val="3"/>
            <charset val="128"/>
          </rPr>
          <t>円単位で入力</t>
        </r>
      </text>
    </comment>
    <comment ref="G60" authorId="0" shapeId="0">
      <text>
        <r>
          <rPr>
            <sz val="9"/>
            <color indexed="81"/>
            <rFont val="MS P ゴシック"/>
            <family val="3"/>
            <charset val="128"/>
          </rPr>
          <t>円単位で入力</t>
        </r>
      </text>
    </comment>
    <comment ref="H60" authorId="0" shapeId="0">
      <text>
        <r>
          <rPr>
            <sz val="9"/>
            <color indexed="81"/>
            <rFont val="MS P ゴシック"/>
            <family val="3"/>
            <charset val="128"/>
          </rPr>
          <t>円単位で入力</t>
        </r>
      </text>
    </comment>
    <comment ref="O60" authorId="0" shapeId="0">
      <text>
        <r>
          <rPr>
            <sz val="9"/>
            <color indexed="81"/>
            <rFont val="MS P ゴシック"/>
            <family val="3"/>
            <charset val="128"/>
          </rPr>
          <t>該当する場合入力（円単位）</t>
        </r>
      </text>
    </comment>
    <comment ref="Q60" authorId="0" shapeId="0">
      <text>
        <r>
          <rPr>
            <sz val="9"/>
            <color indexed="81"/>
            <rFont val="MS P ゴシック"/>
            <family val="3"/>
            <charset val="128"/>
          </rPr>
          <t>油種区分を選択</t>
        </r>
      </text>
    </comment>
    <comment ref="R60" authorId="0" shapeId="0">
      <text>
        <r>
          <rPr>
            <sz val="9"/>
            <color indexed="81"/>
            <rFont val="MS P ゴシック"/>
            <family val="3"/>
            <charset val="128"/>
          </rPr>
          <t>円単位で入力</t>
        </r>
      </text>
    </comment>
    <comment ref="B61" authorId="0" shapeId="0">
      <text>
        <r>
          <rPr>
            <sz val="9"/>
            <color indexed="81"/>
            <rFont val="MS P ゴシック"/>
            <family val="3"/>
            <charset val="128"/>
          </rPr>
          <t>施設名を入力</t>
        </r>
      </text>
    </comment>
    <comment ref="C61" authorId="0" shapeId="0">
      <text>
        <r>
          <rPr>
            <sz val="9"/>
            <color indexed="81"/>
            <rFont val="MS P ゴシック"/>
            <family val="3"/>
            <charset val="128"/>
          </rPr>
          <t>費用区分を選択</t>
        </r>
      </text>
    </comment>
    <comment ref="D61" authorId="0" shapeId="0">
      <text>
        <r>
          <rPr>
            <sz val="9"/>
            <color indexed="81"/>
            <rFont val="MS P ゴシック"/>
            <family val="3"/>
            <charset val="128"/>
          </rPr>
          <t>契約区分を選択</t>
        </r>
      </text>
    </comment>
    <comment ref="E61" authorId="0" shapeId="0">
      <text>
        <r>
          <rPr>
            <sz val="9"/>
            <color indexed="81"/>
            <rFont val="MS P ゴシック"/>
            <family val="3"/>
            <charset val="128"/>
          </rPr>
          <t>円単位で入力</t>
        </r>
      </text>
    </comment>
    <comment ref="F61" authorId="0" shapeId="0">
      <text>
        <r>
          <rPr>
            <sz val="9"/>
            <color indexed="81"/>
            <rFont val="MS P ゴシック"/>
            <family val="3"/>
            <charset val="128"/>
          </rPr>
          <t>円単位で入力</t>
        </r>
      </text>
    </comment>
    <comment ref="G61" authorId="0" shapeId="0">
      <text>
        <r>
          <rPr>
            <sz val="9"/>
            <color indexed="81"/>
            <rFont val="MS P ゴシック"/>
            <family val="3"/>
            <charset val="128"/>
          </rPr>
          <t>円単位で入力</t>
        </r>
      </text>
    </comment>
    <comment ref="H61" authorId="0" shapeId="0">
      <text>
        <r>
          <rPr>
            <sz val="9"/>
            <color indexed="81"/>
            <rFont val="MS P ゴシック"/>
            <family val="3"/>
            <charset val="128"/>
          </rPr>
          <t>円単位で入力</t>
        </r>
      </text>
    </comment>
    <comment ref="O61" authorId="0" shapeId="0">
      <text>
        <r>
          <rPr>
            <sz val="9"/>
            <color indexed="81"/>
            <rFont val="MS P ゴシック"/>
            <family val="3"/>
            <charset val="128"/>
          </rPr>
          <t>該当する場合入力（円単位）</t>
        </r>
      </text>
    </comment>
    <comment ref="Q61" authorId="0" shapeId="0">
      <text>
        <r>
          <rPr>
            <sz val="9"/>
            <color indexed="81"/>
            <rFont val="MS P ゴシック"/>
            <family val="3"/>
            <charset val="128"/>
          </rPr>
          <t>油種区分を選択</t>
        </r>
      </text>
    </comment>
    <comment ref="R61" authorId="0" shapeId="0">
      <text>
        <r>
          <rPr>
            <sz val="9"/>
            <color indexed="81"/>
            <rFont val="MS P ゴシック"/>
            <family val="3"/>
            <charset val="128"/>
          </rPr>
          <t>円単位で入力</t>
        </r>
      </text>
    </comment>
    <comment ref="B62" authorId="0" shapeId="0">
      <text>
        <r>
          <rPr>
            <sz val="9"/>
            <color indexed="81"/>
            <rFont val="MS P ゴシック"/>
            <family val="3"/>
            <charset val="128"/>
          </rPr>
          <t>施設名を入力</t>
        </r>
      </text>
    </comment>
    <comment ref="C62" authorId="0" shapeId="0">
      <text>
        <r>
          <rPr>
            <sz val="9"/>
            <color indexed="81"/>
            <rFont val="MS P ゴシック"/>
            <family val="3"/>
            <charset val="128"/>
          </rPr>
          <t>費用区分を選択</t>
        </r>
      </text>
    </comment>
    <comment ref="D62" authorId="0" shapeId="0">
      <text>
        <r>
          <rPr>
            <sz val="9"/>
            <color indexed="81"/>
            <rFont val="MS P ゴシック"/>
            <family val="3"/>
            <charset val="128"/>
          </rPr>
          <t>契約区分を選択</t>
        </r>
      </text>
    </comment>
    <comment ref="E62" authorId="0" shapeId="0">
      <text>
        <r>
          <rPr>
            <sz val="9"/>
            <color indexed="81"/>
            <rFont val="MS P ゴシック"/>
            <family val="3"/>
            <charset val="128"/>
          </rPr>
          <t>円単位で入力</t>
        </r>
      </text>
    </comment>
    <comment ref="F62" authorId="0" shapeId="0">
      <text>
        <r>
          <rPr>
            <sz val="9"/>
            <color indexed="81"/>
            <rFont val="MS P ゴシック"/>
            <family val="3"/>
            <charset val="128"/>
          </rPr>
          <t>円単位で入力</t>
        </r>
      </text>
    </comment>
    <comment ref="G62" authorId="0" shapeId="0">
      <text>
        <r>
          <rPr>
            <sz val="9"/>
            <color indexed="81"/>
            <rFont val="MS P ゴシック"/>
            <family val="3"/>
            <charset val="128"/>
          </rPr>
          <t>円単位で入力</t>
        </r>
      </text>
    </comment>
    <comment ref="H62" authorId="0" shapeId="0">
      <text>
        <r>
          <rPr>
            <sz val="9"/>
            <color indexed="81"/>
            <rFont val="MS P ゴシック"/>
            <family val="3"/>
            <charset val="128"/>
          </rPr>
          <t>円単位で入力</t>
        </r>
      </text>
    </comment>
    <comment ref="O62" authorId="0" shapeId="0">
      <text>
        <r>
          <rPr>
            <sz val="9"/>
            <color indexed="81"/>
            <rFont val="MS P ゴシック"/>
            <family val="3"/>
            <charset val="128"/>
          </rPr>
          <t>該当する場合入力（円単位）</t>
        </r>
      </text>
    </comment>
    <comment ref="Q62" authorId="0" shapeId="0">
      <text>
        <r>
          <rPr>
            <sz val="9"/>
            <color indexed="81"/>
            <rFont val="MS P ゴシック"/>
            <family val="3"/>
            <charset val="128"/>
          </rPr>
          <t>油種区分を選択</t>
        </r>
      </text>
    </comment>
    <comment ref="R62" authorId="0" shapeId="0">
      <text>
        <r>
          <rPr>
            <sz val="9"/>
            <color indexed="81"/>
            <rFont val="MS P ゴシック"/>
            <family val="3"/>
            <charset val="128"/>
          </rPr>
          <t>円単位で入力</t>
        </r>
      </text>
    </comment>
    <comment ref="B63" authorId="0" shapeId="0">
      <text>
        <r>
          <rPr>
            <sz val="9"/>
            <color indexed="81"/>
            <rFont val="MS P ゴシック"/>
            <family val="3"/>
            <charset val="128"/>
          </rPr>
          <t>施設名を入力</t>
        </r>
      </text>
    </comment>
    <comment ref="C63" authorId="0" shapeId="0">
      <text>
        <r>
          <rPr>
            <sz val="9"/>
            <color indexed="81"/>
            <rFont val="MS P ゴシック"/>
            <family val="3"/>
            <charset val="128"/>
          </rPr>
          <t>費用区分を選択</t>
        </r>
      </text>
    </comment>
    <comment ref="D63" authorId="0" shapeId="0">
      <text>
        <r>
          <rPr>
            <sz val="9"/>
            <color indexed="81"/>
            <rFont val="MS P ゴシック"/>
            <family val="3"/>
            <charset val="128"/>
          </rPr>
          <t>契約区分を選択</t>
        </r>
      </text>
    </comment>
    <comment ref="E63" authorId="0" shapeId="0">
      <text>
        <r>
          <rPr>
            <sz val="9"/>
            <color indexed="81"/>
            <rFont val="MS P ゴシック"/>
            <family val="3"/>
            <charset val="128"/>
          </rPr>
          <t>円単位で入力</t>
        </r>
      </text>
    </comment>
    <comment ref="F63" authorId="0" shapeId="0">
      <text>
        <r>
          <rPr>
            <sz val="9"/>
            <color indexed="81"/>
            <rFont val="MS P ゴシック"/>
            <family val="3"/>
            <charset val="128"/>
          </rPr>
          <t>円単位で入力</t>
        </r>
      </text>
    </comment>
    <comment ref="G63" authorId="0" shapeId="0">
      <text>
        <r>
          <rPr>
            <sz val="9"/>
            <color indexed="81"/>
            <rFont val="MS P ゴシック"/>
            <family val="3"/>
            <charset val="128"/>
          </rPr>
          <t>円単位で入力</t>
        </r>
      </text>
    </comment>
    <comment ref="H63" authorId="0" shapeId="0">
      <text>
        <r>
          <rPr>
            <sz val="9"/>
            <color indexed="81"/>
            <rFont val="MS P ゴシック"/>
            <family val="3"/>
            <charset val="128"/>
          </rPr>
          <t>円単位で入力</t>
        </r>
      </text>
    </comment>
    <comment ref="O63" authorId="0" shapeId="0">
      <text>
        <r>
          <rPr>
            <sz val="9"/>
            <color indexed="81"/>
            <rFont val="MS P ゴシック"/>
            <family val="3"/>
            <charset val="128"/>
          </rPr>
          <t>該当する場合入力（円単位）</t>
        </r>
      </text>
    </comment>
    <comment ref="Q63" authorId="0" shapeId="0">
      <text>
        <r>
          <rPr>
            <sz val="9"/>
            <color indexed="81"/>
            <rFont val="MS P ゴシック"/>
            <family val="3"/>
            <charset val="128"/>
          </rPr>
          <t>油種区分を選択</t>
        </r>
      </text>
    </comment>
    <comment ref="R63" authorId="0" shapeId="0">
      <text>
        <r>
          <rPr>
            <sz val="9"/>
            <color indexed="81"/>
            <rFont val="MS P ゴシック"/>
            <family val="3"/>
            <charset val="128"/>
          </rPr>
          <t>円単位で入力</t>
        </r>
      </text>
    </comment>
    <comment ref="B64" authorId="0" shapeId="0">
      <text>
        <r>
          <rPr>
            <sz val="9"/>
            <color indexed="81"/>
            <rFont val="MS P ゴシック"/>
            <family val="3"/>
            <charset val="128"/>
          </rPr>
          <t>施設名を入力</t>
        </r>
      </text>
    </comment>
    <comment ref="C64" authorId="0" shapeId="0">
      <text>
        <r>
          <rPr>
            <sz val="9"/>
            <color indexed="81"/>
            <rFont val="MS P ゴシック"/>
            <family val="3"/>
            <charset val="128"/>
          </rPr>
          <t>費用区分を選択</t>
        </r>
      </text>
    </comment>
    <comment ref="D64" authorId="0" shapeId="0">
      <text>
        <r>
          <rPr>
            <sz val="9"/>
            <color indexed="81"/>
            <rFont val="MS P ゴシック"/>
            <family val="3"/>
            <charset val="128"/>
          </rPr>
          <t>契約区分を選択</t>
        </r>
      </text>
    </comment>
    <comment ref="E64" authorId="0" shapeId="0">
      <text>
        <r>
          <rPr>
            <sz val="9"/>
            <color indexed="81"/>
            <rFont val="MS P ゴシック"/>
            <family val="3"/>
            <charset val="128"/>
          </rPr>
          <t>円単位で入力</t>
        </r>
      </text>
    </comment>
    <comment ref="F64" authorId="0" shapeId="0">
      <text>
        <r>
          <rPr>
            <sz val="9"/>
            <color indexed="81"/>
            <rFont val="MS P ゴシック"/>
            <family val="3"/>
            <charset val="128"/>
          </rPr>
          <t>円単位で入力</t>
        </r>
      </text>
    </comment>
    <comment ref="G64" authorId="0" shapeId="0">
      <text>
        <r>
          <rPr>
            <sz val="9"/>
            <color indexed="81"/>
            <rFont val="MS P ゴシック"/>
            <family val="3"/>
            <charset val="128"/>
          </rPr>
          <t>円単位で入力</t>
        </r>
      </text>
    </comment>
    <comment ref="H64" authorId="0" shapeId="0">
      <text>
        <r>
          <rPr>
            <sz val="9"/>
            <color indexed="81"/>
            <rFont val="MS P ゴシック"/>
            <family val="3"/>
            <charset val="128"/>
          </rPr>
          <t>円単位で入力</t>
        </r>
      </text>
    </comment>
    <comment ref="O64" authorId="0" shapeId="0">
      <text>
        <r>
          <rPr>
            <sz val="9"/>
            <color indexed="81"/>
            <rFont val="MS P ゴシック"/>
            <family val="3"/>
            <charset val="128"/>
          </rPr>
          <t>該当する場合入力（円単位）</t>
        </r>
      </text>
    </comment>
    <comment ref="Q64" authorId="0" shapeId="0">
      <text>
        <r>
          <rPr>
            <sz val="9"/>
            <color indexed="81"/>
            <rFont val="MS P ゴシック"/>
            <family val="3"/>
            <charset val="128"/>
          </rPr>
          <t>油種区分を選択</t>
        </r>
      </text>
    </comment>
    <comment ref="R64" authorId="0" shapeId="0">
      <text>
        <r>
          <rPr>
            <sz val="9"/>
            <color indexed="81"/>
            <rFont val="MS P ゴシック"/>
            <family val="3"/>
            <charset val="128"/>
          </rPr>
          <t>円単位で入力</t>
        </r>
      </text>
    </comment>
    <comment ref="B65" authorId="0" shapeId="0">
      <text>
        <r>
          <rPr>
            <sz val="9"/>
            <color indexed="81"/>
            <rFont val="MS P ゴシック"/>
            <family val="3"/>
            <charset val="128"/>
          </rPr>
          <t>施設名を入力</t>
        </r>
      </text>
    </comment>
    <comment ref="C65" authorId="0" shapeId="0">
      <text>
        <r>
          <rPr>
            <sz val="9"/>
            <color indexed="81"/>
            <rFont val="MS P ゴシック"/>
            <family val="3"/>
            <charset val="128"/>
          </rPr>
          <t>費用区分を選択</t>
        </r>
      </text>
    </comment>
    <comment ref="D65" authorId="0" shapeId="0">
      <text>
        <r>
          <rPr>
            <sz val="9"/>
            <color indexed="81"/>
            <rFont val="MS P ゴシック"/>
            <family val="3"/>
            <charset val="128"/>
          </rPr>
          <t>契約区分を選択</t>
        </r>
      </text>
    </comment>
    <comment ref="E65" authorId="0" shapeId="0">
      <text>
        <r>
          <rPr>
            <sz val="9"/>
            <color indexed="81"/>
            <rFont val="MS P ゴシック"/>
            <family val="3"/>
            <charset val="128"/>
          </rPr>
          <t>円単位で入力</t>
        </r>
      </text>
    </comment>
    <comment ref="F65" authorId="0" shapeId="0">
      <text>
        <r>
          <rPr>
            <sz val="9"/>
            <color indexed="81"/>
            <rFont val="MS P ゴシック"/>
            <family val="3"/>
            <charset val="128"/>
          </rPr>
          <t>円単位で入力</t>
        </r>
      </text>
    </comment>
    <comment ref="G65" authorId="0" shapeId="0">
      <text>
        <r>
          <rPr>
            <sz val="9"/>
            <color indexed="81"/>
            <rFont val="MS P ゴシック"/>
            <family val="3"/>
            <charset val="128"/>
          </rPr>
          <t>円単位で入力</t>
        </r>
      </text>
    </comment>
    <comment ref="H65" authorId="0" shapeId="0">
      <text>
        <r>
          <rPr>
            <sz val="9"/>
            <color indexed="81"/>
            <rFont val="MS P ゴシック"/>
            <family val="3"/>
            <charset val="128"/>
          </rPr>
          <t>円単位で入力</t>
        </r>
      </text>
    </comment>
    <comment ref="O65" authorId="0" shapeId="0">
      <text>
        <r>
          <rPr>
            <sz val="9"/>
            <color indexed="81"/>
            <rFont val="MS P ゴシック"/>
            <family val="3"/>
            <charset val="128"/>
          </rPr>
          <t>該当する場合入力（円単位）</t>
        </r>
      </text>
    </comment>
    <comment ref="Q65" authorId="0" shapeId="0">
      <text>
        <r>
          <rPr>
            <sz val="9"/>
            <color indexed="81"/>
            <rFont val="MS P ゴシック"/>
            <family val="3"/>
            <charset val="128"/>
          </rPr>
          <t>油種区分を選択</t>
        </r>
      </text>
    </comment>
    <comment ref="R65" authorId="0" shapeId="0">
      <text>
        <r>
          <rPr>
            <sz val="9"/>
            <color indexed="81"/>
            <rFont val="MS P ゴシック"/>
            <family val="3"/>
            <charset val="128"/>
          </rPr>
          <t>円単位で入力</t>
        </r>
      </text>
    </comment>
    <comment ref="B66" authorId="0" shapeId="0">
      <text>
        <r>
          <rPr>
            <sz val="9"/>
            <color indexed="81"/>
            <rFont val="MS P ゴシック"/>
            <family val="3"/>
            <charset val="128"/>
          </rPr>
          <t>施設名を入力</t>
        </r>
      </text>
    </comment>
    <comment ref="C66" authorId="0" shapeId="0">
      <text>
        <r>
          <rPr>
            <sz val="9"/>
            <color indexed="81"/>
            <rFont val="MS P ゴシック"/>
            <family val="3"/>
            <charset val="128"/>
          </rPr>
          <t>費用区分を選択</t>
        </r>
      </text>
    </comment>
    <comment ref="D66" authorId="0" shapeId="0">
      <text>
        <r>
          <rPr>
            <sz val="9"/>
            <color indexed="81"/>
            <rFont val="MS P ゴシック"/>
            <family val="3"/>
            <charset val="128"/>
          </rPr>
          <t>契約区分を選択</t>
        </r>
      </text>
    </comment>
    <comment ref="E66" authorId="0" shapeId="0">
      <text>
        <r>
          <rPr>
            <sz val="9"/>
            <color indexed="81"/>
            <rFont val="MS P ゴシック"/>
            <family val="3"/>
            <charset val="128"/>
          </rPr>
          <t>円単位で入力</t>
        </r>
      </text>
    </comment>
    <comment ref="F66" authorId="0" shapeId="0">
      <text>
        <r>
          <rPr>
            <sz val="9"/>
            <color indexed="81"/>
            <rFont val="MS P ゴシック"/>
            <family val="3"/>
            <charset val="128"/>
          </rPr>
          <t>円単位で入力</t>
        </r>
      </text>
    </comment>
    <comment ref="G66" authorId="0" shapeId="0">
      <text>
        <r>
          <rPr>
            <sz val="9"/>
            <color indexed="81"/>
            <rFont val="MS P ゴシック"/>
            <family val="3"/>
            <charset val="128"/>
          </rPr>
          <t>円単位で入力</t>
        </r>
      </text>
    </comment>
    <comment ref="H66" authorId="0" shapeId="0">
      <text>
        <r>
          <rPr>
            <sz val="9"/>
            <color indexed="81"/>
            <rFont val="MS P ゴシック"/>
            <family val="3"/>
            <charset val="128"/>
          </rPr>
          <t>円単位で入力</t>
        </r>
      </text>
    </comment>
    <comment ref="O66" authorId="0" shapeId="0">
      <text>
        <r>
          <rPr>
            <sz val="9"/>
            <color indexed="81"/>
            <rFont val="MS P ゴシック"/>
            <family val="3"/>
            <charset val="128"/>
          </rPr>
          <t>該当する場合入力（円単位）</t>
        </r>
      </text>
    </comment>
    <comment ref="Q66" authorId="0" shapeId="0">
      <text>
        <r>
          <rPr>
            <sz val="9"/>
            <color indexed="81"/>
            <rFont val="MS P ゴシック"/>
            <family val="3"/>
            <charset val="128"/>
          </rPr>
          <t>油種区分を選択</t>
        </r>
      </text>
    </comment>
    <comment ref="R66" authorId="0" shapeId="0">
      <text>
        <r>
          <rPr>
            <sz val="9"/>
            <color indexed="81"/>
            <rFont val="MS P ゴシック"/>
            <family val="3"/>
            <charset val="128"/>
          </rPr>
          <t>円単位で入力</t>
        </r>
      </text>
    </comment>
    <comment ref="B67" authorId="0" shapeId="0">
      <text>
        <r>
          <rPr>
            <sz val="9"/>
            <color indexed="81"/>
            <rFont val="MS P ゴシック"/>
            <family val="3"/>
            <charset val="128"/>
          </rPr>
          <t>施設名を入力</t>
        </r>
      </text>
    </comment>
    <comment ref="C67" authorId="0" shapeId="0">
      <text>
        <r>
          <rPr>
            <sz val="9"/>
            <color indexed="81"/>
            <rFont val="MS P ゴシック"/>
            <family val="3"/>
            <charset val="128"/>
          </rPr>
          <t>費用区分を選択</t>
        </r>
      </text>
    </comment>
    <comment ref="D67" authorId="0" shapeId="0">
      <text>
        <r>
          <rPr>
            <sz val="9"/>
            <color indexed="81"/>
            <rFont val="MS P ゴシック"/>
            <family val="3"/>
            <charset val="128"/>
          </rPr>
          <t>契約区分を選択</t>
        </r>
      </text>
    </comment>
    <comment ref="E67" authorId="0" shapeId="0">
      <text>
        <r>
          <rPr>
            <sz val="9"/>
            <color indexed="81"/>
            <rFont val="MS P ゴシック"/>
            <family val="3"/>
            <charset val="128"/>
          </rPr>
          <t>円単位で入力</t>
        </r>
      </text>
    </comment>
    <comment ref="F67" authorId="0" shapeId="0">
      <text>
        <r>
          <rPr>
            <sz val="9"/>
            <color indexed="81"/>
            <rFont val="MS P ゴシック"/>
            <family val="3"/>
            <charset val="128"/>
          </rPr>
          <t>円単位で入力</t>
        </r>
      </text>
    </comment>
    <comment ref="G67" authorId="0" shapeId="0">
      <text>
        <r>
          <rPr>
            <sz val="9"/>
            <color indexed="81"/>
            <rFont val="MS P ゴシック"/>
            <family val="3"/>
            <charset val="128"/>
          </rPr>
          <t>円単位で入力</t>
        </r>
      </text>
    </comment>
    <comment ref="H67" authorId="0" shapeId="0">
      <text>
        <r>
          <rPr>
            <sz val="9"/>
            <color indexed="81"/>
            <rFont val="MS P ゴシック"/>
            <family val="3"/>
            <charset val="128"/>
          </rPr>
          <t>円単位で入力</t>
        </r>
      </text>
    </comment>
    <comment ref="O67" authorId="0" shapeId="0">
      <text>
        <r>
          <rPr>
            <sz val="9"/>
            <color indexed="81"/>
            <rFont val="MS P ゴシック"/>
            <family val="3"/>
            <charset val="128"/>
          </rPr>
          <t>該当する場合入力（円単位）</t>
        </r>
      </text>
    </comment>
    <comment ref="Q67" authorId="0" shapeId="0">
      <text>
        <r>
          <rPr>
            <sz val="9"/>
            <color indexed="81"/>
            <rFont val="MS P ゴシック"/>
            <family val="3"/>
            <charset val="128"/>
          </rPr>
          <t>油種区分を選択</t>
        </r>
      </text>
    </comment>
    <comment ref="R67" authorId="0" shapeId="0">
      <text>
        <r>
          <rPr>
            <sz val="9"/>
            <color indexed="81"/>
            <rFont val="MS P ゴシック"/>
            <family val="3"/>
            <charset val="128"/>
          </rPr>
          <t>円単位で入力</t>
        </r>
      </text>
    </comment>
    <comment ref="B68" authorId="0" shapeId="0">
      <text>
        <r>
          <rPr>
            <sz val="9"/>
            <color indexed="81"/>
            <rFont val="MS P ゴシック"/>
            <family val="3"/>
            <charset val="128"/>
          </rPr>
          <t>施設名を入力</t>
        </r>
      </text>
    </comment>
    <comment ref="C68" authorId="0" shapeId="0">
      <text>
        <r>
          <rPr>
            <sz val="9"/>
            <color indexed="81"/>
            <rFont val="MS P ゴシック"/>
            <family val="3"/>
            <charset val="128"/>
          </rPr>
          <t>費用区分を選択</t>
        </r>
      </text>
    </comment>
    <comment ref="D68" authorId="0" shapeId="0">
      <text>
        <r>
          <rPr>
            <sz val="9"/>
            <color indexed="81"/>
            <rFont val="MS P ゴシック"/>
            <family val="3"/>
            <charset val="128"/>
          </rPr>
          <t>契約区分を選択</t>
        </r>
      </text>
    </comment>
    <comment ref="E68" authorId="0" shapeId="0">
      <text>
        <r>
          <rPr>
            <sz val="9"/>
            <color indexed="81"/>
            <rFont val="MS P ゴシック"/>
            <family val="3"/>
            <charset val="128"/>
          </rPr>
          <t>円単位で入力</t>
        </r>
      </text>
    </comment>
    <comment ref="F68" authorId="0" shapeId="0">
      <text>
        <r>
          <rPr>
            <sz val="9"/>
            <color indexed="81"/>
            <rFont val="MS P ゴシック"/>
            <family val="3"/>
            <charset val="128"/>
          </rPr>
          <t>円単位で入力</t>
        </r>
      </text>
    </comment>
    <comment ref="G68" authorId="0" shapeId="0">
      <text>
        <r>
          <rPr>
            <sz val="9"/>
            <color indexed="81"/>
            <rFont val="MS P ゴシック"/>
            <family val="3"/>
            <charset val="128"/>
          </rPr>
          <t>円単位で入力</t>
        </r>
      </text>
    </comment>
    <comment ref="H68" authorId="0" shapeId="0">
      <text>
        <r>
          <rPr>
            <sz val="9"/>
            <color indexed="81"/>
            <rFont val="MS P ゴシック"/>
            <family val="3"/>
            <charset val="128"/>
          </rPr>
          <t>円単位で入力</t>
        </r>
      </text>
    </comment>
    <comment ref="O68" authorId="0" shapeId="0">
      <text>
        <r>
          <rPr>
            <sz val="9"/>
            <color indexed="81"/>
            <rFont val="MS P ゴシック"/>
            <family val="3"/>
            <charset val="128"/>
          </rPr>
          <t>該当する場合入力（円単位）</t>
        </r>
      </text>
    </comment>
    <comment ref="Q68" authorId="0" shapeId="0">
      <text>
        <r>
          <rPr>
            <sz val="9"/>
            <color indexed="81"/>
            <rFont val="MS P ゴシック"/>
            <family val="3"/>
            <charset val="128"/>
          </rPr>
          <t>油種区分を選択</t>
        </r>
      </text>
    </comment>
    <comment ref="R68" authorId="0" shapeId="0">
      <text>
        <r>
          <rPr>
            <sz val="9"/>
            <color indexed="81"/>
            <rFont val="MS P ゴシック"/>
            <family val="3"/>
            <charset val="128"/>
          </rPr>
          <t>円単位で入力</t>
        </r>
      </text>
    </comment>
    <comment ref="B69" authorId="0" shapeId="0">
      <text>
        <r>
          <rPr>
            <sz val="9"/>
            <color indexed="81"/>
            <rFont val="MS P ゴシック"/>
            <family val="3"/>
            <charset val="128"/>
          </rPr>
          <t>施設名を入力</t>
        </r>
      </text>
    </comment>
    <comment ref="C69" authorId="0" shapeId="0">
      <text>
        <r>
          <rPr>
            <sz val="9"/>
            <color indexed="81"/>
            <rFont val="MS P ゴシック"/>
            <family val="3"/>
            <charset val="128"/>
          </rPr>
          <t>費用区分を選択</t>
        </r>
      </text>
    </comment>
    <comment ref="D69" authorId="0" shapeId="0">
      <text>
        <r>
          <rPr>
            <sz val="9"/>
            <color indexed="81"/>
            <rFont val="MS P ゴシック"/>
            <family val="3"/>
            <charset val="128"/>
          </rPr>
          <t>契約区分を選択</t>
        </r>
      </text>
    </comment>
    <comment ref="E69" authorId="0" shapeId="0">
      <text>
        <r>
          <rPr>
            <sz val="9"/>
            <color indexed="81"/>
            <rFont val="MS P ゴシック"/>
            <family val="3"/>
            <charset val="128"/>
          </rPr>
          <t>円単位で入力</t>
        </r>
      </text>
    </comment>
    <comment ref="F69" authorId="0" shapeId="0">
      <text>
        <r>
          <rPr>
            <sz val="9"/>
            <color indexed="81"/>
            <rFont val="MS P ゴシック"/>
            <family val="3"/>
            <charset val="128"/>
          </rPr>
          <t>円単位で入力</t>
        </r>
      </text>
    </comment>
    <comment ref="G69" authorId="0" shapeId="0">
      <text>
        <r>
          <rPr>
            <sz val="9"/>
            <color indexed="81"/>
            <rFont val="MS P ゴシック"/>
            <family val="3"/>
            <charset val="128"/>
          </rPr>
          <t>円単位で入力</t>
        </r>
      </text>
    </comment>
    <comment ref="H69" authorId="0" shapeId="0">
      <text>
        <r>
          <rPr>
            <sz val="9"/>
            <color indexed="81"/>
            <rFont val="MS P ゴシック"/>
            <family val="3"/>
            <charset val="128"/>
          </rPr>
          <t>円単位で入力</t>
        </r>
      </text>
    </comment>
    <comment ref="O69" authorId="0" shapeId="0">
      <text>
        <r>
          <rPr>
            <sz val="9"/>
            <color indexed="81"/>
            <rFont val="MS P ゴシック"/>
            <family val="3"/>
            <charset val="128"/>
          </rPr>
          <t>該当する場合入力（円単位）</t>
        </r>
      </text>
    </comment>
    <comment ref="Q69" authorId="0" shapeId="0">
      <text>
        <r>
          <rPr>
            <sz val="9"/>
            <color indexed="81"/>
            <rFont val="MS P ゴシック"/>
            <family val="3"/>
            <charset val="128"/>
          </rPr>
          <t>油種区分を選択</t>
        </r>
      </text>
    </comment>
    <comment ref="R69" authorId="0" shapeId="0">
      <text>
        <r>
          <rPr>
            <sz val="9"/>
            <color indexed="81"/>
            <rFont val="MS P ゴシック"/>
            <family val="3"/>
            <charset val="128"/>
          </rPr>
          <t>円単位で入力</t>
        </r>
      </text>
    </comment>
    <comment ref="B70" authorId="0" shapeId="0">
      <text>
        <r>
          <rPr>
            <sz val="9"/>
            <color indexed="81"/>
            <rFont val="MS P ゴシック"/>
            <family val="3"/>
            <charset val="128"/>
          </rPr>
          <t>施設名を入力</t>
        </r>
      </text>
    </comment>
    <comment ref="C70" authorId="0" shapeId="0">
      <text>
        <r>
          <rPr>
            <sz val="9"/>
            <color indexed="81"/>
            <rFont val="MS P ゴシック"/>
            <family val="3"/>
            <charset val="128"/>
          </rPr>
          <t>費用区分を選択</t>
        </r>
      </text>
    </comment>
    <comment ref="D70" authorId="0" shapeId="0">
      <text>
        <r>
          <rPr>
            <sz val="9"/>
            <color indexed="81"/>
            <rFont val="MS P ゴシック"/>
            <family val="3"/>
            <charset val="128"/>
          </rPr>
          <t>契約区分を選択</t>
        </r>
      </text>
    </comment>
    <comment ref="E70" authorId="0" shapeId="0">
      <text>
        <r>
          <rPr>
            <sz val="9"/>
            <color indexed="81"/>
            <rFont val="MS P ゴシック"/>
            <family val="3"/>
            <charset val="128"/>
          </rPr>
          <t>円単位で入力</t>
        </r>
      </text>
    </comment>
    <comment ref="F70" authorId="0" shapeId="0">
      <text>
        <r>
          <rPr>
            <sz val="9"/>
            <color indexed="81"/>
            <rFont val="MS P ゴシック"/>
            <family val="3"/>
            <charset val="128"/>
          </rPr>
          <t>円単位で入力</t>
        </r>
      </text>
    </comment>
    <comment ref="G70" authorId="0" shapeId="0">
      <text>
        <r>
          <rPr>
            <sz val="9"/>
            <color indexed="81"/>
            <rFont val="MS P ゴシック"/>
            <family val="3"/>
            <charset val="128"/>
          </rPr>
          <t>円単位で入力</t>
        </r>
      </text>
    </comment>
    <comment ref="H70" authorId="0" shapeId="0">
      <text>
        <r>
          <rPr>
            <sz val="9"/>
            <color indexed="81"/>
            <rFont val="MS P ゴシック"/>
            <family val="3"/>
            <charset val="128"/>
          </rPr>
          <t>円単位で入力</t>
        </r>
      </text>
    </comment>
    <comment ref="O70" authorId="0" shapeId="0">
      <text>
        <r>
          <rPr>
            <sz val="9"/>
            <color indexed="81"/>
            <rFont val="MS P ゴシック"/>
            <family val="3"/>
            <charset val="128"/>
          </rPr>
          <t>該当する場合入力（円単位）</t>
        </r>
      </text>
    </comment>
    <comment ref="Q70" authorId="0" shapeId="0">
      <text>
        <r>
          <rPr>
            <sz val="9"/>
            <color indexed="81"/>
            <rFont val="MS P ゴシック"/>
            <family val="3"/>
            <charset val="128"/>
          </rPr>
          <t>油種区分を選択</t>
        </r>
      </text>
    </comment>
    <comment ref="R70" authorId="0" shapeId="0">
      <text>
        <r>
          <rPr>
            <sz val="9"/>
            <color indexed="81"/>
            <rFont val="MS P ゴシック"/>
            <family val="3"/>
            <charset val="128"/>
          </rPr>
          <t>円単位で入力</t>
        </r>
      </text>
    </comment>
    <comment ref="B71" authorId="0" shapeId="0">
      <text>
        <r>
          <rPr>
            <sz val="9"/>
            <color indexed="81"/>
            <rFont val="MS P ゴシック"/>
            <family val="3"/>
            <charset val="128"/>
          </rPr>
          <t>施設名を入力</t>
        </r>
      </text>
    </comment>
    <comment ref="C71" authorId="0" shapeId="0">
      <text>
        <r>
          <rPr>
            <sz val="9"/>
            <color indexed="81"/>
            <rFont val="MS P ゴシック"/>
            <family val="3"/>
            <charset val="128"/>
          </rPr>
          <t>費用区分を選択</t>
        </r>
      </text>
    </comment>
    <comment ref="D71" authorId="0" shapeId="0">
      <text>
        <r>
          <rPr>
            <sz val="9"/>
            <color indexed="81"/>
            <rFont val="MS P ゴシック"/>
            <family val="3"/>
            <charset val="128"/>
          </rPr>
          <t>契約区分を選択</t>
        </r>
      </text>
    </comment>
    <comment ref="E71" authorId="0" shapeId="0">
      <text>
        <r>
          <rPr>
            <sz val="9"/>
            <color indexed="81"/>
            <rFont val="MS P ゴシック"/>
            <family val="3"/>
            <charset val="128"/>
          </rPr>
          <t>円単位で入力</t>
        </r>
      </text>
    </comment>
    <comment ref="F71" authorId="0" shapeId="0">
      <text>
        <r>
          <rPr>
            <sz val="9"/>
            <color indexed="81"/>
            <rFont val="MS P ゴシック"/>
            <family val="3"/>
            <charset val="128"/>
          </rPr>
          <t>円単位で入力</t>
        </r>
      </text>
    </comment>
    <comment ref="G71" authorId="0" shapeId="0">
      <text>
        <r>
          <rPr>
            <sz val="9"/>
            <color indexed="81"/>
            <rFont val="MS P ゴシック"/>
            <family val="3"/>
            <charset val="128"/>
          </rPr>
          <t>円単位で入力</t>
        </r>
      </text>
    </comment>
    <comment ref="H71" authorId="0" shapeId="0">
      <text>
        <r>
          <rPr>
            <sz val="9"/>
            <color indexed="81"/>
            <rFont val="MS P ゴシック"/>
            <family val="3"/>
            <charset val="128"/>
          </rPr>
          <t>円単位で入力</t>
        </r>
      </text>
    </comment>
    <comment ref="O71" authorId="0" shapeId="0">
      <text>
        <r>
          <rPr>
            <sz val="9"/>
            <color indexed="81"/>
            <rFont val="MS P ゴシック"/>
            <family val="3"/>
            <charset val="128"/>
          </rPr>
          <t>該当する場合入力（円単位）</t>
        </r>
      </text>
    </comment>
    <comment ref="Q71" authorId="0" shapeId="0">
      <text>
        <r>
          <rPr>
            <sz val="9"/>
            <color indexed="81"/>
            <rFont val="MS P ゴシック"/>
            <family val="3"/>
            <charset val="128"/>
          </rPr>
          <t>油種区分を選択</t>
        </r>
      </text>
    </comment>
    <comment ref="R71" authorId="0" shapeId="0">
      <text>
        <r>
          <rPr>
            <sz val="9"/>
            <color indexed="81"/>
            <rFont val="MS P ゴシック"/>
            <family val="3"/>
            <charset val="128"/>
          </rPr>
          <t>円単位で入力</t>
        </r>
      </text>
    </comment>
    <comment ref="B72" authorId="0" shapeId="0">
      <text>
        <r>
          <rPr>
            <sz val="9"/>
            <color indexed="81"/>
            <rFont val="MS P ゴシック"/>
            <family val="3"/>
            <charset val="128"/>
          </rPr>
          <t>施設名を入力</t>
        </r>
      </text>
    </comment>
    <comment ref="C72" authorId="0" shapeId="0">
      <text>
        <r>
          <rPr>
            <sz val="9"/>
            <color indexed="81"/>
            <rFont val="MS P ゴシック"/>
            <family val="3"/>
            <charset val="128"/>
          </rPr>
          <t>費用区分を選択</t>
        </r>
      </text>
    </comment>
    <comment ref="D72" authorId="0" shapeId="0">
      <text>
        <r>
          <rPr>
            <sz val="9"/>
            <color indexed="81"/>
            <rFont val="MS P ゴシック"/>
            <family val="3"/>
            <charset val="128"/>
          </rPr>
          <t>契約区分を選択</t>
        </r>
      </text>
    </comment>
    <comment ref="E72" authorId="0" shapeId="0">
      <text>
        <r>
          <rPr>
            <sz val="9"/>
            <color indexed="81"/>
            <rFont val="MS P ゴシック"/>
            <family val="3"/>
            <charset val="128"/>
          </rPr>
          <t>円単位で入力</t>
        </r>
      </text>
    </comment>
    <comment ref="F72" authorId="0" shapeId="0">
      <text>
        <r>
          <rPr>
            <sz val="9"/>
            <color indexed="81"/>
            <rFont val="MS P ゴシック"/>
            <family val="3"/>
            <charset val="128"/>
          </rPr>
          <t>円単位で入力</t>
        </r>
      </text>
    </comment>
    <comment ref="G72" authorId="0" shapeId="0">
      <text>
        <r>
          <rPr>
            <sz val="9"/>
            <color indexed="81"/>
            <rFont val="MS P ゴシック"/>
            <family val="3"/>
            <charset val="128"/>
          </rPr>
          <t>円単位で入力</t>
        </r>
      </text>
    </comment>
    <comment ref="H72" authorId="0" shapeId="0">
      <text>
        <r>
          <rPr>
            <sz val="9"/>
            <color indexed="81"/>
            <rFont val="MS P ゴシック"/>
            <family val="3"/>
            <charset val="128"/>
          </rPr>
          <t>円単位で入力</t>
        </r>
      </text>
    </comment>
    <comment ref="O72" authorId="0" shapeId="0">
      <text>
        <r>
          <rPr>
            <sz val="9"/>
            <color indexed="81"/>
            <rFont val="MS P ゴシック"/>
            <family val="3"/>
            <charset val="128"/>
          </rPr>
          <t>該当する場合入力（円単位）</t>
        </r>
      </text>
    </comment>
    <comment ref="Q72" authorId="0" shapeId="0">
      <text>
        <r>
          <rPr>
            <sz val="9"/>
            <color indexed="81"/>
            <rFont val="MS P ゴシック"/>
            <family val="3"/>
            <charset val="128"/>
          </rPr>
          <t>油種区分を選択</t>
        </r>
      </text>
    </comment>
    <comment ref="R72" authorId="0" shapeId="0">
      <text>
        <r>
          <rPr>
            <sz val="9"/>
            <color indexed="81"/>
            <rFont val="MS P ゴシック"/>
            <family val="3"/>
            <charset val="128"/>
          </rPr>
          <t>円単位で入力</t>
        </r>
      </text>
    </comment>
    <comment ref="B73" authorId="0" shapeId="0">
      <text>
        <r>
          <rPr>
            <sz val="9"/>
            <color indexed="81"/>
            <rFont val="MS P ゴシック"/>
            <family val="3"/>
            <charset val="128"/>
          </rPr>
          <t>施設名を入力</t>
        </r>
      </text>
    </comment>
    <comment ref="C73" authorId="0" shapeId="0">
      <text>
        <r>
          <rPr>
            <sz val="9"/>
            <color indexed="81"/>
            <rFont val="MS P ゴシック"/>
            <family val="3"/>
            <charset val="128"/>
          </rPr>
          <t>費用区分を選択</t>
        </r>
      </text>
    </comment>
    <comment ref="D73" authorId="0" shapeId="0">
      <text>
        <r>
          <rPr>
            <sz val="9"/>
            <color indexed="81"/>
            <rFont val="MS P ゴシック"/>
            <family val="3"/>
            <charset val="128"/>
          </rPr>
          <t>契約区分を選択</t>
        </r>
      </text>
    </comment>
    <comment ref="E73" authorId="0" shapeId="0">
      <text>
        <r>
          <rPr>
            <sz val="9"/>
            <color indexed="81"/>
            <rFont val="MS P ゴシック"/>
            <family val="3"/>
            <charset val="128"/>
          </rPr>
          <t>円単位で入力</t>
        </r>
      </text>
    </comment>
    <comment ref="F73" authorId="0" shapeId="0">
      <text>
        <r>
          <rPr>
            <sz val="9"/>
            <color indexed="81"/>
            <rFont val="MS P ゴシック"/>
            <family val="3"/>
            <charset val="128"/>
          </rPr>
          <t>円単位で入力</t>
        </r>
      </text>
    </comment>
    <comment ref="G73" authorId="0" shapeId="0">
      <text>
        <r>
          <rPr>
            <sz val="9"/>
            <color indexed="81"/>
            <rFont val="MS P ゴシック"/>
            <family val="3"/>
            <charset val="128"/>
          </rPr>
          <t>円単位で入力</t>
        </r>
      </text>
    </comment>
    <comment ref="H73" authorId="0" shapeId="0">
      <text>
        <r>
          <rPr>
            <sz val="9"/>
            <color indexed="81"/>
            <rFont val="MS P ゴシック"/>
            <family val="3"/>
            <charset val="128"/>
          </rPr>
          <t>円単位で入力</t>
        </r>
      </text>
    </comment>
    <comment ref="O73" authorId="0" shapeId="0">
      <text>
        <r>
          <rPr>
            <sz val="9"/>
            <color indexed="81"/>
            <rFont val="MS P ゴシック"/>
            <family val="3"/>
            <charset val="128"/>
          </rPr>
          <t>該当する場合入力（円単位）</t>
        </r>
      </text>
    </comment>
    <comment ref="Q73" authorId="0" shapeId="0">
      <text>
        <r>
          <rPr>
            <sz val="9"/>
            <color indexed="81"/>
            <rFont val="MS P ゴシック"/>
            <family val="3"/>
            <charset val="128"/>
          </rPr>
          <t>油種区分を選択</t>
        </r>
      </text>
    </comment>
    <comment ref="R73" authorId="0" shapeId="0">
      <text>
        <r>
          <rPr>
            <sz val="9"/>
            <color indexed="81"/>
            <rFont val="MS P ゴシック"/>
            <family val="3"/>
            <charset val="128"/>
          </rPr>
          <t>円単位で入力</t>
        </r>
      </text>
    </comment>
    <comment ref="B74" authorId="0" shapeId="0">
      <text>
        <r>
          <rPr>
            <sz val="9"/>
            <color indexed="81"/>
            <rFont val="MS P ゴシック"/>
            <family val="3"/>
            <charset val="128"/>
          </rPr>
          <t>施設名を入力</t>
        </r>
      </text>
    </comment>
    <comment ref="C74" authorId="0" shapeId="0">
      <text>
        <r>
          <rPr>
            <sz val="9"/>
            <color indexed="81"/>
            <rFont val="MS P ゴシック"/>
            <family val="3"/>
            <charset val="128"/>
          </rPr>
          <t>費用区分を選択</t>
        </r>
      </text>
    </comment>
    <comment ref="D74" authorId="0" shapeId="0">
      <text>
        <r>
          <rPr>
            <sz val="9"/>
            <color indexed="81"/>
            <rFont val="MS P ゴシック"/>
            <family val="3"/>
            <charset val="128"/>
          </rPr>
          <t>契約区分を選択</t>
        </r>
      </text>
    </comment>
    <comment ref="E74" authorId="0" shapeId="0">
      <text>
        <r>
          <rPr>
            <sz val="9"/>
            <color indexed="81"/>
            <rFont val="MS P ゴシック"/>
            <family val="3"/>
            <charset val="128"/>
          </rPr>
          <t>円単位で入力</t>
        </r>
      </text>
    </comment>
    <comment ref="F74" authorId="0" shapeId="0">
      <text>
        <r>
          <rPr>
            <sz val="9"/>
            <color indexed="81"/>
            <rFont val="MS P ゴシック"/>
            <family val="3"/>
            <charset val="128"/>
          </rPr>
          <t>円単位で入力</t>
        </r>
      </text>
    </comment>
    <comment ref="G74" authorId="0" shapeId="0">
      <text>
        <r>
          <rPr>
            <sz val="9"/>
            <color indexed="81"/>
            <rFont val="MS P ゴシック"/>
            <family val="3"/>
            <charset val="128"/>
          </rPr>
          <t>円単位で入力</t>
        </r>
      </text>
    </comment>
    <comment ref="H74" authorId="0" shapeId="0">
      <text>
        <r>
          <rPr>
            <sz val="9"/>
            <color indexed="81"/>
            <rFont val="MS P ゴシック"/>
            <family val="3"/>
            <charset val="128"/>
          </rPr>
          <t>円単位で入力</t>
        </r>
      </text>
    </comment>
    <comment ref="O74" authorId="0" shapeId="0">
      <text>
        <r>
          <rPr>
            <sz val="9"/>
            <color indexed="81"/>
            <rFont val="MS P ゴシック"/>
            <family val="3"/>
            <charset val="128"/>
          </rPr>
          <t>該当する場合入力（円単位）</t>
        </r>
      </text>
    </comment>
    <comment ref="Q74" authorId="0" shapeId="0">
      <text>
        <r>
          <rPr>
            <sz val="9"/>
            <color indexed="81"/>
            <rFont val="MS P ゴシック"/>
            <family val="3"/>
            <charset val="128"/>
          </rPr>
          <t>油種区分を選択</t>
        </r>
      </text>
    </comment>
    <comment ref="R74" authorId="0" shapeId="0">
      <text>
        <r>
          <rPr>
            <sz val="9"/>
            <color indexed="81"/>
            <rFont val="MS P ゴシック"/>
            <family val="3"/>
            <charset val="128"/>
          </rPr>
          <t>円単位で入力</t>
        </r>
      </text>
    </comment>
    <comment ref="B75" authorId="0" shapeId="0">
      <text>
        <r>
          <rPr>
            <sz val="9"/>
            <color indexed="81"/>
            <rFont val="MS P ゴシック"/>
            <family val="3"/>
            <charset val="128"/>
          </rPr>
          <t>施設名を入力</t>
        </r>
      </text>
    </comment>
    <comment ref="C75" authorId="0" shapeId="0">
      <text>
        <r>
          <rPr>
            <sz val="9"/>
            <color indexed="81"/>
            <rFont val="MS P ゴシック"/>
            <family val="3"/>
            <charset val="128"/>
          </rPr>
          <t>費用区分を選択</t>
        </r>
      </text>
    </comment>
    <comment ref="D75" authorId="0" shapeId="0">
      <text>
        <r>
          <rPr>
            <sz val="9"/>
            <color indexed="81"/>
            <rFont val="MS P ゴシック"/>
            <family val="3"/>
            <charset val="128"/>
          </rPr>
          <t>契約区分を選択</t>
        </r>
      </text>
    </comment>
    <comment ref="E75" authorId="0" shapeId="0">
      <text>
        <r>
          <rPr>
            <sz val="9"/>
            <color indexed="81"/>
            <rFont val="MS P ゴシック"/>
            <family val="3"/>
            <charset val="128"/>
          </rPr>
          <t>円単位で入力</t>
        </r>
      </text>
    </comment>
    <comment ref="F75" authorId="0" shapeId="0">
      <text>
        <r>
          <rPr>
            <sz val="9"/>
            <color indexed="81"/>
            <rFont val="MS P ゴシック"/>
            <family val="3"/>
            <charset val="128"/>
          </rPr>
          <t>円単位で入力</t>
        </r>
      </text>
    </comment>
    <comment ref="G75" authorId="0" shapeId="0">
      <text>
        <r>
          <rPr>
            <sz val="9"/>
            <color indexed="81"/>
            <rFont val="MS P ゴシック"/>
            <family val="3"/>
            <charset val="128"/>
          </rPr>
          <t>円単位で入力</t>
        </r>
      </text>
    </comment>
    <comment ref="H75" authorId="0" shapeId="0">
      <text>
        <r>
          <rPr>
            <sz val="9"/>
            <color indexed="81"/>
            <rFont val="MS P ゴシック"/>
            <family val="3"/>
            <charset val="128"/>
          </rPr>
          <t>円単位で入力</t>
        </r>
      </text>
    </comment>
    <comment ref="O75" authorId="0" shapeId="0">
      <text>
        <r>
          <rPr>
            <sz val="9"/>
            <color indexed="81"/>
            <rFont val="MS P ゴシック"/>
            <family val="3"/>
            <charset val="128"/>
          </rPr>
          <t>該当する場合入力（円単位）</t>
        </r>
      </text>
    </comment>
    <comment ref="Q75" authorId="0" shapeId="0">
      <text>
        <r>
          <rPr>
            <sz val="9"/>
            <color indexed="81"/>
            <rFont val="MS P ゴシック"/>
            <family val="3"/>
            <charset val="128"/>
          </rPr>
          <t>油種区分を選択</t>
        </r>
      </text>
    </comment>
    <comment ref="R75" authorId="0" shapeId="0">
      <text>
        <r>
          <rPr>
            <sz val="9"/>
            <color indexed="81"/>
            <rFont val="MS P ゴシック"/>
            <family val="3"/>
            <charset val="128"/>
          </rPr>
          <t>円単位で入力</t>
        </r>
      </text>
    </comment>
    <comment ref="B76" authorId="0" shapeId="0">
      <text>
        <r>
          <rPr>
            <sz val="9"/>
            <color indexed="81"/>
            <rFont val="MS P ゴシック"/>
            <family val="3"/>
            <charset val="128"/>
          </rPr>
          <t>施設名を入力</t>
        </r>
      </text>
    </comment>
    <comment ref="C76" authorId="0" shapeId="0">
      <text>
        <r>
          <rPr>
            <sz val="9"/>
            <color indexed="81"/>
            <rFont val="MS P ゴシック"/>
            <family val="3"/>
            <charset val="128"/>
          </rPr>
          <t>費用区分を選択</t>
        </r>
      </text>
    </comment>
    <comment ref="D76" authorId="0" shapeId="0">
      <text>
        <r>
          <rPr>
            <sz val="9"/>
            <color indexed="81"/>
            <rFont val="MS P ゴシック"/>
            <family val="3"/>
            <charset val="128"/>
          </rPr>
          <t>契約区分を選択</t>
        </r>
      </text>
    </comment>
    <comment ref="E76" authorId="0" shapeId="0">
      <text>
        <r>
          <rPr>
            <sz val="9"/>
            <color indexed="81"/>
            <rFont val="MS P ゴシック"/>
            <family val="3"/>
            <charset val="128"/>
          </rPr>
          <t>円単位で入力</t>
        </r>
      </text>
    </comment>
    <comment ref="F76" authorId="0" shapeId="0">
      <text>
        <r>
          <rPr>
            <sz val="9"/>
            <color indexed="81"/>
            <rFont val="MS P ゴシック"/>
            <family val="3"/>
            <charset val="128"/>
          </rPr>
          <t>円単位で入力</t>
        </r>
      </text>
    </comment>
    <comment ref="G76" authorId="0" shapeId="0">
      <text>
        <r>
          <rPr>
            <sz val="9"/>
            <color indexed="81"/>
            <rFont val="MS P ゴシック"/>
            <family val="3"/>
            <charset val="128"/>
          </rPr>
          <t>円単位で入力</t>
        </r>
      </text>
    </comment>
    <comment ref="H76" authorId="0" shapeId="0">
      <text>
        <r>
          <rPr>
            <sz val="9"/>
            <color indexed="81"/>
            <rFont val="MS P ゴシック"/>
            <family val="3"/>
            <charset val="128"/>
          </rPr>
          <t>円単位で入力</t>
        </r>
      </text>
    </comment>
    <comment ref="O76" authorId="0" shapeId="0">
      <text>
        <r>
          <rPr>
            <sz val="9"/>
            <color indexed="81"/>
            <rFont val="MS P ゴシック"/>
            <family val="3"/>
            <charset val="128"/>
          </rPr>
          <t>該当する場合入力（円単位）</t>
        </r>
      </text>
    </comment>
    <comment ref="Q76" authorId="0" shapeId="0">
      <text>
        <r>
          <rPr>
            <sz val="9"/>
            <color indexed="81"/>
            <rFont val="MS P ゴシック"/>
            <family val="3"/>
            <charset val="128"/>
          </rPr>
          <t>油種区分を選択</t>
        </r>
      </text>
    </comment>
    <comment ref="R76" authorId="0" shapeId="0">
      <text>
        <r>
          <rPr>
            <sz val="9"/>
            <color indexed="81"/>
            <rFont val="MS P ゴシック"/>
            <family val="3"/>
            <charset val="128"/>
          </rPr>
          <t>円単位で入力</t>
        </r>
      </text>
    </comment>
    <comment ref="B77" authorId="0" shapeId="0">
      <text>
        <r>
          <rPr>
            <sz val="9"/>
            <color indexed="81"/>
            <rFont val="MS P ゴシック"/>
            <family val="3"/>
            <charset val="128"/>
          </rPr>
          <t>施設名を入力</t>
        </r>
      </text>
    </comment>
    <comment ref="C77" authorId="0" shapeId="0">
      <text>
        <r>
          <rPr>
            <sz val="9"/>
            <color indexed="81"/>
            <rFont val="MS P ゴシック"/>
            <family val="3"/>
            <charset val="128"/>
          </rPr>
          <t>費用区分を選択</t>
        </r>
      </text>
    </comment>
    <comment ref="D77" authorId="0" shapeId="0">
      <text>
        <r>
          <rPr>
            <sz val="9"/>
            <color indexed="81"/>
            <rFont val="MS P ゴシック"/>
            <family val="3"/>
            <charset val="128"/>
          </rPr>
          <t>契約区分を選択</t>
        </r>
      </text>
    </comment>
    <comment ref="E77" authorId="0" shapeId="0">
      <text>
        <r>
          <rPr>
            <sz val="9"/>
            <color indexed="81"/>
            <rFont val="MS P ゴシック"/>
            <family val="3"/>
            <charset val="128"/>
          </rPr>
          <t>円単位で入力</t>
        </r>
      </text>
    </comment>
    <comment ref="F77" authorId="0" shapeId="0">
      <text>
        <r>
          <rPr>
            <sz val="9"/>
            <color indexed="81"/>
            <rFont val="MS P ゴシック"/>
            <family val="3"/>
            <charset val="128"/>
          </rPr>
          <t>円単位で入力</t>
        </r>
      </text>
    </comment>
    <comment ref="G77" authorId="0" shapeId="0">
      <text>
        <r>
          <rPr>
            <sz val="9"/>
            <color indexed="81"/>
            <rFont val="MS P ゴシック"/>
            <family val="3"/>
            <charset val="128"/>
          </rPr>
          <t>円単位で入力</t>
        </r>
      </text>
    </comment>
    <comment ref="H77" authorId="0" shapeId="0">
      <text>
        <r>
          <rPr>
            <sz val="9"/>
            <color indexed="81"/>
            <rFont val="MS P ゴシック"/>
            <family val="3"/>
            <charset val="128"/>
          </rPr>
          <t>円単位で入力</t>
        </r>
      </text>
    </comment>
    <comment ref="O77" authorId="0" shapeId="0">
      <text>
        <r>
          <rPr>
            <sz val="9"/>
            <color indexed="81"/>
            <rFont val="MS P ゴシック"/>
            <family val="3"/>
            <charset val="128"/>
          </rPr>
          <t>該当する場合入力（円単位）</t>
        </r>
      </text>
    </comment>
    <comment ref="Q77" authorId="0" shapeId="0">
      <text>
        <r>
          <rPr>
            <sz val="9"/>
            <color indexed="81"/>
            <rFont val="MS P ゴシック"/>
            <family val="3"/>
            <charset val="128"/>
          </rPr>
          <t>油種区分を選択</t>
        </r>
      </text>
    </comment>
    <comment ref="R77" authorId="0" shapeId="0">
      <text>
        <r>
          <rPr>
            <sz val="9"/>
            <color indexed="81"/>
            <rFont val="MS P ゴシック"/>
            <family val="3"/>
            <charset val="128"/>
          </rPr>
          <t>円単位で入力</t>
        </r>
      </text>
    </comment>
    <comment ref="B78" authorId="0" shapeId="0">
      <text>
        <r>
          <rPr>
            <sz val="9"/>
            <color indexed="81"/>
            <rFont val="MS P ゴシック"/>
            <family val="3"/>
            <charset val="128"/>
          </rPr>
          <t>施設名を入力</t>
        </r>
      </text>
    </comment>
    <comment ref="C78" authorId="0" shapeId="0">
      <text>
        <r>
          <rPr>
            <sz val="9"/>
            <color indexed="81"/>
            <rFont val="MS P ゴシック"/>
            <family val="3"/>
            <charset val="128"/>
          </rPr>
          <t>費用区分を選択</t>
        </r>
      </text>
    </comment>
    <comment ref="D78" authorId="0" shapeId="0">
      <text>
        <r>
          <rPr>
            <sz val="9"/>
            <color indexed="81"/>
            <rFont val="MS P ゴシック"/>
            <family val="3"/>
            <charset val="128"/>
          </rPr>
          <t>契約区分を選択</t>
        </r>
      </text>
    </comment>
    <comment ref="E78" authorId="0" shapeId="0">
      <text>
        <r>
          <rPr>
            <sz val="9"/>
            <color indexed="81"/>
            <rFont val="MS P ゴシック"/>
            <family val="3"/>
            <charset val="128"/>
          </rPr>
          <t>円単位で入力</t>
        </r>
      </text>
    </comment>
    <comment ref="F78" authorId="0" shapeId="0">
      <text>
        <r>
          <rPr>
            <sz val="9"/>
            <color indexed="81"/>
            <rFont val="MS P ゴシック"/>
            <family val="3"/>
            <charset val="128"/>
          </rPr>
          <t>円単位で入力</t>
        </r>
      </text>
    </comment>
    <comment ref="G78" authorId="0" shapeId="0">
      <text>
        <r>
          <rPr>
            <sz val="9"/>
            <color indexed="81"/>
            <rFont val="MS P ゴシック"/>
            <family val="3"/>
            <charset val="128"/>
          </rPr>
          <t>円単位で入力</t>
        </r>
      </text>
    </comment>
    <comment ref="H78" authorId="0" shapeId="0">
      <text>
        <r>
          <rPr>
            <sz val="9"/>
            <color indexed="81"/>
            <rFont val="MS P ゴシック"/>
            <family val="3"/>
            <charset val="128"/>
          </rPr>
          <t>円単位で入力</t>
        </r>
      </text>
    </comment>
    <comment ref="O78" authorId="0" shapeId="0">
      <text>
        <r>
          <rPr>
            <sz val="9"/>
            <color indexed="81"/>
            <rFont val="MS P ゴシック"/>
            <family val="3"/>
            <charset val="128"/>
          </rPr>
          <t>該当する場合入力（円単位）</t>
        </r>
      </text>
    </comment>
    <comment ref="Q78" authorId="0" shapeId="0">
      <text>
        <r>
          <rPr>
            <sz val="9"/>
            <color indexed="81"/>
            <rFont val="MS P ゴシック"/>
            <family val="3"/>
            <charset val="128"/>
          </rPr>
          <t>油種区分を選択</t>
        </r>
      </text>
    </comment>
    <comment ref="R78" authorId="0" shapeId="0">
      <text>
        <r>
          <rPr>
            <sz val="9"/>
            <color indexed="81"/>
            <rFont val="MS P ゴシック"/>
            <family val="3"/>
            <charset val="128"/>
          </rPr>
          <t>円単位で入力</t>
        </r>
      </text>
    </comment>
    <comment ref="B79" authorId="0" shapeId="0">
      <text>
        <r>
          <rPr>
            <sz val="9"/>
            <color indexed="81"/>
            <rFont val="MS P ゴシック"/>
            <family val="3"/>
            <charset val="128"/>
          </rPr>
          <t>施設名を入力</t>
        </r>
      </text>
    </comment>
    <comment ref="C79" authorId="0" shapeId="0">
      <text>
        <r>
          <rPr>
            <sz val="9"/>
            <color indexed="81"/>
            <rFont val="MS P ゴシック"/>
            <family val="3"/>
            <charset val="128"/>
          </rPr>
          <t>費用区分を選択</t>
        </r>
      </text>
    </comment>
    <comment ref="D79" authorId="0" shapeId="0">
      <text>
        <r>
          <rPr>
            <sz val="9"/>
            <color indexed="81"/>
            <rFont val="MS P ゴシック"/>
            <family val="3"/>
            <charset val="128"/>
          </rPr>
          <t>契約区分を選択</t>
        </r>
      </text>
    </comment>
    <comment ref="E79" authorId="0" shapeId="0">
      <text>
        <r>
          <rPr>
            <sz val="9"/>
            <color indexed="81"/>
            <rFont val="MS P ゴシック"/>
            <family val="3"/>
            <charset val="128"/>
          </rPr>
          <t>円単位で入力</t>
        </r>
      </text>
    </comment>
    <comment ref="F79" authorId="0" shapeId="0">
      <text>
        <r>
          <rPr>
            <sz val="9"/>
            <color indexed="81"/>
            <rFont val="MS P ゴシック"/>
            <family val="3"/>
            <charset val="128"/>
          </rPr>
          <t>円単位で入力</t>
        </r>
      </text>
    </comment>
    <comment ref="G79" authorId="0" shapeId="0">
      <text>
        <r>
          <rPr>
            <sz val="9"/>
            <color indexed="81"/>
            <rFont val="MS P ゴシック"/>
            <family val="3"/>
            <charset val="128"/>
          </rPr>
          <t>円単位で入力</t>
        </r>
      </text>
    </comment>
    <comment ref="H79" authorId="0" shapeId="0">
      <text>
        <r>
          <rPr>
            <sz val="9"/>
            <color indexed="81"/>
            <rFont val="MS P ゴシック"/>
            <family val="3"/>
            <charset val="128"/>
          </rPr>
          <t>円単位で入力</t>
        </r>
      </text>
    </comment>
    <comment ref="O79" authorId="0" shapeId="0">
      <text>
        <r>
          <rPr>
            <sz val="9"/>
            <color indexed="81"/>
            <rFont val="MS P ゴシック"/>
            <family val="3"/>
            <charset val="128"/>
          </rPr>
          <t>該当する場合入力（円単位）</t>
        </r>
      </text>
    </comment>
    <comment ref="Q79" authorId="0" shapeId="0">
      <text>
        <r>
          <rPr>
            <sz val="9"/>
            <color indexed="81"/>
            <rFont val="MS P ゴシック"/>
            <family val="3"/>
            <charset val="128"/>
          </rPr>
          <t>油種区分を選択</t>
        </r>
      </text>
    </comment>
    <comment ref="R79" authorId="0" shapeId="0">
      <text>
        <r>
          <rPr>
            <sz val="9"/>
            <color indexed="81"/>
            <rFont val="MS P ゴシック"/>
            <family val="3"/>
            <charset val="128"/>
          </rPr>
          <t>円単位で入力</t>
        </r>
      </text>
    </comment>
    <comment ref="B80" authorId="0" shapeId="0">
      <text>
        <r>
          <rPr>
            <sz val="9"/>
            <color indexed="81"/>
            <rFont val="MS P ゴシック"/>
            <family val="3"/>
            <charset val="128"/>
          </rPr>
          <t>施設名を入力</t>
        </r>
      </text>
    </comment>
    <comment ref="C80" authorId="0" shapeId="0">
      <text>
        <r>
          <rPr>
            <sz val="9"/>
            <color indexed="81"/>
            <rFont val="MS P ゴシック"/>
            <family val="3"/>
            <charset val="128"/>
          </rPr>
          <t>費用区分を選択</t>
        </r>
      </text>
    </comment>
    <comment ref="D80" authorId="0" shapeId="0">
      <text>
        <r>
          <rPr>
            <sz val="9"/>
            <color indexed="81"/>
            <rFont val="MS P ゴシック"/>
            <family val="3"/>
            <charset val="128"/>
          </rPr>
          <t>契約区分を選択</t>
        </r>
      </text>
    </comment>
    <comment ref="E80" authorId="0" shapeId="0">
      <text>
        <r>
          <rPr>
            <sz val="9"/>
            <color indexed="81"/>
            <rFont val="MS P ゴシック"/>
            <family val="3"/>
            <charset val="128"/>
          </rPr>
          <t>円単位で入力</t>
        </r>
      </text>
    </comment>
    <comment ref="F80" authorId="0" shapeId="0">
      <text>
        <r>
          <rPr>
            <sz val="9"/>
            <color indexed="81"/>
            <rFont val="MS P ゴシック"/>
            <family val="3"/>
            <charset val="128"/>
          </rPr>
          <t>円単位で入力</t>
        </r>
      </text>
    </comment>
    <comment ref="G80" authorId="0" shapeId="0">
      <text>
        <r>
          <rPr>
            <sz val="9"/>
            <color indexed="81"/>
            <rFont val="MS P ゴシック"/>
            <family val="3"/>
            <charset val="128"/>
          </rPr>
          <t>円単位で入力</t>
        </r>
      </text>
    </comment>
    <comment ref="H80" authorId="0" shapeId="0">
      <text>
        <r>
          <rPr>
            <sz val="9"/>
            <color indexed="81"/>
            <rFont val="MS P ゴシック"/>
            <family val="3"/>
            <charset val="128"/>
          </rPr>
          <t>円単位で入力</t>
        </r>
      </text>
    </comment>
    <comment ref="O80" authorId="0" shapeId="0">
      <text>
        <r>
          <rPr>
            <sz val="9"/>
            <color indexed="81"/>
            <rFont val="MS P ゴシック"/>
            <family val="3"/>
            <charset val="128"/>
          </rPr>
          <t>該当する場合入力（円単位）</t>
        </r>
      </text>
    </comment>
    <comment ref="Q80" authorId="0" shapeId="0">
      <text>
        <r>
          <rPr>
            <sz val="9"/>
            <color indexed="81"/>
            <rFont val="MS P ゴシック"/>
            <family val="3"/>
            <charset val="128"/>
          </rPr>
          <t>油種区分を選択</t>
        </r>
      </text>
    </comment>
    <comment ref="R80" authorId="0" shapeId="0">
      <text>
        <r>
          <rPr>
            <sz val="9"/>
            <color indexed="81"/>
            <rFont val="MS P ゴシック"/>
            <family val="3"/>
            <charset val="128"/>
          </rPr>
          <t>円単位で入力</t>
        </r>
      </text>
    </comment>
    <comment ref="B81" authorId="0" shapeId="0">
      <text>
        <r>
          <rPr>
            <sz val="9"/>
            <color indexed="81"/>
            <rFont val="MS P ゴシック"/>
            <family val="3"/>
            <charset val="128"/>
          </rPr>
          <t>施設名を入力</t>
        </r>
      </text>
    </comment>
    <comment ref="C81" authorId="0" shapeId="0">
      <text>
        <r>
          <rPr>
            <sz val="9"/>
            <color indexed="81"/>
            <rFont val="MS P ゴシック"/>
            <family val="3"/>
            <charset val="128"/>
          </rPr>
          <t>費用区分を選択</t>
        </r>
      </text>
    </comment>
    <comment ref="D81" authorId="0" shapeId="0">
      <text>
        <r>
          <rPr>
            <sz val="9"/>
            <color indexed="81"/>
            <rFont val="MS P ゴシック"/>
            <family val="3"/>
            <charset val="128"/>
          </rPr>
          <t>契約区分を選択</t>
        </r>
      </text>
    </comment>
    <comment ref="E81" authorId="0" shapeId="0">
      <text>
        <r>
          <rPr>
            <sz val="9"/>
            <color indexed="81"/>
            <rFont val="MS P ゴシック"/>
            <family val="3"/>
            <charset val="128"/>
          </rPr>
          <t>円単位で入力</t>
        </r>
      </text>
    </comment>
    <comment ref="F81" authorId="0" shapeId="0">
      <text>
        <r>
          <rPr>
            <sz val="9"/>
            <color indexed="81"/>
            <rFont val="MS P ゴシック"/>
            <family val="3"/>
            <charset val="128"/>
          </rPr>
          <t>円単位で入力</t>
        </r>
      </text>
    </comment>
    <comment ref="G81" authorId="0" shapeId="0">
      <text>
        <r>
          <rPr>
            <sz val="9"/>
            <color indexed="81"/>
            <rFont val="MS P ゴシック"/>
            <family val="3"/>
            <charset val="128"/>
          </rPr>
          <t>円単位で入力</t>
        </r>
      </text>
    </comment>
    <comment ref="H81" authorId="0" shapeId="0">
      <text>
        <r>
          <rPr>
            <sz val="9"/>
            <color indexed="81"/>
            <rFont val="MS P ゴシック"/>
            <family val="3"/>
            <charset val="128"/>
          </rPr>
          <t>円単位で入力</t>
        </r>
      </text>
    </comment>
    <comment ref="O81" authorId="0" shapeId="0">
      <text>
        <r>
          <rPr>
            <sz val="9"/>
            <color indexed="81"/>
            <rFont val="MS P ゴシック"/>
            <family val="3"/>
            <charset val="128"/>
          </rPr>
          <t>該当する場合入力（円単位）</t>
        </r>
      </text>
    </comment>
    <comment ref="Q81" authorId="0" shapeId="0">
      <text>
        <r>
          <rPr>
            <sz val="9"/>
            <color indexed="81"/>
            <rFont val="MS P ゴシック"/>
            <family val="3"/>
            <charset val="128"/>
          </rPr>
          <t>油種区分を選択</t>
        </r>
      </text>
    </comment>
    <comment ref="R81" authorId="0" shapeId="0">
      <text>
        <r>
          <rPr>
            <sz val="9"/>
            <color indexed="81"/>
            <rFont val="MS P ゴシック"/>
            <family val="3"/>
            <charset val="128"/>
          </rPr>
          <t>円単位で入力</t>
        </r>
      </text>
    </comment>
    <comment ref="B82" authorId="0" shapeId="0">
      <text>
        <r>
          <rPr>
            <sz val="9"/>
            <color indexed="81"/>
            <rFont val="MS P ゴシック"/>
            <family val="3"/>
            <charset val="128"/>
          </rPr>
          <t>施設名を入力</t>
        </r>
      </text>
    </comment>
    <comment ref="C82" authorId="0" shapeId="0">
      <text>
        <r>
          <rPr>
            <sz val="9"/>
            <color indexed="81"/>
            <rFont val="MS P ゴシック"/>
            <family val="3"/>
            <charset val="128"/>
          </rPr>
          <t>費用区分を選択</t>
        </r>
      </text>
    </comment>
    <comment ref="D82" authorId="0" shapeId="0">
      <text>
        <r>
          <rPr>
            <sz val="9"/>
            <color indexed="81"/>
            <rFont val="MS P ゴシック"/>
            <family val="3"/>
            <charset val="128"/>
          </rPr>
          <t>契約区分を選択</t>
        </r>
      </text>
    </comment>
    <comment ref="E82" authorId="0" shapeId="0">
      <text>
        <r>
          <rPr>
            <sz val="9"/>
            <color indexed="81"/>
            <rFont val="MS P ゴシック"/>
            <family val="3"/>
            <charset val="128"/>
          </rPr>
          <t>円単位で入力</t>
        </r>
      </text>
    </comment>
    <comment ref="F82" authorId="0" shapeId="0">
      <text>
        <r>
          <rPr>
            <sz val="9"/>
            <color indexed="81"/>
            <rFont val="MS P ゴシック"/>
            <family val="3"/>
            <charset val="128"/>
          </rPr>
          <t>円単位で入力</t>
        </r>
      </text>
    </comment>
    <comment ref="G82" authorId="0" shapeId="0">
      <text>
        <r>
          <rPr>
            <sz val="9"/>
            <color indexed="81"/>
            <rFont val="MS P ゴシック"/>
            <family val="3"/>
            <charset val="128"/>
          </rPr>
          <t>円単位で入力</t>
        </r>
      </text>
    </comment>
    <comment ref="H82" authorId="0" shapeId="0">
      <text>
        <r>
          <rPr>
            <sz val="9"/>
            <color indexed="81"/>
            <rFont val="MS P ゴシック"/>
            <family val="3"/>
            <charset val="128"/>
          </rPr>
          <t>円単位で入力</t>
        </r>
      </text>
    </comment>
    <comment ref="O82" authorId="0" shapeId="0">
      <text>
        <r>
          <rPr>
            <sz val="9"/>
            <color indexed="81"/>
            <rFont val="MS P ゴシック"/>
            <family val="3"/>
            <charset val="128"/>
          </rPr>
          <t>該当する場合入力（円単位）</t>
        </r>
      </text>
    </comment>
    <comment ref="Q82" authorId="0" shapeId="0">
      <text>
        <r>
          <rPr>
            <sz val="9"/>
            <color indexed="81"/>
            <rFont val="MS P ゴシック"/>
            <family val="3"/>
            <charset val="128"/>
          </rPr>
          <t>油種区分を選択</t>
        </r>
      </text>
    </comment>
    <comment ref="R82" authorId="0" shapeId="0">
      <text>
        <r>
          <rPr>
            <sz val="9"/>
            <color indexed="81"/>
            <rFont val="MS P ゴシック"/>
            <family val="3"/>
            <charset val="128"/>
          </rPr>
          <t>円単位で入力</t>
        </r>
      </text>
    </comment>
    <comment ref="B83" authorId="0" shapeId="0">
      <text>
        <r>
          <rPr>
            <sz val="9"/>
            <color indexed="81"/>
            <rFont val="MS P ゴシック"/>
            <family val="3"/>
            <charset val="128"/>
          </rPr>
          <t>施設名を入力</t>
        </r>
      </text>
    </comment>
    <comment ref="C83" authorId="0" shapeId="0">
      <text>
        <r>
          <rPr>
            <sz val="9"/>
            <color indexed="81"/>
            <rFont val="MS P ゴシック"/>
            <family val="3"/>
            <charset val="128"/>
          </rPr>
          <t>費用区分を選択</t>
        </r>
      </text>
    </comment>
    <comment ref="D83" authorId="0" shapeId="0">
      <text>
        <r>
          <rPr>
            <sz val="9"/>
            <color indexed="81"/>
            <rFont val="MS P ゴシック"/>
            <family val="3"/>
            <charset val="128"/>
          </rPr>
          <t>契約区分を選択</t>
        </r>
      </text>
    </comment>
    <comment ref="E83" authorId="0" shapeId="0">
      <text>
        <r>
          <rPr>
            <sz val="9"/>
            <color indexed="81"/>
            <rFont val="MS P ゴシック"/>
            <family val="3"/>
            <charset val="128"/>
          </rPr>
          <t>円単位で入力</t>
        </r>
      </text>
    </comment>
    <comment ref="F83" authorId="0" shapeId="0">
      <text>
        <r>
          <rPr>
            <sz val="9"/>
            <color indexed="81"/>
            <rFont val="MS P ゴシック"/>
            <family val="3"/>
            <charset val="128"/>
          </rPr>
          <t>円単位で入力</t>
        </r>
      </text>
    </comment>
    <comment ref="G83" authorId="0" shapeId="0">
      <text>
        <r>
          <rPr>
            <sz val="9"/>
            <color indexed="81"/>
            <rFont val="MS P ゴシック"/>
            <family val="3"/>
            <charset val="128"/>
          </rPr>
          <t>円単位で入力</t>
        </r>
      </text>
    </comment>
    <comment ref="H83" authorId="0" shapeId="0">
      <text>
        <r>
          <rPr>
            <sz val="9"/>
            <color indexed="81"/>
            <rFont val="MS P ゴシック"/>
            <family val="3"/>
            <charset val="128"/>
          </rPr>
          <t>円単位で入力</t>
        </r>
      </text>
    </comment>
    <comment ref="O83" authorId="0" shapeId="0">
      <text>
        <r>
          <rPr>
            <sz val="9"/>
            <color indexed="81"/>
            <rFont val="MS P ゴシック"/>
            <family val="3"/>
            <charset val="128"/>
          </rPr>
          <t>該当する場合入力（円単位）</t>
        </r>
      </text>
    </comment>
    <comment ref="Q83" authorId="0" shapeId="0">
      <text>
        <r>
          <rPr>
            <sz val="9"/>
            <color indexed="81"/>
            <rFont val="MS P ゴシック"/>
            <family val="3"/>
            <charset val="128"/>
          </rPr>
          <t>油種区分を選択</t>
        </r>
      </text>
    </comment>
    <comment ref="R83" authorId="0" shapeId="0">
      <text>
        <r>
          <rPr>
            <sz val="9"/>
            <color indexed="81"/>
            <rFont val="MS P ゴシック"/>
            <family val="3"/>
            <charset val="128"/>
          </rPr>
          <t>円単位で入力</t>
        </r>
      </text>
    </comment>
    <comment ref="B84" authorId="0" shapeId="0">
      <text>
        <r>
          <rPr>
            <sz val="9"/>
            <color indexed="81"/>
            <rFont val="MS P ゴシック"/>
            <family val="3"/>
            <charset val="128"/>
          </rPr>
          <t>施設名を入力</t>
        </r>
      </text>
    </comment>
    <comment ref="C84" authorId="0" shapeId="0">
      <text>
        <r>
          <rPr>
            <sz val="9"/>
            <color indexed="81"/>
            <rFont val="MS P ゴシック"/>
            <family val="3"/>
            <charset val="128"/>
          </rPr>
          <t>費用区分を選択</t>
        </r>
      </text>
    </comment>
    <comment ref="D84" authorId="0" shapeId="0">
      <text>
        <r>
          <rPr>
            <sz val="9"/>
            <color indexed="81"/>
            <rFont val="MS P ゴシック"/>
            <family val="3"/>
            <charset val="128"/>
          </rPr>
          <t>契約区分を選択</t>
        </r>
      </text>
    </comment>
    <comment ref="E84" authorId="0" shapeId="0">
      <text>
        <r>
          <rPr>
            <sz val="9"/>
            <color indexed="81"/>
            <rFont val="MS P ゴシック"/>
            <family val="3"/>
            <charset val="128"/>
          </rPr>
          <t>円単位で入力</t>
        </r>
      </text>
    </comment>
    <comment ref="F84" authorId="0" shapeId="0">
      <text>
        <r>
          <rPr>
            <sz val="9"/>
            <color indexed="81"/>
            <rFont val="MS P ゴシック"/>
            <family val="3"/>
            <charset val="128"/>
          </rPr>
          <t>円単位で入力</t>
        </r>
      </text>
    </comment>
    <comment ref="G84" authorId="0" shapeId="0">
      <text>
        <r>
          <rPr>
            <sz val="9"/>
            <color indexed="81"/>
            <rFont val="MS P ゴシック"/>
            <family val="3"/>
            <charset val="128"/>
          </rPr>
          <t>円単位で入力</t>
        </r>
      </text>
    </comment>
    <comment ref="H84" authorId="0" shapeId="0">
      <text>
        <r>
          <rPr>
            <sz val="9"/>
            <color indexed="81"/>
            <rFont val="MS P ゴシック"/>
            <family val="3"/>
            <charset val="128"/>
          </rPr>
          <t>円単位で入力</t>
        </r>
      </text>
    </comment>
    <comment ref="O84" authorId="0" shapeId="0">
      <text>
        <r>
          <rPr>
            <sz val="9"/>
            <color indexed="81"/>
            <rFont val="MS P ゴシック"/>
            <family val="3"/>
            <charset val="128"/>
          </rPr>
          <t>該当する場合入力（円単位）</t>
        </r>
      </text>
    </comment>
    <comment ref="Q84" authorId="0" shapeId="0">
      <text>
        <r>
          <rPr>
            <sz val="9"/>
            <color indexed="81"/>
            <rFont val="MS P ゴシック"/>
            <family val="3"/>
            <charset val="128"/>
          </rPr>
          <t>油種区分を選択</t>
        </r>
      </text>
    </comment>
    <comment ref="R84" authorId="0" shapeId="0">
      <text>
        <r>
          <rPr>
            <sz val="9"/>
            <color indexed="81"/>
            <rFont val="MS P ゴシック"/>
            <family val="3"/>
            <charset val="128"/>
          </rPr>
          <t>円単位で入力</t>
        </r>
      </text>
    </comment>
    <comment ref="B85" authorId="0" shapeId="0">
      <text>
        <r>
          <rPr>
            <sz val="9"/>
            <color indexed="81"/>
            <rFont val="MS P ゴシック"/>
            <family val="3"/>
            <charset val="128"/>
          </rPr>
          <t>施設名を入力</t>
        </r>
      </text>
    </comment>
    <comment ref="C85" authorId="0" shapeId="0">
      <text>
        <r>
          <rPr>
            <sz val="9"/>
            <color indexed="81"/>
            <rFont val="MS P ゴシック"/>
            <family val="3"/>
            <charset val="128"/>
          </rPr>
          <t>費用区分を選択</t>
        </r>
      </text>
    </comment>
    <comment ref="D85" authorId="0" shapeId="0">
      <text>
        <r>
          <rPr>
            <sz val="9"/>
            <color indexed="81"/>
            <rFont val="MS P ゴシック"/>
            <family val="3"/>
            <charset val="128"/>
          </rPr>
          <t>契約区分を選択</t>
        </r>
      </text>
    </comment>
    <comment ref="E85" authorId="0" shapeId="0">
      <text>
        <r>
          <rPr>
            <sz val="9"/>
            <color indexed="81"/>
            <rFont val="MS P ゴシック"/>
            <family val="3"/>
            <charset val="128"/>
          </rPr>
          <t>円単位で入力</t>
        </r>
      </text>
    </comment>
    <comment ref="F85" authorId="0" shapeId="0">
      <text>
        <r>
          <rPr>
            <sz val="9"/>
            <color indexed="81"/>
            <rFont val="MS P ゴシック"/>
            <family val="3"/>
            <charset val="128"/>
          </rPr>
          <t>円単位で入力</t>
        </r>
      </text>
    </comment>
    <comment ref="G85" authorId="0" shapeId="0">
      <text>
        <r>
          <rPr>
            <sz val="9"/>
            <color indexed="81"/>
            <rFont val="MS P ゴシック"/>
            <family val="3"/>
            <charset val="128"/>
          </rPr>
          <t>円単位で入力</t>
        </r>
      </text>
    </comment>
    <comment ref="H85" authorId="0" shapeId="0">
      <text>
        <r>
          <rPr>
            <sz val="9"/>
            <color indexed="81"/>
            <rFont val="MS P ゴシック"/>
            <family val="3"/>
            <charset val="128"/>
          </rPr>
          <t>円単位で入力</t>
        </r>
      </text>
    </comment>
    <comment ref="O85" authorId="0" shapeId="0">
      <text>
        <r>
          <rPr>
            <sz val="9"/>
            <color indexed="81"/>
            <rFont val="MS P ゴシック"/>
            <family val="3"/>
            <charset val="128"/>
          </rPr>
          <t>該当する場合入力（円単位）</t>
        </r>
      </text>
    </comment>
    <comment ref="Q85" authorId="0" shapeId="0">
      <text>
        <r>
          <rPr>
            <sz val="9"/>
            <color indexed="81"/>
            <rFont val="MS P ゴシック"/>
            <family val="3"/>
            <charset val="128"/>
          </rPr>
          <t>油種区分を選択</t>
        </r>
      </text>
    </comment>
    <comment ref="R85" authorId="0" shapeId="0">
      <text>
        <r>
          <rPr>
            <sz val="9"/>
            <color indexed="81"/>
            <rFont val="MS P ゴシック"/>
            <family val="3"/>
            <charset val="128"/>
          </rPr>
          <t>円単位で入力</t>
        </r>
      </text>
    </comment>
    <comment ref="B86" authorId="0" shapeId="0">
      <text>
        <r>
          <rPr>
            <sz val="9"/>
            <color indexed="81"/>
            <rFont val="MS P ゴシック"/>
            <family val="3"/>
            <charset val="128"/>
          </rPr>
          <t>施設名を入力</t>
        </r>
      </text>
    </comment>
    <comment ref="C86" authorId="0" shapeId="0">
      <text>
        <r>
          <rPr>
            <sz val="9"/>
            <color indexed="81"/>
            <rFont val="MS P ゴシック"/>
            <family val="3"/>
            <charset val="128"/>
          </rPr>
          <t>費用区分を選択</t>
        </r>
      </text>
    </comment>
    <comment ref="D86" authorId="0" shapeId="0">
      <text>
        <r>
          <rPr>
            <sz val="9"/>
            <color indexed="81"/>
            <rFont val="MS P ゴシック"/>
            <family val="3"/>
            <charset val="128"/>
          </rPr>
          <t>契約区分を選択</t>
        </r>
      </text>
    </comment>
    <comment ref="E86" authorId="0" shapeId="0">
      <text>
        <r>
          <rPr>
            <sz val="9"/>
            <color indexed="81"/>
            <rFont val="MS P ゴシック"/>
            <family val="3"/>
            <charset val="128"/>
          </rPr>
          <t>円単位で入力</t>
        </r>
      </text>
    </comment>
    <comment ref="F86" authorId="0" shapeId="0">
      <text>
        <r>
          <rPr>
            <sz val="9"/>
            <color indexed="81"/>
            <rFont val="MS P ゴシック"/>
            <family val="3"/>
            <charset val="128"/>
          </rPr>
          <t>円単位で入力</t>
        </r>
      </text>
    </comment>
    <comment ref="G86" authorId="0" shapeId="0">
      <text>
        <r>
          <rPr>
            <sz val="9"/>
            <color indexed="81"/>
            <rFont val="MS P ゴシック"/>
            <family val="3"/>
            <charset val="128"/>
          </rPr>
          <t>円単位で入力</t>
        </r>
      </text>
    </comment>
    <comment ref="H86" authorId="0" shapeId="0">
      <text>
        <r>
          <rPr>
            <sz val="9"/>
            <color indexed="81"/>
            <rFont val="MS P ゴシック"/>
            <family val="3"/>
            <charset val="128"/>
          </rPr>
          <t>円単位で入力</t>
        </r>
      </text>
    </comment>
    <comment ref="O86" authorId="0" shapeId="0">
      <text>
        <r>
          <rPr>
            <sz val="9"/>
            <color indexed="81"/>
            <rFont val="MS P ゴシック"/>
            <family val="3"/>
            <charset val="128"/>
          </rPr>
          <t>該当する場合入力（円単位）</t>
        </r>
      </text>
    </comment>
    <comment ref="Q86" authorId="0" shapeId="0">
      <text>
        <r>
          <rPr>
            <sz val="9"/>
            <color indexed="81"/>
            <rFont val="MS P ゴシック"/>
            <family val="3"/>
            <charset val="128"/>
          </rPr>
          <t>油種区分を選択</t>
        </r>
      </text>
    </comment>
    <comment ref="R86" authorId="0" shapeId="0">
      <text>
        <r>
          <rPr>
            <sz val="9"/>
            <color indexed="81"/>
            <rFont val="MS P ゴシック"/>
            <family val="3"/>
            <charset val="128"/>
          </rPr>
          <t>円単位で入力</t>
        </r>
      </text>
    </comment>
    <comment ref="B87" authorId="0" shapeId="0">
      <text>
        <r>
          <rPr>
            <sz val="9"/>
            <color indexed="81"/>
            <rFont val="MS P ゴシック"/>
            <family val="3"/>
            <charset val="128"/>
          </rPr>
          <t>施設名を入力</t>
        </r>
      </text>
    </comment>
    <comment ref="C87" authorId="0" shapeId="0">
      <text>
        <r>
          <rPr>
            <sz val="9"/>
            <color indexed="81"/>
            <rFont val="MS P ゴシック"/>
            <family val="3"/>
            <charset val="128"/>
          </rPr>
          <t>費用区分を選択</t>
        </r>
      </text>
    </comment>
    <comment ref="D87" authorId="0" shapeId="0">
      <text>
        <r>
          <rPr>
            <sz val="9"/>
            <color indexed="81"/>
            <rFont val="MS P ゴシック"/>
            <family val="3"/>
            <charset val="128"/>
          </rPr>
          <t>契約区分を選択</t>
        </r>
      </text>
    </comment>
    <comment ref="E87" authorId="0" shapeId="0">
      <text>
        <r>
          <rPr>
            <sz val="9"/>
            <color indexed="81"/>
            <rFont val="MS P ゴシック"/>
            <family val="3"/>
            <charset val="128"/>
          </rPr>
          <t>円単位で入力</t>
        </r>
      </text>
    </comment>
    <comment ref="F87" authorId="0" shapeId="0">
      <text>
        <r>
          <rPr>
            <sz val="9"/>
            <color indexed="81"/>
            <rFont val="MS P ゴシック"/>
            <family val="3"/>
            <charset val="128"/>
          </rPr>
          <t>円単位で入力</t>
        </r>
      </text>
    </comment>
    <comment ref="G87" authorId="0" shapeId="0">
      <text>
        <r>
          <rPr>
            <sz val="9"/>
            <color indexed="81"/>
            <rFont val="MS P ゴシック"/>
            <family val="3"/>
            <charset val="128"/>
          </rPr>
          <t>円単位で入力</t>
        </r>
      </text>
    </comment>
    <comment ref="H87" authorId="0" shapeId="0">
      <text>
        <r>
          <rPr>
            <sz val="9"/>
            <color indexed="81"/>
            <rFont val="MS P ゴシック"/>
            <family val="3"/>
            <charset val="128"/>
          </rPr>
          <t>円単位で入力</t>
        </r>
      </text>
    </comment>
    <comment ref="O87" authorId="0" shapeId="0">
      <text>
        <r>
          <rPr>
            <sz val="9"/>
            <color indexed="81"/>
            <rFont val="MS P ゴシック"/>
            <family val="3"/>
            <charset val="128"/>
          </rPr>
          <t>該当する場合入力（円単位）</t>
        </r>
      </text>
    </comment>
    <comment ref="Q87" authorId="0" shapeId="0">
      <text>
        <r>
          <rPr>
            <sz val="9"/>
            <color indexed="81"/>
            <rFont val="MS P ゴシック"/>
            <family val="3"/>
            <charset val="128"/>
          </rPr>
          <t>油種区分を選択</t>
        </r>
      </text>
    </comment>
    <comment ref="R87" authorId="0" shapeId="0">
      <text>
        <r>
          <rPr>
            <sz val="9"/>
            <color indexed="81"/>
            <rFont val="MS P ゴシック"/>
            <family val="3"/>
            <charset val="128"/>
          </rPr>
          <t>円単位で入力</t>
        </r>
      </text>
    </comment>
    <comment ref="B88" authorId="0" shapeId="0">
      <text>
        <r>
          <rPr>
            <sz val="9"/>
            <color indexed="81"/>
            <rFont val="MS P ゴシック"/>
            <family val="3"/>
            <charset val="128"/>
          </rPr>
          <t>施設名を入力</t>
        </r>
      </text>
    </comment>
    <comment ref="C88" authorId="0" shapeId="0">
      <text>
        <r>
          <rPr>
            <sz val="9"/>
            <color indexed="81"/>
            <rFont val="MS P ゴシック"/>
            <family val="3"/>
            <charset val="128"/>
          </rPr>
          <t>費用区分を選択</t>
        </r>
      </text>
    </comment>
    <comment ref="D88" authorId="0" shapeId="0">
      <text>
        <r>
          <rPr>
            <sz val="9"/>
            <color indexed="81"/>
            <rFont val="MS P ゴシック"/>
            <family val="3"/>
            <charset val="128"/>
          </rPr>
          <t>契約区分を選択</t>
        </r>
      </text>
    </comment>
    <comment ref="E88" authorId="0" shapeId="0">
      <text>
        <r>
          <rPr>
            <sz val="9"/>
            <color indexed="81"/>
            <rFont val="MS P ゴシック"/>
            <family val="3"/>
            <charset val="128"/>
          </rPr>
          <t>円単位で入力</t>
        </r>
      </text>
    </comment>
    <comment ref="F88" authorId="0" shapeId="0">
      <text>
        <r>
          <rPr>
            <sz val="9"/>
            <color indexed="81"/>
            <rFont val="MS P ゴシック"/>
            <family val="3"/>
            <charset val="128"/>
          </rPr>
          <t>円単位で入力</t>
        </r>
      </text>
    </comment>
    <comment ref="G88" authorId="0" shapeId="0">
      <text>
        <r>
          <rPr>
            <sz val="9"/>
            <color indexed="81"/>
            <rFont val="MS P ゴシック"/>
            <family val="3"/>
            <charset val="128"/>
          </rPr>
          <t>円単位で入力</t>
        </r>
      </text>
    </comment>
    <comment ref="H88" authorId="0" shapeId="0">
      <text>
        <r>
          <rPr>
            <sz val="9"/>
            <color indexed="81"/>
            <rFont val="MS P ゴシック"/>
            <family val="3"/>
            <charset val="128"/>
          </rPr>
          <t>円単位で入力</t>
        </r>
      </text>
    </comment>
    <comment ref="O88" authorId="0" shapeId="0">
      <text>
        <r>
          <rPr>
            <sz val="9"/>
            <color indexed="81"/>
            <rFont val="MS P ゴシック"/>
            <family val="3"/>
            <charset val="128"/>
          </rPr>
          <t>該当する場合入力（円単位）</t>
        </r>
      </text>
    </comment>
    <comment ref="Q88" authorId="0" shapeId="0">
      <text>
        <r>
          <rPr>
            <sz val="9"/>
            <color indexed="81"/>
            <rFont val="MS P ゴシック"/>
            <family val="3"/>
            <charset val="128"/>
          </rPr>
          <t>油種区分を選択</t>
        </r>
      </text>
    </comment>
    <comment ref="R88" authorId="0" shapeId="0">
      <text>
        <r>
          <rPr>
            <sz val="9"/>
            <color indexed="81"/>
            <rFont val="MS P ゴシック"/>
            <family val="3"/>
            <charset val="128"/>
          </rPr>
          <t>円単位で入力</t>
        </r>
      </text>
    </comment>
    <comment ref="B89" authorId="0" shapeId="0">
      <text>
        <r>
          <rPr>
            <sz val="9"/>
            <color indexed="81"/>
            <rFont val="MS P ゴシック"/>
            <family val="3"/>
            <charset val="128"/>
          </rPr>
          <t>施設名を入力</t>
        </r>
      </text>
    </comment>
    <comment ref="C89" authorId="0" shapeId="0">
      <text>
        <r>
          <rPr>
            <sz val="9"/>
            <color indexed="81"/>
            <rFont val="MS P ゴシック"/>
            <family val="3"/>
            <charset val="128"/>
          </rPr>
          <t>費用区分を選択</t>
        </r>
      </text>
    </comment>
    <comment ref="D89" authorId="0" shapeId="0">
      <text>
        <r>
          <rPr>
            <sz val="9"/>
            <color indexed="81"/>
            <rFont val="MS P ゴシック"/>
            <family val="3"/>
            <charset val="128"/>
          </rPr>
          <t>契約区分を選択</t>
        </r>
      </text>
    </comment>
    <comment ref="E89" authorId="0" shapeId="0">
      <text>
        <r>
          <rPr>
            <sz val="9"/>
            <color indexed="81"/>
            <rFont val="MS P ゴシック"/>
            <family val="3"/>
            <charset val="128"/>
          </rPr>
          <t>円単位で入力</t>
        </r>
      </text>
    </comment>
    <comment ref="F89" authorId="0" shapeId="0">
      <text>
        <r>
          <rPr>
            <sz val="9"/>
            <color indexed="81"/>
            <rFont val="MS P ゴシック"/>
            <family val="3"/>
            <charset val="128"/>
          </rPr>
          <t>円単位で入力</t>
        </r>
      </text>
    </comment>
    <comment ref="G89" authorId="0" shapeId="0">
      <text>
        <r>
          <rPr>
            <sz val="9"/>
            <color indexed="81"/>
            <rFont val="MS P ゴシック"/>
            <family val="3"/>
            <charset val="128"/>
          </rPr>
          <t>円単位で入力</t>
        </r>
      </text>
    </comment>
    <comment ref="H89" authorId="0" shapeId="0">
      <text>
        <r>
          <rPr>
            <sz val="9"/>
            <color indexed="81"/>
            <rFont val="MS P ゴシック"/>
            <family val="3"/>
            <charset val="128"/>
          </rPr>
          <t>円単位で入力</t>
        </r>
      </text>
    </comment>
    <comment ref="O89" authorId="0" shapeId="0">
      <text>
        <r>
          <rPr>
            <sz val="9"/>
            <color indexed="81"/>
            <rFont val="MS P ゴシック"/>
            <family val="3"/>
            <charset val="128"/>
          </rPr>
          <t>該当する場合入力（円単位）</t>
        </r>
      </text>
    </comment>
    <comment ref="Q89" authorId="0" shapeId="0">
      <text>
        <r>
          <rPr>
            <sz val="9"/>
            <color indexed="81"/>
            <rFont val="MS P ゴシック"/>
            <family val="3"/>
            <charset val="128"/>
          </rPr>
          <t>油種区分を選択</t>
        </r>
      </text>
    </comment>
    <comment ref="R89" authorId="0" shapeId="0">
      <text>
        <r>
          <rPr>
            <sz val="9"/>
            <color indexed="81"/>
            <rFont val="MS P ゴシック"/>
            <family val="3"/>
            <charset val="128"/>
          </rPr>
          <t>円単位で入力</t>
        </r>
      </text>
    </comment>
    <comment ref="B90" authorId="0" shapeId="0">
      <text>
        <r>
          <rPr>
            <sz val="9"/>
            <color indexed="81"/>
            <rFont val="MS P ゴシック"/>
            <family val="3"/>
            <charset val="128"/>
          </rPr>
          <t>施設名を入力</t>
        </r>
      </text>
    </comment>
    <comment ref="C90" authorId="0" shapeId="0">
      <text>
        <r>
          <rPr>
            <sz val="9"/>
            <color indexed="81"/>
            <rFont val="MS P ゴシック"/>
            <family val="3"/>
            <charset val="128"/>
          </rPr>
          <t>費用区分を選択</t>
        </r>
      </text>
    </comment>
    <comment ref="D90" authorId="0" shapeId="0">
      <text>
        <r>
          <rPr>
            <sz val="9"/>
            <color indexed="81"/>
            <rFont val="MS P ゴシック"/>
            <family val="3"/>
            <charset val="128"/>
          </rPr>
          <t>契約区分を選択</t>
        </r>
      </text>
    </comment>
    <comment ref="E90" authorId="0" shapeId="0">
      <text>
        <r>
          <rPr>
            <sz val="9"/>
            <color indexed="81"/>
            <rFont val="MS P ゴシック"/>
            <family val="3"/>
            <charset val="128"/>
          </rPr>
          <t>円単位で入力</t>
        </r>
      </text>
    </comment>
    <comment ref="F90" authorId="0" shapeId="0">
      <text>
        <r>
          <rPr>
            <sz val="9"/>
            <color indexed="81"/>
            <rFont val="MS P ゴシック"/>
            <family val="3"/>
            <charset val="128"/>
          </rPr>
          <t>円単位で入力</t>
        </r>
      </text>
    </comment>
    <comment ref="G90" authorId="0" shapeId="0">
      <text>
        <r>
          <rPr>
            <sz val="9"/>
            <color indexed="81"/>
            <rFont val="MS P ゴシック"/>
            <family val="3"/>
            <charset val="128"/>
          </rPr>
          <t>円単位で入力</t>
        </r>
      </text>
    </comment>
    <comment ref="H90" authorId="0" shapeId="0">
      <text>
        <r>
          <rPr>
            <sz val="9"/>
            <color indexed="81"/>
            <rFont val="MS P ゴシック"/>
            <family val="3"/>
            <charset val="128"/>
          </rPr>
          <t>円単位で入力</t>
        </r>
      </text>
    </comment>
    <comment ref="O90" authorId="0" shapeId="0">
      <text>
        <r>
          <rPr>
            <sz val="9"/>
            <color indexed="81"/>
            <rFont val="MS P ゴシック"/>
            <family val="3"/>
            <charset val="128"/>
          </rPr>
          <t>該当する場合入力（円単位）</t>
        </r>
      </text>
    </comment>
    <comment ref="Q90" authorId="0" shapeId="0">
      <text>
        <r>
          <rPr>
            <sz val="9"/>
            <color indexed="81"/>
            <rFont val="MS P ゴシック"/>
            <family val="3"/>
            <charset val="128"/>
          </rPr>
          <t>油種区分を選択</t>
        </r>
      </text>
    </comment>
    <comment ref="R90" authorId="0" shapeId="0">
      <text>
        <r>
          <rPr>
            <sz val="9"/>
            <color indexed="81"/>
            <rFont val="MS P ゴシック"/>
            <family val="3"/>
            <charset val="128"/>
          </rPr>
          <t>円単位で入力</t>
        </r>
      </text>
    </comment>
    <comment ref="B91" authorId="0" shapeId="0">
      <text>
        <r>
          <rPr>
            <sz val="9"/>
            <color indexed="81"/>
            <rFont val="MS P ゴシック"/>
            <family val="3"/>
            <charset val="128"/>
          </rPr>
          <t>施設名を入力</t>
        </r>
      </text>
    </comment>
    <comment ref="C91" authorId="0" shapeId="0">
      <text>
        <r>
          <rPr>
            <sz val="9"/>
            <color indexed="81"/>
            <rFont val="MS P ゴシック"/>
            <family val="3"/>
            <charset val="128"/>
          </rPr>
          <t>費用区分を選択</t>
        </r>
      </text>
    </comment>
    <comment ref="D91" authorId="0" shapeId="0">
      <text>
        <r>
          <rPr>
            <sz val="9"/>
            <color indexed="81"/>
            <rFont val="MS P ゴシック"/>
            <family val="3"/>
            <charset val="128"/>
          </rPr>
          <t>契約区分を選択</t>
        </r>
      </text>
    </comment>
    <comment ref="E91" authorId="0" shapeId="0">
      <text>
        <r>
          <rPr>
            <sz val="9"/>
            <color indexed="81"/>
            <rFont val="MS P ゴシック"/>
            <family val="3"/>
            <charset val="128"/>
          </rPr>
          <t>円単位で入力</t>
        </r>
      </text>
    </comment>
    <comment ref="F91" authorId="0" shapeId="0">
      <text>
        <r>
          <rPr>
            <sz val="9"/>
            <color indexed="81"/>
            <rFont val="MS P ゴシック"/>
            <family val="3"/>
            <charset val="128"/>
          </rPr>
          <t>円単位で入力</t>
        </r>
      </text>
    </comment>
    <comment ref="G91" authorId="0" shapeId="0">
      <text>
        <r>
          <rPr>
            <sz val="9"/>
            <color indexed="81"/>
            <rFont val="MS P ゴシック"/>
            <family val="3"/>
            <charset val="128"/>
          </rPr>
          <t>円単位で入力</t>
        </r>
      </text>
    </comment>
    <comment ref="H91" authorId="0" shapeId="0">
      <text>
        <r>
          <rPr>
            <sz val="9"/>
            <color indexed="81"/>
            <rFont val="MS P ゴシック"/>
            <family val="3"/>
            <charset val="128"/>
          </rPr>
          <t>円単位で入力</t>
        </r>
      </text>
    </comment>
    <comment ref="O91" authorId="0" shapeId="0">
      <text>
        <r>
          <rPr>
            <sz val="9"/>
            <color indexed="81"/>
            <rFont val="MS P ゴシック"/>
            <family val="3"/>
            <charset val="128"/>
          </rPr>
          <t>該当する場合入力（円単位）</t>
        </r>
      </text>
    </comment>
    <comment ref="Q91" authorId="0" shapeId="0">
      <text>
        <r>
          <rPr>
            <sz val="9"/>
            <color indexed="81"/>
            <rFont val="MS P ゴシック"/>
            <family val="3"/>
            <charset val="128"/>
          </rPr>
          <t>油種区分を選択</t>
        </r>
      </text>
    </comment>
    <comment ref="R91" authorId="0" shapeId="0">
      <text>
        <r>
          <rPr>
            <sz val="9"/>
            <color indexed="81"/>
            <rFont val="MS P ゴシック"/>
            <family val="3"/>
            <charset val="128"/>
          </rPr>
          <t>円単位で入力</t>
        </r>
      </text>
    </comment>
    <comment ref="B92" authorId="0" shapeId="0">
      <text>
        <r>
          <rPr>
            <sz val="9"/>
            <color indexed="81"/>
            <rFont val="MS P ゴシック"/>
            <family val="3"/>
            <charset val="128"/>
          </rPr>
          <t>施設名を入力</t>
        </r>
      </text>
    </comment>
    <comment ref="C92" authorId="0" shapeId="0">
      <text>
        <r>
          <rPr>
            <sz val="9"/>
            <color indexed="81"/>
            <rFont val="MS P ゴシック"/>
            <family val="3"/>
            <charset val="128"/>
          </rPr>
          <t>費用区分を選択</t>
        </r>
      </text>
    </comment>
    <comment ref="D92" authorId="0" shapeId="0">
      <text>
        <r>
          <rPr>
            <sz val="9"/>
            <color indexed="81"/>
            <rFont val="MS P ゴシック"/>
            <family val="3"/>
            <charset val="128"/>
          </rPr>
          <t>契約区分を選択</t>
        </r>
      </text>
    </comment>
    <comment ref="E92" authorId="0" shapeId="0">
      <text>
        <r>
          <rPr>
            <sz val="9"/>
            <color indexed="81"/>
            <rFont val="MS P ゴシック"/>
            <family val="3"/>
            <charset val="128"/>
          </rPr>
          <t>円単位で入力</t>
        </r>
      </text>
    </comment>
    <comment ref="F92" authorId="0" shapeId="0">
      <text>
        <r>
          <rPr>
            <sz val="9"/>
            <color indexed="81"/>
            <rFont val="MS P ゴシック"/>
            <family val="3"/>
            <charset val="128"/>
          </rPr>
          <t>円単位で入力</t>
        </r>
      </text>
    </comment>
    <comment ref="G92" authorId="0" shapeId="0">
      <text>
        <r>
          <rPr>
            <sz val="9"/>
            <color indexed="81"/>
            <rFont val="MS P ゴシック"/>
            <family val="3"/>
            <charset val="128"/>
          </rPr>
          <t>円単位で入力</t>
        </r>
      </text>
    </comment>
    <comment ref="H92" authorId="0" shapeId="0">
      <text>
        <r>
          <rPr>
            <sz val="9"/>
            <color indexed="81"/>
            <rFont val="MS P ゴシック"/>
            <family val="3"/>
            <charset val="128"/>
          </rPr>
          <t>円単位で入力</t>
        </r>
      </text>
    </comment>
    <comment ref="O92" authorId="0" shapeId="0">
      <text>
        <r>
          <rPr>
            <sz val="9"/>
            <color indexed="81"/>
            <rFont val="MS P ゴシック"/>
            <family val="3"/>
            <charset val="128"/>
          </rPr>
          <t>該当する場合入力（円単位）</t>
        </r>
      </text>
    </comment>
    <comment ref="Q92" authorId="0" shapeId="0">
      <text>
        <r>
          <rPr>
            <sz val="9"/>
            <color indexed="81"/>
            <rFont val="MS P ゴシック"/>
            <family val="3"/>
            <charset val="128"/>
          </rPr>
          <t>油種区分を選択</t>
        </r>
      </text>
    </comment>
    <comment ref="R92" authorId="0" shapeId="0">
      <text>
        <r>
          <rPr>
            <sz val="9"/>
            <color indexed="81"/>
            <rFont val="MS P ゴシック"/>
            <family val="3"/>
            <charset val="128"/>
          </rPr>
          <t>円単位で入力</t>
        </r>
      </text>
    </comment>
    <comment ref="B93" authorId="0" shapeId="0">
      <text>
        <r>
          <rPr>
            <sz val="9"/>
            <color indexed="81"/>
            <rFont val="MS P ゴシック"/>
            <family val="3"/>
            <charset val="128"/>
          </rPr>
          <t>施設名を入力</t>
        </r>
      </text>
    </comment>
    <comment ref="C93" authorId="0" shapeId="0">
      <text>
        <r>
          <rPr>
            <sz val="9"/>
            <color indexed="81"/>
            <rFont val="MS P ゴシック"/>
            <family val="3"/>
            <charset val="128"/>
          </rPr>
          <t>費用区分を選択</t>
        </r>
      </text>
    </comment>
    <comment ref="D93" authorId="0" shapeId="0">
      <text>
        <r>
          <rPr>
            <sz val="9"/>
            <color indexed="81"/>
            <rFont val="MS P ゴシック"/>
            <family val="3"/>
            <charset val="128"/>
          </rPr>
          <t>契約区分を選択</t>
        </r>
      </text>
    </comment>
    <comment ref="E93" authorId="0" shapeId="0">
      <text>
        <r>
          <rPr>
            <sz val="9"/>
            <color indexed="81"/>
            <rFont val="MS P ゴシック"/>
            <family val="3"/>
            <charset val="128"/>
          </rPr>
          <t>円単位で入力</t>
        </r>
      </text>
    </comment>
    <comment ref="F93" authorId="0" shapeId="0">
      <text>
        <r>
          <rPr>
            <sz val="9"/>
            <color indexed="81"/>
            <rFont val="MS P ゴシック"/>
            <family val="3"/>
            <charset val="128"/>
          </rPr>
          <t>円単位で入力</t>
        </r>
      </text>
    </comment>
    <comment ref="G93" authorId="0" shapeId="0">
      <text>
        <r>
          <rPr>
            <sz val="9"/>
            <color indexed="81"/>
            <rFont val="MS P ゴシック"/>
            <family val="3"/>
            <charset val="128"/>
          </rPr>
          <t>円単位で入力</t>
        </r>
      </text>
    </comment>
    <comment ref="H93" authorId="0" shapeId="0">
      <text>
        <r>
          <rPr>
            <sz val="9"/>
            <color indexed="81"/>
            <rFont val="MS P ゴシック"/>
            <family val="3"/>
            <charset val="128"/>
          </rPr>
          <t>円単位で入力</t>
        </r>
      </text>
    </comment>
    <comment ref="O93" authorId="0" shapeId="0">
      <text>
        <r>
          <rPr>
            <sz val="9"/>
            <color indexed="81"/>
            <rFont val="MS P ゴシック"/>
            <family val="3"/>
            <charset val="128"/>
          </rPr>
          <t>該当する場合入力（円単位）</t>
        </r>
      </text>
    </comment>
    <comment ref="Q93" authorId="0" shapeId="0">
      <text>
        <r>
          <rPr>
            <sz val="9"/>
            <color indexed="81"/>
            <rFont val="MS P ゴシック"/>
            <family val="3"/>
            <charset val="128"/>
          </rPr>
          <t>油種区分を選択</t>
        </r>
      </text>
    </comment>
    <comment ref="R93" authorId="0" shapeId="0">
      <text>
        <r>
          <rPr>
            <sz val="9"/>
            <color indexed="81"/>
            <rFont val="MS P ゴシック"/>
            <family val="3"/>
            <charset val="128"/>
          </rPr>
          <t>円単位で入力</t>
        </r>
      </text>
    </comment>
    <comment ref="B94" authorId="0" shapeId="0">
      <text>
        <r>
          <rPr>
            <sz val="9"/>
            <color indexed="81"/>
            <rFont val="MS P ゴシック"/>
            <family val="3"/>
            <charset val="128"/>
          </rPr>
          <t>施設名を入力</t>
        </r>
      </text>
    </comment>
    <comment ref="C94" authorId="0" shapeId="0">
      <text>
        <r>
          <rPr>
            <sz val="9"/>
            <color indexed="81"/>
            <rFont val="MS P ゴシック"/>
            <family val="3"/>
            <charset val="128"/>
          </rPr>
          <t>費用区分を選択</t>
        </r>
      </text>
    </comment>
    <comment ref="D94" authorId="0" shapeId="0">
      <text>
        <r>
          <rPr>
            <sz val="9"/>
            <color indexed="81"/>
            <rFont val="MS P ゴシック"/>
            <family val="3"/>
            <charset val="128"/>
          </rPr>
          <t>契約区分を選択</t>
        </r>
      </text>
    </comment>
    <comment ref="E94" authorId="0" shapeId="0">
      <text>
        <r>
          <rPr>
            <sz val="9"/>
            <color indexed="81"/>
            <rFont val="MS P ゴシック"/>
            <family val="3"/>
            <charset val="128"/>
          </rPr>
          <t>円単位で入力</t>
        </r>
      </text>
    </comment>
    <comment ref="F94" authorId="0" shapeId="0">
      <text>
        <r>
          <rPr>
            <sz val="9"/>
            <color indexed="81"/>
            <rFont val="MS P ゴシック"/>
            <family val="3"/>
            <charset val="128"/>
          </rPr>
          <t>円単位で入力</t>
        </r>
      </text>
    </comment>
    <comment ref="G94" authorId="0" shapeId="0">
      <text>
        <r>
          <rPr>
            <sz val="9"/>
            <color indexed="81"/>
            <rFont val="MS P ゴシック"/>
            <family val="3"/>
            <charset val="128"/>
          </rPr>
          <t>円単位で入力</t>
        </r>
      </text>
    </comment>
    <comment ref="H94" authorId="0" shapeId="0">
      <text>
        <r>
          <rPr>
            <sz val="9"/>
            <color indexed="81"/>
            <rFont val="MS P ゴシック"/>
            <family val="3"/>
            <charset val="128"/>
          </rPr>
          <t>円単位で入力</t>
        </r>
      </text>
    </comment>
    <comment ref="O94" authorId="0" shapeId="0">
      <text>
        <r>
          <rPr>
            <sz val="9"/>
            <color indexed="81"/>
            <rFont val="MS P ゴシック"/>
            <family val="3"/>
            <charset val="128"/>
          </rPr>
          <t>該当する場合入力（円単位）</t>
        </r>
      </text>
    </comment>
    <comment ref="Q94" authorId="0" shapeId="0">
      <text>
        <r>
          <rPr>
            <sz val="9"/>
            <color indexed="81"/>
            <rFont val="MS P ゴシック"/>
            <family val="3"/>
            <charset val="128"/>
          </rPr>
          <t>油種区分を選択</t>
        </r>
      </text>
    </comment>
    <comment ref="R94" authorId="0" shapeId="0">
      <text>
        <r>
          <rPr>
            <sz val="9"/>
            <color indexed="81"/>
            <rFont val="MS P ゴシック"/>
            <family val="3"/>
            <charset val="128"/>
          </rPr>
          <t>円単位で入力</t>
        </r>
      </text>
    </comment>
    <comment ref="B95" authorId="0" shapeId="0">
      <text>
        <r>
          <rPr>
            <sz val="9"/>
            <color indexed="81"/>
            <rFont val="MS P ゴシック"/>
            <family val="3"/>
            <charset val="128"/>
          </rPr>
          <t>施設名を入力</t>
        </r>
      </text>
    </comment>
    <comment ref="C95" authorId="0" shapeId="0">
      <text>
        <r>
          <rPr>
            <sz val="9"/>
            <color indexed="81"/>
            <rFont val="MS P ゴシック"/>
            <family val="3"/>
            <charset val="128"/>
          </rPr>
          <t>費用区分を選択</t>
        </r>
      </text>
    </comment>
    <comment ref="D95" authorId="0" shapeId="0">
      <text>
        <r>
          <rPr>
            <sz val="9"/>
            <color indexed="81"/>
            <rFont val="MS P ゴシック"/>
            <family val="3"/>
            <charset val="128"/>
          </rPr>
          <t>契約区分を選択</t>
        </r>
      </text>
    </comment>
    <comment ref="E95" authorId="0" shapeId="0">
      <text>
        <r>
          <rPr>
            <sz val="9"/>
            <color indexed="81"/>
            <rFont val="MS P ゴシック"/>
            <family val="3"/>
            <charset val="128"/>
          </rPr>
          <t>円単位で入力</t>
        </r>
      </text>
    </comment>
    <comment ref="F95" authorId="0" shapeId="0">
      <text>
        <r>
          <rPr>
            <sz val="9"/>
            <color indexed="81"/>
            <rFont val="MS P ゴシック"/>
            <family val="3"/>
            <charset val="128"/>
          </rPr>
          <t>円単位で入力</t>
        </r>
      </text>
    </comment>
    <comment ref="G95" authorId="0" shapeId="0">
      <text>
        <r>
          <rPr>
            <sz val="9"/>
            <color indexed="81"/>
            <rFont val="MS P ゴシック"/>
            <family val="3"/>
            <charset val="128"/>
          </rPr>
          <t>円単位で入力</t>
        </r>
      </text>
    </comment>
    <comment ref="H95" authorId="0" shapeId="0">
      <text>
        <r>
          <rPr>
            <sz val="9"/>
            <color indexed="81"/>
            <rFont val="MS P ゴシック"/>
            <family val="3"/>
            <charset val="128"/>
          </rPr>
          <t>円単位で入力</t>
        </r>
      </text>
    </comment>
    <comment ref="O95" authorId="0" shapeId="0">
      <text>
        <r>
          <rPr>
            <sz val="9"/>
            <color indexed="81"/>
            <rFont val="MS P ゴシック"/>
            <family val="3"/>
            <charset val="128"/>
          </rPr>
          <t>該当する場合入力（円単位）</t>
        </r>
      </text>
    </comment>
    <comment ref="Q95" authorId="0" shapeId="0">
      <text>
        <r>
          <rPr>
            <sz val="9"/>
            <color indexed="81"/>
            <rFont val="MS P ゴシック"/>
            <family val="3"/>
            <charset val="128"/>
          </rPr>
          <t>油種区分を選択</t>
        </r>
      </text>
    </comment>
    <comment ref="R95" authorId="0" shapeId="0">
      <text>
        <r>
          <rPr>
            <sz val="9"/>
            <color indexed="81"/>
            <rFont val="MS P ゴシック"/>
            <family val="3"/>
            <charset val="128"/>
          </rPr>
          <t>円単位で入力</t>
        </r>
      </text>
    </comment>
    <comment ref="B96" authorId="0" shapeId="0">
      <text>
        <r>
          <rPr>
            <sz val="9"/>
            <color indexed="81"/>
            <rFont val="MS P ゴシック"/>
            <family val="3"/>
            <charset val="128"/>
          </rPr>
          <t>施設名を入力</t>
        </r>
      </text>
    </comment>
    <comment ref="C96" authorId="0" shapeId="0">
      <text>
        <r>
          <rPr>
            <sz val="9"/>
            <color indexed="81"/>
            <rFont val="MS P ゴシック"/>
            <family val="3"/>
            <charset val="128"/>
          </rPr>
          <t>費用区分を選択</t>
        </r>
      </text>
    </comment>
    <comment ref="D96" authorId="0" shapeId="0">
      <text>
        <r>
          <rPr>
            <sz val="9"/>
            <color indexed="81"/>
            <rFont val="MS P ゴシック"/>
            <family val="3"/>
            <charset val="128"/>
          </rPr>
          <t>契約区分を選択</t>
        </r>
      </text>
    </comment>
    <comment ref="E96" authorId="0" shapeId="0">
      <text>
        <r>
          <rPr>
            <sz val="9"/>
            <color indexed="81"/>
            <rFont val="MS P ゴシック"/>
            <family val="3"/>
            <charset val="128"/>
          </rPr>
          <t>円単位で入力</t>
        </r>
      </text>
    </comment>
    <comment ref="F96" authorId="0" shapeId="0">
      <text>
        <r>
          <rPr>
            <sz val="9"/>
            <color indexed="81"/>
            <rFont val="MS P ゴシック"/>
            <family val="3"/>
            <charset val="128"/>
          </rPr>
          <t>円単位で入力</t>
        </r>
      </text>
    </comment>
    <comment ref="G96" authorId="0" shapeId="0">
      <text>
        <r>
          <rPr>
            <sz val="9"/>
            <color indexed="81"/>
            <rFont val="MS P ゴシック"/>
            <family val="3"/>
            <charset val="128"/>
          </rPr>
          <t>円単位で入力</t>
        </r>
      </text>
    </comment>
    <comment ref="H96" authorId="0" shapeId="0">
      <text>
        <r>
          <rPr>
            <sz val="9"/>
            <color indexed="81"/>
            <rFont val="MS P ゴシック"/>
            <family val="3"/>
            <charset val="128"/>
          </rPr>
          <t>円単位で入力</t>
        </r>
      </text>
    </comment>
    <comment ref="O96" authorId="0" shapeId="0">
      <text>
        <r>
          <rPr>
            <sz val="9"/>
            <color indexed="81"/>
            <rFont val="MS P ゴシック"/>
            <family val="3"/>
            <charset val="128"/>
          </rPr>
          <t>該当する場合入力（円単位）</t>
        </r>
      </text>
    </comment>
    <comment ref="Q96" authorId="0" shapeId="0">
      <text>
        <r>
          <rPr>
            <sz val="9"/>
            <color indexed="81"/>
            <rFont val="MS P ゴシック"/>
            <family val="3"/>
            <charset val="128"/>
          </rPr>
          <t>油種区分を選択</t>
        </r>
      </text>
    </comment>
    <comment ref="R96" authorId="0" shapeId="0">
      <text>
        <r>
          <rPr>
            <sz val="9"/>
            <color indexed="81"/>
            <rFont val="MS P ゴシック"/>
            <family val="3"/>
            <charset val="128"/>
          </rPr>
          <t>円単位で入力</t>
        </r>
      </text>
    </comment>
    <comment ref="B97" authorId="0" shapeId="0">
      <text>
        <r>
          <rPr>
            <sz val="9"/>
            <color indexed="81"/>
            <rFont val="MS P ゴシック"/>
            <family val="3"/>
            <charset val="128"/>
          </rPr>
          <t>施設名を入力</t>
        </r>
      </text>
    </comment>
    <comment ref="C97" authorId="0" shapeId="0">
      <text>
        <r>
          <rPr>
            <sz val="9"/>
            <color indexed="81"/>
            <rFont val="MS P ゴシック"/>
            <family val="3"/>
            <charset val="128"/>
          </rPr>
          <t>費用区分を選択</t>
        </r>
      </text>
    </comment>
    <comment ref="D97" authorId="0" shapeId="0">
      <text>
        <r>
          <rPr>
            <sz val="9"/>
            <color indexed="81"/>
            <rFont val="MS P ゴシック"/>
            <family val="3"/>
            <charset val="128"/>
          </rPr>
          <t>契約区分を選択</t>
        </r>
      </text>
    </comment>
    <comment ref="E97" authorId="0" shapeId="0">
      <text>
        <r>
          <rPr>
            <sz val="9"/>
            <color indexed="81"/>
            <rFont val="MS P ゴシック"/>
            <family val="3"/>
            <charset val="128"/>
          </rPr>
          <t>円単位で入力</t>
        </r>
      </text>
    </comment>
    <comment ref="F97" authorId="0" shapeId="0">
      <text>
        <r>
          <rPr>
            <sz val="9"/>
            <color indexed="81"/>
            <rFont val="MS P ゴシック"/>
            <family val="3"/>
            <charset val="128"/>
          </rPr>
          <t>円単位で入力</t>
        </r>
      </text>
    </comment>
    <comment ref="G97" authorId="0" shapeId="0">
      <text>
        <r>
          <rPr>
            <sz val="9"/>
            <color indexed="81"/>
            <rFont val="MS P ゴシック"/>
            <family val="3"/>
            <charset val="128"/>
          </rPr>
          <t>円単位で入力</t>
        </r>
      </text>
    </comment>
    <comment ref="H97" authorId="0" shapeId="0">
      <text>
        <r>
          <rPr>
            <sz val="9"/>
            <color indexed="81"/>
            <rFont val="MS P ゴシック"/>
            <family val="3"/>
            <charset val="128"/>
          </rPr>
          <t>円単位で入力</t>
        </r>
      </text>
    </comment>
    <comment ref="O97" authorId="0" shapeId="0">
      <text>
        <r>
          <rPr>
            <sz val="9"/>
            <color indexed="81"/>
            <rFont val="MS P ゴシック"/>
            <family val="3"/>
            <charset val="128"/>
          </rPr>
          <t>該当する場合入力（円単位）</t>
        </r>
      </text>
    </comment>
    <comment ref="Q97" authorId="0" shapeId="0">
      <text>
        <r>
          <rPr>
            <sz val="9"/>
            <color indexed="81"/>
            <rFont val="MS P ゴシック"/>
            <family val="3"/>
            <charset val="128"/>
          </rPr>
          <t>油種区分を選択</t>
        </r>
      </text>
    </comment>
    <comment ref="R97" authorId="0" shapeId="0">
      <text>
        <r>
          <rPr>
            <sz val="9"/>
            <color indexed="81"/>
            <rFont val="MS P ゴシック"/>
            <family val="3"/>
            <charset val="128"/>
          </rPr>
          <t>円単位で入力</t>
        </r>
      </text>
    </comment>
    <comment ref="B98" authorId="0" shapeId="0">
      <text>
        <r>
          <rPr>
            <sz val="9"/>
            <color indexed="81"/>
            <rFont val="MS P ゴシック"/>
            <family val="3"/>
            <charset val="128"/>
          </rPr>
          <t>施設名を入力</t>
        </r>
      </text>
    </comment>
    <comment ref="C98" authorId="0" shapeId="0">
      <text>
        <r>
          <rPr>
            <sz val="9"/>
            <color indexed="81"/>
            <rFont val="MS P ゴシック"/>
            <family val="3"/>
            <charset val="128"/>
          </rPr>
          <t>費用区分を選択</t>
        </r>
      </text>
    </comment>
    <comment ref="D98" authorId="0" shapeId="0">
      <text>
        <r>
          <rPr>
            <sz val="9"/>
            <color indexed="81"/>
            <rFont val="MS P ゴシック"/>
            <family val="3"/>
            <charset val="128"/>
          </rPr>
          <t>契約区分を選択</t>
        </r>
      </text>
    </comment>
    <comment ref="E98" authorId="0" shapeId="0">
      <text>
        <r>
          <rPr>
            <sz val="9"/>
            <color indexed="81"/>
            <rFont val="MS P ゴシック"/>
            <family val="3"/>
            <charset val="128"/>
          </rPr>
          <t>円単位で入力</t>
        </r>
      </text>
    </comment>
    <comment ref="F98" authorId="0" shapeId="0">
      <text>
        <r>
          <rPr>
            <sz val="9"/>
            <color indexed="81"/>
            <rFont val="MS P ゴシック"/>
            <family val="3"/>
            <charset val="128"/>
          </rPr>
          <t>円単位で入力</t>
        </r>
      </text>
    </comment>
    <comment ref="G98" authorId="0" shapeId="0">
      <text>
        <r>
          <rPr>
            <sz val="9"/>
            <color indexed="81"/>
            <rFont val="MS P ゴシック"/>
            <family val="3"/>
            <charset val="128"/>
          </rPr>
          <t>円単位で入力</t>
        </r>
      </text>
    </comment>
    <comment ref="H98" authorId="0" shapeId="0">
      <text>
        <r>
          <rPr>
            <sz val="9"/>
            <color indexed="81"/>
            <rFont val="MS P ゴシック"/>
            <family val="3"/>
            <charset val="128"/>
          </rPr>
          <t>円単位で入力</t>
        </r>
      </text>
    </comment>
    <comment ref="O98" authorId="0" shapeId="0">
      <text>
        <r>
          <rPr>
            <sz val="9"/>
            <color indexed="81"/>
            <rFont val="MS P ゴシック"/>
            <family val="3"/>
            <charset val="128"/>
          </rPr>
          <t>該当する場合入力（円単位）</t>
        </r>
      </text>
    </comment>
    <comment ref="Q98" authorId="0" shapeId="0">
      <text>
        <r>
          <rPr>
            <sz val="9"/>
            <color indexed="81"/>
            <rFont val="MS P ゴシック"/>
            <family val="3"/>
            <charset val="128"/>
          </rPr>
          <t>油種区分を選択</t>
        </r>
      </text>
    </comment>
    <comment ref="R98" authorId="0" shapeId="0">
      <text>
        <r>
          <rPr>
            <sz val="9"/>
            <color indexed="81"/>
            <rFont val="MS P ゴシック"/>
            <family val="3"/>
            <charset val="128"/>
          </rPr>
          <t>円単位で入力</t>
        </r>
      </text>
    </comment>
    <comment ref="B99" authorId="0" shapeId="0">
      <text>
        <r>
          <rPr>
            <sz val="9"/>
            <color indexed="81"/>
            <rFont val="MS P ゴシック"/>
            <family val="3"/>
            <charset val="128"/>
          </rPr>
          <t>施設名を入力</t>
        </r>
      </text>
    </comment>
    <comment ref="C99" authorId="0" shapeId="0">
      <text>
        <r>
          <rPr>
            <sz val="9"/>
            <color indexed="81"/>
            <rFont val="MS P ゴシック"/>
            <family val="3"/>
            <charset val="128"/>
          </rPr>
          <t>費用区分を選択</t>
        </r>
      </text>
    </comment>
    <comment ref="D99" authorId="0" shapeId="0">
      <text>
        <r>
          <rPr>
            <sz val="9"/>
            <color indexed="81"/>
            <rFont val="MS P ゴシック"/>
            <family val="3"/>
            <charset val="128"/>
          </rPr>
          <t>契約区分を選択</t>
        </r>
      </text>
    </comment>
    <comment ref="E99" authorId="0" shapeId="0">
      <text>
        <r>
          <rPr>
            <sz val="9"/>
            <color indexed="81"/>
            <rFont val="MS P ゴシック"/>
            <family val="3"/>
            <charset val="128"/>
          </rPr>
          <t>円単位で入力</t>
        </r>
      </text>
    </comment>
    <comment ref="F99" authorId="0" shapeId="0">
      <text>
        <r>
          <rPr>
            <sz val="9"/>
            <color indexed="81"/>
            <rFont val="MS P ゴシック"/>
            <family val="3"/>
            <charset val="128"/>
          </rPr>
          <t>円単位で入力</t>
        </r>
      </text>
    </comment>
    <comment ref="G99" authorId="0" shapeId="0">
      <text>
        <r>
          <rPr>
            <sz val="9"/>
            <color indexed="81"/>
            <rFont val="MS P ゴシック"/>
            <family val="3"/>
            <charset val="128"/>
          </rPr>
          <t>円単位で入力</t>
        </r>
      </text>
    </comment>
    <comment ref="H99" authorId="0" shapeId="0">
      <text>
        <r>
          <rPr>
            <sz val="9"/>
            <color indexed="81"/>
            <rFont val="MS P ゴシック"/>
            <family val="3"/>
            <charset val="128"/>
          </rPr>
          <t>円単位で入力</t>
        </r>
      </text>
    </comment>
    <comment ref="O99" authorId="0" shapeId="0">
      <text>
        <r>
          <rPr>
            <sz val="9"/>
            <color indexed="81"/>
            <rFont val="MS P ゴシック"/>
            <family val="3"/>
            <charset val="128"/>
          </rPr>
          <t>該当する場合入力（円単位）</t>
        </r>
      </text>
    </comment>
    <comment ref="Q99" authorId="0" shapeId="0">
      <text>
        <r>
          <rPr>
            <sz val="9"/>
            <color indexed="81"/>
            <rFont val="MS P ゴシック"/>
            <family val="3"/>
            <charset val="128"/>
          </rPr>
          <t>油種区分を選択</t>
        </r>
      </text>
    </comment>
    <comment ref="R99" authorId="0" shapeId="0">
      <text>
        <r>
          <rPr>
            <sz val="9"/>
            <color indexed="81"/>
            <rFont val="MS P ゴシック"/>
            <family val="3"/>
            <charset val="128"/>
          </rPr>
          <t>円単位で入力</t>
        </r>
      </text>
    </comment>
    <comment ref="B100" authorId="0" shapeId="0">
      <text>
        <r>
          <rPr>
            <sz val="9"/>
            <color indexed="81"/>
            <rFont val="MS P ゴシック"/>
            <family val="3"/>
            <charset val="128"/>
          </rPr>
          <t>施設名を入力</t>
        </r>
      </text>
    </comment>
    <comment ref="C100" authorId="0" shapeId="0">
      <text>
        <r>
          <rPr>
            <sz val="9"/>
            <color indexed="81"/>
            <rFont val="MS P ゴシック"/>
            <family val="3"/>
            <charset val="128"/>
          </rPr>
          <t>費用区分を選択</t>
        </r>
      </text>
    </comment>
    <comment ref="D100" authorId="0" shapeId="0">
      <text>
        <r>
          <rPr>
            <sz val="9"/>
            <color indexed="81"/>
            <rFont val="MS P ゴシック"/>
            <family val="3"/>
            <charset val="128"/>
          </rPr>
          <t>契約区分を選択</t>
        </r>
      </text>
    </comment>
    <comment ref="E100" authorId="0" shapeId="0">
      <text>
        <r>
          <rPr>
            <sz val="9"/>
            <color indexed="81"/>
            <rFont val="MS P ゴシック"/>
            <family val="3"/>
            <charset val="128"/>
          </rPr>
          <t>円単位で入力</t>
        </r>
      </text>
    </comment>
    <comment ref="F100" authorId="0" shapeId="0">
      <text>
        <r>
          <rPr>
            <sz val="9"/>
            <color indexed="81"/>
            <rFont val="MS P ゴシック"/>
            <family val="3"/>
            <charset val="128"/>
          </rPr>
          <t>円単位で入力</t>
        </r>
      </text>
    </comment>
    <comment ref="G100" authorId="0" shapeId="0">
      <text>
        <r>
          <rPr>
            <sz val="9"/>
            <color indexed="81"/>
            <rFont val="MS P ゴシック"/>
            <family val="3"/>
            <charset val="128"/>
          </rPr>
          <t>円単位で入力</t>
        </r>
      </text>
    </comment>
    <comment ref="H100" authorId="0" shapeId="0">
      <text>
        <r>
          <rPr>
            <sz val="9"/>
            <color indexed="81"/>
            <rFont val="MS P ゴシック"/>
            <family val="3"/>
            <charset val="128"/>
          </rPr>
          <t>円単位で入力</t>
        </r>
      </text>
    </comment>
    <comment ref="O100" authorId="0" shapeId="0">
      <text>
        <r>
          <rPr>
            <sz val="9"/>
            <color indexed="81"/>
            <rFont val="MS P ゴシック"/>
            <family val="3"/>
            <charset val="128"/>
          </rPr>
          <t>該当する場合入力（円単位）</t>
        </r>
      </text>
    </comment>
    <comment ref="Q100" authorId="0" shapeId="0">
      <text>
        <r>
          <rPr>
            <sz val="9"/>
            <color indexed="81"/>
            <rFont val="MS P ゴシック"/>
            <family val="3"/>
            <charset val="128"/>
          </rPr>
          <t>油種区分を選択</t>
        </r>
      </text>
    </comment>
    <comment ref="R100" authorId="0" shapeId="0">
      <text>
        <r>
          <rPr>
            <sz val="9"/>
            <color indexed="81"/>
            <rFont val="MS P ゴシック"/>
            <family val="3"/>
            <charset val="128"/>
          </rPr>
          <t>円単位で入力</t>
        </r>
      </text>
    </comment>
    <comment ref="B101" authorId="0" shapeId="0">
      <text>
        <r>
          <rPr>
            <sz val="9"/>
            <color indexed="81"/>
            <rFont val="MS P ゴシック"/>
            <family val="3"/>
            <charset val="128"/>
          </rPr>
          <t>施設名を入力</t>
        </r>
      </text>
    </comment>
    <comment ref="C101" authorId="0" shapeId="0">
      <text>
        <r>
          <rPr>
            <sz val="9"/>
            <color indexed="81"/>
            <rFont val="MS P ゴシック"/>
            <family val="3"/>
            <charset val="128"/>
          </rPr>
          <t>費用区分を選択</t>
        </r>
      </text>
    </comment>
    <comment ref="D101" authorId="0" shapeId="0">
      <text>
        <r>
          <rPr>
            <sz val="9"/>
            <color indexed="81"/>
            <rFont val="MS P ゴシック"/>
            <family val="3"/>
            <charset val="128"/>
          </rPr>
          <t>契約区分を選択</t>
        </r>
      </text>
    </comment>
    <comment ref="E101" authorId="0" shapeId="0">
      <text>
        <r>
          <rPr>
            <sz val="9"/>
            <color indexed="81"/>
            <rFont val="MS P ゴシック"/>
            <family val="3"/>
            <charset val="128"/>
          </rPr>
          <t>円単位で入力</t>
        </r>
      </text>
    </comment>
    <comment ref="F101" authorId="0" shapeId="0">
      <text>
        <r>
          <rPr>
            <sz val="9"/>
            <color indexed="81"/>
            <rFont val="MS P ゴシック"/>
            <family val="3"/>
            <charset val="128"/>
          </rPr>
          <t>円単位で入力</t>
        </r>
      </text>
    </comment>
    <comment ref="G101" authorId="0" shapeId="0">
      <text>
        <r>
          <rPr>
            <sz val="9"/>
            <color indexed="81"/>
            <rFont val="MS P ゴシック"/>
            <family val="3"/>
            <charset val="128"/>
          </rPr>
          <t>円単位で入力</t>
        </r>
      </text>
    </comment>
    <comment ref="H101" authorId="0" shapeId="0">
      <text>
        <r>
          <rPr>
            <sz val="9"/>
            <color indexed="81"/>
            <rFont val="MS P ゴシック"/>
            <family val="3"/>
            <charset val="128"/>
          </rPr>
          <t>円単位で入力</t>
        </r>
      </text>
    </comment>
    <comment ref="O101" authorId="0" shapeId="0">
      <text>
        <r>
          <rPr>
            <sz val="9"/>
            <color indexed="81"/>
            <rFont val="MS P ゴシック"/>
            <family val="3"/>
            <charset val="128"/>
          </rPr>
          <t>該当する場合入力（円単位）</t>
        </r>
      </text>
    </comment>
    <comment ref="Q101" authorId="0" shapeId="0">
      <text>
        <r>
          <rPr>
            <sz val="9"/>
            <color indexed="81"/>
            <rFont val="MS P ゴシック"/>
            <family val="3"/>
            <charset val="128"/>
          </rPr>
          <t>油種区分を選択</t>
        </r>
      </text>
    </comment>
    <comment ref="R101" authorId="0" shapeId="0">
      <text>
        <r>
          <rPr>
            <sz val="9"/>
            <color indexed="81"/>
            <rFont val="MS P ゴシック"/>
            <family val="3"/>
            <charset val="128"/>
          </rPr>
          <t>円単位で入力</t>
        </r>
      </text>
    </comment>
    <comment ref="B102" authorId="0" shapeId="0">
      <text>
        <r>
          <rPr>
            <sz val="9"/>
            <color indexed="81"/>
            <rFont val="MS P ゴシック"/>
            <family val="3"/>
            <charset val="128"/>
          </rPr>
          <t>施設名を入力</t>
        </r>
      </text>
    </comment>
    <comment ref="C102" authorId="0" shapeId="0">
      <text>
        <r>
          <rPr>
            <sz val="9"/>
            <color indexed="81"/>
            <rFont val="MS P ゴシック"/>
            <family val="3"/>
            <charset val="128"/>
          </rPr>
          <t>費用区分を選択</t>
        </r>
      </text>
    </comment>
    <comment ref="D102" authorId="0" shapeId="0">
      <text>
        <r>
          <rPr>
            <sz val="9"/>
            <color indexed="81"/>
            <rFont val="MS P ゴシック"/>
            <family val="3"/>
            <charset val="128"/>
          </rPr>
          <t>契約区分を選択</t>
        </r>
      </text>
    </comment>
    <comment ref="E102" authorId="0" shapeId="0">
      <text>
        <r>
          <rPr>
            <sz val="9"/>
            <color indexed="81"/>
            <rFont val="MS P ゴシック"/>
            <family val="3"/>
            <charset val="128"/>
          </rPr>
          <t>円単位で入力</t>
        </r>
      </text>
    </comment>
    <comment ref="F102" authorId="0" shapeId="0">
      <text>
        <r>
          <rPr>
            <sz val="9"/>
            <color indexed="81"/>
            <rFont val="MS P ゴシック"/>
            <family val="3"/>
            <charset val="128"/>
          </rPr>
          <t>円単位で入力</t>
        </r>
      </text>
    </comment>
    <comment ref="G102" authorId="0" shapeId="0">
      <text>
        <r>
          <rPr>
            <sz val="9"/>
            <color indexed="81"/>
            <rFont val="MS P ゴシック"/>
            <family val="3"/>
            <charset val="128"/>
          </rPr>
          <t>円単位で入力</t>
        </r>
      </text>
    </comment>
    <comment ref="H102" authorId="0" shapeId="0">
      <text>
        <r>
          <rPr>
            <sz val="9"/>
            <color indexed="81"/>
            <rFont val="MS P ゴシック"/>
            <family val="3"/>
            <charset val="128"/>
          </rPr>
          <t>円単位で入力</t>
        </r>
      </text>
    </comment>
    <comment ref="O102" authorId="0" shapeId="0">
      <text>
        <r>
          <rPr>
            <sz val="9"/>
            <color indexed="81"/>
            <rFont val="MS P ゴシック"/>
            <family val="3"/>
            <charset val="128"/>
          </rPr>
          <t>該当する場合入力（円単位）</t>
        </r>
      </text>
    </comment>
    <comment ref="Q102" authorId="0" shapeId="0">
      <text>
        <r>
          <rPr>
            <sz val="9"/>
            <color indexed="81"/>
            <rFont val="MS P ゴシック"/>
            <family val="3"/>
            <charset val="128"/>
          </rPr>
          <t>油種区分を選択</t>
        </r>
      </text>
    </comment>
    <comment ref="R102" authorId="0" shapeId="0">
      <text>
        <r>
          <rPr>
            <sz val="9"/>
            <color indexed="81"/>
            <rFont val="MS P ゴシック"/>
            <family val="3"/>
            <charset val="128"/>
          </rPr>
          <t>円単位で入力</t>
        </r>
      </text>
    </comment>
    <comment ref="B103" authorId="0" shapeId="0">
      <text>
        <r>
          <rPr>
            <sz val="9"/>
            <color indexed="81"/>
            <rFont val="MS P ゴシック"/>
            <family val="3"/>
            <charset val="128"/>
          </rPr>
          <t>施設名を入力</t>
        </r>
      </text>
    </comment>
    <comment ref="C103" authorId="0" shapeId="0">
      <text>
        <r>
          <rPr>
            <sz val="9"/>
            <color indexed="81"/>
            <rFont val="MS P ゴシック"/>
            <family val="3"/>
            <charset val="128"/>
          </rPr>
          <t>費用区分を選択</t>
        </r>
      </text>
    </comment>
    <comment ref="D103" authorId="0" shapeId="0">
      <text>
        <r>
          <rPr>
            <sz val="9"/>
            <color indexed="81"/>
            <rFont val="MS P ゴシック"/>
            <family val="3"/>
            <charset val="128"/>
          </rPr>
          <t>契約区分を選択</t>
        </r>
      </text>
    </comment>
    <comment ref="E103" authorId="0" shapeId="0">
      <text>
        <r>
          <rPr>
            <sz val="9"/>
            <color indexed="81"/>
            <rFont val="MS P ゴシック"/>
            <family val="3"/>
            <charset val="128"/>
          </rPr>
          <t>円単位で入力</t>
        </r>
      </text>
    </comment>
    <comment ref="F103" authorId="0" shapeId="0">
      <text>
        <r>
          <rPr>
            <sz val="9"/>
            <color indexed="81"/>
            <rFont val="MS P ゴシック"/>
            <family val="3"/>
            <charset val="128"/>
          </rPr>
          <t>円単位で入力</t>
        </r>
      </text>
    </comment>
    <comment ref="G103" authorId="0" shapeId="0">
      <text>
        <r>
          <rPr>
            <sz val="9"/>
            <color indexed="81"/>
            <rFont val="MS P ゴシック"/>
            <family val="3"/>
            <charset val="128"/>
          </rPr>
          <t>円単位で入力</t>
        </r>
      </text>
    </comment>
    <comment ref="H103" authorId="0" shapeId="0">
      <text>
        <r>
          <rPr>
            <sz val="9"/>
            <color indexed="81"/>
            <rFont val="MS P ゴシック"/>
            <family val="3"/>
            <charset val="128"/>
          </rPr>
          <t>円単位で入力</t>
        </r>
      </text>
    </comment>
    <comment ref="O103" authorId="0" shapeId="0">
      <text>
        <r>
          <rPr>
            <sz val="9"/>
            <color indexed="81"/>
            <rFont val="MS P ゴシック"/>
            <family val="3"/>
            <charset val="128"/>
          </rPr>
          <t>該当する場合入力（円単位）</t>
        </r>
      </text>
    </comment>
    <comment ref="Q103" authorId="0" shapeId="0">
      <text>
        <r>
          <rPr>
            <sz val="9"/>
            <color indexed="81"/>
            <rFont val="MS P ゴシック"/>
            <family val="3"/>
            <charset val="128"/>
          </rPr>
          <t>油種区分を選択</t>
        </r>
      </text>
    </comment>
    <comment ref="R103" authorId="0" shapeId="0">
      <text>
        <r>
          <rPr>
            <sz val="9"/>
            <color indexed="81"/>
            <rFont val="MS P ゴシック"/>
            <family val="3"/>
            <charset val="128"/>
          </rPr>
          <t>円単位で入力</t>
        </r>
      </text>
    </comment>
    <comment ref="B104" authorId="0" shapeId="0">
      <text>
        <r>
          <rPr>
            <sz val="9"/>
            <color indexed="81"/>
            <rFont val="MS P ゴシック"/>
            <family val="3"/>
            <charset val="128"/>
          </rPr>
          <t>施設名を入力</t>
        </r>
      </text>
    </comment>
    <comment ref="C104" authorId="0" shapeId="0">
      <text>
        <r>
          <rPr>
            <sz val="9"/>
            <color indexed="81"/>
            <rFont val="MS P ゴシック"/>
            <family val="3"/>
            <charset val="128"/>
          </rPr>
          <t>費用区分を選択</t>
        </r>
      </text>
    </comment>
    <comment ref="D104" authorId="0" shapeId="0">
      <text>
        <r>
          <rPr>
            <sz val="9"/>
            <color indexed="81"/>
            <rFont val="MS P ゴシック"/>
            <family val="3"/>
            <charset val="128"/>
          </rPr>
          <t>契約区分を選択</t>
        </r>
      </text>
    </comment>
    <comment ref="E104" authorId="0" shapeId="0">
      <text>
        <r>
          <rPr>
            <sz val="9"/>
            <color indexed="81"/>
            <rFont val="MS P ゴシック"/>
            <family val="3"/>
            <charset val="128"/>
          </rPr>
          <t>円単位で入力</t>
        </r>
      </text>
    </comment>
    <comment ref="F104" authorId="0" shapeId="0">
      <text>
        <r>
          <rPr>
            <sz val="9"/>
            <color indexed="81"/>
            <rFont val="MS P ゴシック"/>
            <family val="3"/>
            <charset val="128"/>
          </rPr>
          <t>円単位で入力</t>
        </r>
      </text>
    </comment>
    <comment ref="G104" authorId="0" shapeId="0">
      <text>
        <r>
          <rPr>
            <sz val="9"/>
            <color indexed="81"/>
            <rFont val="MS P ゴシック"/>
            <family val="3"/>
            <charset val="128"/>
          </rPr>
          <t>円単位で入力</t>
        </r>
      </text>
    </comment>
    <comment ref="H104" authorId="0" shapeId="0">
      <text>
        <r>
          <rPr>
            <sz val="9"/>
            <color indexed="81"/>
            <rFont val="MS P ゴシック"/>
            <family val="3"/>
            <charset val="128"/>
          </rPr>
          <t>円単位で入力</t>
        </r>
      </text>
    </comment>
    <comment ref="O104" authorId="0" shapeId="0">
      <text>
        <r>
          <rPr>
            <sz val="9"/>
            <color indexed="81"/>
            <rFont val="MS P ゴシック"/>
            <family val="3"/>
            <charset val="128"/>
          </rPr>
          <t>該当する場合入力（円単位）</t>
        </r>
      </text>
    </comment>
    <comment ref="Q104" authorId="0" shapeId="0">
      <text>
        <r>
          <rPr>
            <sz val="9"/>
            <color indexed="81"/>
            <rFont val="MS P ゴシック"/>
            <family val="3"/>
            <charset val="128"/>
          </rPr>
          <t>油種区分を選択</t>
        </r>
      </text>
    </comment>
    <comment ref="R104" authorId="0" shapeId="0">
      <text>
        <r>
          <rPr>
            <sz val="9"/>
            <color indexed="81"/>
            <rFont val="MS P ゴシック"/>
            <family val="3"/>
            <charset val="128"/>
          </rPr>
          <t>円単位で入力</t>
        </r>
      </text>
    </comment>
    <comment ref="B105" authorId="0" shapeId="0">
      <text>
        <r>
          <rPr>
            <sz val="9"/>
            <color indexed="81"/>
            <rFont val="MS P ゴシック"/>
            <family val="3"/>
            <charset val="128"/>
          </rPr>
          <t>施設名を入力</t>
        </r>
      </text>
    </comment>
    <comment ref="C105" authorId="0" shapeId="0">
      <text>
        <r>
          <rPr>
            <sz val="9"/>
            <color indexed="81"/>
            <rFont val="MS P ゴシック"/>
            <family val="3"/>
            <charset val="128"/>
          </rPr>
          <t>費用区分を選択</t>
        </r>
      </text>
    </comment>
    <comment ref="D105" authorId="0" shapeId="0">
      <text>
        <r>
          <rPr>
            <sz val="9"/>
            <color indexed="81"/>
            <rFont val="MS P ゴシック"/>
            <family val="3"/>
            <charset val="128"/>
          </rPr>
          <t>契約区分を選択</t>
        </r>
      </text>
    </comment>
    <comment ref="E105" authorId="0" shapeId="0">
      <text>
        <r>
          <rPr>
            <sz val="9"/>
            <color indexed="81"/>
            <rFont val="MS P ゴシック"/>
            <family val="3"/>
            <charset val="128"/>
          </rPr>
          <t>円単位で入力</t>
        </r>
      </text>
    </comment>
    <comment ref="F105" authorId="0" shapeId="0">
      <text>
        <r>
          <rPr>
            <sz val="9"/>
            <color indexed="81"/>
            <rFont val="MS P ゴシック"/>
            <family val="3"/>
            <charset val="128"/>
          </rPr>
          <t>円単位で入力</t>
        </r>
      </text>
    </comment>
    <comment ref="G105" authorId="0" shapeId="0">
      <text>
        <r>
          <rPr>
            <sz val="9"/>
            <color indexed="81"/>
            <rFont val="MS P ゴシック"/>
            <family val="3"/>
            <charset val="128"/>
          </rPr>
          <t>円単位で入力</t>
        </r>
      </text>
    </comment>
    <comment ref="H105" authorId="0" shapeId="0">
      <text>
        <r>
          <rPr>
            <sz val="9"/>
            <color indexed="81"/>
            <rFont val="MS P ゴシック"/>
            <family val="3"/>
            <charset val="128"/>
          </rPr>
          <t>円単位で入力</t>
        </r>
      </text>
    </comment>
    <comment ref="O105" authorId="0" shapeId="0">
      <text>
        <r>
          <rPr>
            <sz val="9"/>
            <color indexed="81"/>
            <rFont val="MS P ゴシック"/>
            <family val="3"/>
            <charset val="128"/>
          </rPr>
          <t>該当する場合入力（円単位）</t>
        </r>
      </text>
    </comment>
    <comment ref="Q105" authorId="0" shapeId="0">
      <text>
        <r>
          <rPr>
            <sz val="9"/>
            <color indexed="81"/>
            <rFont val="MS P ゴシック"/>
            <family val="3"/>
            <charset val="128"/>
          </rPr>
          <t>油種区分を選択</t>
        </r>
      </text>
    </comment>
    <comment ref="R105" authorId="0" shapeId="0">
      <text>
        <r>
          <rPr>
            <sz val="9"/>
            <color indexed="81"/>
            <rFont val="MS P ゴシック"/>
            <family val="3"/>
            <charset val="128"/>
          </rPr>
          <t>円単位で入力</t>
        </r>
      </text>
    </comment>
    <comment ref="B106" authorId="0" shapeId="0">
      <text>
        <r>
          <rPr>
            <sz val="9"/>
            <color indexed="81"/>
            <rFont val="MS P ゴシック"/>
            <family val="3"/>
            <charset val="128"/>
          </rPr>
          <t>施設名を入力</t>
        </r>
      </text>
    </comment>
    <comment ref="C106" authorId="0" shapeId="0">
      <text>
        <r>
          <rPr>
            <sz val="9"/>
            <color indexed="81"/>
            <rFont val="MS P ゴシック"/>
            <family val="3"/>
            <charset val="128"/>
          </rPr>
          <t>費用区分を選択</t>
        </r>
      </text>
    </comment>
    <comment ref="D106" authorId="0" shapeId="0">
      <text>
        <r>
          <rPr>
            <sz val="9"/>
            <color indexed="81"/>
            <rFont val="MS P ゴシック"/>
            <family val="3"/>
            <charset val="128"/>
          </rPr>
          <t>契約区分を選択</t>
        </r>
      </text>
    </comment>
    <comment ref="E106" authorId="0" shapeId="0">
      <text>
        <r>
          <rPr>
            <sz val="9"/>
            <color indexed="81"/>
            <rFont val="MS P ゴシック"/>
            <family val="3"/>
            <charset val="128"/>
          </rPr>
          <t>円単位で入力</t>
        </r>
      </text>
    </comment>
    <comment ref="F106" authorId="0" shapeId="0">
      <text>
        <r>
          <rPr>
            <sz val="9"/>
            <color indexed="81"/>
            <rFont val="MS P ゴシック"/>
            <family val="3"/>
            <charset val="128"/>
          </rPr>
          <t>円単位で入力</t>
        </r>
      </text>
    </comment>
    <comment ref="G106" authorId="0" shapeId="0">
      <text>
        <r>
          <rPr>
            <sz val="9"/>
            <color indexed="81"/>
            <rFont val="MS P ゴシック"/>
            <family val="3"/>
            <charset val="128"/>
          </rPr>
          <t>円単位で入力</t>
        </r>
      </text>
    </comment>
    <comment ref="H106" authorId="0" shapeId="0">
      <text>
        <r>
          <rPr>
            <sz val="9"/>
            <color indexed="81"/>
            <rFont val="MS P ゴシック"/>
            <family val="3"/>
            <charset val="128"/>
          </rPr>
          <t>円単位で入力</t>
        </r>
      </text>
    </comment>
    <comment ref="O106" authorId="0" shapeId="0">
      <text>
        <r>
          <rPr>
            <sz val="9"/>
            <color indexed="81"/>
            <rFont val="MS P ゴシック"/>
            <family val="3"/>
            <charset val="128"/>
          </rPr>
          <t>該当する場合入力（円単位）</t>
        </r>
      </text>
    </comment>
    <comment ref="Q106" authorId="0" shapeId="0">
      <text>
        <r>
          <rPr>
            <sz val="9"/>
            <color indexed="81"/>
            <rFont val="MS P ゴシック"/>
            <family val="3"/>
            <charset val="128"/>
          </rPr>
          <t>油種区分を選択</t>
        </r>
      </text>
    </comment>
    <comment ref="R106" authorId="0" shapeId="0">
      <text>
        <r>
          <rPr>
            <sz val="9"/>
            <color indexed="81"/>
            <rFont val="MS P ゴシック"/>
            <family val="3"/>
            <charset val="128"/>
          </rPr>
          <t>円単位で入力</t>
        </r>
      </text>
    </comment>
    <comment ref="B107" authorId="0" shapeId="0">
      <text>
        <r>
          <rPr>
            <sz val="9"/>
            <color indexed="81"/>
            <rFont val="MS P ゴシック"/>
            <family val="3"/>
            <charset val="128"/>
          </rPr>
          <t>施設名を入力</t>
        </r>
      </text>
    </comment>
    <comment ref="C107" authorId="0" shapeId="0">
      <text>
        <r>
          <rPr>
            <sz val="9"/>
            <color indexed="81"/>
            <rFont val="MS P ゴシック"/>
            <family val="3"/>
            <charset val="128"/>
          </rPr>
          <t>費用区分を選択</t>
        </r>
      </text>
    </comment>
    <comment ref="D107" authorId="0" shapeId="0">
      <text>
        <r>
          <rPr>
            <sz val="9"/>
            <color indexed="81"/>
            <rFont val="MS P ゴシック"/>
            <family val="3"/>
            <charset val="128"/>
          </rPr>
          <t>契約区分を選択</t>
        </r>
      </text>
    </comment>
    <comment ref="E107" authorId="0" shapeId="0">
      <text>
        <r>
          <rPr>
            <sz val="9"/>
            <color indexed="81"/>
            <rFont val="MS P ゴシック"/>
            <family val="3"/>
            <charset val="128"/>
          </rPr>
          <t>円単位で入力</t>
        </r>
      </text>
    </comment>
    <comment ref="F107" authorId="0" shapeId="0">
      <text>
        <r>
          <rPr>
            <sz val="9"/>
            <color indexed="81"/>
            <rFont val="MS P ゴシック"/>
            <family val="3"/>
            <charset val="128"/>
          </rPr>
          <t>円単位で入力</t>
        </r>
      </text>
    </comment>
    <comment ref="G107" authorId="0" shapeId="0">
      <text>
        <r>
          <rPr>
            <sz val="9"/>
            <color indexed="81"/>
            <rFont val="MS P ゴシック"/>
            <family val="3"/>
            <charset val="128"/>
          </rPr>
          <t>円単位で入力</t>
        </r>
      </text>
    </comment>
    <comment ref="H107" authorId="0" shapeId="0">
      <text>
        <r>
          <rPr>
            <sz val="9"/>
            <color indexed="81"/>
            <rFont val="MS P ゴシック"/>
            <family val="3"/>
            <charset val="128"/>
          </rPr>
          <t>円単位で入力</t>
        </r>
      </text>
    </comment>
    <comment ref="O107" authorId="0" shapeId="0">
      <text>
        <r>
          <rPr>
            <sz val="9"/>
            <color indexed="81"/>
            <rFont val="MS P ゴシック"/>
            <family val="3"/>
            <charset val="128"/>
          </rPr>
          <t>該当する場合入力（円単位）</t>
        </r>
      </text>
    </comment>
    <comment ref="Q107" authorId="0" shapeId="0">
      <text>
        <r>
          <rPr>
            <sz val="9"/>
            <color indexed="81"/>
            <rFont val="MS P ゴシック"/>
            <family val="3"/>
            <charset val="128"/>
          </rPr>
          <t>油種区分を選択</t>
        </r>
      </text>
    </comment>
    <comment ref="R107" authorId="0" shapeId="0">
      <text>
        <r>
          <rPr>
            <sz val="9"/>
            <color indexed="81"/>
            <rFont val="MS P ゴシック"/>
            <family val="3"/>
            <charset val="128"/>
          </rPr>
          <t>円単位で入力</t>
        </r>
      </text>
    </comment>
    <comment ref="B108" authorId="0" shapeId="0">
      <text>
        <r>
          <rPr>
            <sz val="9"/>
            <color indexed="81"/>
            <rFont val="MS P ゴシック"/>
            <family val="3"/>
            <charset val="128"/>
          </rPr>
          <t>施設名を入力</t>
        </r>
      </text>
    </comment>
    <comment ref="C108" authorId="0" shapeId="0">
      <text>
        <r>
          <rPr>
            <sz val="9"/>
            <color indexed="81"/>
            <rFont val="MS P ゴシック"/>
            <family val="3"/>
            <charset val="128"/>
          </rPr>
          <t>費用区分を選択</t>
        </r>
      </text>
    </comment>
    <comment ref="D108" authorId="0" shapeId="0">
      <text>
        <r>
          <rPr>
            <sz val="9"/>
            <color indexed="81"/>
            <rFont val="MS P ゴシック"/>
            <family val="3"/>
            <charset val="128"/>
          </rPr>
          <t>契約区分を選択</t>
        </r>
      </text>
    </comment>
    <comment ref="E108" authorId="0" shapeId="0">
      <text>
        <r>
          <rPr>
            <sz val="9"/>
            <color indexed="81"/>
            <rFont val="MS P ゴシック"/>
            <family val="3"/>
            <charset val="128"/>
          </rPr>
          <t>円単位で入力</t>
        </r>
      </text>
    </comment>
    <comment ref="F108" authorId="0" shapeId="0">
      <text>
        <r>
          <rPr>
            <sz val="9"/>
            <color indexed="81"/>
            <rFont val="MS P ゴシック"/>
            <family val="3"/>
            <charset val="128"/>
          </rPr>
          <t>円単位で入力</t>
        </r>
      </text>
    </comment>
    <comment ref="G108" authorId="0" shapeId="0">
      <text>
        <r>
          <rPr>
            <sz val="9"/>
            <color indexed="81"/>
            <rFont val="MS P ゴシック"/>
            <family val="3"/>
            <charset val="128"/>
          </rPr>
          <t>円単位で入力</t>
        </r>
      </text>
    </comment>
    <comment ref="H108" authorId="0" shapeId="0">
      <text>
        <r>
          <rPr>
            <sz val="9"/>
            <color indexed="81"/>
            <rFont val="MS P ゴシック"/>
            <family val="3"/>
            <charset val="128"/>
          </rPr>
          <t>円単位で入力</t>
        </r>
      </text>
    </comment>
    <comment ref="O108" authorId="0" shapeId="0">
      <text>
        <r>
          <rPr>
            <sz val="9"/>
            <color indexed="81"/>
            <rFont val="MS P ゴシック"/>
            <family val="3"/>
            <charset val="128"/>
          </rPr>
          <t>該当する場合入力（円単位）</t>
        </r>
      </text>
    </comment>
    <comment ref="Q108" authorId="0" shapeId="0">
      <text>
        <r>
          <rPr>
            <sz val="9"/>
            <color indexed="81"/>
            <rFont val="MS P ゴシック"/>
            <family val="3"/>
            <charset val="128"/>
          </rPr>
          <t>油種区分を選択</t>
        </r>
      </text>
    </comment>
    <comment ref="R108" authorId="0" shapeId="0">
      <text>
        <r>
          <rPr>
            <sz val="9"/>
            <color indexed="81"/>
            <rFont val="MS P ゴシック"/>
            <family val="3"/>
            <charset val="128"/>
          </rPr>
          <t>円単位で入力</t>
        </r>
      </text>
    </comment>
    <comment ref="B109" authorId="0" shapeId="0">
      <text>
        <r>
          <rPr>
            <sz val="9"/>
            <color indexed="81"/>
            <rFont val="MS P ゴシック"/>
            <family val="3"/>
            <charset val="128"/>
          </rPr>
          <t>施設名を入力</t>
        </r>
      </text>
    </comment>
    <comment ref="C109" authorId="0" shapeId="0">
      <text>
        <r>
          <rPr>
            <sz val="9"/>
            <color indexed="81"/>
            <rFont val="MS P ゴシック"/>
            <family val="3"/>
            <charset val="128"/>
          </rPr>
          <t>費用区分を選択</t>
        </r>
      </text>
    </comment>
    <comment ref="D109" authorId="0" shapeId="0">
      <text>
        <r>
          <rPr>
            <sz val="9"/>
            <color indexed="81"/>
            <rFont val="MS P ゴシック"/>
            <family val="3"/>
            <charset val="128"/>
          </rPr>
          <t>契約区分を選択</t>
        </r>
      </text>
    </comment>
    <comment ref="E109" authorId="0" shapeId="0">
      <text>
        <r>
          <rPr>
            <sz val="9"/>
            <color indexed="81"/>
            <rFont val="MS P ゴシック"/>
            <family val="3"/>
            <charset val="128"/>
          </rPr>
          <t>円単位で入力</t>
        </r>
      </text>
    </comment>
    <comment ref="F109" authorId="0" shapeId="0">
      <text>
        <r>
          <rPr>
            <sz val="9"/>
            <color indexed="81"/>
            <rFont val="MS P ゴシック"/>
            <family val="3"/>
            <charset val="128"/>
          </rPr>
          <t>円単位で入力</t>
        </r>
      </text>
    </comment>
    <comment ref="G109" authorId="0" shapeId="0">
      <text>
        <r>
          <rPr>
            <sz val="9"/>
            <color indexed="81"/>
            <rFont val="MS P ゴシック"/>
            <family val="3"/>
            <charset val="128"/>
          </rPr>
          <t>円単位で入力</t>
        </r>
      </text>
    </comment>
    <comment ref="H109" authorId="0" shapeId="0">
      <text>
        <r>
          <rPr>
            <sz val="9"/>
            <color indexed="81"/>
            <rFont val="MS P ゴシック"/>
            <family val="3"/>
            <charset val="128"/>
          </rPr>
          <t>円単位で入力</t>
        </r>
      </text>
    </comment>
    <comment ref="O109" authorId="0" shapeId="0">
      <text>
        <r>
          <rPr>
            <sz val="9"/>
            <color indexed="81"/>
            <rFont val="MS P ゴシック"/>
            <family val="3"/>
            <charset val="128"/>
          </rPr>
          <t>該当する場合入力（円単位）</t>
        </r>
      </text>
    </comment>
    <comment ref="Q109" authorId="0" shapeId="0">
      <text>
        <r>
          <rPr>
            <sz val="9"/>
            <color indexed="81"/>
            <rFont val="MS P ゴシック"/>
            <family val="3"/>
            <charset val="128"/>
          </rPr>
          <t>油種区分を選択</t>
        </r>
      </text>
    </comment>
    <comment ref="R109" authorId="0" shapeId="0">
      <text>
        <r>
          <rPr>
            <sz val="9"/>
            <color indexed="81"/>
            <rFont val="MS P ゴシック"/>
            <family val="3"/>
            <charset val="128"/>
          </rPr>
          <t>円単位で入力</t>
        </r>
      </text>
    </comment>
    <comment ref="B110" authorId="0" shapeId="0">
      <text>
        <r>
          <rPr>
            <sz val="9"/>
            <color indexed="81"/>
            <rFont val="MS P ゴシック"/>
            <family val="3"/>
            <charset val="128"/>
          </rPr>
          <t>施設名を入力</t>
        </r>
      </text>
    </comment>
    <comment ref="C110" authorId="0" shapeId="0">
      <text>
        <r>
          <rPr>
            <sz val="9"/>
            <color indexed="81"/>
            <rFont val="MS P ゴシック"/>
            <family val="3"/>
            <charset val="128"/>
          </rPr>
          <t>費用区分を選択</t>
        </r>
      </text>
    </comment>
    <comment ref="D110" authorId="0" shapeId="0">
      <text>
        <r>
          <rPr>
            <sz val="9"/>
            <color indexed="81"/>
            <rFont val="MS P ゴシック"/>
            <family val="3"/>
            <charset val="128"/>
          </rPr>
          <t>契約区分を選択</t>
        </r>
      </text>
    </comment>
    <comment ref="E110" authorId="0" shapeId="0">
      <text>
        <r>
          <rPr>
            <sz val="9"/>
            <color indexed="81"/>
            <rFont val="MS P ゴシック"/>
            <family val="3"/>
            <charset val="128"/>
          </rPr>
          <t>円単位で入力</t>
        </r>
      </text>
    </comment>
    <comment ref="F110" authorId="0" shapeId="0">
      <text>
        <r>
          <rPr>
            <sz val="9"/>
            <color indexed="81"/>
            <rFont val="MS P ゴシック"/>
            <family val="3"/>
            <charset val="128"/>
          </rPr>
          <t>円単位で入力</t>
        </r>
      </text>
    </comment>
    <comment ref="G110" authorId="0" shapeId="0">
      <text>
        <r>
          <rPr>
            <sz val="9"/>
            <color indexed="81"/>
            <rFont val="MS P ゴシック"/>
            <family val="3"/>
            <charset val="128"/>
          </rPr>
          <t>円単位で入力</t>
        </r>
      </text>
    </comment>
    <comment ref="H110" authorId="0" shapeId="0">
      <text>
        <r>
          <rPr>
            <sz val="9"/>
            <color indexed="81"/>
            <rFont val="MS P ゴシック"/>
            <family val="3"/>
            <charset val="128"/>
          </rPr>
          <t>円単位で入力</t>
        </r>
      </text>
    </comment>
    <comment ref="O110" authorId="0" shapeId="0">
      <text>
        <r>
          <rPr>
            <sz val="9"/>
            <color indexed="81"/>
            <rFont val="MS P ゴシック"/>
            <family val="3"/>
            <charset val="128"/>
          </rPr>
          <t>該当する場合入力（円単位）</t>
        </r>
      </text>
    </comment>
    <comment ref="Q110" authorId="0" shapeId="0">
      <text>
        <r>
          <rPr>
            <sz val="9"/>
            <color indexed="81"/>
            <rFont val="MS P ゴシック"/>
            <family val="3"/>
            <charset val="128"/>
          </rPr>
          <t>油種区分を選択</t>
        </r>
      </text>
    </comment>
    <comment ref="R110" authorId="0" shapeId="0">
      <text>
        <r>
          <rPr>
            <sz val="9"/>
            <color indexed="81"/>
            <rFont val="MS P ゴシック"/>
            <family val="3"/>
            <charset val="128"/>
          </rPr>
          <t>円単位で入力</t>
        </r>
      </text>
    </comment>
    <comment ref="B111" authorId="0" shapeId="0">
      <text>
        <r>
          <rPr>
            <sz val="9"/>
            <color indexed="81"/>
            <rFont val="MS P ゴシック"/>
            <family val="3"/>
            <charset val="128"/>
          </rPr>
          <t>施設名を入力</t>
        </r>
      </text>
    </comment>
    <comment ref="C111" authorId="0" shapeId="0">
      <text>
        <r>
          <rPr>
            <sz val="9"/>
            <color indexed="81"/>
            <rFont val="MS P ゴシック"/>
            <family val="3"/>
            <charset val="128"/>
          </rPr>
          <t>費用区分を選択</t>
        </r>
      </text>
    </comment>
    <comment ref="D111" authorId="0" shapeId="0">
      <text>
        <r>
          <rPr>
            <sz val="9"/>
            <color indexed="81"/>
            <rFont val="MS P ゴシック"/>
            <family val="3"/>
            <charset val="128"/>
          </rPr>
          <t>契約区分を選択</t>
        </r>
      </text>
    </comment>
    <comment ref="E111" authorId="0" shapeId="0">
      <text>
        <r>
          <rPr>
            <sz val="9"/>
            <color indexed="81"/>
            <rFont val="MS P ゴシック"/>
            <family val="3"/>
            <charset val="128"/>
          </rPr>
          <t>円単位で入力</t>
        </r>
      </text>
    </comment>
    <comment ref="F111" authorId="0" shapeId="0">
      <text>
        <r>
          <rPr>
            <sz val="9"/>
            <color indexed="81"/>
            <rFont val="MS P ゴシック"/>
            <family val="3"/>
            <charset val="128"/>
          </rPr>
          <t>円単位で入力</t>
        </r>
      </text>
    </comment>
    <comment ref="G111" authorId="0" shapeId="0">
      <text>
        <r>
          <rPr>
            <sz val="9"/>
            <color indexed="81"/>
            <rFont val="MS P ゴシック"/>
            <family val="3"/>
            <charset val="128"/>
          </rPr>
          <t>円単位で入力</t>
        </r>
      </text>
    </comment>
    <comment ref="H111" authorId="0" shapeId="0">
      <text>
        <r>
          <rPr>
            <sz val="9"/>
            <color indexed="81"/>
            <rFont val="MS P ゴシック"/>
            <family val="3"/>
            <charset val="128"/>
          </rPr>
          <t>円単位で入力</t>
        </r>
      </text>
    </comment>
    <comment ref="O111" authorId="0" shapeId="0">
      <text>
        <r>
          <rPr>
            <sz val="9"/>
            <color indexed="81"/>
            <rFont val="MS P ゴシック"/>
            <family val="3"/>
            <charset val="128"/>
          </rPr>
          <t>該当する場合入力（円単位）</t>
        </r>
      </text>
    </comment>
    <comment ref="Q111" authorId="0" shapeId="0">
      <text>
        <r>
          <rPr>
            <sz val="9"/>
            <color indexed="81"/>
            <rFont val="MS P ゴシック"/>
            <family val="3"/>
            <charset val="128"/>
          </rPr>
          <t>油種区分を選択</t>
        </r>
      </text>
    </comment>
    <comment ref="R111" authorId="0" shapeId="0">
      <text>
        <r>
          <rPr>
            <sz val="9"/>
            <color indexed="81"/>
            <rFont val="MS P ゴシック"/>
            <family val="3"/>
            <charset val="128"/>
          </rPr>
          <t>円単位で入力</t>
        </r>
      </text>
    </comment>
    <comment ref="B112" authorId="0" shapeId="0">
      <text>
        <r>
          <rPr>
            <sz val="9"/>
            <color indexed="81"/>
            <rFont val="MS P ゴシック"/>
            <family val="3"/>
            <charset val="128"/>
          </rPr>
          <t>施設名を入力</t>
        </r>
      </text>
    </comment>
    <comment ref="C112" authorId="0" shapeId="0">
      <text>
        <r>
          <rPr>
            <sz val="9"/>
            <color indexed="81"/>
            <rFont val="MS P ゴシック"/>
            <family val="3"/>
            <charset val="128"/>
          </rPr>
          <t>費用区分を選択</t>
        </r>
      </text>
    </comment>
    <comment ref="D112" authorId="0" shapeId="0">
      <text>
        <r>
          <rPr>
            <sz val="9"/>
            <color indexed="81"/>
            <rFont val="MS P ゴシック"/>
            <family val="3"/>
            <charset val="128"/>
          </rPr>
          <t>契約区分を選択</t>
        </r>
      </text>
    </comment>
    <comment ref="E112" authorId="0" shapeId="0">
      <text>
        <r>
          <rPr>
            <sz val="9"/>
            <color indexed="81"/>
            <rFont val="MS P ゴシック"/>
            <family val="3"/>
            <charset val="128"/>
          </rPr>
          <t>円単位で入力</t>
        </r>
      </text>
    </comment>
    <comment ref="F112" authorId="0" shapeId="0">
      <text>
        <r>
          <rPr>
            <sz val="9"/>
            <color indexed="81"/>
            <rFont val="MS P ゴシック"/>
            <family val="3"/>
            <charset val="128"/>
          </rPr>
          <t>円単位で入力</t>
        </r>
      </text>
    </comment>
    <comment ref="G112" authorId="0" shapeId="0">
      <text>
        <r>
          <rPr>
            <sz val="9"/>
            <color indexed="81"/>
            <rFont val="MS P ゴシック"/>
            <family val="3"/>
            <charset val="128"/>
          </rPr>
          <t>円単位で入力</t>
        </r>
      </text>
    </comment>
    <comment ref="H112" authorId="0" shapeId="0">
      <text>
        <r>
          <rPr>
            <sz val="9"/>
            <color indexed="81"/>
            <rFont val="MS P ゴシック"/>
            <family val="3"/>
            <charset val="128"/>
          </rPr>
          <t>円単位で入力</t>
        </r>
      </text>
    </comment>
    <comment ref="O112" authorId="0" shapeId="0">
      <text>
        <r>
          <rPr>
            <sz val="9"/>
            <color indexed="81"/>
            <rFont val="MS P ゴシック"/>
            <family val="3"/>
            <charset val="128"/>
          </rPr>
          <t>該当する場合入力（円単位）</t>
        </r>
      </text>
    </comment>
    <comment ref="Q112" authorId="0" shapeId="0">
      <text>
        <r>
          <rPr>
            <sz val="9"/>
            <color indexed="81"/>
            <rFont val="MS P ゴシック"/>
            <family val="3"/>
            <charset val="128"/>
          </rPr>
          <t>油種区分を選択</t>
        </r>
      </text>
    </comment>
    <comment ref="R112" authorId="0" shapeId="0">
      <text>
        <r>
          <rPr>
            <sz val="9"/>
            <color indexed="81"/>
            <rFont val="MS P ゴシック"/>
            <family val="3"/>
            <charset val="128"/>
          </rPr>
          <t>円単位で入力</t>
        </r>
      </text>
    </comment>
    <comment ref="B113" authorId="0" shapeId="0">
      <text>
        <r>
          <rPr>
            <sz val="9"/>
            <color indexed="81"/>
            <rFont val="MS P ゴシック"/>
            <family val="3"/>
            <charset val="128"/>
          </rPr>
          <t>施設名を入力</t>
        </r>
      </text>
    </comment>
    <comment ref="C113" authorId="0" shapeId="0">
      <text>
        <r>
          <rPr>
            <sz val="9"/>
            <color indexed="81"/>
            <rFont val="MS P ゴシック"/>
            <family val="3"/>
            <charset val="128"/>
          </rPr>
          <t>費用区分を選択</t>
        </r>
      </text>
    </comment>
    <comment ref="D113" authorId="0" shapeId="0">
      <text>
        <r>
          <rPr>
            <sz val="9"/>
            <color indexed="81"/>
            <rFont val="MS P ゴシック"/>
            <family val="3"/>
            <charset val="128"/>
          </rPr>
          <t>契約区分を選択</t>
        </r>
      </text>
    </comment>
    <comment ref="E113" authorId="0" shapeId="0">
      <text>
        <r>
          <rPr>
            <sz val="9"/>
            <color indexed="81"/>
            <rFont val="MS P ゴシック"/>
            <family val="3"/>
            <charset val="128"/>
          </rPr>
          <t>円単位で入力</t>
        </r>
      </text>
    </comment>
    <comment ref="F113" authorId="0" shapeId="0">
      <text>
        <r>
          <rPr>
            <sz val="9"/>
            <color indexed="81"/>
            <rFont val="MS P ゴシック"/>
            <family val="3"/>
            <charset val="128"/>
          </rPr>
          <t>円単位で入力</t>
        </r>
      </text>
    </comment>
    <comment ref="G113" authorId="0" shapeId="0">
      <text>
        <r>
          <rPr>
            <sz val="9"/>
            <color indexed="81"/>
            <rFont val="MS P ゴシック"/>
            <family val="3"/>
            <charset val="128"/>
          </rPr>
          <t>円単位で入力</t>
        </r>
      </text>
    </comment>
    <comment ref="H113" authorId="0" shapeId="0">
      <text>
        <r>
          <rPr>
            <sz val="9"/>
            <color indexed="81"/>
            <rFont val="MS P ゴシック"/>
            <family val="3"/>
            <charset val="128"/>
          </rPr>
          <t>円単位で入力</t>
        </r>
      </text>
    </comment>
    <comment ref="O113" authorId="0" shapeId="0">
      <text>
        <r>
          <rPr>
            <sz val="9"/>
            <color indexed="81"/>
            <rFont val="MS P ゴシック"/>
            <family val="3"/>
            <charset val="128"/>
          </rPr>
          <t>該当する場合入力（円単位）</t>
        </r>
      </text>
    </comment>
    <comment ref="Q113" authorId="0" shapeId="0">
      <text>
        <r>
          <rPr>
            <sz val="9"/>
            <color indexed="81"/>
            <rFont val="MS P ゴシック"/>
            <family val="3"/>
            <charset val="128"/>
          </rPr>
          <t>油種区分を選択</t>
        </r>
      </text>
    </comment>
    <comment ref="R113" authorId="0" shapeId="0">
      <text>
        <r>
          <rPr>
            <sz val="9"/>
            <color indexed="81"/>
            <rFont val="MS P ゴシック"/>
            <family val="3"/>
            <charset val="128"/>
          </rPr>
          <t>円単位で入力</t>
        </r>
      </text>
    </comment>
    <comment ref="B114" authorId="0" shapeId="0">
      <text>
        <r>
          <rPr>
            <sz val="9"/>
            <color indexed="81"/>
            <rFont val="MS P ゴシック"/>
            <family val="3"/>
            <charset val="128"/>
          </rPr>
          <t>施設名を入力</t>
        </r>
      </text>
    </comment>
    <comment ref="C114" authorId="0" shapeId="0">
      <text>
        <r>
          <rPr>
            <sz val="9"/>
            <color indexed="81"/>
            <rFont val="MS P ゴシック"/>
            <family val="3"/>
            <charset val="128"/>
          </rPr>
          <t>費用区分を選択</t>
        </r>
      </text>
    </comment>
    <comment ref="D114" authorId="0" shapeId="0">
      <text>
        <r>
          <rPr>
            <sz val="9"/>
            <color indexed="81"/>
            <rFont val="MS P ゴシック"/>
            <family val="3"/>
            <charset val="128"/>
          </rPr>
          <t>契約区分を選択</t>
        </r>
      </text>
    </comment>
    <comment ref="E114" authorId="0" shapeId="0">
      <text>
        <r>
          <rPr>
            <sz val="9"/>
            <color indexed="81"/>
            <rFont val="MS P ゴシック"/>
            <family val="3"/>
            <charset val="128"/>
          </rPr>
          <t>円単位で入力</t>
        </r>
      </text>
    </comment>
    <comment ref="F114" authorId="0" shapeId="0">
      <text>
        <r>
          <rPr>
            <sz val="9"/>
            <color indexed="81"/>
            <rFont val="MS P ゴシック"/>
            <family val="3"/>
            <charset val="128"/>
          </rPr>
          <t>円単位で入力</t>
        </r>
      </text>
    </comment>
    <comment ref="G114" authorId="0" shapeId="0">
      <text>
        <r>
          <rPr>
            <sz val="9"/>
            <color indexed="81"/>
            <rFont val="MS P ゴシック"/>
            <family val="3"/>
            <charset val="128"/>
          </rPr>
          <t>円単位で入力</t>
        </r>
      </text>
    </comment>
    <comment ref="H114" authorId="0" shapeId="0">
      <text>
        <r>
          <rPr>
            <sz val="9"/>
            <color indexed="81"/>
            <rFont val="MS P ゴシック"/>
            <family val="3"/>
            <charset val="128"/>
          </rPr>
          <t>円単位で入力</t>
        </r>
      </text>
    </comment>
    <comment ref="O114" authorId="0" shapeId="0">
      <text>
        <r>
          <rPr>
            <sz val="9"/>
            <color indexed="81"/>
            <rFont val="MS P ゴシック"/>
            <family val="3"/>
            <charset val="128"/>
          </rPr>
          <t>該当する場合入力（円単位）</t>
        </r>
      </text>
    </comment>
    <comment ref="Q114" authorId="0" shapeId="0">
      <text>
        <r>
          <rPr>
            <sz val="9"/>
            <color indexed="81"/>
            <rFont val="MS P ゴシック"/>
            <family val="3"/>
            <charset val="128"/>
          </rPr>
          <t>油種区分を選択</t>
        </r>
      </text>
    </comment>
    <comment ref="R114" authorId="0" shapeId="0">
      <text>
        <r>
          <rPr>
            <sz val="9"/>
            <color indexed="81"/>
            <rFont val="MS P ゴシック"/>
            <family val="3"/>
            <charset val="128"/>
          </rPr>
          <t>円単位で入力</t>
        </r>
      </text>
    </comment>
    <comment ref="B115" authorId="0" shapeId="0">
      <text>
        <r>
          <rPr>
            <sz val="9"/>
            <color indexed="81"/>
            <rFont val="MS P ゴシック"/>
            <family val="3"/>
            <charset val="128"/>
          </rPr>
          <t>施設名を入力</t>
        </r>
      </text>
    </comment>
    <comment ref="C115" authorId="0" shapeId="0">
      <text>
        <r>
          <rPr>
            <sz val="9"/>
            <color indexed="81"/>
            <rFont val="MS P ゴシック"/>
            <family val="3"/>
            <charset val="128"/>
          </rPr>
          <t>費用区分を選択</t>
        </r>
      </text>
    </comment>
    <comment ref="D115" authorId="0" shapeId="0">
      <text>
        <r>
          <rPr>
            <sz val="9"/>
            <color indexed="81"/>
            <rFont val="MS P ゴシック"/>
            <family val="3"/>
            <charset val="128"/>
          </rPr>
          <t>契約区分を選択</t>
        </r>
      </text>
    </comment>
    <comment ref="E115" authorId="0" shapeId="0">
      <text>
        <r>
          <rPr>
            <sz val="9"/>
            <color indexed="81"/>
            <rFont val="MS P ゴシック"/>
            <family val="3"/>
            <charset val="128"/>
          </rPr>
          <t>円単位で入力</t>
        </r>
      </text>
    </comment>
    <comment ref="F115" authorId="0" shapeId="0">
      <text>
        <r>
          <rPr>
            <sz val="9"/>
            <color indexed="81"/>
            <rFont val="MS P ゴシック"/>
            <family val="3"/>
            <charset val="128"/>
          </rPr>
          <t>円単位で入力</t>
        </r>
      </text>
    </comment>
    <comment ref="G115" authorId="0" shapeId="0">
      <text>
        <r>
          <rPr>
            <sz val="9"/>
            <color indexed="81"/>
            <rFont val="MS P ゴシック"/>
            <family val="3"/>
            <charset val="128"/>
          </rPr>
          <t>円単位で入力</t>
        </r>
      </text>
    </comment>
    <comment ref="H115" authorId="0" shapeId="0">
      <text>
        <r>
          <rPr>
            <sz val="9"/>
            <color indexed="81"/>
            <rFont val="MS P ゴシック"/>
            <family val="3"/>
            <charset val="128"/>
          </rPr>
          <t>円単位で入力</t>
        </r>
      </text>
    </comment>
    <comment ref="O115" authorId="0" shapeId="0">
      <text>
        <r>
          <rPr>
            <sz val="9"/>
            <color indexed="81"/>
            <rFont val="MS P ゴシック"/>
            <family val="3"/>
            <charset val="128"/>
          </rPr>
          <t>該当する場合入力（円単位）</t>
        </r>
      </text>
    </comment>
    <comment ref="Q115" authorId="0" shapeId="0">
      <text>
        <r>
          <rPr>
            <sz val="9"/>
            <color indexed="81"/>
            <rFont val="MS P ゴシック"/>
            <family val="3"/>
            <charset val="128"/>
          </rPr>
          <t>油種区分を選択</t>
        </r>
      </text>
    </comment>
    <comment ref="R115" authorId="0" shapeId="0">
      <text>
        <r>
          <rPr>
            <sz val="9"/>
            <color indexed="81"/>
            <rFont val="MS P ゴシック"/>
            <family val="3"/>
            <charset val="128"/>
          </rPr>
          <t>円単位で入力</t>
        </r>
      </text>
    </comment>
    <comment ref="B116" authorId="0" shapeId="0">
      <text>
        <r>
          <rPr>
            <sz val="9"/>
            <color indexed="81"/>
            <rFont val="MS P ゴシック"/>
            <family val="3"/>
            <charset val="128"/>
          </rPr>
          <t>施設名を入力</t>
        </r>
      </text>
    </comment>
    <comment ref="C116" authorId="0" shapeId="0">
      <text>
        <r>
          <rPr>
            <sz val="9"/>
            <color indexed="81"/>
            <rFont val="MS P ゴシック"/>
            <family val="3"/>
            <charset val="128"/>
          </rPr>
          <t>費用区分を選択</t>
        </r>
      </text>
    </comment>
    <comment ref="D116" authorId="0" shapeId="0">
      <text>
        <r>
          <rPr>
            <sz val="9"/>
            <color indexed="81"/>
            <rFont val="MS P ゴシック"/>
            <family val="3"/>
            <charset val="128"/>
          </rPr>
          <t>契約区分を選択</t>
        </r>
      </text>
    </comment>
    <comment ref="E116" authorId="0" shapeId="0">
      <text>
        <r>
          <rPr>
            <sz val="9"/>
            <color indexed="81"/>
            <rFont val="MS P ゴシック"/>
            <family val="3"/>
            <charset val="128"/>
          </rPr>
          <t>円単位で入力</t>
        </r>
      </text>
    </comment>
    <comment ref="F116" authorId="0" shapeId="0">
      <text>
        <r>
          <rPr>
            <sz val="9"/>
            <color indexed="81"/>
            <rFont val="MS P ゴシック"/>
            <family val="3"/>
            <charset val="128"/>
          </rPr>
          <t>円単位で入力</t>
        </r>
      </text>
    </comment>
    <comment ref="G116" authorId="0" shapeId="0">
      <text>
        <r>
          <rPr>
            <sz val="9"/>
            <color indexed="81"/>
            <rFont val="MS P ゴシック"/>
            <family val="3"/>
            <charset val="128"/>
          </rPr>
          <t>円単位で入力</t>
        </r>
      </text>
    </comment>
    <comment ref="H116" authorId="0" shapeId="0">
      <text>
        <r>
          <rPr>
            <sz val="9"/>
            <color indexed="81"/>
            <rFont val="MS P ゴシック"/>
            <family val="3"/>
            <charset val="128"/>
          </rPr>
          <t>円単位で入力</t>
        </r>
      </text>
    </comment>
    <comment ref="O116" authorId="0" shapeId="0">
      <text>
        <r>
          <rPr>
            <sz val="9"/>
            <color indexed="81"/>
            <rFont val="MS P ゴシック"/>
            <family val="3"/>
            <charset val="128"/>
          </rPr>
          <t>該当する場合入力（円単位）</t>
        </r>
      </text>
    </comment>
    <comment ref="Q116" authorId="0" shapeId="0">
      <text>
        <r>
          <rPr>
            <sz val="9"/>
            <color indexed="81"/>
            <rFont val="MS P ゴシック"/>
            <family val="3"/>
            <charset val="128"/>
          </rPr>
          <t>油種区分を選択</t>
        </r>
      </text>
    </comment>
    <comment ref="R116" authorId="0" shapeId="0">
      <text>
        <r>
          <rPr>
            <sz val="9"/>
            <color indexed="81"/>
            <rFont val="MS P ゴシック"/>
            <family val="3"/>
            <charset val="128"/>
          </rPr>
          <t>円単位で入力</t>
        </r>
      </text>
    </comment>
    <comment ref="B117" authorId="0" shapeId="0">
      <text>
        <r>
          <rPr>
            <sz val="9"/>
            <color indexed="81"/>
            <rFont val="MS P ゴシック"/>
            <family val="3"/>
            <charset val="128"/>
          </rPr>
          <t>施設名を入力</t>
        </r>
      </text>
    </comment>
    <comment ref="C117" authorId="0" shapeId="0">
      <text>
        <r>
          <rPr>
            <sz val="9"/>
            <color indexed="81"/>
            <rFont val="MS P ゴシック"/>
            <family val="3"/>
            <charset val="128"/>
          </rPr>
          <t>費用区分を選択</t>
        </r>
      </text>
    </comment>
    <comment ref="D117" authorId="0" shapeId="0">
      <text>
        <r>
          <rPr>
            <sz val="9"/>
            <color indexed="81"/>
            <rFont val="MS P ゴシック"/>
            <family val="3"/>
            <charset val="128"/>
          </rPr>
          <t>契約区分を選択</t>
        </r>
      </text>
    </comment>
    <comment ref="E117" authorId="0" shapeId="0">
      <text>
        <r>
          <rPr>
            <sz val="9"/>
            <color indexed="81"/>
            <rFont val="MS P ゴシック"/>
            <family val="3"/>
            <charset val="128"/>
          </rPr>
          <t>円単位で入力</t>
        </r>
      </text>
    </comment>
    <comment ref="F117" authorId="0" shapeId="0">
      <text>
        <r>
          <rPr>
            <sz val="9"/>
            <color indexed="81"/>
            <rFont val="MS P ゴシック"/>
            <family val="3"/>
            <charset val="128"/>
          </rPr>
          <t>円単位で入力</t>
        </r>
      </text>
    </comment>
    <comment ref="G117" authorId="0" shapeId="0">
      <text>
        <r>
          <rPr>
            <sz val="9"/>
            <color indexed="81"/>
            <rFont val="MS P ゴシック"/>
            <family val="3"/>
            <charset val="128"/>
          </rPr>
          <t>円単位で入力</t>
        </r>
      </text>
    </comment>
    <comment ref="H117" authorId="0" shapeId="0">
      <text>
        <r>
          <rPr>
            <sz val="9"/>
            <color indexed="81"/>
            <rFont val="MS P ゴシック"/>
            <family val="3"/>
            <charset val="128"/>
          </rPr>
          <t>円単位で入力</t>
        </r>
      </text>
    </comment>
    <comment ref="O117" authorId="0" shapeId="0">
      <text>
        <r>
          <rPr>
            <sz val="9"/>
            <color indexed="81"/>
            <rFont val="MS P ゴシック"/>
            <family val="3"/>
            <charset val="128"/>
          </rPr>
          <t>該当する場合入力（円単位）</t>
        </r>
      </text>
    </comment>
    <comment ref="Q117" authorId="0" shapeId="0">
      <text>
        <r>
          <rPr>
            <sz val="9"/>
            <color indexed="81"/>
            <rFont val="MS P ゴシック"/>
            <family val="3"/>
            <charset val="128"/>
          </rPr>
          <t>油種区分を選択</t>
        </r>
      </text>
    </comment>
    <comment ref="R117" authorId="0" shapeId="0">
      <text>
        <r>
          <rPr>
            <sz val="9"/>
            <color indexed="81"/>
            <rFont val="MS P ゴシック"/>
            <family val="3"/>
            <charset val="128"/>
          </rPr>
          <t>円単位で入力</t>
        </r>
      </text>
    </comment>
    <comment ref="B118" authorId="0" shapeId="0">
      <text>
        <r>
          <rPr>
            <sz val="9"/>
            <color indexed="81"/>
            <rFont val="MS P ゴシック"/>
            <family val="3"/>
            <charset val="128"/>
          </rPr>
          <t>施設名を入力</t>
        </r>
      </text>
    </comment>
    <comment ref="C118" authorId="0" shapeId="0">
      <text>
        <r>
          <rPr>
            <sz val="9"/>
            <color indexed="81"/>
            <rFont val="MS P ゴシック"/>
            <family val="3"/>
            <charset val="128"/>
          </rPr>
          <t>費用区分を選択</t>
        </r>
      </text>
    </comment>
    <comment ref="D118" authorId="0" shapeId="0">
      <text>
        <r>
          <rPr>
            <sz val="9"/>
            <color indexed="81"/>
            <rFont val="MS P ゴシック"/>
            <family val="3"/>
            <charset val="128"/>
          </rPr>
          <t>契約区分を選択</t>
        </r>
      </text>
    </comment>
    <comment ref="E118" authorId="0" shapeId="0">
      <text>
        <r>
          <rPr>
            <sz val="9"/>
            <color indexed="81"/>
            <rFont val="MS P ゴシック"/>
            <family val="3"/>
            <charset val="128"/>
          </rPr>
          <t>円単位で入力</t>
        </r>
      </text>
    </comment>
    <comment ref="F118" authorId="0" shapeId="0">
      <text>
        <r>
          <rPr>
            <sz val="9"/>
            <color indexed="81"/>
            <rFont val="MS P ゴシック"/>
            <family val="3"/>
            <charset val="128"/>
          </rPr>
          <t>円単位で入力</t>
        </r>
      </text>
    </comment>
    <comment ref="G118" authorId="0" shapeId="0">
      <text>
        <r>
          <rPr>
            <sz val="9"/>
            <color indexed="81"/>
            <rFont val="MS P ゴシック"/>
            <family val="3"/>
            <charset val="128"/>
          </rPr>
          <t>円単位で入力</t>
        </r>
      </text>
    </comment>
    <comment ref="H118" authorId="0" shapeId="0">
      <text>
        <r>
          <rPr>
            <sz val="9"/>
            <color indexed="81"/>
            <rFont val="MS P ゴシック"/>
            <family val="3"/>
            <charset val="128"/>
          </rPr>
          <t>円単位で入力</t>
        </r>
      </text>
    </comment>
    <comment ref="O118" authorId="0" shapeId="0">
      <text>
        <r>
          <rPr>
            <sz val="9"/>
            <color indexed="81"/>
            <rFont val="MS P ゴシック"/>
            <family val="3"/>
            <charset val="128"/>
          </rPr>
          <t>該当する場合入力（円単位）</t>
        </r>
      </text>
    </comment>
    <comment ref="Q118" authorId="0" shapeId="0">
      <text>
        <r>
          <rPr>
            <sz val="9"/>
            <color indexed="81"/>
            <rFont val="MS P ゴシック"/>
            <family val="3"/>
            <charset val="128"/>
          </rPr>
          <t>油種区分を選択</t>
        </r>
      </text>
    </comment>
    <comment ref="R118" authorId="0" shapeId="0">
      <text>
        <r>
          <rPr>
            <sz val="9"/>
            <color indexed="81"/>
            <rFont val="MS P ゴシック"/>
            <family val="3"/>
            <charset val="128"/>
          </rPr>
          <t>円単位で入力</t>
        </r>
      </text>
    </comment>
    <comment ref="B119" authorId="0" shapeId="0">
      <text>
        <r>
          <rPr>
            <sz val="9"/>
            <color indexed="81"/>
            <rFont val="MS P ゴシック"/>
            <family val="3"/>
            <charset val="128"/>
          </rPr>
          <t>施設名を入力</t>
        </r>
      </text>
    </comment>
    <comment ref="C119" authorId="0" shapeId="0">
      <text>
        <r>
          <rPr>
            <sz val="9"/>
            <color indexed="81"/>
            <rFont val="MS P ゴシック"/>
            <family val="3"/>
            <charset val="128"/>
          </rPr>
          <t>費用区分を選択</t>
        </r>
      </text>
    </comment>
    <comment ref="D119" authorId="0" shapeId="0">
      <text>
        <r>
          <rPr>
            <sz val="9"/>
            <color indexed="81"/>
            <rFont val="MS P ゴシック"/>
            <family val="3"/>
            <charset val="128"/>
          </rPr>
          <t>契約区分を選択</t>
        </r>
      </text>
    </comment>
    <comment ref="E119" authorId="0" shapeId="0">
      <text>
        <r>
          <rPr>
            <sz val="9"/>
            <color indexed="81"/>
            <rFont val="MS P ゴシック"/>
            <family val="3"/>
            <charset val="128"/>
          </rPr>
          <t>円単位で入力</t>
        </r>
      </text>
    </comment>
    <comment ref="F119" authorId="0" shapeId="0">
      <text>
        <r>
          <rPr>
            <sz val="9"/>
            <color indexed="81"/>
            <rFont val="MS P ゴシック"/>
            <family val="3"/>
            <charset val="128"/>
          </rPr>
          <t>円単位で入力</t>
        </r>
      </text>
    </comment>
    <comment ref="G119" authorId="0" shapeId="0">
      <text>
        <r>
          <rPr>
            <sz val="9"/>
            <color indexed="81"/>
            <rFont val="MS P ゴシック"/>
            <family val="3"/>
            <charset val="128"/>
          </rPr>
          <t>円単位で入力</t>
        </r>
      </text>
    </comment>
    <comment ref="H119" authorId="0" shapeId="0">
      <text>
        <r>
          <rPr>
            <sz val="9"/>
            <color indexed="81"/>
            <rFont val="MS P ゴシック"/>
            <family val="3"/>
            <charset val="128"/>
          </rPr>
          <t>円単位で入力</t>
        </r>
      </text>
    </comment>
    <comment ref="O119" authorId="0" shapeId="0">
      <text>
        <r>
          <rPr>
            <sz val="9"/>
            <color indexed="81"/>
            <rFont val="MS P ゴシック"/>
            <family val="3"/>
            <charset val="128"/>
          </rPr>
          <t>該当する場合入力（円単位）</t>
        </r>
      </text>
    </comment>
    <comment ref="Q119" authorId="0" shapeId="0">
      <text>
        <r>
          <rPr>
            <sz val="9"/>
            <color indexed="81"/>
            <rFont val="MS P ゴシック"/>
            <family val="3"/>
            <charset val="128"/>
          </rPr>
          <t>油種区分を選択</t>
        </r>
      </text>
    </comment>
    <comment ref="R119" authorId="0" shapeId="0">
      <text>
        <r>
          <rPr>
            <sz val="9"/>
            <color indexed="81"/>
            <rFont val="MS P ゴシック"/>
            <family val="3"/>
            <charset val="128"/>
          </rPr>
          <t>円単位で入力</t>
        </r>
      </text>
    </comment>
    <comment ref="B120" authorId="0" shapeId="0">
      <text>
        <r>
          <rPr>
            <sz val="9"/>
            <color indexed="81"/>
            <rFont val="MS P ゴシック"/>
            <family val="3"/>
            <charset val="128"/>
          </rPr>
          <t>施設名を入力</t>
        </r>
      </text>
    </comment>
    <comment ref="C120" authorId="0" shapeId="0">
      <text>
        <r>
          <rPr>
            <sz val="9"/>
            <color indexed="81"/>
            <rFont val="MS P ゴシック"/>
            <family val="3"/>
            <charset val="128"/>
          </rPr>
          <t>費用区分を選択</t>
        </r>
      </text>
    </comment>
    <comment ref="D120" authorId="0" shapeId="0">
      <text>
        <r>
          <rPr>
            <sz val="9"/>
            <color indexed="81"/>
            <rFont val="MS P ゴシック"/>
            <family val="3"/>
            <charset val="128"/>
          </rPr>
          <t>契約区分を選択</t>
        </r>
      </text>
    </comment>
    <comment ref="E120" authorId="0" shapeId="0">
      <text>
        <r>
          <rPr>
            <sz val="9"/>
            <color indexed="81"/>
            <rFont val="MS P ゴシック"/>
            <family val="3"/>
            <charset val="128"/>
          </rPr>
          <t>円単位で入力</t>
        </r>
      </text>
    </comment>
    <comment ref="F120" authorId="0" shapeId="0">
      <text>
        <r>
          <rPr>
            <sz val="9"/>
            <color indexed="81"/>
            <rFont val="MS P ゴシック"/>
            <family val="3"/>
            <charset val="128"/>
          </rPr>
          <t>円単位で入力</t>
        </r>
      </text>
    </comment>
    <comment ref="G120" authorId="0" shapeId="0">
      <text>
        <r>
          <rPr>
            <sz val="9"/>
            <color indexed="81"/>
            <rFont val="MS P ゴシック"/>
            <family val="3"/>
            <charset val="128"/>
          </rPr>
          <t>円単位で入力</t>
        </r>
      </text>
    </comment>
    <comment ref="H120" authorId="0" shapeId="0">
      <text>
        <r>
          <rPr>
            <sz val="9"/>
            <color indexed="81"/>
            <rFont val="MS P ゴシック"/>
            <family val="3"/>
            <charset val="128"/>
          </rPr>
          <t>円単位で入力</t>
        </r>
      </text>
    </comment>
    <comment ref="O120" authorId="0" shapeId="0">
      <text>
        <r>
          <rPr>
            <sz val="9"/>
            <color indexed="81"/>
            <rFont val="MS P ゴシック"/>
            <family val="3"/>
            <charset val="128"/>
          </rPr>
          <t>該当する場合入力（円単位）</t>
        </r>
      </text>
    </comment>
    <comment ref="Q120" authorId="0" shapeId="0">
      <text>
        <r>
          <rPr>
            <sz val="9"/>
            <color indexed="81"/>
            <rFont val="MS P ゴシック"/>
            <family val="3"/>
            <charset val="128"/>
          </rPr>
          <t>油種区分を選択</t>
        </r>
      </text>
    </comment>
    <comment ref="R120" authorId="0" shapeId="0">
      <text>
        <r>
          <rPr>
            <sz val="9"/>
            <color indexed="81"/>
            <rFont val="MS P ゴシック"/>
            <family val="3"/>
            <charset val="128"/>
          </rPr>
          <t>円単位で入力</t>
        </r>
      </text>
    </comment>
    <comment ref="B121" authorId="0" shapeId="0">
      <text>
        <r>
          <rPr>
            <sz val="9"/>
            <color indexed="81"/>
            <rFont val="MS P ゴシック"/>
            <family val="3"/>
            <charset val="128"/>
          </rPr>
          <t>施設名を入力</t>
        </r>
      </text>
    </comment>
    <comment ref="C121" authorId="0" shapeId="0">
      <text>
        <r>
          <rPr>
            <sz val="9"/>
            <color indexed="81"/>
            <rFont val="MS P ゴシック"/>
            <family val="3"/>
            <charset val="128"/>
          </rPr>
          <t>費用区分を選択</t>
        </r>
      </text>
    </comment>
    <comment ref="D121" authorId="0" shapeId="0">
      <text>
        <r>
          <rPr>
            <sz val="9"/>
            <color indexed="81"/>
            <rFont val="MS P ゴシック"/>
            <family val="3"/>
            <charset val="128"/>
          </rPr>
          <t>契約区分を選択</t>
        </r>
      </text>
    </comment>
    <comment ref="E121" authorId="0" shapeId="0">
      <text>
        <r>
          <rPr>
            <sz val="9"/>
            <color indexed="81"/>
            <rFont val="MS P ゴシック"/>
            <family val="3"/>
            <charset val="128"/>
          </rPr>
          <t>円単位で入力</t>
        </r>
      </text>
    </comment>
    <comment ref="F121" authorId="0" shapeId="0">
      <text>
        <r>
          <rPr>
            <sz val="9"/>
            <color indexed="81"/>
            <rFont val="MS P ゴシック"/>
            <family val="3"/>
            <charset val="128"/>
          </rPr>
          <t>円単位で入力</t>
        </r>
      </text>
    </comment>
    <comment ref="G121" authorId="0" shapeId="0">
      <text>
        <r>
          <rPr>
            <sz val="9"/>
            <color indexed="81"/>
            <rFont val="MS P ゴシック"/>
            <family val="3"/>
            <charset val="128"/>
          </rPr>
          <t>円単位で入力</t>
        </r>
      </text>
    </comment>
    <comment ref="H121" authorId="0" shapeId="0">
      <text>
        <r>
          <rPr>
            <sz val="9"/>
            <color indexed="81"/>
            <rFont val="MS P ゴシック"/>
            <family val="3"/>
            <charset val="128"/>
          </rPr>
          <t>円単位で入力</t>
        </r>
      </text>
    </comment>
    <comment ref="O121" authorId="0" shapeId="0">
      <text>
        <r>
          <rPr>
            <sz val="9"/>
            <color indexed="81"/>
            <rFont val="MS P ゴシック"/>
            <family val="3"/>
            <charset val="128"/>
          </rPr>
          <t>該当する場合入力（円単位）</t>
        </r>
      </text>
    </comment>
    <comment ref="Q121" authorId="0" shapeId="0">
      <text>
        <r>
          <rPr>
            <sz val="9"/>
            <color indexed="81"/>
            <rFont val="MS P ゴシック"/>
            <family val="3"/>
            <charset val="128"/>
          </rPr>
          <t>油種区分を選択</t>
        </r>
      </text>
    </comment>
    <comment ref="R121" authorId="0" shapeId="0">
      <text>
        <r>
          <rPr>
            <sz val="9"/>
            <color indexed="81"/>
            <rFont val="MS P ゴシック"/>
            <family val="3"/>
            <charset val="128"/>
          </rPr>
          <t>円単位で入力</t>
        </r>
      </text>
    </comment>
    <comment ref="B122" authorId="0" shapeId="0">
      <text>
        <r>
          <rPr>
            <sz val="9"/>
            <color indexed="81"/>
            <rFont val="MS P ゴシック"/>
            <family val="3"/>
            <charset val="128"/>
          </rPr>
          <t>施設名を入力</t>
        </r>
      </text>
    </comment>
    <comment ref="C122" authorId="0" shapeId="0">
      <text>
        <r>
          <rPr>
            <sz val="9"/>
            <color indexed="81"/>
            <rFont val="MS P ゴシック"/>
            <family val="3"/>
            <charset val="128"/>
          </rPr>
          <t>費用区分を選択</t>
        </r>
      </text>
    </comment>
    <comment ref="D122" authorId="0" shapeId="0">
      <text>
        <r>
          <rPr>
            <sz val="9"/>
            <color indexed="81"/>
            <rFont val="MS P ゴシック"/>
            <family val="3"/>
            <charset val="128"/>
          </rPr>
          <t>契約区分を選択</t>
        </r>
      </text>
    </comment>
    <comment ref="E122" authorId="0" shapeId="0">
      <text>
        <r>
          <rPr>
            <sz val="9"/>
            <color indexed="81"/>
            <rFont val="MS P ゴシック"/>
            <family val="3"/>
            <charset val="128"/>
          </rPr>
          <t>円単位で入力</t>
        </r>
      </text>
    </comment>
    <comment ref="F122" authorId="0" shapeId="0">
      <text>
        <r>
          <rPr>
            <sz val="9"/>
            <color indexed="81"/>
            <rFont val="MS P ゴシック"/>
            <family val="3"/>
            <charset val="128"/>
          </rPr>
          <t>円単位で入力</t>
        </r>
      </text>
    </comment>
    <comment ref="G122" authorId="0" shapeId="0">
      <text>
        <r>
          <rPr>
            <sz val="9"/>
            <color indexed="81"/>
            <rFont val="MS P ゴシック"/>
            <family val="3"/>
            <charset val="128"/>
          </rPr>
          <t>円単位で入力</t>
        </r>
      </text>
    </comment>
    <comment ref="H122" authorId="0" shapeId="0">
      <text>
        <r>
          <rPr>
            <sz val="9"/>
            <color indexed="81"/>
            <rFont val="MS P ゴシック"/>
            <family val="3"/>
            <charset val="128"/>
          </rPr>
          <t>円単位で入力</t>
        </r>
      </text>
    </comment>
    <comment ref="O122" authorId="0" shapeId="0">
      <text>
        <r>
          <rPr>
            <sz val="9"/>
            <color indexed="81"/>
            <rFont val="MS P ゴシック"/>
            <family val="3"/>
            <charset val="128"/>
          </rPr>
          <t>該当する場合入力（円単位）</t>
        </r>
      </text>
    </comment>
    <comment ref="Q122" authorId="0" shapeId="0">
      <text>
        <r>
          <rPr>
            <sz val="9"/>
            <color indexed="81"/>
            <rFont val="MS P ゴシック"/>
            <family val="3"/>
            <charset val="128"/>
          </rPr>
          <t>油種区分を選択</t>
        </r>
      </text>
    </comment>
    <comment ref="R122" authorId="0" shapeId="0">
      <text>
        <r>
          <rPr>
            <sz val="9"/>
            <color indexed="81"/>
            <rFont val="MS P ゴシック"/>
            <family val="3"/>
            <charset val="128"/>
          </rPr>
          <t>円単位で入力</t>
        </r>
      </text>
    </comment>
    <comment ref="B123" authorId="0" shapeId="0">
      <text>
        <r>
          <rPr>
            <sz val="9"/>
            <color indexed="81"/>
            <rFont val="MS P ゴシック"/>
            <family val="3"/>
            <charset val="128"/>
          </rPr>
          <t>施設名を入力</t>
        </r>
      </text>
    </comment>
    <comment ref="C123" authorId="0" shapeId="0">
      <text>
        <r>
          <rPr>
            <sz val="9"/>
            <color indexed="81"/>
            <rFont val="MS P ゴシック"/>
            <family val="3"/>
            <charset val="128"/>
          </rPr>
          <t>費用区分を選択</t>
        </r>
      </text>
    </comment>
    <comment ref="D123" authorId="0" shapeId="0">
      <text>
        <r>
          <rPr>
            <sz val="9"/>
            <color indexed="81"/>
            <rFont val="MS P ゴシック"/>
            <family val="3"/>
            <charset val="128"/>
          </rPr>
          <t>契約区分を選択</t>
        </r>
      </text>
    </comment>
    <comment ref="E123" authorId="0" shapeId="0">
      <text>
        <r>
          <rPr>
            <sz val="9"/>
            <color indexed="81"/>
            <rFont val="MS P ゴシック"/>
            <family val="3"/>
            <charset val="128"/>
          </rPr>
          <t>円単位で入力</t>
        </r>
      </text>
    </comment>
    <comment ref="F123" authorId="0" shapeId="0">
      <text>
        <r>
          <rPr>
            <sz val="9"/>
            <color indexed="81"/>
            <rFont val="MS P ゴシック"/>
            <family val="3"/>
            <charset val="128"/>
          </rPr>
          <t>円単位で入力</t>
        </r>
      </text>
    </comment>
    <comment ref="G123" authorId="0" shapeId="0">
      <text>
        <r>
          <rPr>
            <sz val="9"/>
            <color indexed="81"/>
            <rFont val="MS P ゴシック"/>
            <family val="3"/>
            <charset val="128"/>
          </rPr>
          <t>円単位で入力</t>
        </r>
      </text>
    </comment>
    <comment ref="H123" authorId="0" shapeId="0">
      <text>
        <r>
          <rPr>
            <sz val="9"/>
            <color indexed="81"/>
            <rFont val="MS P ゴシック"/>
            <family val="3"/>
            <charset val="128"/>
          </rPr>
          <t>円単位で入力</t>
        </r>
      </text>
    </comment>
    <comment ref="O123" authorId="0" shapeId="0">
      <text>
        <r>
          <rPr>
            <sz val="9"/>
            <color indexed="81"/>
            <rFont val="MS P ゴシック"/>
            <family val="3"/>
            <charset val="128"/>
          </rPr>
          <t>該当する場合入力（円単位）</t>
        </r>
      </text>
    </comment>
    <comment ref="Q123" authorId="0" shapeId="0">
      <text>
        <r>
          <rPr>
            <sz val="9"/>
            <color indexed="81"/>
            <rFont val="MS P ゴシック"/>
            <family val="3"/>
            <charset val="128"/>
          </rPr>
          <t>油種区分を選択</t>
        </r>
      </text>
    </comment>
    <comment ref="R123" authorId="0" shapeId="0">
      <text>
        <r>
          <rPr>
            <sz val="9"/>
            <color indexed="81"/>
            <rFont val="MS P ゴシック"/>
            <family val="3"/>
            <charset val="128"/>
          </rPr>
          <t>円単位で入力</t>
        </r>
      </text>
    </comment>
    <comment ref="B124" authorId="0" shapeId="0">
      <text>
        <r>
          <rPr>
            <sz val="9"/>
            <color indexed="81"/>
            <rFont val="MS P ゴシック"/>
            <family val="3"/>
            <charset val="128"/>
          </rPr>
          <t>施設名を入力</t>
        </r>
      </text>
    </comment>
    <comment ref="C124" authorId="0" shapeId="0">
      <text>
        <r>
          <rPr>
            <sz val="9"/>
            <color indexed="81"/>
            <rFont val="MS P ゴシック"/>
            <family val="3"/>
            <charset val="128"/>
          </rPr>
          <t>費用区分を選択</t>
        </r>
      </text>
    </comment>
    <comment ref="D124" authorId="0" shapeId="0">
      <text>
        <r>
          <rPr>
            <sz val="9"/>
            <color indexed="81"/>
            <rFont val="MS P ゴシック"/>
            <family val="3"/>
            <charset val="128"/>
          </rPr>
          <t>契約区分を選択</t>
        </r>
      </text>
    </comment>
    <comment ref="E124" authorId="0" shapeId="0">
      <text>
        <r>
          <rPr>
            <sz val="9"/>
            <color indexed="81"/>
            <rFont val="MS P ゴシック"/>
            <family val="3"/>
            <charset val="128"/>
          </rPr>
          <t>円単位で入力</t>
        </r>
      </text>
    </comment>
    <comment ref="F124" authorId="0" shapeId="0">
      <text>
        <r>
          <rPr>
            <sz val="9"/>
            <color indexed="81"/>
            <rFont val="MS P ゴシック"/>
            <family val="3"/>
            <charset val="128"/>
          </rPr>
          <t>円単位で入力</t>
        </r>
      </text>
    </comment>
    <comment ref="G124" authorId="0" shapeId="0">
      <text>
        <r>
          <rPr>
            <sz val="9"/>
            <color indexed="81"/>
            <rFont val="MS P ゴシック"/>
            <family val="3"/>
            <charset val="128"/>
          </rPr>
          <t>円単位で入力</t>
        </r>
      </text>
    </comment>
    <comment ref="H124" authorId="0" shapeId="0">
      <text>
        <r>
          <rPr>
            <sz val="9"/>
            <color indexed="81"/>
            <rFont val="MS P ゴシック"/>
            <family val="3"/>
            <charset val="128"/>
          </rPr>
          <t>円単位で入力</t>
        </r>
      </text>
    </comment>
    <comment ref="O124" authorId="0" shapeId="0">
      <text>
        <r>
          <rPr>
            <sz val="9"/>
            <color indexed="81"/>
            <rFont val="MS P ゴシック"/>
            <family val="3"/>
            <charset val="128"/>
          </rPr>
          <t>該当する場合入力（円単位）</t>
        </r>
      </text>
    </comment>
    <comment ref="Q124" authorId="0" shapeId="0">
      <text>
        <r>
          <rPr>
            <sz val="9"/>
            <color indexed="81"/>
            <rFont val="MS P ゴシック"/>
            <family val="3"/>
            <charset val="128"/>
          </rPr>
          <t>油種区分を選択</t>
        </r>
      </text>
    </comment>
    <comment ref="R124" authorId="0" shapeId="0">
      <text>
        <r>
          <rPr>
            <sz val="9"/>
            <color indexed="81"/>
            <rFont val="MS P ゴシック"/>
            <family val="3"/>
            <charset val="128"/>
          </rPr>
          <t>円単位で入力</t>
        </r>
      </text>
    </comment>
    <comment ref="B125" authorId="0" shapeId="0">
      <text>
        <r>
          <rPr>
            <sz val="9"/>
            <color indexed="81"/>
            <rFont val="MS P ゴシック"/>
            <family val="3"/>
            <charset val="128"/>
          </rPr>
          <t>施設名を入力</t>
        </r>
      </text>
    </comment>
    <comment ref="C125" authorId="0" shapeId="0">
      <text>
        <r>
          <rPr>
            <sz val="9"/>
            <color indexed="81"/>
            <rFont val="MS P ゴシック"/>
            <family val="3"/>
            <charset val="128"/>
          </rPr>
          <t>費用区分を選択</t>
        </r>
      </text>
    </comment>
    <comment ref="D125" authorId="0" shapeId="0">
      <text>
        <r>
          <rPr>
            <sz val="9"/>
            <color indexed="81"/>
            <rFont val="MS P ゴシック"/>
            <family val="3"/>
            <charset val="128"/>
          </rPr>
          <t>契約区分を選択</t>
        </r>
      </text>
    </comment>
    <comment ref="E125" authorId="0" shapeId="0">
      <text>
        <r>
          <rPr>
            <sz val="9"/>
            <color indexed="81"/>
            <rFont val="MS P ゴシック"/>
            <family val="3"/>
            <charset val="128"/>
          </rPr>
          <t>円単位で入力</t>
        </r>
      </text>
    </comment>
    <comment ref="F125" authorId="0" shapeId="0">
      <text>
        <r>
          <rPr>
            <sz val="9"/>
            <color indexed="81"/>
            <rFont val="MS P ゴシック"/>
            <family val="3"/>
            <charset val="128"/>
          </rPr>
          <t>円単位で入力</t>
        </r>
      </text>
    </comment>
    <comment ref="G125" authorId="0" shapeId="0">
      <text>
        <r>
          <rPr>
            <sz val="9"/>
            <color indexed="81"/>
            <rFont val="MS P ゴシック"/>
            <family val="3"/>
            <charset val="128"/>
          </rPr>
          <t>円単位で入力</t>
        </r>
      </text>
    </comment>
    <comment ref="H125" authorId="0" shapeId="0">
      <text>
        <r>
          <rPr>
            <sz val="9"/>
            <color indexed="81"/>
            <rFont val="MS P ゴシック"/>
            <family val="3"/>
            <charset val="128"/>
          </rPr>
          <t>円単位で入力</t>
        </r>
      </text>
    </comment>
    <comment ref="O125" authorId="0" shapeId="0">
      <text>
        <r>
          <rPr>
            <sz val="9"/>
            <color indexed="81"/>
            <rFont val="MS P ゴシック"/>
            <family val="3"/>
            <charset val="128"/>
          </rPr>
          <t>該当する場合入力（円単位）</t>
        </r>
      </text>
    </comment>
    <comment ref="Q125" authorId="0" shapeId="0">
      <text>
        <r>
          <rPr>
            <sz val="9"/>
            <color indexed="81"/>
            <rFont val="MS P ゴシック"/>
            <family val="3"/>
            <charset val="128"/>
          </rPr>
          <t>油種区分を選択</t>
        </r>
      </text>
    </comment>
    <comment ref="R125" authorId="0" shapeId="0">
      <text>
        <r>
          <rPr>
            <sz val="9"/>
            <color indexed="81"/>
            <rFont val="MS P ゴシック"/>
            <family val="3"/>
            <charset val="128"/>
          </rPr>
          <t>円単位で入力</t>
        </r>
      </text>
    </comment>
    <comment ref="B126" authorId="0" shapeId="0">
      <text>
        <r>
          <rPr>
            <sz val="9"/>
            <color indexed="81"/>
            <rFont val="MS P ゴシック"/>
            <family val="3"/>
            <charset val="128"/>
          </rPr>
          <t>施設名を入力</t>
        </r>
      </text>
    </comment>
    <comment ref="C126" authorId="0" shapeId="0">
      <text>
        <r>
          <rPr>
            <sz val="9"/>
            <color indexed="81"/>
            <rFont val="MS P ゴシック"/>
            <family val="3"/>
            <charset val="128"/>
          </rPr>
          <t>費用区分を選択</t>
        </r>
      </text>
    </comment>
    <comment ref="D126" authorId="0" shapeId="0">
      <text>
        <r>
          <rPr>
            <sz val="9"/>
            <color indexed="81"/>
            <rFont val="MS P ゴシック"/>
            <family val="3"/>
            <charset val="128"/>
          </rPr>
          <t>契約区分を選択</t>
        </r>
      </text>
    </comment>
    <comment ref="E126" authorId="0" shapeId="0">
      <text>
        <r>
          <rPr>
            <sz val="9"/>
            <color indexed="81"/>
            <rFont val="MS P ゴシック"/>
            <family val="3"/>
            <charset val="128"/>
          </rPr>
          <t>円単位で入力</t>
        </r>
      </text>
    </comment>
    <comment ref="F126" authorId="0" shapeId="0">
      <text>
        <r>
          <rPr>
            <sz val="9"/>
            <color indexed="81"/>
            <rFont val="MS P ゴシック"/>
            <family val="3"/>
            <charset val="128"/>
          </rPr>
          <t>円単位で入力</t>
        </r>
      </text>
    </comment>
    <comment ref="G126" authorId="0" shapeId="0">
      <text>
        <r>
          <rPr>
            <sz val="9"/>
            <color indexed="81"/>
            <rFont val="MS P ゴシック"/>
            <family val="3"/>
            <charset val="128"/>
          </rPr>
          <t>円単位で入力</t>
        </r>
      </text>
    </comment>
    <comment ref="H126" authorId="0" shapeId="0">
      <text>
        <r>
          <rPr>
            <sz val="9"/>
            <color indexed="81"/>
            <rFont val="MS P ゴシック"/>
            <family val="3"/>
            <charset val="128"/>
          </rPr>
          <t>円単位で入力</t>
        </r>
      </text>
    </comment>
    <comment ref="O126" authorId="0" shapeId="0">
      <text>
        <r>
          <rPr>
            <sz val="9"/>
            <color indexed="81"/>
            <rFont val="MS P ゴシック"/>
            <family val="3"/>
            <charset val="128"/>
          </rPr>
          <t>該当する場合入力（円単位）</t>
        </r>
      </text>
    </comment>
    <comment ref="Q126" authorId="0" shapeId="0">
      <text>
        <r>
          <rPr>
            <sz val="9"/>
            <color indexed="81"/>
            <rFont val="MS P ゴシック"/>
            <family val="3"/>
            <charset val="128"/>
          </rPr>
          <t>油種区分を選択</t>
        </r>
      </text>
    </comment>
    <comment ref="R126" authorId="0" shapeId="0">
      <text>
        <r>
          <rPr>
            <sz val="9"/>
            <color indexed="81"/>
            <rFont val="MS P ゴシック"/>
            <family val="3"/>
            <charset val="128"/>
          </rPr>
          <t>円単位で入力</t>
        </r>
      </text>
    </comment>
    <comment ref="B127" authorId="0" shapeId="0">
      <text>
        <r>
          <rPr>
            <sz val="9"/>
            <color indexed="81"/>
            <rFont val="MS P ゴシック"/>
            <family val="3"/>
            <charset val="128"/>
          </rPr>
          <t>施設名を入力</t>
        </r>
      </text>
    </comment>
    <comment ref="C127" authorId="0" shapeId="0">
      <text>
        <r>
          <rPr>
            <sz val="9"/>
            <color indexed="81"/>
            <rFont val="MS P ゴシック"/>
            <family val="3"/>
            <charset val="128"/>
          </rPr>
          <t>費用区分を選択</t>
        </r>
      </text>
    </comment>
    <comment ref="D127" authorId="0" shapeId="0">
      <text>
        <r>
          <rPr>
            <sz val="9"/>
            <color indexed="81"/>
            <rFont val="MS P ゴシック"/>
            <family val="3"/>
            <charset val="128"/>
          </rPr>
          <t>契約区分を選択</t>
        </r>
      </text>
    </comment>
    <comment ref="E127" authorId="0" shapeId="0">
      <text>
        <r>
          <rPr>
            <sz val="9"/>
            <color indexed="81"/>
            <rFont val="MS P ゴシック"/>
            <family val="3"/>
            <charset val="128"/>
          </rPr>
          <t>円単位で入力</t>
        </r>
      </text>
    </comment>
    <comment ref="F127" authorId="0" shapeId="0">
      <text>
        <r>
          <rPr>
            <sz val="9"/>
            <color indexed="81"/>
            <rFont val="MS P ゴシック"/>
            <family val="3"/>
            <charset val="128"/>
          </rPr>
          <t>円単位で入力</t>
        </r>
      </text>
    </comment>
    <comment ref="G127" authorId="0" shapeId="0">
      <text>
        <r>
          <rPr>
            <sz val="9"/>
            <color indexed="81"/>
            <rFont val="MS P ゴシック"/>
            <family val="3"/>
            <charset val="128"/>
          </rPr>
          <t>円単位で入力</t>
        </r>
      </text>
    </comment>
    <comment ref="H127" authorId="0" shapeId="0">
      <text>
        <r>
          <rPr>
            <sz val="9"/>
            <color indexed="81"/>
            <rFont val="MS P ゴシック"/>
            <family val="3"/>
            <charset val="128"/>
          </rPr>
          <t>円単位で入力</t>
        </r>
      </text>
    </comment>
    <comment ref="O127" authorId="0" shapeId="0">
      <text>
        <r>
          <rPr>
            <sz val="9"/>
            <color indexed="81"/>
            <rFont val="MS P ゴシック"/>
            <family val="3"/>
            <charset val="128"/>
          </rPr>
          <t>該当する場合入力（円単位）</t>
        </r>
      </text>
    </comment>
    <comment ref="Q127" authorId="0" shapeId="0">
      <text>
        <r>
          <rPr>
            <sz val="9"/>
            <color indexed="81"/>
            <rFont val="MS P ゴシック"/>
            <family val="3"/>
            <charset val="128"/>
          </rPr>
          <t>油種区分を選択</t>
        </r>
      </text>
    </comment>
    <comment ref="R127" authorId="0" shapeId="0">
      <text>
        <r>
          <rPr>
            <sz val="9"/>
            <color indexed="81"/>
            <rFont val="MS P ゴシック"/>
            <family val="3"/>
            <charset val="128"/>
          </rPr>
          <t>円単位で入力</t>
        </r>
      </text>
    </comment>
    <comment ref="B128" authorId="0" shapeId="0">
      <text>
        <r>
          <rPr>
            <sz val="9"/>
            <color indexed="81"/>
            <rFont val="MS P ゴシック"/>
            <family val="3"/>
            <charset val="128"/>
          </rPr>
          <t>施設名を入力</t>
        </r>
      </text>
    </comment>
    <comment ref="C128" authorId="0" shapeId="0">
      <text>
        <r>
          <rPr>
            <sz val="9"/>
            <color indexed="81"/>
            <rFont val="MS P ゴシック"/>
            <family val="3"/>
            <charset val="128"/>
          </rPr>
          <t>費用区分を選択</t>
        </r>
      </text>
    </comment>
    <comment ref="D128" authorId="0" shapeId="0">
      <text>
        <r>
          <rPr>
            <sz val="9"/>
            <color indexed="81"/>
            <rFont val="MS P ゴシック"/>
            <family val="3"/>
            <charset val="128"/>
          </rPr>
          <t>契約区分を選択</t>
        </r>
      </text>
    </comment>
    <comment ref="E128" authorId="0" shapeId="0">
      <text>
        <r>
          <rPr>
            <sz val="9"/>
            <color indexed="81"/>
            <rFont val="MS P ゴシック"/>
            <family val="3"/>
            <charset val="128"/>
          </rPr>
          <t>円単位で入力</t>
        </r>
      </text>
    </comment>
    <comment ref="F128" authorId="0" shapeId="0">
      <text>
        <r>
          <rPr>
            <sz val="9"/>
            <color indexed="81"/>
            <rFont val="MS P ゴシック"/>
            <family val="3"/>
            <charset val="128"/>
          </rPr>
          <t>円単位で入力</t>
        </r>
      </text>
    </comment>
    <comment ref="G128" authorId="0" shapeId="0">
      <text>
        <r>
          <rPr>
            <sz val="9"/>
            <color indexed="81"/>
            <rFont val="MS P ゴシック"/>
            <family val="3"/>
            <charset val="128"/>
          </rPr>
          <t>円単位で入力</t>
        </r>
      </text>
    </comment>
    <comment ref="H128" authorId="0" shapeId="0">
      <text>
        <r>
          <rPr>
            <sz val="9"/>
            <color indexed="81"/>
            <rFont val="MS P ゴシック"/>
            <family val="3"/>
            <charset val="128"/>
          </rPr>
          <t>円単位で入力</t>
        </r>
      </text>
    </comment>
    <comment ref="O128" authorId="0" shapeId="0">
      <text>
        <r>
          <rPr>
            <sz val="9"/>
            <color indexed="81"/>
            <rFont val="MS P ゴシック"/>
            <family val="3"/>
            <charset val="128"/>
          </rPr>
          <t>該当する場合入力（円単位）</t>
        </r>
      </text>
    </comment>
    <comment ref="Q128" authorId="0" shapeId="0">
      <text>
        <r>
          <rPr>
            <sz val="9"/>
            <color indexed="81"/>
            <rFont val="MS P ゴシック"/>
            <family val="3"/>
            <charset val="128"/>
          </rPr>
          <t>油種区分を選択</t>
        </r>
      </text>
    </comment>
    <comment ref="R128" authorId="0" shapeId="0">
      <text>
        <r>
          <rPr>
            <sz val="9"/>
            <color indexed="81"/>
            <rFont val="MS P ゴシック"/>
            <family val="3"/>
            <charset val="128"/>
          </rPr>
          <t>円単位で入力</t>
        </r>
      </text>
    </comment>
    <comment ref="B129" authorId="0" shapeId="0">
      <text>
        <r>
          <rPr>
            <sz val="9"/>
            <color indexed="81"/>
            <rFont val="MS P ゴシック"/>
            <family val="3"/>
            <charset val="128"/>
          </rPr>
          <t>施設名を入力</t>
        </r>
      </text>
    </comment>
    <comment ref="C129" authorId="0" shapeId="0">
      <text>
        <r>
          <rPr>
            <sz val="9"/>
            <color indexed="81"/>
            <rFont val="MS P ゴシック"/>
            <family val="3"/>
            <charset val="128"/>
          </rPr>
          <t>費用区分を選択</t>
        </r>
      </text>
    </comment>
    <comment ref="D129" authorId="0" shapeId="0">
      <text>
        <r>
          <rPr>
            <sz val="9"/>
            <color indexed="81"/>
            <rFont val="MS P ゴシック"/>
            <family val="3"/>
            <charset val="128"/>
          </rPr>
          <t>契約区分を選択</t>
        </r>
      </text>
    </comment>
    <comment ref="E129" authorId="0" shapeId="0">
      <text>
        <r>
          <rPr>
            <sz val="9"/>
            <color indexed="81"/>
            <rFont val="MS P ゴシック"/>
            <family val="3"/>
            <charset val="128"/>
          </rPr>
          <t>円単位で入力</t>
        </r>
      </text>
    </comment>
    <comment ref="F129" authorId="0" shapeId="0">
      <text>
        <r>
          <rPr>
            <sz val="9"/>
            <color indexed="81"/>
            <rFont val="MS P ゴシック"/>
            <family val="3"/>
            <charset val="128"/>
          </rPr>
          <t>円単位で入力</t>
        </r>
      </text>
    </comment>
    <comment ref="G129" authorId="0" shapeId="0">
      <text>
        <r>
          <rPr>
            <sz val="9"/>
            <color indexed="81"/>
            <rFont val="MS P ゴシック"/>
            <family val="3"/>
            <charset val="128"/>
          </rPr>
          <t>円単位で入力</t>
        </r>
      </text>
    </comment>
    <comment ref="H129" authorId="0" shapeId="0">
      <text>
        <r>
          <rPr>
            <sz val="9"/>
            <color indexed="81"/>
            <rFont val="MS P ゴシック"/>
            <family val="3"/>
            <charset val="128"/>
          </rPr>
          <t>円単位で入力</t>
        </r>
      </text>
    </comment>
    <comment ref="O129" authorId="0" shapeId="0">
      <text>
        <r>
          <rPr>
            <sz val="9"/>
            <color indexed="81"/>
            <rFont val="MS P ゴシック"/>
            <family val="3"/>
            <charset val="128"/>
          </rPr>
          <t>該当する場合入力（円単位）</t>
        </r>
      </text>
    </comment>
    <comment ref="Q129" authorId="0" shapeId="0">
      <text>
        <r>
          <rPr>
            <sz val="9"/>
            <color indexed="81"/>
            <rFont val="MS P ゴシック"/>
            <family val="3"/>
            <charset val="128"/>
          </rPr>
          <t>油種区分を選択</t>
        </r>
      </text>
    </comment>
    <comment ref="R129" authorId="0" shapeId="0">
      <text>
        <r>
          <rPr>
            <sz val="9"/>
            <color indexed="81"/>
            <rFont val="MS P ゴシック"/>
            <family val="3"/>
            <charset val="128"/>
          </rPr>
          <t>円単位で入力</t>
        </r>
      </text>
    </comment>
    <comment ref="B130" authorId="0" shapeId="0">
      <text>
        <r>
          <rPr>
            <sz val="9"/>
            <color indexed="81"/>
            <rFont val="MS P ゴシック"/>
            <family val="3"/>
            <charset val="128"/>
          </rPr>
          <t>施設名を入力</t>
        </r>
      </text>
    </comment>
    <comment ref="C130" authorId="0" shapeId="0">
      <text>
        <r>
          <rPr>
            <sz val="9"/>
            <color indexed="81"/>
            <rFont val="MS P ゴシック"/>
            <family val="3"/>
            <charset val="128"/>
          </rPr>
          <t>費用区分を選択</t>
        </r>
      </text>
    </comment>
    <comment ref="D130" authorId="0" shapeId="0">
      <text>
        <r>
          <rPr>
            <sz val="9"/>
            <color indexed="81"/>
            <rFont val="MS P ゴシック"/>
            <family val="3"/>
            <charset val="128"/>
          </rPr>
          <t>契約区分を選択</t>
        </r>
      </text>
    </comment>
    <comment ref="E130" authorId="0" shapeId="0">
      <text>
        <r>
          <rPr>
            <sz val="9"/>
            <color indexed="81"/>
            <rFont val="MS P ゴシック"/>
            <family val="3"/>
            <charset val="128"/>
          </rPr>
          <t>円単位で入力</t>
        </r>
      </text>
    </comment>
    <comment ref="F130" authorId="0" shapeId="0">
      <text>
        <r>
          <rPr>
            <sz val="9"/>
            <color indexed="81"/>
            <rFont val="MS P ゴシック"/>
            <family val="3"/>
            <charset val="128"/>
          </rPr>
          <t>円単位で入力</t>
        </r>
      </text>
    </comment>
    <comment ref="G130" authorId="0" shapeId="0">
      <text>
        <r>
          <rPr>
            <sz val="9"/>
            <color indexed="81"/>
            <rFont val="MS P ゴシック"/>
            <family val="3"/>
            <charset val="128"/>
          </rPr>
          <t>円単位で入力</t>
        </r>
      </text>
    </comment>
    <comment ref="H130" authorId="0" shapeId="0">
      <text>
        <r>
          <rPr>
            <sz val="9"/>
            <color indexed="81"/>
            <rFont val="MS P ゴシック"/>
            <family val="3"/>
            <charset val="128"/>
          </rPr>
          <t>円単位で入力</t>
        </r>
      </text>
    </comment>
    <comment ref="O130" authorId="0" shapeId="0">
      <text>
        <r>
          <rPr>
            <sz val="9"/>
            <color indexed="81"/>
            <rFont val="MS P ゴシック"/>
            <family val="3"/>
            <charset val="128"/>
          </rPr>
          <t>該当する場合入力（円単位）</t>
        </r>
      </text>
    </comment>
    <comment ref="Q130" authorId="0" shapeId="0">
      <text>
        <r>
          <rPr>
            <sz val="9"/>
            <color indexed="81"/>
            <rFont val="MS P ゴシック"/>
            <family val="3"/>
            <charset val="128"/>
          </rPr>
          <t>油種区分を選択</t>
        </r>
      </text>
    </comment>
    <comment ref="R130" authorId="0" shapeId="0">
      <text>
        <r>
          <rPr>
            <sz val="9"/>
            <color indexed="81"/>
            <rFont val="MS P ゴシック"/>
            <family val="3"/>
            <charset val="128"/>
          </rPr>
          <t>円単位で入力</t>
        </r>
      </text>
    </comment>
    <comment ref="B131" authorId="0" shapeId="0">
      <text>
        <r>
          <rPr>
            <sz val="9"/>
            <color indexed="81"/>
            <rFont val="MS P ゴシック"/>
            <family val="3"/>
            <charset val="128"/>
          </rPr>
          <t>施設名を入力</t>
        </r>
      </text>
    </comment>
    <comment ref="C131" authorId="0" shapeId="0">
      <text>
        <r>
          <rPr>
            <sz val="9"/>
            <color indexed="81"/>
            <rFont val="MS P ゴシック"/>
            <family val="3"/>
            <charset val="128"/>
          </rPr>
          <t>費用区分を選択</t>
        </r>
      </text>
    </comment>
    <comment ref="D131" authorId="0" shapeId="0">
      <text>
        <r>
          <rPr>
            <sz val="9"/>
            <color indexed="81"/>
            <rFont val="MS P ゴシック"/>
            <family val="3"/>
            <charset val="128"/>
          </rPr>
          <t>契約区分を選択</t>
        </r>
      </text>
    </comment>
    <comment ref="E131" authorId="0" shapeId="0">
      <text>
        <r>
          <rPr>
            <sz val="9"/>
            <color indexed="81"/>
            <rFont val="MS P ゴシック"/>
            <family val="3"/>
            <charset val="128"/>
          </rPr>
          <t>円単位で入力</t>
        </r>
      </text>
    </comment>
    <comment ref="F131" authorId="0" shapeId="0">
      <text>
        <r>
          <rPr>
            <sz val="9"/>
            <color indexed="81"/>
            <rFont val="MS P ゴシック"/>
            <family val="3"/>
            <charset val="128"/>
          </rPr>
          <t>円単位で入力</t>
        </r>
      </text>
    </comment>
    <comment ref="G131" authorId="0" shapeId="0">
      <text>
        <r>
          <rPr>
            <sz val="9"/>
            <color indexed="81"/>
            <rFont val="MS P ゴシック"/>
            <family val="3"/>
            <charset val="128"/>
          </rPr>
          <t>円単位で入力</t>
        </r>
      </text>
    </comment>
    <comment ref="H131" authorId="0" shapeId="0">
      <text>
        <r>
          <rPr>
            <sz val="9"/>
            <color indexed="81"/>
            <rFont val="MS P ゴシック"/>
            <family val="3"/>
            <charset val="128"/>
          </rPr>
          <t>円単位で入力</t>
        </r>
      </text>
    </comment>
    <comment ref="O131" authorId="0" shapeId="0">
      <text>
        <r>
          <rPr>
            <sz val="9"/>
            <color indexed="81"/>
            <rFont val="MS P ゴシック"/>
            <family val="3"/>
            <charset val="128"/>
          </rPr>
          <t>該当する場合入力（円単位）</t>
        </r>
      </text>
    </comment>
    <comment ref="Q131" authorId="0" shapeId="0">
      <text>
        <r>
          <rPr>
            <sz val="9"/>
            <color indexed="81"/>
            <rFont val="MS P ゴシック"/>
            <family val="3"/>
            <charset val="128"/>
          </rPr>
          <t>油種区分を選択</t>
        </r>
      </text>
    </comment>
    <comment ref="R131" authorId="0" shapeId="0">
      <text>
        <r>
          <rPr>
            <sz val="9"/>
            <color indexed="81"/>
            <rFont val="MS P ゴシック"/>
            <family val="3"/>
            <charset val="128"/>
          </rPr>
          <t>円単位で入力</t>
        </r>
      </text>
    </comment>
    <comment ref="B132" authorId="0" shapeId="0">
      <text>
        <r>
          <rPr>
            <sz val="9"/>
            <color indexed="81"/>
            <rFont val="MS P ゴシック"/>
            <family val="3"/>
            <charset val="128"/>
          </rPr>
          <t>施設名を入力</t>
        </r>
      </text>
    </comment>
    <comment ref="C132" authorId="0" shapeId="0">
      <text>
        <r>
          <rPr>
            <sz val="9"/>
            <color indexed="81"/>
            <rFont val="MS P ゴシック"/>
            <family val="3"/>
            <charset val="128"/>
          </rPr>
          <t>費用区分を選択</t>
        </r>
      </text>
    </comment>
    <comment ref="D132" authorId="0" shapeId="0">
      <text>
        <r>
          <rPr>
            <sz val="9"/>
            <color indexed="81"/>
            <rFont val="MS P ゴシック"/>
            <family val="3"/>
            <charset val="128"/>
          </rPr>
          <t>契約区分を選択</t>
        </r>
      </text>
    </comment>
    <comment ref="E132" authorId="0" shapeId="0">
      <text>
        <r>
          <rPr>
            <sz val="9"/>
            <color indexed="81"/>
            <rFont val="MS P ゴシック"/>
            <family val="3"/>
            <charset val="128"/>
          </rPr>
          <t>円単位で入力</t>
        </r>
      </text>
    </comment>
    <comment ref="F132" authorId="0" shapeId="0">
      <text>
        <r>
          <rPr>
            <sz val="9"/>
            <color indexed="81"/>
            <rFont val="MS P ゴシック"/>
            <family val="3"/>
            <charset val="128"/>
          </rPr>
          <t>円単位で入力</t>
        </r>
      </text>
    </comment>
    <comment ref="G132" authorId="0" shapeId="0">
      <text>
        <r>
          <rPr>
            <sz val="9"/>
            <color indexed="81"/>
            <rFont val="MS P ゴシック"/>
            <family val="3"/>
            <charset val="128"/>
          </rPr>
          <t>円単位で入力</t>
        </r>
      </text>
    </comment>
    <comment ref="H132" authorId="0" shapeId="0">
      <text>
        <r>
          <rPr>
            <sz val="9"/>
            <color indexed="81"/>
            <rFont val="MS P ゴシック"/>
            <family val="3"/>
            <charset val="128"/>
          </rPr>
          <t>円単位で入力</t>
        </r>
      </text>
    </comment>
    <comment ref="O132" authorId="0" shapeId="0">
      <text>
        <r>
          <rPr>
            <sz val="9"/>
            <color indexed="81"/>
            <rFont val="MS P ゴシック"/>
            <family val="3"/>
            <charset val="128"/>
          </rPr>
          <t>該当する場合入力（円単位）</t>
        </r>
      </text>
    </comment>
    <comment ref="Q132" authorId="0" shapeId="0">
      <text>
        <r>
          <rPr>
            <sz val="9"/>
            <color indexed="81"/>
            <rFont val="MS P ゴシック"/>
            <family val="3"/>
            <charset val="128"/>
          </rPr>
          <t>油種区分を選択</t>
        </r>
      </text>
    </comment>
    <comment ref="R132" authorId="0" shapeId="0">
      <text>
        <r>
          <rPr>
            <sz val="9"/>
            <color indexed="81"/>
            <rFont val="MS P ゴシック"/>
            <family val="3"/>
            <charset val="128"/>
          </rPr>
          <t>円単位で入力</t>
        </r>
      </text>
    </comment>
    <comment ref="B133" authorId="0" shapeId="0">
      <text>
        <r>
          <rPr>
            <sz val="9"/>
            <color indexed="81"/>
            <rFont val="MS P ゴシック"/>
            <family val="3"/>
            <charset val="128"/>
          </rPr>
          <t>施設名を入力</t>
        </r>
      </text>
    </comment>
    <comment ref="C133" authorId="0" shapeId="0">
      <text>
        <r>
          <rPr>
            <sz val="9"/>
            <color indexed="81"/>
            <rFont val="MS P ゴシック"/>
            <family val="3"/>
            <charset val="128"/>
          </rPr>
          <t>費用区分を選択</t>
        </r>
      </text>
    </comment>
    <comment ref="D133" authorId="0" shapeId="0">
      <text>
        <r>
          <rPr>
            <sz val="9"/>
            <color indexed="81"/>
            <rFont val="MS P ゴシック"/>
            <family val="3"/>
            <charset val="128"/>
          </rPr>
          <t>契約区分を選択</t>
        </r>
      </text>
    </comment>
    <comment ref="E133" authorId="0" shapeId="0">
      <text>
        <r>
          <rPr>
            <sz val="9"/>
            <color indexed="81"/>
            <rFont val="MS P ゴシック"/>
            <family val="3"/>
            <charset val="128"/>
          </rPr>
          <t>円単位で入力</t>
        </r>
      </text>
    </comment>
    <comment ref="F133" authorId="0" shapeId="0">
      <text>
        <r>
          <rPr>
            <sz val="9"/>
            <color indexed="81"/>
            <rFont val="MS P ゴシック"/>
            <family val="3"/>
            <charset val="128"/>
          </rPr>
          <t>円単位で入力</t>
        </r>
      </text>
    </comment>
    <comment ref="G133" authorId="0" shapeId="0">
      <text>
        <r>
          <rPr>
            <sz val="9"/>
            <color indexed="81"/>
            <rFont val="MS P ゴシック"/>
            <family val="3"/>
            <charset val="128"/>
          </rPr>
          <t>円単位で入力</t>
        </r>
      </text>
    </comment>
    <comment ref="H133" authorId="0" shapeId="0">
      <text>
        <r>
          <rPr>
            <sz val="9"/>
            <color indexed="81"/>
            <rFont val="MS P ゴシック"/>
            <family val="3"/>
            <charset val="128"/>
          </rPr>
          <t>円単位で入力</t>
        </r>
      </text>
    </comment>
    <comment ref="O133" authorId="0" shapeId="0">
      <text>
        <r>
          <rPr>
            <sz val="9"/>
            <color indexed="81"/>
            <rFont val="MS P ゴシック"/>
            <family val="3"/>
            <charset val="128"/>
          </rPr>
          <t>該当する場合入力（円単位）</t>
        </r>
      </text>
    </comment>
    <comment ref="Q133" authorId="0" shapeId="0">
      <text>
        <r>
          <rPr>
            <sz val="9"/>
            <color indexed="81"/>
            <rFont val="MS P ゴシック"/>
            <family val="3"/>
            <charset val="128"/>
          </rPr>
          <t>油種区分を選択</t>
        </r>
      </text>
    </comment>
    <comment ref="R133" authorId="0" shapeId="0">
      <text>
        <r>
          <rPr>
            <sz val="9"/>
            <color indexed="81"/>
            <rFont val="MS P ゴシック"/>
            <family val="3"/>
            <charset val="128"/>
          </rPr>
          <t>円単位で入力</t>
        </r>
      </text>
    </comment>
    <comment ref="B134" authorId="0" shapeId="0">
      <text>
        <r>
          <rPr>
            <sz val="9"/>
            <color indexed="81"/>
            <rFont val="MS P ゴシック"/>
            <family val="3"/>
            <charset val="128"/>
          </rPr>
          <t>施設名を入力</t>
        </r>
      </text>
    </comment>
    <comment ref="C134" authorId="0" shapeId="0">
      <text>
        <r>
          <rPr>
            <sz val="9"/>
            <color indexed="81"/>
            <rFont val="MS P ゴシック"/>
            <family val="3"/>
            <charset val="128"/>
          </rPr>
          <t>費用区分を選択</t>
        </r>
      </text>
    </comment>
    <comment ref="D134" authorId="0" shapeId="0">
      <text>
        <r>
          <rPr>
            <sz val="9"/>
            <color indexed="81"/>
            <rFont val="MS P ゴシック"/>
            <family val="3"/>
            <charset val="128"/>
          </rPr>
          <t>契約区分を選択</t>
        </r>
      </text>
    </comment>
    <comment ref="E134" authorId="0" shapeId="0">
      <text>
        <r>
          <rPr>
            <sz val="9"/>
            <color indexed="81"/>
            <rFont val="MS P ゴシック"/>
            <family val="3"/>
            <charset val="128"/>
          </rPr>
          <t>円単位で入力</t>
        </r>
      </text>
    </comment>
    <comment ref="F134" authorId="0" shapeId="0">
      <text>
        <r>
          <rPr>
            <sz val="9"/>
            <color indexed="81"/>
            <rFont val="MS P ゴシック"/>
            <family val="3"/>
            <charset val="128"/>
          </rPr>
          <t>円単位で入力</t>
        </r>
      </text>
    </comment>
    <comment ref="G134" authorId="0" shapeId="0">
      <text>
        <r>
          <rPr>
            <sz val="9"/>
            <color indexed="81"/>
            <rFont val="MS P ゴシック"/>
            <family val="3"/>
            <charset val="128"/>
          </rPr>
          <t>円単位で入力</t>
        </r>
      </text>
    </comment>
    <comment ref="H134" authorId="0" shapeId="0">
      <text>
        <r>
          <rPr>
            <sz val="9"/>
            <color indexed="81"/>
            <rFont val="MS P ゴシック"/>
            <family val="3"/>
            <charset val="128"/>
          </rPr>
          <t>円単位で入力</t>
        </r>
      </text>
    </comment>
    <comment ref="O134" authorId="0" shapeId="0">
      <text>
        <r>
          <rPr>
            <sz val="9"/>
            <color indexed="81"/>
            <rFont val="MS P ゴシック"/>
            <family val="3"/>
            <charset val="128"/>
          </rPr>
          <t>該当する場合入力（円単位）</t>
        </r>
      </text>
    </comment>
    <comment ref="Q134" authorId="0" shapeId="0">
      <text>
        <r>
          <rPr>
            <sz val="9"/>
            <color indexed="81"/>
            <rFont val="MS P ゴシック"/>
            <family val="3"/>
            <charset val="128"/>
          </rPr>
          <t>油種区分を選択</t>
        </r>
      </text>
    </comment>
    <comment ref="R134" authorId="0" shapeId="0">
      <text>
        <r>
          <rPr>
            <sz val="9"/>
            <color indexed="81"/>
            <rFont val="MS P ゴシック"/>
            <family val="3"/>
            <charset val="128"/>
          </rPr>
          <t>円単位で入力</t>
        </r>
      </text>
    </comment>
    <comment ref="B135" authorId="0" shapeId="0">
      <text>
        <r>
          <rPr>
            <sz val="9"/>
            <color indexed="81"/>
            <rFont val="MS P ゴシック"/>
            <family val="3"/>
            <charset val="128"/>
          </rPr>
          <t>施設名を入力</t>
        </r>
      </text>
    </comment>
    <comment ref="C135" authorId="0" shapeId="0">
      <text>
        <r>
          <rPr>
            <sz val="9"/>
            <color indexed="81"/>
            <rFont val="MS P ゴシック"/>
            <family val="3"/>
            <charset val="128"/>
          </rPr>
          <t>費用区分を選択</t>
        </r>
      </text>
    </comment>
    <comment ref="D135" authorId="0" shapeId="0">
      <text>
        <r>
          <rPr>
            <sz val="9"/>
            <color indexed="81"/>
            <rFont val="MS P ゴシック"/>
            <family val="3"/>
            <charset val="128"/>
          </rPr>
          <t>契約区分を選択</t>
        </r>
      </text>
    </comment>
    <comment ref="E135" authorId="0" shapeId="0">
      <text>
        <r>
          <rPr>
            <sz val="9"/>
            <color indexed="81"/>
            <rFont val="MS P ゴシック"/>
            <family val="3"/>
            <charset val="128"/>
          </rPr>
          <t>円単位で入力</t>
        </r>
      </text>
    </comment>
    <comment ref="F135" authorId="0" shapeId="0">
      <text>
        <r>
          <rPr>
            <sz val="9"/>
            <color indexed="81"/>
            <rFont val="MS P ゴシック"/>
            <family val="3"/>
            <charset val="128"/>
          </rPr>
          <t>円単位で入力</t>
        </r>
      </text>
    </comment>
    <comment ref="G135" authorId="0" shapeId="0">
      <text>
        <r>
          <rPr>
            <sz val="9"/>
            <color indexed="81"/>
            <rFont val="MS P ゴシック"/>
            <family val="3"/>
            <charset val="128"/>
          </rPr>
          <t>円単位で入力</t>
        </r>
      </text>
    </comment>
    <comment ref="H135" authorId="0" shapeId="0">
      <text>
        <r>
          <rPr>
            <sz val="9"/>
            <color indexed="81"/>
            <rFont val="MS P ゴシック"/>
            <family val="3"/>
            <charset val="128"/>
          </rPr>
          <t>円単位で入力</t>
        </r>
      </text>
    </comment>
    <comment ref="O135" authorId="0" shapeId="0">
      <text>
        <r>
          <rPr>
            <sz val="9"/>
            <color indexed="81"/>
            <rFont val="MS P ゴシック"/>
            <family val="3"/>
            <charset val="128"/>
          </rPr>
          <t>該当する場合入力（円単位）</t>
        </r>
      </text>
    </comment>
    <comment ref="Q135" authorId="0" shapeId="0">
      <text>
        <r>
          <rPr>
            <sz val="9"/>
            <color indexed="81"/>
            <rFont val="MS P ゴシック"/>
            <family val="3"/>
            <charset val="128"/>
          </rPr>
          <t>油種区分を選択</t>
        </r>
      </text>
    </comment>
    <comment ref="R135" authorId="0" shapeId="0">
      <text>
        <r>
          <rPr>
            <sz val="9"/>
            <color indexed="81"/>
            <rFont val="MS P ゴシック"/>
            <family val="3"/>
            <charset val="128"/>
          </rPr>
          <t>円単位で入力</t>
        </r>
      </text>
    </comment>
    <comment ref="B136" authorId="0" shapeId="0">
      <text>
        <r>
          <rPr>
            <sz val="9"/>
            <color indexed="81"/>
            <rFont val="MS P ゴシック"/>
            <family val="3"/>
            <charset val="128"/>
          </rPr>
          <t>施設名を入力</t>
        </r>
      </text>
    </comment>
    <comment ref="C136" authorId="0" shapeId="0">
      <text>
        <r>
          <rPr>
            <sz val="9"/>
            <color indexed="81"/>
            <rFont val="MS P ゴシック"/>
            <family val="3"/>
            <charset val="128"/>
          </rPr>
          <t>費用区分を選択</t>
        </r>
      </text>
    </comment>
    <comment ref="D136" authorId="0" shapeId="0">
      <text>
        <r>
          <rPr>
            <sz val="9"/>
            <color indexed="81"/>
            <rFont val="MS P ゴシック"/>
            <family val="3"/>
            <charset val="128"/>
          </rPr>
          <t>契約区分を選択</t>
        </r>
      </text>
    </comment>
    <comment ref="E136" authorId="0" shapeId="0">
      <text>
        <r>
          <rPr>
            <sz val="9"/>
            <color indexed="81"/>
            <rFont val="MS P ゴシック"/>
            <family val="3"/>
            <charset val="128"/>
          </rPr>
          <t>円単位で入力</t>
        </r>
      </text>
    </comment>
    <comment ref="F136" authorId="0" shapeId="0">
      <text>
        <r>
          <rPr>
            <sz val="9"/>
            <color indexed="81"/>
            <rFont val="MS P ゴシック"/>
            <family val="3"/>
            <charset val="128"/>
          </rPr>
          <t>円単位で入力</t>
        </r>
      </text>
    </comment>
    <comment ref="G136" authorId="0" shapeId="0">
      <text>
        <r>
          <rPr>
            <sz val="9"/>
            <color indexed="81"/>
            <rFont val="MS P ゴシック"/>
            <family val="3"/>
            <charset val="128"/>
          </rPr>
          <t>円単位で入力</t>
        </r>
      </text>
    </comment>
    <comment ref="H136" authorId="0" shapeId="0">
      <text>
        <r>
          <rPr>
            <sz val="9"/>
            <color indexed="81"/>
            <rFont val="MS P ゴシック"/>
            <family val="3"/>
            <charset val="128"/>
          </rPr>
          <t>円単位で入力</t>
        </r>
      </text>
    </comment>
    <comment ref="O136" authorId="0" shapeId="0">
      <text>
        <r>
          <rPr>
            <sz val="9"/>
            <color indexed="81"/>
            <rFont val="MS P ゴシック"/>
            <family val="3"/>
            <charset val="128"/>
          </rPr>
          <t>該当する場合入力（円単位）</t>
        </r>
      </text>
    </comment>
    <comment ref="Q136" authorId="0" shapeId="0">
      <text>
        <r>
          <rPr>
            <sz val="9"/>
            <color indexed="81"/>
            <rFont val="MS P ゴシック"/>
            <family val="3"/>
            <charset val="128"/>
          </rPr>
          <t>油種区分を選択</t>
        </r>
      </text>
    </comment>
    <comment ref="R136" authorId="0" shapeId="0">
      <text>
        <r>
          <rPr>
            <sz val="9"/>
            <color indexed="81"/>
            <rFont val="MS P ゴシック"/>
            <family val="3"/>
            <charset val="128"/>
          </rPr>
          <t>円単位で入力</t>
        </r>
      </text>
    </comment>
    <comment ref="B137" authorId="0" shapeId="0">
      <text>
        <r>
          <rPr>
            <sz val="9"/>
            <color indexed="81"/>
            <rFont val="MS P ゴシック"/>
            <family val="3"/>
            <charset val="128"/>
          </rPr>
          <t>施設名を入力</t>
        </r>
      </text>
    </comment>
    <comment ref="C137" authorId="0" shapeId="0">
      <text>
        <r>
          <rPr>
            <sz val="9"/>
            <color indexed="81"/>
            <rFont val="MS P ゴシック"/>
            <family val="3"/>
            <charset val="128"/>
          </rPr>
          <t>費用区分を選択</t>
        </r>
      </text>
    </comment>
    <comment ref="D137" authorId="0" shapeId="0">
      <text>
        <r>
          <rPr>
            <sz val="9"/>
            <color indexed="81"/>
            <rFont val="MS P ゴシック"/>
            <family val="3"/>
            <charset val="128"/>
          </rPr>
          <t>契約区分を選択</t>
        </r>
      </text>
    </comment>
    <comment ref="E137" authorId="0" shapeId="0">
      <text>
        <r>
          <rPr>
            <sz val="9"/>
            <color indexed="81"/>
            <rFont val="MS P ゴシック"/>
            <family val="3"/>
            <charset val="128"/>
          </rPr>
          <t>円単位で入力</t>
        </r>
      </text>
    </comment>
    <comment ref="F137" authorId="0" shapeId="0">
      <text>
        <r>
          <rPr>
            <sz val="9"/>
            <color indexed="81"/>
            <rFont val="MS P ゴシック"/>
            <family val="3"/>
            <charset val="128"/>
          </rPr>
          <t>円単位で入力</t>
        </r>
      </text>
    </comment>
    <comment ref="G137" authorId="0" shapeId="0">
      <text>
        <r>
          <rPr>
            <sz val="9"/>
            <color indexed="81"/>
            <rFont val="MS P ゴシック"/>
            <family val="3"/>
            <charset val="128"/>
          </rPr>
          <t>円単位で入力</t>
        </r>
      </text>
    </comment>
    <comment ref="H137" authorId="0" shapeId="0">
      <text>
        <r>
          <rPr>
            <sz val="9"/>
            <color indexed="81"/>
            <rFont val="MS P ゴシック"/>
            <family val="3"/>
            <charset val="128"/>
          </rPr>
          <t>円単位で入力</t>
        </r>
      </text>
    </comment>
    <comment ref="O137" authorId="0" shapeId="0">
      <text>
        <r>
          <rPr>
            <sz val="9"/>
            <color indexed="81"/>
            <rFont val="MS P ゴシック"/>
            <family val="3"/>
            <charset val="128"/>
          </rPr>
          <t>該当する場合入力（円単位）</t>
        </r>
      </text>
    </comment>
    <comment ref="Q137" authorId="0" shapeId="0">
      <text>
        <r>
          <rPr>
            <sz val="9"/>
            <color indexed="81"/>
            <rFont val="MS P ゴシック"/>
            <family val="3"/>
            <charset val="128"/>
          </rPr>
          <t>油種区分を選択</t>
        </r>
      </text>
    </comment>
    <comment ref="R137" authorId="0" shapeId="0">
      <text>
        <r>
          <rPr>
            <sz val="9"/>
            <color indexed="81"/>
            <rFont val="MS P ゴシック"/>
            <family val="3"/>
            <charset val="128"/>
          </rPr>
          <t>円単位で入力</t>
        </r>
      </text>
    </comment>
    <comment ref="B138" authorId="0" shapeId="0">
      <text>
        <r>
          <rPr>
            <sz val="9"/>
            <color indexed="81"/>
            <rFont val="MS P ゴシック"/>
            <family val="3"/>
            <charset val="128"/>
          </rPr>
          <t>施設名を入力</t>
        </r>
      </text>
    </comment>
    <comment ref="C138" authorId="0" shapeId="0">
      <text>
        <r>
          <rPr>
            <sz val="9"/>
            <color indexed="81"/>
            <rFont val="MS P ゴシック"/>
            <family val="3"/>
            <charset val="128"/>
          </rPr>
          <t>費用区分を選択</t>
        </r>
      </text>
    </comment>
    <comment ref="D138" authorId="0" shapeId="0">
      <text>
        <r>
          <rPr>
            <sz val="9"/>
            <color indexed="81"/>
            <rFont val="MS P ゴシック"/>
            <family val="3"/>
            <charset val="128"/>
          </rPr>
          <t>契約区分を選択</t>
        </r>
      </text>
    </comment>
    <comment ref="E138" authorId="0" shapeId="0">
      <text>
        <r>
          <rPr>
            <sz val="9"/>
            <color indexed="81"/>
            <rFont val="MS P ゴシック"/>
            <family val="3"/>
            <charset val="128"/>
          </rPr>
          <t>円単位で入力</t>
        </r>
      </text>
    </comment>
    <comment ref="F138" authorId="0" shapeId="0">
      <text>
        <r>
          <rPr>
            <sz val="9"/>
            <color indexed="81"/>
            <rFont val="MS P ゴシック"/>
            <family val="3"/>
            <charset val="128"/>
          </rPr>
          <t>円単位で入力</t>
        </r>
      </text>
    </comment>
    <comment ref="G138" authorId="0" shapeId="0">
      <text>
        <r>
          <rPr>
            <sz val="9"/>
            <color indexed="81"/>
            <rFont val="MS P ゴシック"/>
            <family val="3"/>
            <charset val="128"/>
          </rPr>
          <t>円単位で入力</t>
        </r>
      </text>
    </comment>
    <comment ref="H138" authorId="0" shapeId="0">
      <text>
        <r>
          <rPr>
            <sz val="9"/>
            <color indexed="81"/>
            <rFont val="MS P ゴシック"/>
            <family val="3"/>
            <charset val="128"/>
          </rPr>
          <t>円単位で入力</t>
        </r>
      </text>
    </comment>
    <comment ref="O138" authorId="0" shapeId="0">
      <text>
        <r>
          <rPr>
            <sz val="9"/>
            <color indexed="81"/>
            <rFont val="MS P ゴシック"/>
            <family val="3"/>
            <charset val="128"/>
          </rPr>
          <t>該当する場合入力（円単位）</t>
        </r>
      </text>
    </comment>
    <comment ref="Q138" authorId="0" shapeId="0">
      <text>
        <r>
          <rPr>
            <sz val="9"/>
            <color indexed="81"/>
            <rFont val="MS P ゴシック"/>
            <family val="3"/>
            <charset val="128"/>
          </rPr>
          <t>油種区分を選択</t>
        </r>
      </text>
    </comment>
    <comment ref="R138" authorId="0" shapeId="0">
      <text>
        <r>
          <rPr>
            <sz val="9"/>
            <color indexed="81"/>
            <rFont val="MS P ゴシック"/>
            <family val="3"/>
            <charset val="128"/>
          </rPr>
          <t>円単位で入力</t>
        </r>
      </text>
    </comment>
    <comment ref="B139" authorId="0" shapeId="0">
      <text>
        <r>
          <rPr>
            <sz val="9"/>
            <color indexed="81"/>
            <rFont val="MS P ゴシック"/>
            <family val="3"/>
            <charset val="128"/>
          </rPr>
          <t>施設名を入力</t>
        </r>
      </text>
    </comment>
    <comment ref="C139" authorId="0" shapeId="0">
      <text>
        <r>
          <rPr>
            <sz val="9"/>
            <color indexed="81"/>
            <rFont val="MS P ゴシック"/>
            <family val="3"/>
            <charset val="128"/>
          </rPr>
          <t>費用区分を選択</t>
        </r>
      </text>
    </comment>
    <comment ref="D139" authorId="0" shapeId="0">
      <text>
        <r>
          <rPr>
            <sz val="9"/>
            <color indexed="81"/>
            <rFont val="MS P ゴシック"/>
            <family val="3"/>
            <charset val="128"/>
          </rPr>
          <t>契約区分を選択</t>
        </r>
      </text>
    </comment>
    <comment ref="E139" authorId="0" shapeId="0">
      <text>
        <r>
          <rPr>
            <sz val="9"/>
            <color indexed="81"/>
            <rFont val="MS P ゴシック"/>
            <family val="3"/>
            <charset val="128"/>
          </rPr>
          <t>円単位で入力</t>
        </r>
      </text>
    </comment>
    <comment ref="F139" authorId="0" shapeId="0">
      <text>
        <r>
          <rPr>
            <sz val="9"/>
            <color indexed="81"/>
            <rFont val="MS P ゴシック"/>
            <family val="3"/>
            <charset val="128"/>
          </rPr>
          <t>円単位で入力</t>
        </r>
      </text>
    </comment>
    <comment ref="G139" authorId="0" shapeId="0">
      <text>
        <r>
          <rPr>
            <sz val="9"/>
            <color indexed="81"/>
            <rFont val="MS P ゴシック"/>
            <family val="3"/>
            <charset val="128"/>
          </rPr>
          <t>円単位で入力</t>
        </r>
      </text>
    </comment>
    <comment ref="H139" authorId="0" shapeId="0">
      <text>
        <r>
          <rPr>
            <sz val="9"/>
            <color indexed="81"/>
            <rFont val="MS P ゴシック"/>
            <family val="3"/>
            <charset val="128"/>
          </rPr>
          <t>円単位で入力</t>
        </r>
      </text>
    </comment>
    <comment ref="O139" authorId="0" shapeId="0">
      <text>
        <r>
          <rPr>
            <sz val="9"/>
            <color indexed="81"/>
            <rFont val="MS P ゴシック"/>
            <family val="3"/>
            <charset val="128"/>
          </rPr>
          <t>該当する場合入力（円単位）</t>
        </r>
      </text>
    </comment>
    <comment ref="Q139" authorId="0" shapeId="0">
      <text>
        <r>
          <rPr>
            <sz val="9"/>
            <color indexed="81"/>
            <rFont val="MS P ゴシック"/>
            <family val="3"/>
            <charset val="128"/>
          </rPr>
          <t>油種区分を選択</t>
        </r>
      </text>
    </comment>
    <comment ref="R139" authorId="0" shapeId="0">
      <text>
        <r>
          <rPr>
            <sz val="9"/>
            <color indexed="81"/>
            <rFont val="MS P ゴシック"/>
            <family val="3"/>
            <charset val="128"/>
          </rPr>
          <t>円単位で入力</t>
        </r>
      </text>
    </comment>
    <comment ref="B140" authorId="0" shapeId="0">
      <text>
        <r>
          <rPr>
            <sz val="9"/>
            <color indexed="81"/>
            <rFont val="MS P ゴシック"/>
            <family val="3"/>
            <charset val="128"/>
          </rPr>
          <t>施設名を入力</t>
        </r>
      </text>
    </comment>
    <comment ref="C140" authorId="0" shapeId="0">
      <text>
        <r>
          <rPr>
            <sz val="9"/>
            <color indexed="81"/>
            <rFont val="MS P ゴシック"/>
            <family val="3"/>
            <charset val="128"/>
          </rPr>
          <t>費用区分を選択</t>
        </r>
      </text>
    </comment>
    <comment ref="D140" authorId="0" shapeId="0">
      <text>
        <r>
          <rPr>
            <sz val="9"/>
            <color indexed="81"/>
            <rFont val="MS P ゴシック"/>
            <family val="3"/>
            <charset val="128"/>
          </rPr>
          <t>契約区分を選択</t>
        </r>
      </text>
    </comment>
    <comment ref="E140" authorId="0" shapeId="0">
      <text>
        <r>
          <rPr>
            <sz val="9"/>
            <color indexed="81"/>
            <rFont val="MS P ゴシック"/>
            <family val="3"/>
            <charset val="128"/>
          </rPr>
          <t>円単位で入力</t>
        </r>
      </text>
    </comment>
    <comment ref="F140" authorId="0" shapeId="0">
      <text>
        <r>
          <rPr>
            <sz val="9"/>
            <color indexed="81"/>
            <rFont val="MS P ゴシック"/>
            <family val="3"/>
            <charset val="128"/>
          </rPr>
          <t>円単位で入力</t>
        </r>
      </text>
    </comment>
    <comment ref="G140" authorId="0" shapeId="0">
      <text>
        <r>
          <rPr>
            <sz val="9"/>
            <color indexed="81"/>
            <rFont val="MS P ゴシック"/>
            <family val="3"/>
            <charset val="128"/>
          </rPr>
          <t>円単位で入力</t>
        </r>
      </text>
    </comment>
    <comment ref="H140" authorId="0" shapeId="0">
      <text>
        <r>
          <rPr>
            <sz val="9"/>
            <color indexed="81"/>
            <rFont val="MS P ゴシック"/>
            <family val="3"/>
            <charset val="128"/>
          </rPr>
          <t>円単位で入力</t>
        </r>
      </text>
    </comment>
    <comment ref="O140" authorId="0" shapeId="0">
      <text>
        <r>
          <rPr>
            <sz val="9"/>
            <color indexed="81"/>
            <rFont val="MS P ゴシック"/>
            <family val="3"/>
            <charset val="128"/>
          </rPr>
          <t>該当する場合入力（円単位）</t>
        </r>
      </text>
    </comment>
    <comment ref="Q140" authorId="0" shapeId="0">
      <text>
        <r>
          <rPr>
            <sz val="9"/>
            <color indexed="81"/>
            <rFont val="MS P ゴシック"/>
            <family val="3"/>
            <charset val="128"/>
          </rPr>
          <t>油種区分を選択</t>
        </r>
      </text>
    </comment>
    <comment ref="R140" authorId="0" shapeId="0">
      <text>
        <r>
          <rPr>
            <sz val="9"/>
            <color indexed="81"/>
            <rFont val="MS P ゴシック"/>
            <family val="3"/>
            <charset val="128"/>
          </rPr>
          <t>円単位で入力</t>
        </r>
      </text>
    </comment>
    <comment ref="B141" authorId="0" shapeId="0">
      <text>
        <r>
          <rPr>
            <sz val="9"/>
            <color indexed="81"/>
            <rFont val="MS P ゴシック"/>
            <family val="3"/>
            <charset val="128"/>
          </rPr>
          <t>施設名を入力</t>
        </r>
      </text>
    </comment>
    <comment ref="C141" authorId="0" shapeId="0">
      <text>
        <r>
          <rPr>
            <sz val="9"/>
            <color indexed="81"/>
            <rFont val="MS P ゴシック"/>
            <family val="3"/>
            <charset val="128"/>
          </rPr>
          <t>費用区分を選択</t>
        </r>
      </text>
    </comment>
    <comment ref="D141" authorId="0" shapeId="0">
      <text>
        <r>
          <rPr>
            <sz val="9"/>
            <color indexed="81"/>
            <rFont val="MS P ゴシック"/>
            <family val="3"/>
            <charset val="128"/>
          </rPr>
          <t>契約区分を選択</t>
        </r>
      </text>
    </comment>
    <comment ref="E141" authorId="0" shapeId="0">
      <text>
        <r>
          <rPr>
            <sz val="9"/>
            <color indexed="81"/>
            <rFont val="MS P ゴシック"/>
            <family val="3"/>
            <charset val="128"/>
          </rPr>
          <t>円単位で入力</t>
        </r>
      </text>
    </comment>
    <comment ref="F141" authorId="0" shapeId="0">
      <text>
        <r>
          <rPr>
            <sz val="9"/>
            <color indexed="81"/>
            <rFont val="MS P ゴシック"/>
            <family val="3"/>
            <charset val="128"/>
          </rPr>
          <t>円単位で入力</t>
        </r>
      </text>
    </comment>
    <comment ref="G141" authorId="0" shapeId="0">
      <text>
        <r>
          <rPr>
            <sz val="9"/>
            <color indexed="81"/>
            <rFont val="MS P ゴシック"/>
            <family val="3"/>
            <charset val="128"/>
          </rPr>
          <t>円単位で入力</t>
        </r>
      </text>
    </comment>
    <comment ref="H141" authorId="0" shapeId="0">
      <text>
        <r>
          <rPr>
            <sz val="9"/>
            <color indexed="81"/>
            <rFont val="MS P ゴシック"/>
            <family val="3"/>
            <charset val="128"/>
          </rPr>
          <t>円単位で入力</t>
        </r>
      </text>
    </comment>
    <comment ref="O141" authorId="0" shapeId="0">
      <text>
        <r>
          <rPr>
            <sz val="9"/>
            <color indexed="81"/>
            <rFont val="MS P ゴシック"/>
            <family val="3"/>
            <charset val="128"/>
          </rPr>
          <t>該当する場合入力（円単位）</t>
        </r>
      </text>
    </comment>
    <comment ref="Q141" authorId="0" shapeId="0">
      <text>
        <r>
          <rPr>
            <sz val="9"/>
            <color indexed="81"/>
            <rFont val="MS P ゴシック"/>
            <family val="3"/>
            <charset val="128"/>
          </rPr>
          <t>油種区分を選択</t>
        </r>
      </text>
    </comment>
    <comment ref="R141" authorId="0" shapeId="0">
      <text>
        <r>
          <rPr>
            <sz val="9"/>
            <color indexed="81"/>
            <rFont val="MS P ゴシック"/>
            <family val="3"/>
            <charset val="128"/>
          </rPr>
          <t>円単位で入力</t>
        </r>
      </text>
    </comment>
    <comment ref="B142" authorId="0" shapeId="0">
      <text>
        <r>
          <rPr>
            <sz val="9"/>
            <color indexed="81"/>
            <rFont val="MS P ゴシック"/>
            <family val="3"/>
            <charset val="128"/>
          </rPr>
          <t>施設名を入力</t>
        </r>
      </text>
    </comment>
    <comment ref="C142" authorId="0" shapeId="0">
      <text>
        <r>
          <rPr>
            <sz val="9"/>
            <color indexed="81"/>
            <rFont val="MS P ゴシック"/>
            <family val="3"/>
            <charset val="128"/>
          </rPr>
          <t>費用区分を選択</t>
        </r>
      </text>
    </comment>
    <comment ref="D142" authorId="0" shapeId="0">
      <text>
        <r>
          <rPr>
            <sz val="9"/>
            <color indexed="81"/>
            <rFont val="MS P ゴシック"/>
            <family val="3"/>
            <charset val="128"/>
          </rPr>
          <t>契約区分を選択</t>
        </r>
      </text>
    </comment>
    <comment ref="E142" authorId="0" shapeId="0">
      <text>
        <r>
          <rPr>
            <sz val="9"/>
            <color indexed="81"/>
            <rFont val="MS P ゴシック"/>
            <family val="3"/>
            <charset val="128"/>
          </rPr>
          <t>円単位で入力</t>
        </r>
      </text>
    </comment>
    <comment ref="F142" authorId="0" shapeId="0">
      <text>
        <r>
          <rPr>
            <sz val="9"/>
            <color indexed="81"/>
            <rFont val="MS P ゴシック"/>
            <family val="3"/>
            <charset val="128"/>
          </rPr>
          <t>円単位で入力</t>
        </r>
      </text>
    </comment>
    <comment ref="G142" authorId="0" shapeId="0">
      <text>
        <r>
          <rPr>
            <sz val="9"/>
            <color indexed="81"/>
            <rFont val="MS P ゴシック"/>
            <family val="3"/>
            <charset val="128"/>
          </rPr>
          <t>円単位で入力</t>
        </r>
      </text>
    </comment>
    <comment ref="H142" authorId="0" shapeId="0">
      <text>
        <r>
          <rPr>
            <sz val="9"/>
            <color indexed="81"/>
            <rFont val="MS P ゴシック"/>
            <family val="3"/>
            <charset val="128"/>
          </rPr>
          <t>円単位で入力</t>
        </r>
      </text>
    </comment>
    <comment ref="O142" authorId="0" shapeId="0">
      <text>
        <r>
          <rPr>
            <sz val="9"/>
            <color indexed="81"/>
            <rFont val="MS P ゴシック"/>
            <family val="3"/>
            <charset val="128"/>
          </rPr>
          <t>該当する場合入力（円単位）</t>
        </r>
      </text>
    </comment>
    <comment ref="Q142" authorId="0" shapeId="0">
      <text>
        <r>
          <rPr>
            <sz val="9"/>
            <color indexed="81"/>
            <rFont val="MS P ゴシック"/>
            <family val="3"/>
            <charset val="128"/>
          </rPr>
          <t>油種区分を選択</t>
        </r>
      </text>
    </comment>
    <comment ref="R142" authorId="0" shapeId="0">
      <text>
        <r>
          <rPr>
            <sz val="9"/>
            <color indexed="81"/>
            <rFont val="MS P ゴシック"/>
            <family val="3"/>
            <charset val="128"/>
          </rPr>
          <t>円単位で入力</t>
        </r>
      </text>
    </comment>
    <comment ref="B143" authorId="0" shapeId="0">
      <text>
        <r>
          <rPr>
            <sz val="9"/>
            <color indexed="81"/>
            <rFont val="MS P ゴシック"/>
            <family val="3"/>
            <charset val="128"/>
          </rPr>
          <t>施設名を入力</t>
        </r>
      </text>
    </comment>
    <comment ref="C143" authorId="0" shapeId="0">
      <text>
        <r>
          <rPr>
            <sz val="9"/>
            <color indexed="81"/>
            <rFont val="MS P ゴシック"/>
            <family val="3"/>
            <charset val="128"/>
          </rPr>
          <t>費用区分を選択</t>
        </r>
      </text>
    </comment>
    <comment ref="D143" authorId="0" shapeId="0">
      <text>
        <r>
          <rPr>
            <sz val="9"/>
            <color indexed="81"/>
            <rFont val="MS P ゴシック"/>
            <family val="3"/>
            <charset val="128"/>
          </rPr>
          <t>契約区分を選択</t>
        </r>
      </text>
    </comment>
    <comment ref="E143" authorId="0" shapeId="0">
      <text>
        <r>
          <rPr>
            <sz val="9"/>
            <color indexed="81"/>
            <rFont val="MS P ゴシック"/>
            <family val="3"/>
            <charset val="128"/>
          </rPr>
          <t>円単位で入力</t>
        </r>
      </text>
    </comment>
    <comment ref="F143" authorId="0" shapeId="0">
      <text>
        <r>
          <rPr>
            <sz val="9"/>
            <color indexed="81"/>
            <rFont val="MS P ゴシック"/>
            <family val="3"/>
            <charset val="128"/>
          </rPr>
          <t>円単位で入力</t>
        </r>
      </text>
    </comment>
    <comment ref="G143" authorId="0" shapeId="0">
      <text>
        <r>
          <rPr>
            <sz val="9"/>
            <color indexed="81"/>
            <rFont val="MS P ゴシック"/>
            <family val="3"/>
            <charset val="128"/>
          </rPr>
          <t>円単位で入力</t>
        </r>
      </text>
    </comment>
    <comment ref="H143" authorId="0" shapeId="0">
      <text>
        <r>
          <rPr>
            <sz val="9"/>
            <color indexed="81"/>
            <rFont val="MS P ゴシック"/>
            <family val="3"/>
            <charset val="128"/>
          </rPr>
          <t>円単位で入力</t>
        </r>
      </text>
    </comment>
    <comment ref="O143" authorId="0" shapeId="0">
      <text>
        <r>
          <rPr>
            <sz val="9"/>
            <color indexed="81"/>
            <rFont val="MS P ゴシック"/>
            <family val="3"/>
            <charset val="128"/>
          </rPr>
          <t>該当する場合入力（円単位）</t>
        </r>
      </text>
    </comment>
    <comment ref="Q143" authorId="0" shapeId="0">
      <text>
        <r>
          <rPr>
            <sz val="9"/>
            <color indexed="81"/>
            <rFont val="MS P ゴシック"/>
            <family val="3"/>
            <charset val="128"/>
          </rPr>
          <t>油種区分を選択</t>
        </r>
      </text>
    </comment>
    <comment ref="R143" authorId="0" shapeId="0">
      <text>
        <r>
          <rPr>
            <sz val="9"/>
            <color indexed="81"/>
            <rFont val="MS P ゴシック"/>
            <family val="3"/>
            <charset val="128"/>
          </rPr>
          <t>円単位で入力</t>
        </r>
      </text>
    </comment>
    <comment ref="B144" authorId="0" shapeId="0">
      <text>
        <r>
          <rPr>
            <sz val="9"/>
            <color indexed="81"/>
            <rFont val="MS P ゴシック"/>
            <family val="3"/>
            <charset val="128"/>
          </rPr>
          <t>施設名を入力</t>
        </r>
      </text>
    </comment>
    <comment ref="C144" authorId="0" shapeId="0">
      <text>
        <r>
          <rPr>
            <sz val="9"/>
            <color indexed="81"/>
            <rFont val="MS P ゴシック"/>
            <family val="3"/>
            <charset val="128"/>
          </rPr>
          <t>費用区分を選択</t>
        </r>
      </text>
    </comment>
    <comment ref="D144" authorId="0" shapeId="0">
      <text>
        <r>
          <rPr>
            <sz val="9"/>
            <color indexed="81"/>
            <rFont val="MS P ゴシック"/>
            <family val="3"/>
            <charset val="128"/>
          </rPr>
          <t>契約区分を選択</t>
        </r>
      </text>
    </comment>
    <comment ref="E144" authorId="0" shapeId="0">
      <text>
        <r>
          <rPr>
            <sz val="9"/>
            <color indexed="81"/>
            <rFont val="MS P ゴシック"/>
            <family val="3"/>
            <charset val="128"/>
          </rPr>
          <t>円単位で入力</t>
        </r>
      </text>
    </comment>
    <comment ref="F144" authorId="0" shapeId="0">
      <text>
        <r>
          <rPr>
            <sz val="9"/>
            <color indexed="81"/>
            <rFont val="MS P ゴシック"/>
            <family val="3"/>
            <charset val="128"/>
          </rPr>
          <t>円単位で入力</t>
        </r>
      </text>
    </comment>
    <comment ref="G144" authorId="0" shapeId="0">
      <text>
        <r>
          <rPr>
            <sz val="9"/>
            <color indexed="81"/>
            <rFont val="MS P ゴシック"/>
            <family val="3"/>
            <charset val="128"/>
          </rPr>
          <t>円単位で入力</t>
        </r>
      </text>
    </comment>
    <comment ref="H144" authorId="0" shapeId="0">
      <text>
        <r>
          <rPr>
            <sz val="9"/>
            <color indexed="81"/>
            <rFont val="MS P ゴシック"/>
            <family val="3"/>
            <charset val="128"/>
          </rPr>
          <t>円単位で入力</t>
        </r>
      </text>
    </comment>
    <comment ref="O144" authorId="0" shapeId="0">
      <text>
        <r>
          <rPr>
            <sz val="9"/>
            <color indexed="81"/>
            <rFont val="MS P ゴシック"/>
            <family val="3"/>
            <charset val="128"/>
          </rPr>
          <t>該当する場合入力（円単位）</t>
        </r>
      </text>
    </comment>
    <comment ref="Q144" authorId="0" shapeId="0">
      <text>
        <r>
          <rPr>
            <sz val="9"/>
            <color indexed="81"/>
            <rFont val="MS P ゴシック"/>
            <family val="3"/>
            <charset val="128"/>
          </rPr>
          <t>油種区分を選択</t>
        </r>
      </text>
    </comment>
    <comment ref="R144" authorId="0" shapeId="0">
      <text>
        <r>
          <rPr>
            <sz val="9"/>
            <color indexed="81"/>
            <rFont val="MS P ゴシック"/>
            <family val="3"/>
            <charset val="128"/>
          </rPr>
          <t>円単位で入力</t>
        </r>
      </text>
    </comment>
    <comment ref="B145" authorId="0" shapeId="0">
      <text>
        <r>
          <rPr>
            <sz val="9"/>
            <color indexed="81"/>
            <rFont val="MS P ゴシック"/>
            <family val="3"/>
            <charset val="128"/>
          </rPr>
          <t>施設名を入力</t>
        </r>
      </text>
    </comment>
    <comment ref="C145" authorId="0" shapeId="0">
      <text>
        <r>
          <rPr>
            <sz val="9"/>
            <color indexed="81"/>
            <rFont val="MS P ゴシック"/>
            <family val="3"/>
            <charset val="128"/>
          </rPr>
          <t>費用区分を選択</t>
        </r>
      </text>
    </comment>
    <comment ref="D145" authorId="0" shapeId="0">
      <text>
        <r>
          <rPr>
            <sz val="9"/>
            <color indexed="81"/>
            <rFont val="MS P ゴシック"/>
            <family val="3"/>
            <charset val="128"/>
          </rPr>
          <t>契約区分を選択</t>
        </r>
      </text>
    </comment>
    <comment ref="E145" authorId="0" shapeId="0">
      <text>
        <r>
          <rPr>
            <sz val="9"/>
            <color indexed="81"/>
            <rFont val="MS P ゴシック"/>
            <family val="3"/>
            <charset val="128"/>
          </rPr>
          <t>円単位で入力</t>
        </r>
      </text>
    </comment>
    <comment ref="F145" authorId="0" shapeId="0">
      <text>
        <r>
          <rPr>
            <sz val="9"/>
            <color indexed="81"/>
            <rFont val="MS P ゴシック"/>
            <family val="3"/>
            <charset val="128"/>
          </rPr>
          <t>円単位で入力</t>
        </r>
      </text>
    </comment>
    <comment ref="G145" authorId="0" shapeId="0">
      <text>
        <r>
          <rPr>
            <sz val="9"/>
            <color indexed="81"/>
            <rFont val="MS P ゴシック"/>
            <family val="3"/>
            <charset val="128"/>
          </rPr>
          <t>円単位で入力</t>
        </r>
      </text>
    </comment>
    <comment ref="H145" authorId="0" shapeId="0">
      <text>
        <r>
          <rPr>
            <sz val="9"/>
            <color indexed="81"/>
            <rFont val="MS P ゴシック"/>
            <family val="3"/>
            <charset val="128"/>
          </rPr>
          <t>円単位で入力</t>
        </r>
      </text>
    </comment>
    <comment ref="O145" authorId="0" shapeId="0">
      <text>
        <r>
          <rPr>
            <sz val="9"/>
            <color indexed="81"/>
            <rFont val="MS P ゴシック"/>
            <family val="3"/>
            <charset val="128"/>
          </rPr>
          <t>該当する場合入力（円単位）</t>
        </r>
      </text>
    </comment>
    <comment ref="Q145" authorId="0" shapeId="0">
      <text>
        <r>
          <rPr>
            <sz val="9"/>
            <color indexed="81"/>
            <rFont val="MS P ゴシック"/>
            <family val="3"/>
            <charset val="128"/>
          </rPr>
          <t>油種区分を選択</t>
        </r>
      </text>
    </comment>
    <comment ref="R145" authorId="0" shapeId="0">
      <text>
        <r>
          <rPr>
            <sz val="9"/>
            <color indexed="81"/>
            <rFont val="MS P ゴシック"/>
            <family val="3"/>
            <charset val="128"/>
          </rPr>
          <t>円単位で入力</t>
        </r>
      </text>
    </comment>
    <comment ref="B146" authorId="0" shapeId="0">
      <text>
        <r>
          <rPr>
            <sz val="9"/>
            <color indexed="81"/>
            <rFont val="MS P ゴシック"/>
            <family val="3"/>
            <charset val="128"/>
          </rPr>
          <t>施設名を入力</t>
        </r>
      </text>
    </comment>
    <comment ref="C146" authorId="0" shapeId="0">
      <text>
        <r>
          <rPr>
            <sz val="9"/>
            <color indexed="81"/>
            <rFont val="MS P ゴシック"/>
            <family val="3"/>
            <charset val="128"/>
          </rPr>
          <t>費用区分を選択</t>
        </r>
      </text>
    </comment>
    <comment ref="D146" authorId="0" shapeId="0">
      <text>
        <r>
          <rPr>
            <sz val="9"/>
            <color indexed="81"/>
            <rFont val="MS P ゴシック"/>
            <family val="3"/>
            <charset val="128"/>
          </rPr>
          <t>契約区分を選択</t>
        </r>
      </text>
    </comment>
    <comment ref="E146" authorId="0" shapeId="0">
      <text>
        <r>
          <rPr>
            <sz val="9"/>
            <color indexed="81"/>
            <rFont val="MS P ゴシック"/>
            <family val="3"/>
            <charset val="128"/>
          </rPr>
          <t>円単位で入力</t>
        </r>
      </text>
    </comment>
    <comment ref="F146" authorId="0" shapeId="0">
      <text>
        <r>
          <rPr>
            <sz val="9"/>
            <color indexed="81"/>
            <rFont val="MS P ゴシック"/>
            <family val="3"/>
            <charset val="128"/>
          </rPr>
          <t>円単位で入力</t>
        </r>
      </text>
    </comment>
    <comment ref="G146" authorId="0" shapeId="0">
      <text>
        <r>
          <rPr>
            <sz val="9"/>
            <color indexed="81"/>
            <rFont val="MS P ゴシック"/>
            <family val="3"/>
            <charset val="128"/>
          </rPr>
          <t>円単位で入力</t>
        </r>
      </text>
    </comment>
    <comment ref="H146" authorId="0" shapeId="0">
      <text>
        <r>
          <rPr>
            <sz val="9"/>
            <color indexed="81"/>
            <rFont val="MS P ゴシック"/>
            <family val="3"/>
            <charset val="128"/>
          </rPr>
          <t>円単位で入力</t>
        </r>
      </text>
    </comment>
    <comment ref="O146" authorId="0" shapeId="0">
      <text>
        <r>
          <rPr>
            <sz val="9"/>
            <color indexed="81"/>
            <rFont val="MS P ゴシック"/>
            <family val="3"/>
            <charset val="128"/>
          </rPr>
          <t>該当する場合入力（円単位）</t>
        </r>
      </text>
    </comment>
    <comment ref="Q146" authorId="0" shapeId="0">
      <text>
        <r>
          <rPr>
            <sz val="9"/>
            <color indexed="81"/>
            <rFont val="MS P ゴシック"/>
            <family val="3"/>
            <charset val="128"/>
          </rPr>
          <t>油種区分を選択</t>
        </r>
      </text>
    </comment>
    <comment ref="R146" authorId="0" shapeId="0">
      <text>
        <r>
          <rPr>
            <sz val="9"/>
            <color indexed="81"/>
            <rFont val="MS P ゴシック"/>
            <family val="3"/>
            <charset val="128"/>
          </rPr>
          <t>円単位で入力</t>
        </r>
      </text>
    </comment>
    <comment ref="B147" authorId="0" shapeId="0">
      <text>
        <r>
          <rPr>
            <sz val="9"/>
            <color indexed="81"/>
            <rFont val="MS P ゴシック"/>
            <family val="3"/>
            <charset val="128"/>
          </rPr>
          <t>施設名を入力</t>
        </r>
      </text>
    </comment>
    <comment ref="C147" authorId="0" shapeId="0">
      <text>
        <r>
          <rPr>
            <sz val="9"/>
            <color indexed="81"/>
            <rFont val="MS P ゴシック"/>
            <family val="3"/>
            <charset val="128"/>
          </rPr>
          <t>費用区分を選択</t>
        </r>
      </text>
    </comment>
    <comment ref="D147" authorId="0" shapeId="0">
      <text>
        <r>
          <rPr>
            <sz val="9"/>
            <color indexed="81"/>
            <rFont val="MS P ゴシック"/>
            <family val="3"/>
            <charset val="128"/>
          </rPr>
          <t>契約区分を選択</t>
        </r>
      </text>
    </comment>
    <comment ref="E147" authorId="0" shapeId="0">
      <text>
        <r>
          <rPr>
            <sz val="9"/>
            <color indexed="81"/>
            <rFont val="MS P ゴシック"/>
            <family val="3"/>
            <charset val="128"/>
          </rPr>
          <t>円単位で入力</t>
        </r>
      </text>
    </comment>
    <comment ref="F147" authorId="0" shapeId="0">
      <text>
        <r>
          <rPr>
            <sz val="9"/>
            <color indexed="81"/>
            <rFont val="MS P ゴシック"/>
            <family val="3"/>
            <charset val="128"/>
          </rPr>
          <t>円単位で入力</t>
        </r>
      </text>
    </comment>
    <comment ref="G147" authorId="0" shapeId="0">
      <text>
        <r>
          <rPr>
            <sz val="9"/>
            <color indexed="81"/>
            <rFont val="MS P ゴシック"/>
            <family val="3"/>
            <charset val="128"/>
          </rPr>
          <t>円単位で入力</t>
        </r>
      </text>
    </comment>
    <comment ref="H147" authorId="0" shapeId="0">
      <text>
        <r>
          <rPr>
            <sz val="9"/>
            <color indexed="81"/>
            <rFont val="MS P ゴシック"/>
            <family val="3"/>
            <charset val="128"/>
          </rPr>
          <t>円単位で入力</t>
        </r>
      </text>
    </comment>
    <comment ref="O147" authorId="0" shapeId="0">
      <text>
        <r>
          <rPr>
            <sz val="9"/>
            <color indexed="81"/>
            <rFont val="MS P ゴシック"/>
            <family val="3"/>
            <charset val="128"/>
          </rPr>
          <t>該当する場合入力（円単位）</t>
        </r>
      </text>
    </comment>
    <comment ref="Q147" authorId="0" shapeId="0">
      <text>
        <r>
          <rPr>
            <sz val="9"/>
            <color indexed="81"/>
            <rFont val="MS P ゴシック"/>
            <family val="3"/>
            <charset val="128"/>
          </rPr>
          <t>油種区分を選択</t>
        </r>
      </text>
    </comment>
    <comment ref="R147" authorId="0" shapeId="0">
      <text>
        <r>
          <rPr>
            <sz val="9"/>
            <color indexed="81"/>
            <rFont val="MS P ゴシック"/>
            <family val="3"/>
            <charset val="128"/>
          </rPr>
          <t>円単位で入力</t>
        </r>
      </text>
    </comment>
    <comment ref="B148" authorId="0" shapeId="0">
      <text>
        <r>
          <rPr>
            <sz val="9"/>
            <color indexed="81"/>
            <rFont val="MS P ゴシック"/>
            <family val="3"/>
            <charset val="128"/>
          </rPr>
          <t>施設名を入力</t>
        </r>
      </text>
    </comment>
    <comment ref="C148" authorId="0" shapeId="0">
      <text>
        <r>
          <rPr>
            <sz val="9"/>
            <color indexed="81"/>
            <rFont val="MS P ゴシック"/>
            <family val="3"/>
            <charset val="128"/>
          </rPr>
          <t>費用区分を選択</t>
        </r>
      </text>
    </comment>
    <comment ref="D148" authorId="0" shapeId="0">
      <text>
        <r>
          <rPr>
            <sz val="9"/>
            <color indexed="81"/>
            <rFont val="MS P ゴシック"/>
            <family val="3"/>
            <charset val="128"/>
          </rPr>
          <t>契約区分を選択</t>
        </r>
      </text>
    </comment>
    <comment ref="E148" authorId="0" shapeId="0">
      <text>
        <r>
          <rPr>
            <sz val="9"/>
            <color indexed="81"/>
            <rFont val="MS P ゴシック"/>
            <family val="3"/>
            <charset val="128"/>
          </rPr>
          <t>円単位で入力</t>
        </r>
      </text>
    </comment>
    <comment ref="F148" authorId="0" shapeId="0">
      <text>
        <r>
          <rPr>
            <sz val="9"/>
            <color indexed="81"/>
            <rFont val="MS P ゴシック"/>
            <family val="3"/>
            <charset val="128"/>
          </rPr>
          <t>円単位で入力</t>
        </r>
      </text>
    </comment>
    <comment ref="G148" authorId="0" shapeId="0">
      <text>
        <r>
          <rPr>
            <sz val="9"/>
            <color indexed="81"/>
            <rFont val="MS P ゴシック"/>
            <family val="3"/>
            <charset val="128"/>
          </rPr>
          <t>円単位で入力</t>
        </r>
      </text>
    </comment>
    <comment ref="H148" authorId="0" shapeId="0">
      <text>
        <r>
          <rPr>
            <sz val="9"/>
            <color indexed="81"/>
            <rFont val="MS P ゴシック"/>
            <family val="3"/>
            <charset val="128"/>
          </rPr>
          <t>円単位で入力</t>
        </r>
      </text>
    </comment>
    <comment ref="O148" authorId="0" shapeId="0">
      <text>
        <r>
          <rPr>
            <sz val="9"/>
            <color indexed="81"/>
            <rFont val="MS P ゴシック"/>
            <family val="3"/>
            <charset val="128"/>
          </rPr>
          <t>該当する場合入力（円単位）</t>
        </r>
      </text>
    </comment>
    <comment ref="Q148" authorId="0" shapeId="0">
      <text>
        <r>
          <rPr>
            <sz val="9"/>
            <color indexed="81"/>
            <rFont val="MS P ゴシック"/>
            <family val="3"/>
            <charset val="128"/>
          </rPr>
          <t>油種区分を選択</t>
        </r>
      </text>
    </comment>
    <comment ref="R148" authorId="0" shapeId="0">
      <text>
        <r>
          <rPr>
            <sz val="9"/>
            <color indexed="81"/>
            <rFont val="MS P ゴシック"/>
            <family val="3"/>
            <charset val="128"/>
          </rPr>
          <t>円単位で入力</t>
        </r>
      </text>
    </comment>
    <comment ref="B149" authorId="0" shapeId="0">
      <text>
        <r>
          <rPr>
            <sz val="9"/>
            <color indexed="81"/>
            <rFont val="MS P ゴシック"/>
            <family val="3"/>
            <charset val="128"/>
          </rPr>
          <t>施設名を入力</t>
        </r>
      </text>
    </comment>
    <comment ref="C149" authorId="0" shapeId="0">
      <text>
        <r>
          <rPr>
            <sz val="9"/>
            <color indexed="81"/>
            <rFont val="MS P ゴシック"/>
            <family val="3"/>
            <charset val="128"/>
          </rPr>
          <t>費用区分を選択</t>
        </r>
      </text>
    </comment>
    <comment ref="D149" authorId="0" shapeId="0">
      <text>
        <r>
          <rPr>
            <sz val="9"/>
            <color indexed="81"/>
            <rFont val="MS P ゴシック"/>
            <family val="3"/>
            <charset val="128"/>
          </rPr>
          <t>契約区分を選択</t>
        </r>
      </text>
    </comment>
    <comment ref="E149" authorId="0" shapeId="0">
      <text>
        <r>
          <rPr>
            <sz val="9"/>
            <color indexed="81"/>
            <rFont val="MS P ゴシック"/>
            <family val="3"/>
            <charset val="128"/>
          </rPr>
          <t>円単位で入力</t>
        </r>
      </text>
    </comment>
    <comment ref="F149" authorId="0" shapeId="0">
      <text>
        <r>
          <rPr>
            <sz val="9"/>
            <color indexed="81"/>
            <rFont val="MS P ゴシック"/>
            <family val="3"/>
            <charset val="128"/>
          </rPr>
          <t>円単位で入力</t>
        </r>
      </text>
    </comment>
    <comment ref="G149" authorId="0" shapeId="0">
      <text>
        <r>
          <rPr>
            <sz val="9"/>
            <color indexed="81"/>
            <rFont val="MS P ゴシック"/>
            <family val="3"/>
            <charset val="128"/>
          </rPr>
          <t>円単位で入力</t>
        </r>
      </text>
    </comment>
    <comment ref="H149" authorId="0" shapeId="0">
      <text>
        <r>
          <rPr>
            <sz val="9"/>
            <color indexed="81"/>
            <rFont val="MS P ゴシック"/>
            <family val="3"/>
            <charset val="128"/>
          </rPr>
          <t>円単位で入力</t>
        </r>
      </text>
    </comment>
    <comment ref="O149" authorId="0" shapeId="0">
      <text>
        <r>
          <rPr>
            <sz val="9"/>
            <color indexed="81"/>
            <rFont val="MS P ゴシック"/>
            <family val="3"/>
            <charset val="128"/>
          </rPr>
          <t>該当する場合入力（円単位）</t>
        </r>
      </text>
    </comment>
    <comment ref="Q149" authorId="0" shapeId="0">
      <text>
        <r>
          <rPr>
            <sz val="9"/>
            <color indexed="81"/>
            <rFont val="MS P ゴシック"/>
            <family val="3"/>
            <charset val="128"/>
          </rPr>
          <t>油種区分を選択</t>
        </r>
      </text>
    </comment>
    <comment ref="R149" authorId="0" shapeId="0">
      <text>
        <r>
          <rPr>
            <sz val="9"/>
            <color indexed="81"/>
            <rFont val="MS P ゴシック"/>
            <family val="3"/>
            <charset val="128"/>
          </rPr>
          <t>円単位で入力</t>
        </r>
      </text>
    </comment>
    <comment ref="B150" authorId="0" shapeId="0">
      <text>
        <r>
          <rPr>
            <sz val="9"/>
            <color indexed="81"/>
            <rFont val="MS P ゴシック"/>
            <family val="3"/>
            <charset val="128"/>
          </rPr>
          <t>施設名を入力</t>
        </r>
      </text>
    </comment>
    <comment ref="C150" authorId="0" shapeId="0">
      <text>
        <r>
          <rPr>
            <sz val="9"/>
            <color indexed="81"/>
            <rFont val="MS P ゴシック"/>
            <family val="3"/>
            <charset val="128"/>
          </rPr>
          <t>費用区分を選択</t>
        </r>
      </text>
    </comment>
    <comment ref="D150" authorId="0" shapeId="0">
      <text>
        <r>
          <rPr>
            <sz val="9"/>
            <color indexed="81"/>
            <rFont val="MS P ゴシック"/>
            <family val="3"/>
            <charset val="128"/>
          </rPr>
          <t>契約区分を選択</t>
        </r>
      </text>
    </comment>
    <comment ref="E150" authorId="0" shapeId="0">
      <text>
        <r>
          <rPr>
            <sz val="9"/>
            <color indexed="81"/>
            <rFont val="MS P ゴシック"/>
            <family val="3"/>
            <charset val="128"/>
          </rPr>
          <t>円単位で入力</t>
        </r>
      </text>
    </comment>
    <comment ref="F150" authorId="0" shapeId="0">
      <text>
        <r>
          <rPr>
            <sz val="9"/>
            <color indexed="81"/>
            <rFont val="MS P ゴシック"/>
            <family val="3"/>
            <charset val="128"/>
          </rPr>
          <t>円単位で入力</t>
        </r>
      </text>
    </comment>
    <comment ref="G150" authorId="0" shapeId="0">
      <text>
        <r>
          <rPr>
            <sz val="9"/>
            <color indexed="81"/>
            <rFont val="MS P ゴシック"/>
            <family val="3"/>
            <charset val="128"/>
          </rPr>
          <t>円単位で入力</t>
        </r>
      </text>
    </comment>
    <comment ref="H150" authorId="0" shapeId="0">
      <text>
        <r>
          <rPr>
            <sz val="9"/>
            <color indexed="81"/>
            <rFont val="MS P ゴシック"/>
            <family val="3"/>
            <charset val="128"/>
          </rPr>
          <t>円単位で入力</t>
        </r>
      </text>
    </comment>
    <comment ref="O150" authorId="0" shapeId="0">
      <text>
        <r>
          <rPr>
            <sz val="9"/>
            <color indexed="81"/>
            <rFont val="MS P ゴシック"/>
            <family val="3"/>
            <charset val="128"/>
          </rPr>
          <t>該当する場合入力（円単位）</t>
        </r>
      </text>
    </comment>
    <comment ref="Q150" authorId="0" shapeId="0">
      <text>
        <r>
          <rPr>
            <sz val="9"/>
            <color indexed="81"/>
            <rFont val="MS P ゴシック"/>
            <family val="3"/>
            <charset val="128"/>
          </rPr>
          <t>油種区分を選択</t>
        </r>
      </text>
    </comment>
    <comment ref="R150" authorId="0" shapeId="0">
      <text>
        <r>
          <rPr>
            <sz val="9"/>
            <color indexed="81"/>
            <rFont val="MS P ゴシック"/>
            <family val="3"/>
            <charset val="128"/>
          </rPr>
          <t>円単位で入力</t>
        </r>
      </text>
    </comment>
    <comment ref="B151" authorId="0" shapeId="0">
      <text>
        <r>
          <rPr>
            <sz val="9"/>
            <color indexed="81"/>
            <rFont val="MS P ゴシック"/>
            <family val="3"/>
            <charset val="128"/>
          </rPr>
          <t>施設名を入力</t>
        </r>
      </text>
    </comment>
    <comment ref="C151" authorId="0" shapeId="0">
      <text>
        <r>
          <rPr>
            <sz val="9"/>
            <color indexed="81"/>
            <rFont val="MS P ゴシック"/>
            <family val="3"/>
            <charset val="128"/>
          </rPr>
          <t>費用区分を選択</t>
        </r>
      </text>
    </comment>
    <comment ref="D151" authorId="0" shapeId="0">
      <text>
        <r>
          <rPr>
            <sz val="9"/>
            <color indexed="81"/>
            <rFont val="MS P ゴシック"/>
            <family val="3"/>
            <charset val="128"/>
          </rPr>
          <t>契約区分を選択</t>
        </r>
      </text>
    </comment>
    <comment ref="E151" authorId="0" shapeId="0">
      <text>
        <r>
          <rPr>
            <sz val="9"/>
            <color indexed="81"/>
            <rFont val="MS P ゴシック"/>
            <family val="3"/>
            <charset val="128"/>
          </rPr>
          <t>円単位で入力</t>
        </r>
      </text>
    </comment>
    <comment ref="F151" authorId="0" shapeId="0">
      <text>
        <r>
          <rPr>
            <sz val="9"/>
            <color indexed="81"/>
            <rFont val="MS P ゴシック"/>
            <family val="3"/>
            <charset val="128"/>
          </rPr>
          <t>円単位で入力</t>
        </r>
      </text>
    </comment>
    <comment ref="G151" authorId="0" shapeId="0">
      <text>
        <r>
          <rPr>
            <sz val="9"/>
            <color indexed="81"/>
            <rFont val="MS P ゴシック"/>
            <family val="3"/>
            <charset val="128"/>
          </rPr>
          <t>円単位で入力</t>
        </r>
      </text>
    </comment>
    <comment ref="H151" authorId="0" shapeId="0">
      <text>
        <r>
          <rPr>
            <sz val="9"/>
            <color indexed="81"/>
            <rFont val="MS P ゴシック"/>
            <family val="3"/>
            <charset val="128"/>
          </rPr>
          <t>円単位で入力</t>
        </r>
      </text>
    </comment>
    <comment ref="O151" authorId="0" shapeId="0">
      <text>
        <r>
          <rPr>
            <sz val="9"/>
            <color indexed="81"/>
            <rFont val="MS P ゴシック"/>
            <family val="3"/>
            <charset val="128"/>
          </rPr>
          <t>該当する場合入力（円単位）</t>
        </r>
      </text>
    </comment>
    <comment ref="Q151" authorId="0" shapeId="0">
      <text>
        <r>
          <rPr>
            <sz val="9"/>
            <color indexed="81"/>
            <rFont val="MS P ゴシック"/>
            <family val="3"/>
            <charset val="128"/>
          </rPr>
          <t>油種区分を選択</t>
        </r>
      </text>
    </comment>
    <comment ref="R151" authorId="0" shapeId="0">
      <text>
        <r>
          <rPr>
            <sz val="9"/>
            <color indexed="81"/>
            <rFont val="MS P ゴシック"/>
            <family val="3"/>
            <charset val="128"/>
          </rPr>
          <t>円単位で入力</t>
        </r>
      </text>
    </comment>
    <comment ref="B152" authorId="0" shapeId="0">
      <text>
        <r>
          <rPr>
            <sz val="9"/>
            <color indexed="81"/>
            <rFont val="MS P ゴシック"/>
            <family val="3"/>
            <charset val="128"/>
          </rPr>
          <t>施設名を入力</t>
        </r>
      </text>
    </comment>
    <comment ref="C152" authorId="0" shapeId="0">
      <text>
        <r>
          <rPr>
            <sz val="9"/>
            <color indexed="81"/>
            <rFont val="MS P ゴシック"/>
            <family val="3"/>
            <charset val="128"/>
          </rPr>
          <t>費用区分を選択</t>
        </r>
      </text>
    </comment>
    <comment ref="D152" authorId="0" shapeId="0">
      <text>
        <r>
          <rPr>
            <sz val="9"/>
            <color indexed="81"/>
            <rFont val="MS P ゴシック"/>
            <family val="3"/>
            <charset val="128"/>
          </rPr>
          <t>契約区分を選択</t>
        </r>
      </text>
    </comment>
    <comment ref="E152" authorId="0" shapeId="0">
      <text>
        <r>
          <rPr>
            <sz val="9"/>
            <color indexed="81"/>
            <rFont val="MS P ゴシック"/>
            <family val="3"/>
            <charset val="128"/>
          </rPr>
          <t>円単位で入力</t>
        </r>
      </text>
    </comment>
    <comment ref="F152" authorId="0" shapeId="0">
      <text>
        <r>
          <rPr>
            <sz val="9"/>
            <color indexed="81"/>
            <rFont val="MS P ゴシック"/>
            <family val="3"/>
            <charset val="128"/>
          </rPr>
          <t>円単位で入力</t>
        </r>
      </text>
    </comment>
    <comment ref="G152" authorId="0" shapeId="0">
      <text>
        <r>
          <rPr>
            <sz val="9"/>
            <color indexed="81"/>
            <rFont val="MS P ゴシック"/>
            <family val="3"/>
            <charset val="128"/>
          </rPr>
          <t>円単位で入力</t>
        </r>
      </text>
    </comment>
    <comment ref="H152" authorId="0" shapeId="0">
      <text>
        <r>
          <rPr>
            <sz val="9"/>
            <color indexed="81"/>
            <rFont val="MS P ゴシック"/>
            <family val="3"/>
            <charset val="128"/>
          </rPr>
          <t>円単位で入力</t>
        </r>
      </text>
    </comment>
    <comment ref="O152" authorId="0" shapeId="0">
      <text>
        <r>
          <rPr>
            <sz val="9"/>
            <color indexed="81"/>
            <rFont val="MS P ゴシック"/>
            <family val="3"/>
            <charset val="128"/>
          </rPr>
          <t>該当する場合入力（円単位）</t>
        </r>
      </text>
    </comment>
    <comment ref="Q152" authorId="0" shapeId="0">
      <text>
        <r>
          <rPr>
            <sz val="9"/>
            <color indexed="81"/>
            <rFont val="MS P ゴシック"/>
            <family val="3"/>
            <charset val="128"/>
          </rPr>
          <t>油種区分を選択</t>
        </r>
      </text>
    </comment>
    <comment ref="R152" authorId="0" shapeId="0">
      <text>
        <r>
          <rPr>
            <sz val="9"/>
            <color indexed="81"/>
            <rFont val="MS P ゴシック"/>
            <family val="3"/>
            <charset val="128"/>
          </rPr>
          <t>円単位で入力</t>
        </r>
      </text>
    </comment>
    <comment ref="B153" authorId="0" shapeId="0">
      <text>
        <r>
          <rPr>
            <sz val="9"/>
            <color indexed="81"/>
            <rFont val="MS P ゴシック"/>
            <family val="3"/>
            <charset val="128"/>
          </rPr>
          <t>施設名を入力</t>
        </r>
      </text>
    </comment>
    <comment ref="C153" authorId="0" shapeId="0">
      <text>
        <r>
          <rPr>
            <sz val="9"/>
            <color indexed="81"/>
            <rFont val="MS P ゴシック"/>
            <family val="3"/>
            <charset val="128"/>
          </rPr>
          <t>費用区分を選択</t>
        </r>
      </text>
    </comment>
    <comment ref="D153" authorId="0" shapeId="0">
      <text>
        <r>
          <rPr>
            <sz val="9"/>
            <color indexed="81"/>
            <rFont val="MS P ゴシック"/>
            <family val="3"/>
            <charset val="128"/>
          </rPr>
          <t>契約区分を選択</t>
        </r>
      </text>
    </comment>
    <comment ref="E153" authorId="0" shapeId="0">
      <text>
        <r>
          <rPr>
            <sz val="9"/>
            <color indexed="81"/>
            <rFont val="MS P ゴシック"/>
            <family val="3"/>
            <charset val="128"/>
          </rPr>
          <t>円単位で入力</t>
        </r>
      </text>
    </comment>
    <comment ref="F153" authorId="0" shapeId="0">
      <text>
        <r>
          <rPr>
            <sz val="9"/>
            <color indexed="81"/>
            <rFont val="MS P ゴシック"/>
            <family val="3"/>
            <charset val="128"/>
          </rPr>
          <t>円単位で入力</t>
        </r>
      </text>
    </comment>
    <comment ref="G153" authorId="0" shapeId="0">
      <text>
        <r>
          <rPr>
            <sz val="9"/>
            <color indexed="81"/>
            <rFont val="MS P ゴシック"/>
            <family val="3"/>
            <charset val="128"/>
          </rPr>
          <t>円単位で入力</t>
        </r>
      </text>
    </comment>
    <comment ref="H153" authorId="0" shapeId="0">
      <text>
        <r>
          <rPr>
            <sz val="9"/>
            <color indexed="81"/>
            <rFont val="MS P ゴシック"/>
            <family val="3"/>
            <charset val="128"/>
          </rPr>
          <t>円単位で入力</t>
        </r>
      </text>
    </comment>
    <comment ref="O153" authorId="0" shapeId="0">
      <text>
        <r>
          <rPr>
            <sz val="9"/>
            <color indexed="81"/>
            <rFont val="MS P ゴシック"/>
            <family val="3"/>
            <charset val="128"/>
          </rPr>
          <t>該当する場合入力（円単位）</t>
        </r>
      </text>
    </comment>
    <comment ref="Q153" authorId="0" shapeId="0">
      <text>
        <r>
          <rPr>
            <sz val="9"/>
            <color indexed="81"/>
            <rFont val="MS P ゴシック"/>
            <family val="3"/>
            <charset val="128"/>
          </rPr>
          <t>油種区分を選択</t>
        </r>
      </text>
    </comment>
    <comment ref="R153" authorId="0" shapeId="0">
      <text>
        <r>
          <rPr>
            <sz val="9"/>
            <color indexed="81"/>
            <rFont val="MS P ゴシック"/>
            <family val="3"/>
            <charset val="128"/>
          </rPr>
          <t>円単位で入力</t>
        </r>
      </text>
    </comment>
    <comment ref="B154" authorId="0" shapeId="0">
      <text>
        <r>
          <rPr>
            <sz val="9"/>
            <color indexed="81"/>
            <rFont val="MS P ゴシック"/>
            <family val="3"/>
            <charset val="128"/>
          </rPr>
          <t>施設名を入力</t>
        </r>
      </text>
    </comment>
    <comment ref="C154" authorId="0" shapeId="0">
      <text>
        <r>
          <rPr>
            <sz val="9"/>
            <color indexed="81"/>
            <rFont val="MS P ゴシック"/>
            <family val="3"/>
            <charset val="128"/>
          </rPr>
          <t>費用区分を選択</t>
        </r>
      </text>
    </comment>
    <comment ref="D154" authorId="0" shapeId="0">
      <text>
        <r>
          <rPr>
            <sz val="9"/>
            <color indexed="81"/>
            <rFont val="MS P ゴシック"/>
            <family val="3"/>
            <charset val="128"/>
          </rPr>
          <t>契約区分を選択</t>
        </r>
      </text>
    </comment>
    <comment ref="E154" authorId="0" shapeId="0">
      <text>
        <r>
          <rPr>
            <sz val="9"/>
            <color indexed="81"/>
            <rFont val="MS P ゴシック"/>
            <family val="3"/>
            <charset val="128"/>
          </rPr>
          <t>円単位で入力</t>
        </r>
      </text>
    </comment>
    <comment ref="F154" authorId="0" shapeId="0">
      <text>
        <r>
          <rPr>
            <sz val="9"/>
            <color indexed="81"/>
            <rFont val="MS P ゴシック"/>
            <family val="3"/>
            <charset val="128"/>
          </rPr>
          <t>円単位で入力</t>
        </r>
      </text>
    </comment>
    <comment ref="G154" authorId="0" shapeId="0">
      <text>
        <r>
          <rPr>
            <sz val="9"/>
            <color indexed="81"/>
            <rFont val="MS P ゴシック"/>
            <family val="3"/>
            <charset val="128"/>
          </rPr>
          <t>円単位で入力</t>
        </r>
      </text>
    </comment>
    <comment ref="H154" authorId="0" shapeId="0">
      <text>
        <r>
          <rPr>
            <sz val="9"/>
            <color indexed="81"/>
            <rFont val="MS P ゴシック"/>
            <family val="3"/>
            <charset val="128"/>
          </rPr>
          <t>円単位で入力</t>
        </r>
      </text>
    </comment>
    <comment ref="O154" authorId="0" shapeId="0">
      <text>
        <r>
          <rPr>
            <sz val="9"/>
            <color indexed="81"/>
            <rFont val="MS P ゴシック"/>
            <family val="3"/>
            <charset val="128"/>
          </rPr>
          <t>該当する場合入力（円単位）</t>
        </r>
      </text>
    </comment>
    <comment ref="Q154" authorId="0" shapeId="0">
      <text>
        <r>
          <rPr>
            <sz val="9"/>
            <color indexed="81"/>
            <rFont val="MS P ゴシック"/>
            <family val="3"/>
            <charset val="128"/>
          </rPr>
          <t>油種区分を選択</t>
        </r>
      </text>
    </comment>
    <comment ref="R154" authorId="0" shapeId="0">
      <text>
        <r>
          <rPr>
            <sz val="9"/>
            <color indexed="81"/>
            <rFont val="MS P ゴシック"/>
            <family val="3"/>
            <charset val="128"/>
          </rPr>
          <t>円単位で入力</t>
        </r>
      </text>
    </comment>
    <comment ref="B155" authorId="0" shapeId="0">
      <text>
        <r>
          <rPr>
            <sz val="9"/>
            <color indexed="81"/>
            <rFont val="MS P ゴシック"/>
            <family val="3"/>
            <charset val="128"/>
          </rPr>
          <t>施設名を入力</t>
        </r>
      </text>
    </comment>
    <comment ref="C155" authorId="0" shapeId="0">
      <text>
        <r>
          <rPr>
            <sz val="9"/>
            <color indexed="81"/>
            <rFont val="MS P ゴシック"/>
            <family val="3"/>
            <charset val="128"/>
          </rPr>
          <t>費用区分を選択</t>
        </r>
      </text>
    </comment>
    <comment ref="D155" authorId="0" shapeId="0">
      <text>
        <r>
          <rPr>
            <sz val="9"/>
            <color indexed="81"/>
            <rFont val="MS P ゴシック"/>
            <family val="3"/>
            <charset val="128"/>
          </rPr>
          <t>契約区分を選択</t>
        </r>
      </text>
    </comment>
    <comment ref="E155" authorId="0" shapeId="0">
      <text>
        <r>
          <rPr>
            <sz val="9"/>
            <color indexed="81"/>
            <rFont val="MS P ゴシック"/>
            <family val="3"/>
            <charset val="128"/>
          </rPr>
          <t>円単位で入力</t>
        </r>
      </text>
    </comment>
    <comment ref="F155" authorId="0" shapeId="0">
      <text>
        <r>
          <rPr>
            <sz val="9"/>
            <color indexed="81"/>
            <rFont val="MS P ゴシック"/>
            <family val="3"/>
            <charset val="128"/>
          </rPr>
          <t>円単位で入力</t>
        </r>
      </text>
    </comment>
    <comment ref="G155" authorId="0" shapeId="0">
      <text>
        <r>
          <rPr>
            <sz val="9"/>
            <color indexed="81"/>
            <rFont val="MS P ゴシック"/>
            <family val="3"/>
            <charset val="128"/>
          </rPr>
          <t>円単位で入力</t>
        </r>
      </text>
    </comment>
    <comment ref="H155" authorId="0" shapeId="0">
      <text>
        <r>
          <rPr>
            <sz val="9"/>
            <color indexed="81"/>
            <rFont val="MS P ゴシック"/>
            <family val="3"/>
            <charset val="128"/>
          </rPr>
          <t>円単位で入力</t>
        </r>
      </text>
    </comment>
    <comment ref="O155" authorId="0" shapeId="0">
      <text>
        <r>
          <rPr>
            <sz val="9"/>
            <color indexed="81"/>
            <rFont val="MS P ゴシック"/>
            <family val="3"/>
            <charset val="128"/>
          </rPr>
          <t>該当する場合入力（円単位）</t>
        </r>
      </text>
    </comment>
    <comment ref="Q155" authorId="0" shapeId="0">
      <text>
        <r>
          <rPr>
            <sz val="9"/>
            <color indexed="81"/>
            <rFont val="MS P ゴシック"/>
            <family val="3"/>
            <charset val="128"/>
          </rPr>
          <t>油種区分を選択</t>
        </r>
      </text>
    </comment>
    <comment ref="R155" authorId="0" shapeId="0">
      <text>
        <r>
          <rPr>
            <sz val="9"/>
            <color indexed="81"/>
            <rFont val="MS P ゴシック"/>
            <family val="3"/>
            <charset val="128"/>
          </rPr>
          <t>円単位で入力</t>
        </r>
      </text>
    </comment>
    <comment ref="B156" authorId="0" shapeId="0">
      <text>
        <r>
          <rPr>
            <sz val="9"/>
            <color indexed="81"/>
            <rFont val="MS P ゴシック"/>
            <family val="3"/>
            <charset val="128"/>
          </rPr>
          <t>施設名を入力</t>
        </r>
      </text>
    </comment>
    <comment ref="C156" authorId="0" shapeId="0">
      <text>
        <r>
          <rPr>
            <sz val="9"/>
            <color indexed="81"/>
            <rFont val="MS P ゴシック"/>
            <family val="3"/>
            <charset val="128"/>
          </rPr>
          <t>費用区分を選択</t>
        </r>
      </text>
    </comment>
    <comment ref="D156" authorId="0" shapeId="0">
      <text>
        <r>
          <rPr>
            <sz val="9"/>
            <color indexed="81"/>
            <rFont val="MS P ゴシック"/>
            <family val="3"/>
            <charset val="128"/>
          </rPr>
          <t>契約区分を選択</t>
        </r>
      </text>
    </comment>
    <comment ref="E156" authorId="0" shapeId="0">
      <text>
        <r>
          <rPr>
            <sz val="9"/>
            <color indexed="81"/>
            <rFont val="MS P ゴシック"/>
            <family val="3"/>
            <charset val="128"/>
          </rPr>
          <t>円単位で入力</t>
        </r>
      </text>
    </comment>
    <comment ref="F156" authorId="0" shapeId="0">
      <text>
        <r>
          <rPr>
            <sz val="9"/>
            <color indexed="81"/>
            <rFont val="MS P ゴシック"/>
            <family val="3"/>
            <charset val="128"/>
          </rPr>
          <t>円単位で入力</t>
        </r>
      </text>
    </comment>
    <comment ref="G156" authorId="0" shapeId="0">
      <text>
        <r>
          <rPr>
            <sz val="9"/>
            <color indexed="81"/>
            <rFont val="MS P ゴシック"/>
            <family val="3"/>
            <charset val="128"/>
          </rPr>
          <t>円単位で入力</t>
        </r>
      </text>
    </comment>
    <comment ref="H156" authorId="0" shapeId="0">
      <text>
        <r>
          <rPr>
            <sz val="9"/>
            <color indexed="81"/>
            <rFont val="MS P ゴシック"/>
            <family val="3"/>
            <charset val="128"/>
          </rPr>
          <t>円単位で入力</t>
        </r>
      </text>
    </comment>
    <comment ref="O156" authorId="0" shapeId="0">
      <text>
        <r>
          <rPr>
            <sz val="9"/>
            <color indexed="81"/>
            <rFont val="MS P ゴシック"/>
            <family val="3"/>
            <charset val="128"/>
          </rPr>
          <t>該当する場合入力（円単位）</t>
        </r>
      </text>
    </comment>
    <comment ref="Q156" authorId="0" shapeId="0">
      <text>
        <r>
          <rPr>
            <sz val="9"/>
            <color indexed="81"/>
            <rFont val="MS P ゴシック"/>
            <family val="3"/>
            <charset val="128"/>
          </rPr>
          <t>油種区分を選択</t>
        </r>
      </text>
    </comment>
    <comment ref="R156" authorId="0" shapeId="0">
      <text>
        <r>
          <rPr>
            <sz val="9"/>
            <color indexed="81"/>
            <rFont val="MS P ゴシック"/>
            <family val="3"/>
            <charset val="128"/>
          </rPr>
          <t>円単位で入力</t>
        </r>
      </text>
    </comment>
    <comment ref="B157" authorId="0" shapeId="0">
      <text>
        <r>
          <rPr>
            <sz val="9"/>
            <color indexed="81"/>
            <rFont val="MS P ゴシック"/>
            <family val="3"/>
            <charset val="128"/>
          </rPr>
          <t>施設名を入力</t>
        </r>
      </text>
    </comment>
    <comment ref="C157" authorId="0" shapeId="0">
      <text>
        <r>
          <rPr>
            <sz val="9"/>
            <color indexed="81"/>
            <rFont val="MS P ゴシック"/>
            <family val="3"/>
            <charset val="128"/>
          </rPr>
          <t>費用区分を選択</t>
        </r>
      </text>
    </comment>
    <comment ref="D157" authorId="0" shapeId="0">
      <text>
        <r>
          <rPr>
            <sz val="9"/>
            <color indexed="81"/>
            <rFont val="MS P ゴシック"/>
            <family val="3"/>
            <charset val="128"/>
          </rPr>
          <t>契約区分を選択</t>
        </r>
      </text>
    </comment>
    <comment ref="E157" authorId="0" shapeId="0">
      <text>
        <r>
          <rPr>
            <sz val="9"/>
            <color indexed="81"/>
            <rFont val="MS P ゴシック"/>
            <family val="3"/>
            <charset val="128"/>
          </rPr>
          <t>円単位で入力</t>
        </r>
      </text>
    </comment>
    <comment ref="F157" authorId="0" shapeId="0">
      <text>
        <r>
          <rPr>
            <sz val="9"/>
            <color indexed="81"/>
            <rFont val="MS P ゴシック"/>
            <family val="3"/>
            <charset val="128"/>
          </rPr>
          <t>円単位で入力</t>
        </r>
      </text>
    </comment>
    <comment ref="G157" authorId="0" shapeId="0">
      <text>
        <r>
          <rPr>
            <sz val="9"/>
            <color indexed="81"/>
            <rFont val="MS P ゴシック"/>
            <family val="3"/>
            <charset val="128"/>
          </rPr>
          <t>円単位で入力</t>
        </r>
      </text>
    </comment>
    <comment ref="H157" authorId="0" shapeId="0">
      <text>
        <r>
          <rPr>
            <sz val="9"/>
            <color indexed="81"/>
            <rFont val="MS P ゴシック"/>
            <family val="3"/>
            <charset val="128"/>
          </rPr>
          <t>円単位で入力</t>
        </r>
      </text>
    </comment>
    <comment ref="O157" authorId="0" shapeId="0">
      <text>
        <r>
          <rPr>
            <sz val="9"/>
            <color indexed="81"/>
            <rFont val="MS P ゴシック"/>
            <family val="3"/>
            <charset val="128"/>
          </rPr>
          <t>該当する場合入力（円単位）</t>
        </r>
      </text>
    </comment>
    <comment ref="Q157" authorId="0" shapeId="0">
      <text>
        <r>
          <rPr>
            <sz val="9"/>
            <color indexed="81"/>
            <rFont val="MS P ゴシック"/>
            <family val="3"/>
            <charset val="128"/>
          </rPr>
          <t>油種区分を選択</t>
        </r>
      </text>
    </comment>
    <comment ref="R157" authorId="0" shapeId="0">
      <text>
        <r>
          <rPr>
            <sz val="9"/>
            <color indexed="81"/>
            <rFont val="MS P ゴシック"/>
            <family val="3"/>
            <charset val="128"/>
          </rPr>
          <t>円単位で入力</t>
        </r>
      </text>
    </comment>
    <comment ref="B158" authorId="0" shapeId="0">
      <text>
        <r>
          <rPr>
            <sz val="9"/>
            <color indexed="81"/>
            <rFont val="MS P ゴシック"/>
            <family val="3"/>
            <charset val="128"/>
          </rPr>
          <t>施設名を入力</t>
        </r>
      </text>
    </comment>
    <comment ref="C158" authorId="0" shapeId="0">
      <text>
        <r>
          <rPr>
            <sz val="9"/>
            <color indexed="81"/>
            <rFont val="MS P ゴシック"/>
            <family val="3"/>
            <charset val="128"/>
          </rPr>
          <t>費用区分を選択</t>
        </r>
      </text>
    </comment>
    <comment ref="D158" authorId="0" shapeId="0">
      <text>
        <r>
          <rPr>
            <sz val="9"/>
            <color indexed="81"/>
            <rFont val="MS P ゴシック"/>
            <family val="3"/>
            <charset val="128"/>
          </rPr>
          <t>契約区分を選択</t>
        </r>
      </text>
    </comment>
    <comment ref="E158" authorId="0" shapeId="0">
      <text>
        <r>
          <rPr>
            <sz val="9"/>
            <color indexed="81"/>
            <rFont val="MS P ゴシック"/>
            <family val="3"/>
            <charset val="128"/>
          </rPr>
          <t>円単位で入力</t>
        </r>
      </text>
    </comment>
    <comment ref="F158" authorId="0" shapeId="0">
      <text>
        <r>
          <rPr>
            <sz val="9"/>
            <color indexed="81"/>
            <rFont val="MS P ゴシック"/>
            <family val="3"/>
            <charset val="128"/>
          </rPr>
          <t>円単位で入力</t>
        </r>
      </text>
    </comment>
    <comment ref="G158" authorId="0" shapeId="0">
      <text>
        <r>
          <rPr>
            <sz val="9"/>
            <color indexed="81"/>
            <rFont val="MS P ゴシック"/>
            <family val="3"/>
            <charset val="128"/>
          </rPr>
          <t>円単位で入力</t>
        </r>
      </text>
    </comment>
    <comment ref="H158" authorId="0" shapeId="0">
      <text>
        <r>
          <rPr>
            <sz val="9"/>
            <color indexed="81"/>
            <rFont val="MS P ゴシック"/>
            <family val="3"/>
            <charset val="128"/>
          </rPr>
          <t>円単位で入力</t>
        </r>
      </text>
    </comment>
    <comment ref="O158" authorId="0" shapeId="0">
      <text>
        <r>
          <rPr>
            <sz val="9"/>
            <color indexed="81"/>
            <rFont val="MS P ゴシック"/>
            <family val="3"/>
            <charset val="128"/>
          </rPr>
          <t>該当する場合入力（円単位）</t>
        </r>
      </text>
    </comment>
    <comment ref="Q158" authorId="0" shapeId="0">
      <text>
        <r>
          <rPr>
            <sz val="9"/>
            <color indexed="81"/>
            <rFont val="MS P ゴシック"/>
            <family val="3"/>
            <charset val="128"/>
          </rPr>
          <t>油種区分を選択</t>
        </r>
      </text>
    </comment>
    <comment ref="R158" authorId="0" shapeId="0">
      <text>
        <r>
          <rPr>
            <sz val="9"/>
            <color indexed="81"/>
            <rFont val="MS P ゴシック"/>
            <family val="3"/>
            <charset val="128"/>
          </rPr>
          <t>円単位で入力</t>
        </r>
      </text>
    </comment>
    <comment ref="B159" authorId="0" shapeId="0">
      <text>
        <r>
          <rPr>
            <sz val="9"/>
            <color indexed="81"/>
            <rFont val="MS P ゴシック"/>
            <family val="3"/>
            <charset val="128"/>
          </rPr>
          <t>施設名を入力</t>
        </r>
      </text>
    </comment>
    <comment ref="C159" authorId="0" shapeId="0">
      <text>
        <r>
          <rPr>
            <sz val="9"/>
            <color indexed="81"/>
            <rFont val="MS P ゴシック"/>
            <family val="3"/>
            <charset val="128"/>
          </rPr>
          <t>費用区分を選択</t>
        </r>
      </text>
    </comment>
    <comment ref="D159" authorId="0" shapeId="0">
      <text>
        <r>
          <rPr>
            <sz val="9"/>
            <color indexed="81"/>
            <rFont val="MS P ゴシック"/>
            <family val="3"/>
            <charset val="128"/>
          </rPr>
          <t>契約区分を選択</t>
        </r>
      </text>
    </comment>
    <comment ref="E159" authorId="0" shapeId="0">
      <text>
        <r>
          <rPr>
            <sz val="9"/>
            <color indexed="81"/>
            <rFont val="MS P ゴシック"/>
            <family val="3"/>
            <charset val="128"/>
          </rPr>
          <t>円単位で入力</t>
        </r>
      </text>
    </comment>
    <comment ref="F159" authorId="0" shapeId="0">
      <text>
        <r>
          <rPr>
            <sz val="9"/>
            <color indexed="81"/>
            <rFont val="MS P ゴシック"/>
            <family val="3"/>
            <charset val="128"/>
          </rPr>
          <t>円単位で入力</t>
        </r>
      </text>
    </comment>
    <comment ref="G159" authorId="0" shapeId="0">
      <text>
        <r>
          <rPr>
            <sz val="9"/>
            <color indexed="81"/>
            <rFont val="MS P ゴシック"/>
            <family val="3"/>
            <charset val="128"/>
          </rPr>
          <t>円単位で入力</t>
        </r>
      </text>
    </comment>
    <comment ref="H159" authorId="0" shapeId="0">
      <text>
        <r>
          <rPr>
            <sz val="9"/>
            <color indexed="81"/>
            <rFont val="MS P ゴシック"/>
            <family val="3"/>
            <charset val="128"/>
          </rPr>
          <t>円単位で入力</t>
        </r>
      </text>
    </comment>
    <comment ref="O159" authorId="0" shapeId="0">
      <text>
        <r>
          <rPr>
            <sz val="9"/>
            <color indexed="81"/>
            <rFont val="MS P ゴシック"/>
            <family val="3"/>
            <charset val="128"/>
          </rPr>
          <t>該当する場合入力（円単位）</t>
        </r>
      </text>
    </comment>
    <comment ref="Q159" authorId="0" shapeId="0">
      <text>
        <r>
          <rPr>
            <sz val="9"/>
            <color indexed="81"/>
            <rFont val="MS P ゴシック"/>
            <family val="3"/>
            <charset val="128"/>
          </rPr>
          <t>油種区分を選択</t>
        </r>
      </text>
    </comment>
    <comment ref="R159" authorId="0" shapeId="0">
      <text>
        <r>
          <rPr>
            <sz val="9"/>
            <color indexed="81"/>
            <rFont val="MS P ゴシック"/>
            <family val="3"/>
            <charset val="128"/>
          </rPr>
          <t>円単位で入力</t>
        </r>
      </text>
    </comment>
    <comment ref="B160" authorId="0" shapeId="0">
      <text>
        <r>
          <rPr>
            <sz val="9"/>
            <color indexed="81"/>
            <rFont val="MS P ゴシック"/>
            <family val="3"/>
            <charset val="128"/>
          </rPr>
          <t>施設名を入力</t>
        </r>
      </text>
    </comment>
    <comment ref="C160" authorId="0" shapeId="0">
      <text>
        <r>
          <rPr>
            <sz val="9"/>
            <color indexed="81"/>
            <rFont val="MS P ゴシック"/>
            <family val="3"/>
            <charset val="128"/>
          </rPr>
          <t>費用区分を選択</t>
        </r>
      </text>
    </comment>
    <comment ref="D160" authorId="0" shapeId="0">
      <text>
        <r>
          <rPr>
            <sz val="9"/>
            <color indexed="81"/>
            <rFont val="MS P ゴシック"/>
            <family val="3"/>
            <charset val="128"/>
          </rPr>
          <t>契約区分を選択</t>
        </r>
      </text>
    </comment>
    <comment ref="E160" authorId="0" shapeId="0">
      <text>
        <r>
          <rPr>
            <sz val="9"/>
            <color indexed="81"/>
            <rFont val="MS P ゴシック"/>
            <family val="3"/>
            <charset val="128"/>
          </rPr>
          <t>円単位で入力</t>
        </r>
      </text>
    </comment>
    <comment ref="F160" authorId="0" shapeId="0">
      <text>
        <r>
          <rPr>
            <sz val="9"/>
            <color indexed="81"/>
            <rFont val="MS P ゴシック"/>
            <family val="3"/>
            <charset val="128"/>
          </rPr>
          <t>円単位で入力</t>
        </r>
      </text>
    </comment>
    <comment ref="G160" authorId="0" shapeId="0">
      <text>
        <r>
          <rPr>
            <sz val="9"/>
            <color indexed="81"/>
            <rFont val="MS P ゴシック"/>
            <family val="3"/>
            <charset val="128"/>
          </rPr>
          <t>円単位で入力</t>
        </r>
      </text>
    </comment>
    <comment ref="H160" authorId="0" shapeId="0">
      <text>
        <r>
          <rPr>
            <sz val="9"/>
            <color indexed="81"/>
            <rFont val="MS P ゴシック"/>
            <family val="3"/>
            <charset val="128"/>
          </rPr>
          <t>円単位で入力</t>
        </r>
      </text>
    </comment>
    <comment ref="O160" authorId="0" shapeId="0">
      <text>
        <r>
          <rPr>
            <sz val="9"/>
            <color indexed="81"/>
            <rFont val="MS P ゴシック"/>
            <family val="3"/>
            <charset val="128"/>
          </rPr>
          <t>該当する場合入力（円単位）</t>
        </r>
      </text>
    </comment>
    <comment ref="Q160" authorId="0" shapeId="0">
      <text>
        <r>
          <rPr>
            <sz val="9"/>
            <color indexed="81"/>
            <rFont val="MS P ゴシック"/>
            <family val="3"/>
            <charset val="128"/>
          </rPr>
          <t>油種区分を選択</t>
        </r>
      </text>
    </comment>
    <comment ref="R160" authorId="0" shapeId="0">
      <text>
        <r>
          <rPr>
            <sz val="9"/>
            <color indexed="81"/>
            <rFont val="MS P ゴシック"/>
            <family val="3"/>
            <charset val="128"/>
          </rPr>
          <t>円単位で入力</t>
        </r>
      </text>
    </comment>
    <comment ref="B161" authorId="0" shapeId="0">
      <text>
        <r>
          <rPr>
            <sz val="9"/>
            <color indexed="81"/>
            <rFont val="MS P ゴシック"/>
            <family val="3"/>
            <charset val="128"/>
          </rPr>
          <t>施設名を入力</t>
        </r>
      </text>
    </comment>
    <comment ref="C161" authorId="0" shapeId="0">
      <text>
        <r>
          <rPr>
            <sz val="9"/>
            <color indexed="81"/>
            <rFont val="MS P ゴシック"/>
            <family val="3"/>
            <charset val="128"/>
          </rPr>
          <t>費用区分を選択</t>
        </r>
      </text>
    </comment>
    <comment ref="D161" authorId="0" shapeId="0">
      <text>
        <r>
          <rPr>
            <sz val="9"/>
            <color indexed="81"/>
            <rFont val="MS P ゴシック"/>
            <family val="3"/>
            <charset val="128"/>
          </rPr>
          <t>契約区分を選択</t>
        </r>
      </text>
    </comment>
    <comment ref="E161" authorId="0" shapeId="0">
      <text>
        <r>
          <rPr>
            <sz val="9"/>
            <color indexed="81"/>
            <rFont val="MS P ゴシック"/>
            <family val="3"/>
            <charset val="128"/>
          </rPr>
          <t>円単位で入力</t>
        </r>
      </text>
    </comment>
    <comment ref="F161" authorId="0" shapeId="0">
      <text>
        <r>
          <rPr>
            <sz val="9"/>
            <color indexed="81"/>
            <rFont val="MS P ゴシック"/>
            <family val="3"/>
            <charset val="128"/>
          </rPr>
          <t>円単位で入力</t>
        </r>
      </text>
    </comment>
    <comment ref="G161" authorId="0" shapeId="0">
      <text>
        <r>
          <rPr>
            <sz val="9"/>
            <color indexed="81"/>
            <rFont val="MS P ゴシック"/>
            <family val="3"/>
            <charset val="128"/>
          </rPr>
          <t>円単位で入力</t>
        </r>
      </text>
    </comment>
    <comment ref="H161" authorId="0" shapeId="0">
      <text>
        <r>
          <rPr>
            <sz val="9"/>
            <color indexed="81"/>
            <rFont val="MS P ゴシック"/>
            <family val="3"/>
            <charset val="128"/>
          </rPr>
          <t>円単位で入力</t>
        </r>
      </text>
    </comment>
    <comment ref="O161" authorId="0" shapeId="0">
      <text>
        <r>
          <rPr>
            <sz val="9"/>
            <color indexed="81"/>
            <rFont val="MS P ゴシック"/>
            <family val="3"/>
            <charset val="128"/>
          </rPr>
          <t>該当する場合入力（円単位）</t>
        </r>
      </text>
    </comment>
    <comment ref="Q161" authorId="0" shapeId="0">
      <text>
        <r>
          <rPr>
            <sz val="9"/>
            <color indexed="81"/>
            <rFont val="MS P ゴシック"/>
            <family val="3"/>
            <charset val="128"/>
          </rPr>
          <t>油種区分を選択</t>
        </r>
      </text>
    </comment>
    <comment ref="R161" authorId="0" shapeId="0">
      <text>
        <r>
          <rPr>
            <sz val="9"/>
            <color indexed="81"/>
            <rFont val="MS P ゴシック"/>
            <family val="3"/>
            <charset val="128"/>
          </rPr>
          <t>円単位で入力</t>
        </r>
      </text>
    </comment>
    <comment ref="B162" authorId="0" shapeId="0">
      <text>
        <r>
          <rPr>
            <sz val="9"/>
            <color indexed="81"/>
            <rFont val="MS P ゴシック"/>
            <family val="3"/>
            <charset val="128"/>
          </rPr>
          <t>施設名を入力</t>
        </r>
      </text>
    </comment>
    <comment ref="C162" authorId="0" shapeId="0">
      <text>
        <r>
          <rPr>
            <sz val="9"/>
            <color indexed="81"/>
            <rFont val="MS P ゴシック"/>
            <family val="3"/>
            <charset val="128"/>
          </rPr>
          <t>費用区分を選択</t>
        </r>
      </text>
    </comment>
    <comment ref="D162" authorId="0" shapeId="0">
      <text>
        <r>
          <rPr>
            <sz val="9"/>
            <color indexed="81"/>
            <rFont val="MS P ゴシック"/>
            <family val="3"/>
            <charset val="128"/>
          </rPr>
          <t>契約区分を選択</t>
        </r>
      </text>
    </comment>
    <comment ref="E162" authorId="0" shapeId="0">
      <text>
        <r>
          <rPr>
            <sz val="9"/>
            <color indexed="81"/>
            <rFont val="MS P ゴシック"/>
            <family val="3"/>
            <charset val="128"/>
          </rPr>
          <t>円単位で入力</t>
        </r>
      </text>
    </comment>
    <comment ref="F162" authorId="0" shapeId="0">
      <text>
        <r>
          <rPr>
            <sz val="9"/>
            <color indexed="81"/>
            <rFont val="MS P ゴシック"/>
            <family val="3"/>
            <charset val="128"/>
          </rPr>
          <t>円単位で入力</t>
        </r>
      </text>
    </comment>
    <comment ref="G162" authorId="0" shapeId="0">
      <text>
        <r>
          <rPr>
            <sz val="9"/>
            <color indexed="81"/>
            <rFont val="MS P ゴシック"/>
            <family val="3"/>
            <charset val="128"/>
          </rPr>
          <t>円単位で入力</t>
        </r>
      </text>
    </comment>
    <comment ref="H162" authorId="0" shapeId="0">
      <text>
        <r>
          <rPr>
            <sz val="9"/>
            <color indexed="81"/>
            <rFont val="MS P ゴシック"/>
            <family val="3"/>
            <charset val="128"/>
          </rPr>
          <t>円単位で入力</t>
        </r>
      </text>
    </comment>
    <comment ref="O162" authorId="0" shapeId="0">
      <text>
        <r>
          <rPr>
            <sz val="9"/>
            <color indexed="81"/>
            <rFont val="MS P ゴシック"/>
            <family val="3"/>
            <charset val="128"/>
          </rPr>
          <t>該当する場合入力（円単位）</t>
        </r>
      </text>
    </comment>
    <comment ref="Q162" authorId="0" shapeId="0">
      <text>
        <r>
          <rPr>
            <sz val="9"/>
            <color indexed="81"/>
            <rFont val="MS P ゴシック"/>
            <family val="3"/>
            <charset val="128"/>
          </rPr>
          <t>油種区分を選択</t>
        </r>
      </text>
    </comment>
    <comment ref="R162" authorId="0" shapeId="0">
      <text>
        <r>
          <rPr>
            <sz val="9"/>
            <color indexed="81"/>
            <rFont val="MS P ゴシック"/>
            <family val="3"/>
            <charset val="128"/>
          </rPr>
          <t>円単位で入力</t>
        </r>
      </text>
    </comment>
    <comment ref="B163" authorId="0" shapeId="0">
      <text>
        <r>
          <rPr>
            <sz val="9"/>
            <color indexed="81"/>
            <rFont val="MS P ゴシック"/>
            <family val="3"/>
            <charset val="128"/>
          </rPr>
          <t>施設名を入力</t>
        </r>
      </text>
    </comment>
    <comment ref="C163" authorId="0" shapeId="0">
      <text>
        <r>
          <rPr>
            <sz val="9"/>
            <color indexed="81"/>
            <rFont val="MS P ゴシック"/>
            <family val="3"/>
            <charset val="128"/>
          </rPr>
          <t>費用区分を選択</t>
        </r>
      </text>
    </comment>
    <comment ref="D163" authorId="0" shapeId="0">
      <text>
        <r>
          <rPr>
            <sz val="9"/>
            <color indexed="81"/>
            <rFont val="MS P ゴシック"/>
            <family val="3"/>
            <charset val="128"/>
          </rPr>
          <t>契約区分を選択</t>
        </r>
      </text>
    </comment>
    <comment ref="E163" authorId="0" shapeId="0">
      <text>
        <r>
          <rPr>
            <sz val="9"/>
            <color indexed="81"/>
            <rFont val="MS P ゴシック"/>
            <family val="3"/>
            <charset val="128"/>
          </rPr>
          <t>円単位で入力</t>
        </r>
      </text>
    </comment>
    <comment ref="F163" authorId="0" shapeId="0">
      <text>
        <r>
          <rPr>
            <sz val="9"/>
            <color indexed="81"/>
            <rFont val="MS P ゴシック"/>
            <family val="3"/>
            <charset val="128"/>
          </rPr>
          <t>円単位で入力</t>
        </r>
      </text>
    </comment>
    <comment ref="G163" authorId="0" shapeId="0">
      <text>
        <r>
          <rPr>
            <sz val="9"/>
            <color indexed="81"/>
            <rFont val="MS P ゴシック"/>
            <family val="3"/>
            <charset val="128"/>
          </rPr>
          <t>円単位で入力</t>
        </r>
      </text>
    </comment>
    <comment ref="H163" authorId="0" shapeId="0">
      <text>
        <r>
          <rPr>
            <sz val="9"/>
            <color indexed="81"/>
            <rFont val="MS P ゴシック"/>
            <family val="3"/>
            <charset val="128"/>
          </rPr>
          <t>円単位で入力</t>
        </r>
      </text>
    </comment>
    <comment ref="O163" authorId="0" shapeId="0">
      <text>
        <r>
          <rPr>
            <sz val="9"/>
            <color indexed="81"/>
            <rFont val="MS P ゴシック"/>
            <family val="3"/>
            <charset val="128"/>
          </rPr>
          <t>該当する場合入力（円単位）</t>
        </r>
      </text>
    </comment>
    <comment ref="Q163" authorId="0" shapeId="0">
      <text>
        <r>
          <rPr>
            <sz val="9"/>
            <color indexed="81"/>
            <rFont val="MS P ゴシック"/>
            <family val="3"/>
            <charset val="128"/>
          </rPr>
          <t>油種区分を選択</t>
        </r>
      </text>
    </comment>
    <comment ref="R163" authorId="0" shapeId="0">
      <text>
        <r>
          <rPr>
            <sz val="9"/>
            <color indexed="81"/>
            <rFont val="MS P ゴシック"/>
            <family val="3"/>
            <charset val="128"/>
          </rPr>
          <t>円単位で入力</t>
        </r>
      </text>
    </comment>
    <comment ref="B164" authorId="0" shapeId="0">
      <text>
        <r>
          <rPr>
            <sz val="9"/>
            <color indexed="81"/>
            <rFont val="MS P ゴシック"/>
            <family val="3"/>
            <charset val="128"/>
          </rPr>
          <t>施設名を入力</t>
        </r>
      </text>
    </comment>
    <comment ref="C164" authorId="0" shapeId="0">
      <text>
        <r>
          <rPr>
            <sz val="9"/>
            <color indexed="81"/>
            <rFont val="MS P ゴシック"/>
            <family val="3"/>
            <charset val="128"/>
          </rPr>
          <t>費用区分を選択</t>
        </r>
      </text>
    </comment>
    <comment ref="D164" authorId="0" shapeId="0">
      <text>
        <r>
          <rPr>
            <sz val="9"/>
            <color indexed="81"/>
            <rFont val="MS P ゴシック"/>
            <family val="3"/>
            <charset val="128"/>
          </rPr>
          <t>契約区分を選択</t>
        </r>
      </text>
    </comment>
    <comment ref="E164" authorId="0" shapeId="0">
      <text>
        <r>
          <rPr>
            <sz val="9"/>
            <color indexed="81"/>
            <rFont val="MS P ゴシック"/>
            <family val="3"/>
            <charset val="128"/>
          </rPr>
          <t>円単位で入力</t>
        </r>
      </text>
    </comment>
    <comment ref="F164" authorId="0" shapeId="0">
      <text>
        <r>
          <rPr>
            <sz val="9"/>
            <color indexed="81"/>
            <rFont val="MS P ゴシック"/>
            <family val="3"/>
            <charset val="128"/>
          </rPr>
          <t>円単位で入力</t>
        </r>
      </text>
    </comment>
    <comment ref="G164" authorId="0" shapeId="0">
      <text>
        <r>
          <rPr>
            <sz val="9"/>
            <color indexed="81"/>
            <rFont val="MS P ゴシック"/>
            <family val="3"/>
            <charset val="128"/>
          </rPr>
          <t>円単位で入力</t>
        </r>
      </text>
    </comment>
    <comment ref="H164" authorId="0" shapeId="0">
      <text>
        <r>
          <rPr>
            <sz val="9"/>
            <color indexed="81"/>
            <rFont val="MS P ゴシック"/>
            <family val="3"/>
            <charset val="128"/>
          </rPr>
          <t>円単位で入力</t>
        </r>
      </text>
    </comment>
    <comment ref="O164" authorId="0" shapeId="0">
      <text>
        <r>
          <rPr>
            <sz val="9"/>
            <color indexed="81"/>
            <rFont val="MS P ゴシック"/>
            <family val="3"/>
            <charset val="128"/>
          </rPr>
          <t>該当する場合入力（円単位）</t>
        </r>
      </text>
    </comment>
    <comment ref="Q164" authorId="0" shapeId="0">
      <text>
        <r>
          <rPr>
            <sz val="9"/>
            <color indexed="81"/>
            <rFont val="MS P ゴシック"/>
            <family val="3"/>
            <charset val="128"/>
          </rPr>
          <t>油種区分を選択</t>
        </r>
      </text>
    </comment>
    <comment ref="R164" authorId="0" shapeId="0">
      <text>
        <r>
          <rPr>
            <sz val="9"/>
            <color indexed="81"/>
            <rFont val="MS P ゴシック"/>
            <family val="3"/>
            <charset val="128"/>
          </rPr>
          <t>円単位で入力</t>
        </r>
      </text>
    </comment>
    <comment ref="B165" authorId="0" shapeId="0">
      <text>
        <r>
          <rPr>
            <sz val="9"/>
            <color indexed="81"/>
            <rFont val="MS P ゴシック"/>
            <family val="3"/>
            <charset val="128"/>
          </rPr>
          <t>施設名を入力</t>
        </r>
      </text>
    </comment>
    <comment ref="C165" authorId="0" shapeId="0">
      <text>
        <r>
          <rPr>
            <sz val="9"/>
            <color indexed="81"/>
            <rFont val="MS P ゴシック"/>
            <family val="3"/>
            <charset val="128"/>
          </rPr>
          <t>費用区分を選択</t>
        </r>
      </text>
    </comment>
    <comment ref="D165" authorId="0" shapeId="0">
      <text>
        <r>
          <rPr>
            <sz val="9"/>
            <color indexed="81"/>
            <rFont val="MS P ゴシック"/>
            <family val="3"/>
            <charset val="128"/>
          </rPr>
          <t>契約区分を選択</t>
        </r>
      </text>
    </comment>
    <comment ref="E165" authorId="0" shapeId="0">
      <text>
        <r>
          <rPr>
            <sz val="9"/>
            <color indexed="81"/>
            <rFont val="MS P ゴシック"/>
            <family val="3"/>
            <charset val="128"/>
          </rPr>
          <t>円単位で入力</t>
        </r>
      </text>
    </comment>
    <comment ref="F165" authorId="0" shapeId="0">
      <text>
        <r>
          <rPr>
            <sz val="9"/>
            <color indexed="81"/>
            <rFont val="MS P ゴシック"/>
            <family val="3"/>
            <charset val="128"/>
          </rPr>
          <t>円単位で入力</t>
        </r>
      </text>
    </comment>
    <comment ref="G165" authorId="0" shapeId="0">
      <text>
        <r>
          <rPr>
            <sz val="9"/>
            <color indexed="81"/>
            <rFont val="MS P ゴシック"/>
            <family val="3"/>
            <charset val="128"/>
          </rPr>
          <t>円単位で入力</t>
        </r>
      </text>
    </comment>
    <comment ref="H165" authorId="0" shapeId="0">
      <text>
        <r>
          <rPr>
            <sz val="9"/>
            <color indexed="81"/>
            <rFont val="MS P ゴシック"/>
            <family val="3"/>
            <charset val="128"/>
          </rPr>
          <t>円単位で入力</t>
        </r>
      </text>
    </comment>
    <comment ref="O165" authorId="0" shapeId="0">
      <text>
        <r>
          <rPr>
            <sz val="9"/>
            <color indexed="81"/>
            <rFont val="MS P ゴシック"/>
            <family val="3"/>
            <charset val="128"/>
          </rPr>
          <t>該当する場合入力（円単位）</t>
        </r>
      </text>
    </comment>
    <comment ref="Q165" authorId="0" shapeId="0">
      <text>
        <r>
          <rPr>
            <sz val="9"/>
            <color indexed="81"/>
            <rFont val="MS P ゴシック"/>
            <family val="3"/>
            <charset val="128"/>
          </rPr>
          <t>油種区分を選択</t>
        </r>
      </text>
    </comment>
    <comment ref="R165" authorId="0" shapeId="0">
      <text>
        <r>
          <rPr>
            <sz val="9"/>
            <color indexed="81"/>
            <rFont val="MS P ゴシック"/>
            <family val="3"/>
            <charset val="128"/>
          </rPr>
          <t>円単位で入力</t>
        </r>
      </text>
    </comment>
    <comment ref="B166" authorId="0" shapeId="0">
      <text>
        <r>
          <rPr>
            <sz val="9"/>
            <color indexed="81"/>
            <rFont val="MS P ゴシック"/>
            <family val="3"/>
            <charset val="128"/>
          </rPr>
          <t>施設名を入力</t>
        </r>
      </text>
    </comment>
    <comment ref="C166" authorId="0" shapeId="0">
      <text>
        <r>
          <rPr>
            <sz val="9"/>
            <color indexed="81"/>
            <rFont val="MS P ゴシック"/>
            <family val="3"/>
            <charset val="128"/>
          </rPr>
          <t>費用区分を選択</t>
        </r>
      </text>
    </comment>
    <comment ref="D166" authorId="0" shapeId="0">
      <text>
        <r>
          <rPr>
            <sz val="9"/>
            <color indexed="81"/>
            <rFont val="MS P ゴシック"/>
            <family val="3"/>
            <charset val="128"/>
          </rPr>
          <t>契約区分を選択</t>
        </r>
      </text>
    </comment>
    <comment ref="E166" authorId="0" shapeId="0">
      <text>
        <r>
          <rPr>
            <sz val="9"/>
            <color indexed="81"/>
            <rFont val="MS P ゴシック"/>
            <family val="3"/>
            <charset val="128"/>
          </rPr>
          <t>円単位で入力</t>
        </r>
      </text>
    </comment>
    <comment ref="F166" authorId="0" shapeId="0">
      <text>
        <r>
          <rPr>
            <sz val="9"/>
            <color indexed="81"/>
            <rFont val="MS P ゴシック"/>
            <family val="3"/>
            <charset val="128"/>
          </rPr>
          <t>円単位で入力</t>
        </r>
      </text>
    </comment>
    <comment ref="G166" authorId="0" shapeId="0">
      <text>
        <r>
          <rPr>
            <sz val="9"/>
            <color indexed="81"/>
            <rFont val="MS P ゴシック"/>
            <family val="3"/>
            <charset val="128"/>
          </rPr>
          <t>円単位で入力</t>
        </r>
      </text>
    </comment>
    <comment ref="H166" authorId="0" shapeId="0">
      <text>
        <r>
          <rPr>
            <sz val="9"/>
            <color indexed="81"/>
            <rFont val="MS P ゴシック"/>
            <family val="3"/>
            <charset val="128"/>
          </rPr>
          <t>円単位で入力</t>
        </r>
      </text>
    </comment>
    <comment ref="O166" authorId="0" shapeId="0">
      <text>
        <r>
          <rPr>
            <sz val="9"/>
            <color indexed="81"/>
            <rFont val="MS P ゴシック"/>
            <family val="3"/>
            <charset val="128"/>
          </rPr>
          <t>該当する場合入力（円単位）</t>
        </r>
      </text>
    </comment>
    <comment ref="Q166" authorId="0" shapeId="0">
      <text>
        <r>
          <rPr>
            <sz val="9"/>
            <color indexed="81"/>
            <rFont val="MS P ゴシック"/>
            <family val="3"/>
            <charset val="128"/>
          </rPr>
          <t>油種区分を選択</t>
        </r>
      </text>
    </comment>
    <comment ref="R166" authorId="0" shapeId="0">
      <text>
        <r>
          <rPr>
            <sz val="9"/>
            <color indexed="81"/>
            <rFont val="MS P ゴシック"/>
            <family val="3"/>
            <charset val="128"/>
          </rPr>
          <t>円単位で入力</t>
        </r>
      </text>
    </comment>
    <comment ref="B167" authorId="0" shapeId="0">
      <text>
        <r>
          <rPr>
            <sz val="9"/>
            <color indexed="81"/>
            <rFont val="MS P ゴシック"/>
            <family val="3"/>
            <charset val="128"/>
          </rPr>
          <t>施設名を入力</t>
        </r>
      </text>
    </comment>
    <comment ref="C167" authorId="0" shapeId="0">
      <text>
        <r>
          <rPr>
            <sz val="9"/>
            <color indexed="81"/>
            <rFont val="MS P ゴシック"/>
            <family val="3"/>
            <charset val="128"/>
          </rPr>
          <t>費用区分を選択</t>
        </r>
      </text>
    </comment>
    <comment ref="D167" authorId="0" shapeId="0">
      <text>
        <r>
          <rPr>
            <sz val="9"/>
            <color indexed="81"/>
            <rFont val="MS P ゴシック"/>
            <family val="3"/>
            <charset val="128"/>
          </rPr>
          <t>契約区分を選択</t>
        </r>
      </text>
    </comment>
    <comment ref="E167" authorId="0" shapeId="0">
      <text>
        <r>
          <rPr>
            <sz val="9"/>
            <color indexed="81"/>
            <rFont val="MS P ゴシック"/>
            <family val="3"/>
            <charset val="128"/>
          </rPr>
          <t>円単位で入力</t>
        </r>
      </text>
    </comment>
    <comment ref="F167" authorId="0" shapeId="0">
      <text>
        <r>
          <rPr>
            <sz val="9"/>
            <color indexed="81"/>
            <rFont val="MS P ゴシック"/>
            <family val="3"/>
            <charset val="128"/>
          </rPr>
          <t>円単位で入力</t>
        </r>
      </text>
    </comment>
    <comment ref="G167" authorId="0" shapeId="0">
      <text>
        <r>
          <rPr>
            <sz val="9"/>
            <color indexed="81"/>
            <rFont val="MS P ゴシック"/>
            <family val="3"/>
            <charset val="128"/>
          </rPr>
          <t>円単位で入力</t>
        </r>
      </text>
    </comment>
    <comment ref="H167" authorId="0" shapeId="0">
      <text>
        <r>
          <rPr>
            <sz val="9"/>
            <color indexed="81"/>
            <rFont val="MS P ゴシック"/>
            <family val="3"/>
            <charset val="128"/>
          </rPr>
          <t>円単位で入力</t>
        </r>
      </text>
    </comment>
    <comment ref="O167" authorId="0" shapeId="0">
      <text>
        <r>
          <rPr>
            <sz val="9"/>
            <color indexed="81"/>
            <rFont val="MS P ゴシック"/>
            <family val="3"/>
            <charset val="128"/>
          </rPr>
          <t>該当する場合入力（円単位）</t>
        </r>
      </text>
    </comment>
    <comment ref="Q167" authorId="0" shapeId="0">
      <text>
        <r>
          <rPr>
            <sz val="9"/>
            <color indexed="81"/>
            <rFont val="MS P ゴシック"/>
            <family val="3"/>
            <charset val="128"/>
          </rPr>
          <t>油種区分を選択</t>
        </r>
      </text>
    </comment>
    <comment ref="R167" authorId="0" shapeId="0">
      <text>
        <r>
          <rPr>
            <sz val="9"/>
            <color indexed="81"/>
            <rFont val="MS P ゴシック"/>
            <family val="3"/>
            <charset val="128"/>
          </rPr>
          <t>円単位で入力</t>
        </r>
      </text>
    </comment>
    <comment ref="B168" authorId="0" shapeId="0">
      <text>
        <r>
          <rPr>
            <sz val="9"/>
            <color indexed="81"/>
            <rFont val="MS P ゴシック"/>
            <family val="3"/>
            <charset val="128"/>
          </rPr>
          <t>施設名を入力</t>
        </r>
      </text>
    </comment>
    <comment ref="C168" authorId="0" shapeId="0">
      <text>
        <r>
          <rPr>
            <sz val="9"/>
            <color indexed="81"/>
            <rFont val="MS P ゴシック"/>
            <family val="3"/>
            <charset val="128"/>
          </rPr>
          <t>費用区分を選択</t>
        </r>
      </text>
    </comment>
    <comment ref="D168" authorId="0" shapeId="0">
      <text>
        <r>
          <rPr>
            <sz val="9"/>
            <color indexed="81"/>
            <rFont val="MS P ゴシック"/>
            <family val="3"/>
            <charset val="128"/>
          </rPr>
          <t>契約区分を選択</t>
        </r>
      </text>
    </comment>
    <comment ref="E168" authorId="0" shapeId="0">
      <text>
        <r>
          <rPr>
            <sz val="9"/>
            <color indexed="81"/>
            <rFont val="MS P ゴシック"/>
            <family val="3"/>
            <charset val="128"/>
          </rPr>
          <t>円単位で入力</t>
        </r>
      </text>
    </comment>
    <comment ref="F168" authorId="0" shapeId="0">
      <text>
        <r>
          <rPr>
            <sz val="9"/>
            <color indexed="81"/>
            <rFont val="MS P ゴシック"/>
            <family val="3"/>
            <charset val="128"/>
          </rPr>
          <t>円単位で入力</t>
        </r>
      </text>
    </comment>
    <comment ref="G168" authorId="0" shapeId="0">
      <text>
        <r>
          <rPr>
            <sz val="9"/>
            <color indexed="81"/>
            <rFont val="MS P ゴシック"/>
            <family val="3"/>
            <charset val="128"/>
          </rPr>
          <t>円単位で入力</t>
        </r>
      </text>
    </comment>
    <comment ref="H168" authorId="0" shapeId="0">
      <text>
        <r>
          <rPr>
            <sz val="9"/>
            <color indexed="81"/>
            <rFont val="MS P ゴシック"/>
            <family val="3"/>
            <charset val="128"/>
          </rPr>
          <t>円単位で入力</t>
        </r>
      </text>
    </comment>
    <comment ref="O168" authorId="0" shapeId="0">
      <text>
        <r>
          <rPr>
            <sz val="9"/>
            <color indexed="81"/>
            <rFont val="MS P ゴシック"/>
            <family val="3"/>
            <charset val="128"/>
          </rPr>
          <t>該当する場合入力（円単位）</t>
        </r>
      </text>
    </comment>
    <comment ref="Q168" authorId="0" shapeId="0">
      <text>
        <r>
          <rPr>
            <sz val="9"/>
            <color indexed="81"/>
            <rFont val="MS P ゴシック"/>
            <family val="3"/>
            <charset val="128"/>
          </rPr>
          <t>油種区分を選択</t>
        </r>
      </text>
    </comment>
    <comment ref="R168" authorId="0" shapeId="0">
      <text>
        <r>
          <rPr>
            <sz val="9"/>
            <color indexed="81"/>
            <rFont val="MS P ゴシック"/>
            <family val="3"/>
            <charset val="128"/>
          </rPr>
          <t>円単位で入力</t>
        </r>
      </text>
    </comment>
    <comment ref="B169" authorId="0" shapeId="0">
      <text>
        <r>
          <rPr>
            <sz val="9"/>
            <color indexed="81"/>
            <rFont val="MS P ゴシック"/>
            <family val="3"/>
            <charset val="128"/>
          </rPr>
          <t>施設名を入力</t>
        </r>
      </text>
    </comment>
    <comment ref="C169" authorId="0" shapeId="0">
      <text>
        <r>
          <rPr>
            <sz val="9"/>
            <color indexed="81"/>
            <rFont val="MS P ゴシック"/>
            <family val="3"/>
            <charset val="128"/>
          </rPr>
          <t>費用区分を選択</t>
        </r>
      </text>
    </comment>
    <comment ref="D169" authorId="0" shapeId="0">
      <text>
        <r>
          <rPr>
            <sz val="9"/>
            <color indexed="81"/>
            <rFont val="MS P ゴシック"/>
            <family val="3"/>
            <charset val="128"/>
          </rPr>
          <t>契約区分を選択</t>
        </r>
      </text>
    </comment>
    <comment ref="E169" authorId="0" shapeId="0">
      <text>
        <r>
          <rPr>
            <sz val="9"/>
            <color indexed="81"/>
            <rFont val="MS P ゴシック"/>
            <family val="3"/>
            <charset val="128"/>
          </rPr>
          <t>円単位で入力</t>
        </r>
      </text>
    </comment>
    <comment ref="F169" authorId="0" shapeId="0">
      <text>
        <r>
          <rPr>
            <sz val="9"/>
            <color indexed="81"/>
            <rFont val="MS P ゴシック"/>
            <family val="3"/>
            <charset val="128"/>
          </rPr>
          <t>円単位で入力</t>
        </r>
      </text>
    </comment>
    <comment ref="G169" authorId="0" shapeId="0">
      <text>
        <r>
          <rPr>
            <sz val="9"/>
            <color indexed="81"/>
            <rFont val="MS P ゴシック"/>
            <family val="3"/>
            <charset val="128"/>
          </rPr>
          <t>円単位で入力</t>
        </r>
      </text>
    </comment>
    <comment ref="H169" authorId="0" shapeId="0">
      <text>
        <r>
          <rPr>
            <sz val="9"/>
            <color indexed="81"/>
            <rFont val="MS P ゴシック"/>
            <family val="3"/>
            <charset val="128"/>
          </rPr>
          <t>円単位で入力</t>
        </r>
      </text>
    </comment>
    <comment ref="O169" authorId="0" shapeId="0">
      <text>
        <r>
          <rPr>
            <sz val="9"/>
            <color indexed="81"/>
            <rFont val="MS P ゴシック"/>
            <family val="3"/>
            <charset val="128"/>
          </rPr>
          <t>該当する場合入力（円単位）</t>
        </r>
      </text>
    </comment>
    <comment ref="Q169" authorId="0" shapeId="0">
      <text>
        <r>
          <rPr>
            <sz val="9"/>
            <color indexed="81"/>
            <rFont val="MS P ゴシック"/>
            <family val="3"/>
            <charset val="128"/>
          </rPr>
          <t>油種区分を選択</t>
        </r>
      </text>
    </comment>
    <comment ref="R169" authorId="0" shapeId="0">
      <text>
        <r>
          <rPr>
            <sz val="9"/>
            <color indexed="81"/>
            <rFont val="MS P ゴシック"/>
            <family val="3"/>
            <charset val="128"/>
          </rPr>
          <t>円単位で入力</t>
        </r>
      </text>
    </comment>
    <comment ref="B170" authorId="0" shapeId="0">
      <text>
        <r>
          <rPr>
            <sz val="9"/>
            <color indexed="81"/>
            <rFont val="MS P ゴシック"/>
            <family val="3"/>
            <charset val="128"/>
          </rPr>
          <t>施設名を入力</t>
        </r>
      </text>
    </comment>
    <comment ref="C170" authorId="0" shapeId="0">
      <text>
        <r>
          <rPr>
            <sz val="9"/>
            <color indexed="81"/>
            <rFont val="MS P ゴシック"/>
            <family val="3"/>
            <charset val="128"/>
          </rPr>
          <t>費用区分を選択</t>
        </r>
      </text>
    </comment>
    <comment ref="D170" authorId="0" shapeId="0">
      <text>
        <r>
          <rPr>
            <sz val="9"/>
            <color indexed="81"/>
            <rFont val="MS P ゴシック"/>
            <family val="3"/>
            <charset val="128"/>
          </rPr>
          <t>契約区分を選択</t>
        </r>
      </text>
    </comment>
    <comment ref="E170" authorId="0" shapeId="0">
      <text>
        <r>
          <rPr>
            <sz val="9"/>
            <color indexed="81"/>
            <rFont val="MS P ゴシック"/>
            <family val="3"/>
            <charset val="128"/>
          </rPr>
          <t>円単位で入力</t>
        </r>
      </text>
    </comment>
    <comment ref="F170" authorId="0" shapeId="0">
      <text>
        <r>
          <rPr>
            <sz val="9"/>
            <color indexed="81"/>
            <rFont val="MS P ゴシック"/>
            <family val="3"/>
            <charset val="128"/>
          </rPr>
          <t>円単位で入力</t>
        </r>
      </text>
    </comment>
    <comment ref="G170" authorId="0" shapeId="0">
      <text>
        <r>
          <rPr>
            <sz val="9"/>
            <color indexed="81"/>
            <rFont val="MS P ゴシック"/>
            <family val="3"/>
            <charset val="128"/>
          </rPr>
          <t>円単位で入力</t>
        </r>
      </text>
    </comment>
    <comment ref="H170" authorId="0" shapeId="0">
      <text>
        <r>
          <rPr>
            <sz val="9"/>
            <color indexed="81"/>
            <rFont val="MS P ゴシック"/>
            <family val="3"/>
            <charset val="128"/>
          </rPr>
          <t>円単位で入力</t>
        </r>
      </text>
    </comment>
    <comment ref="O170" authorId="0" shapeId="0">
      <text>
        <r>
          <rPr>
            <sz val="9"/>
            <color indexed="81"/>
            <rFont val="MS P ゴシック"/>
            <family val="3"/>
            <charset val="128"/>
          </rPr>
          <t>該当する場合入力（円単位）</t>
        </r>
      </text>
    </comment>
    <comment ref="Q170" authorId="0" shapeId="0">
      <text>
        <r>
          <rPr>
            <sz val="9"/>
            <color indexed="81"/>
            <rFont val="MS P ゴシック"/>
            <family val="3"/>
            <charset val="128"/>
          </rPr>
          <t>油種区分を選択</t>
        </r>
      </text>
    </comment>
    <comment ref="R170" authorId="0" shapeId="0">
      <text>
        <r>
          <rPr>
            <sz val="9"/>
            <color indexed="81"/>
            <rFont val="MS P ゴシック"/>
            <family val="3"/>
            <charset val="128"/>
          </rPr>
          <t>円単位で入力</t>
        </r>
      </text>
    </comment>
    <comment ref="B171" authorId="0" shapeId="0">
      <text>
        <r>
          <rPr>
            <sz val="9"/>
            <color indexed="81"/>
            <rFont val="MS P ゴシック"/>
            <family val="3"/>
            <charset val="128"/>
          </rPr>
          <t>施設名を入力</t>
        </r>
      </text>
    </comment>
    <comment ref="C171" authorId="0" shapeId="0">
      <text>
        <r>
          <rPr>
            <sz val="9"/>
            <color indexed="81"/>
            <rFont val="MS P ゴシック"/>
            <family val="3"/>
            <charset val="128"/>
          </rPr>
          <t>費用区分を選択</t>
        </r>
      </text>
    </comment>
    <comment ref="D171" authorId="0" shapeId="0">
      <text>
        <r>
          <rPr>
            <sz val="9"/>
            <color indexed="81"/>
            <rFont val="MS P ゴシック"/>
            <family val="3"/>
            <charset val="128"/>
          </rPr>
          <t>契約区分を選択</t>
        </r>
      </text>
    </comment>
    <comment ref="E171" authorId="0" shapeId="0">
      <text>
        <r>
          <rPr>
            <sz val="9"/>
            <color indexed="81"/>
            <rFont val="MS P ゴシック"/>
            <family val="3"/>
            <charset val="128"/>
          </rPr>
          <t>円単位で入力</t>
        </r>
      </text>
    </comment>
    <comment ref="F171" authorId="0" shapeId="0">
      <text>
        <r>
          <rPr>
            <sz val="9"/>
            <color indexed="81"/>
            <rFont val="MS P ゴシック"/>
            <family val="3"/>
            <charset val="128"/>
          </rPr>
          <t>円単位で入力</t>
        </r>
      </text>
    </comment>
    <comment ref="G171" authorId="0" shapeId="0">
      <text>
        <r>
          <rPr>
            <sz val="9"/>
            <color indexed="81"/>
            <rFont val="MS P ゴシック"/>
            <family val="3"/>
            <charset val="128"/>
          </rPr>
          <t>円単位で入力</t>
        </r>
      </text>
    </comment>
    <comment ref="H171" authorId="0" shapeId="0">
      <text>
        <r>
          <rPr>
            <sz val="9"/>
            <color indexed="81"/>
            <rFont val="MS P ゴシック"/>
            <family val="3"/>
            <charset val="128"/>
          </rPr>
          <t>円単位で入力</t>
        </r>
      </text>
    </comment>
    <comment ref="O171" authorId="0" shapeId="0">
      <text>
        <r>
          <rPr>
            <sz val="9"/>
            <color indexed="81"/>
            <rFont val="MS P ゴシック"/>
            <family val="3"/>
            <charset val="128"/>
          </rPr>
          <t>該当する場合入力（円単位）</t>
        </r>
      </text>
    </comment>
    <comment ref="Q171" authorId="0" shapeId="0">
      <text>
        <r>
          <rPr>
            <sz val="9"/>
            <color indexed="81"/>
            <rFont val="MS P ゴシック"/>
            <family val="3"/>
            <charset val="128"/>
          </rPr>
          <t>油種区分を選択</t>
        </r>
      </text>
    </comment>
    <comment ref="R171" authorId="0" shapeId="0">
      <text>
        <r>
          <rPr>
            <sz val="9"/>
            <color indexed="81"/>
            <rFont val="MS P ゴシック"/>
            <family val="3"/>
            <charset val="128"/>
          </rPr>
          <t>円単位で入力</t>
        </r>
      </text>
    </comment>
    <comment ref="B172" authorId="0" shapeId="0">
      <text>
        <r>
          <rPr>
            <sz val="9"/>
            <color indexed="81"/>
            <rFont val="MS P ゴシック"/>
            <family val="3"/>
            <charset val="128"/>
          </rPr>
          <t>施設名を入力</t>
        </r>
      </text>
    </comment>
    <comment ref="C172" authorId="0" shapeId="0">
      <text>
        <r>
          <rPr>
            <sz val="9"/>
            <color indexed="81"/>
            <rFont val="MS P ゴシック"/>
            <family val="3"/>
            <charset val="128"/>
          </rPr>
          <t>費用区分を選択</t>
        </r>
      </text>
    </comment>
    <comment ref="D172" authorId="0" shapeId="0">
      <text>
        <r>
          <rPr>
            <sz val="9"/>
            <color indexed="81"/>
            <rFont val="MS P ゴシック"/>
            <family val="3"/>
            <charset val="128"/>
          </rPr>
          <t>契約区分を選択</t>
        </r>
      </text>
    </comment>
    <comment ref="E172" authorId="0" shapeId="0">
      <text>
        <r>
          <rPr>
            <sz val="9"/>
            <color indexed="81"/>
            <rFont val="MS P ゴシック"/>
            <family val="3"/>
            <charset val="128"/>
          </rPr>
          <t>円単位で入力</t>
        </r>
      </text>
    </comment>
    <comment ref="F172" authorId="0" shapeId="0">
      <text>
        <r>
          <rPr>
            <sz val="9"/>
            <color indexed="81"/>
            <rFont val="MS P ゴシック"/>
            <family val="3"/>
            <charset val="128"/>
          </rPr>
          <t>円単位で入力</t>
        </r>
      </text>
    </comment>
    <comment ref="G172" authorId="0" shapeId="0">
      <text>
        <r>
          <rPr>
            <sz val="9"/>
            <color indexed="81"/>
            <rFont val="MS P ゴシック"/>
            <family val="3"/>
            <charset val="128"/>
          </rPr>
          <t>円単位で入力</t>
        </r>
      </text>
    </comment>
    <comment ref="H172" authorId="0" shapeId="0">
      <text>
        <r>
          <rPr>
            <sz val="9"/>
            <color indexed="81"/>
            <rFont val="MS P ゴシック"/>
            <family val="3"/>
            <charset val="128"/>
          </rPr>
          <t>円単位で入力</t>
        </r>
      </text>
    </comment>
    <comment ref="O172" authorId="0" shapeId="0">
      <text>
        <r>
          <rPr>
            <sz val="9"/>
            <color indexed="81"/>
            <rFont val="MS P ゴシック"/>
            <family val="3"/>
            <charset val="128"/>
          </rPr>
          <t>該当する場合入力（円単位）</t>
        </r>
      </text>
    </comment>
    <comment ref="Q172" authorId="0" shapeId="0">
      <text>
        <r>
          <rPr>
            <sz val="9"/>
            <color indexed="81"/>
            <rFont val="MS P ゴシック"/>
            <family val="3"/>
            <charset val="128"/>
          </rPr>
          <t>油種区分を選択</t>
        </r>
      </text>
    </comment>
    <comment ref="R172" authorId="0" shapeId="0">
      <text>
        <r>
          <rPr>
            <sz val="9"/>
            <color indexed="81"/>
            <rFont val="MS P ゴシック"/>
            <family val="3"/>
            <charset val="128"/>
          </rPr>
          <t>円単位で入力</t>
        </r>
      </text>
    </comment>
    <comment ref="B173" authorId="0" shapeId="0">
      <text>
        <r>
          <rPr>
            <sz val="9"/>
            <color indexed="81"/>
            <rFont val="MS P ゴシック"/>
            <family val="3"/>
            <charset val="128"/>
          </rPr>
          <t>施設名を入力</t>
        </r>
      </text>
    </comment>
    <comment ref="C173" authorId="0" shapeId="0">
      <text>
        <r>
          <rPr>
            <sz val="9"/>
            <color indexed="81"/>
            <rFont val="MS P ゴシック"/>
            <family val="3"/>
            <charset val="128"/>
          </rPr>
          <t>費用区分を選択</t>
        </r>
      </text>
    </comment>
    <comment ref="D173" authorId="0" shapeId="0">
      <text>
        <r>
          <rPr>
            <sz val="9"/>
            <color indexed="81"/>
            <rFont val="MS P ゴシック"/>
            <family val="3"/>
            <charset val="128"/>
          </rPr>
          <t>契約区分を選択</t>
        </r>
      </text>
    </comment>
    <comment ref="E173" authorId="0" shapeId="0">
      <text>
        <r>
          <rPr>
            <sz val="9"/>
            <color indexed="81"/>
            <rFont val="MS P ゴシック"/>
            <family val="3"/>
            <charset val="128"/>
          </rPr>
          <t>円単位で入力</t>
        </r>
      </text>
    </comment>
    <comment ref="F173" authorId="0" shapeId="0">
      <text>
        <r>
          <rPr>
            <sz val="9"/>
            <color indexed="81"/>
            <rFont val="MS P ゴシック"/>
            <family val="3"/>
            <charset val="128"/>
          </rPr>
          <t>円単位で入力</t>
        </r>
      </text>
    </comment>
    <comment ref="G173" authorId="0" shapeId="0">
      <text>
        <r>
          <rPr>
            <sz val="9"/>
            <color indexed="81"/>
            <rFont val="MS P ゴシック"/>
            <family val="3"/>
            <charset val="128"/>
          </rPr>
          <t>円単位で入力</t>
        </r>
      </text>
    </comment>
    <comment ref="H173" authorId="0" shapeId="0">
      <text>
        <r>
          <rPr>
            <sz val="9"/>
            <color indexed="81"/>
            <rFont val="MS P ゴシック"/>
            <family val="3"/>
            <charset val="128"/>
          </rPr>
          <t>円単位で入力</t>
        </r>
      </text>
    </comment>
    <comment ref="O173" authorId="0" shapeId="0">
      <text>
        <r>
          <rPr>
            <sz val="9"/>
            <color indexed="81"/>
            <rFont val="MS P ゴシック"/>
            <family val="3"/>
            <charset val="128"/>
          </rPr>
          <t>該当する場合入力（円単位）</t>
        </r>
      </text>
    </comment>
    <comment ref="Q173" authorId="0" shapeId="0">
      <text>
        <r>
          <rPr>
            <sz val="9"/>
            <color indexed="81"/>
            <rFont val="MS P ゴシック"/>
            <family val="3"/>
            <charset val="128"/>
          </rPr>
          <t>油種区分を選択</t>
        </r>
      </text>
    </comment>
    <comment ref="R173" authorId="0" shapeId="0">
      <text>
        <r>
          <rPr>
            <sz val="9"/>
            <color indexed="81"/>
            <rFont val="MS P ゴシック"/>
            <family val="3"/>
            <charset val="128"/>
          </rPr>
          <t>円単位で入力</t>
        </r>
      </text>
    </comment>
    <comment ref="B174" authorId="0" shapeId="0">
      <text>
        <r>
          <rPr>
            <sz val="9"/>
            <color indexed="81"/>
            <rFont val="MS P ゴシック"/>
            <family val="3"/>
            <charset val="128"/>
          </rPr>
          <t>施設名を入力</t>
        </r>
      </text>
    </comment>
    <comment ref="C174" authorId="0" shapeId="0">
      <text>
        <r>
          <rPr>
            <sz val="9"/>
            <color indexed="81"/>
            <rFont val="MS P ゴシック"/>
            <family val="3"/>
            <charset val="128"/>
          </rPr>
          <t>費用区分を選択</t>
        </r>
      </text>
    </comment>
    <comment ref="D174" authorId="0" shapeId="0">
      <text>
        <r>
          <rPr>
            <sz val="9"/>
            <color indexed="81"/>
            <rFont val="MS P ゴシック"/>
            <family val="3"/>
            <charset val="128"/>
          </rPr>
          <t>契約区分を選択</t>
        </r>
      </text>
    </comment>
    <comment ref="E174" authorId="0" shapeId="0">
      <text>
        <r>
          <rPr>
            <sz val="9"/>
            <color indexed="81"/>
            <rFont val="MS P ゴシック"/>
            <family val="3"/>
            <charset val="128"/>
          </rPr>
          <t>円単位で入力</t>
        </r>
      </text>
    </comment>
    <comment ref="F174" authorId="0" shapeId="0">
      <text>
        <r>
          <rPr>
            <sz val="9"/>
            <color indexed="81"/>
            <rFont val="MS P ゴシック"/>
            <family val="3"/>
            <charset val="128"/>
          </rPr>
          <t>円単位で入力</t>
        </r>
      </text>
    </comment>
    <comment ref="G174" authorId="0" shapeId="0">
      <text>
        <r>
          <rPr>
            <sz val="9"/>
            <color indexed="81"/>
            <rFont val="MS P ゴシック"/>
            <family val="3"/>
            <charset val="128"/>
          </rPr>
          <t>円単位で入力</t>
        </r>
      </text>
    </comment>
    <comment ref="H174" authorId="0" shapeId="0">
      <text>
        <r>
          <rPr>
            <sz val="9"/>
            <color indexed="81"/>
            <rFont val="MS P ゴシック"/>
            <family val="3"/>
            <charset val="128"/>
          </rPr>
          <t>円単位で入力</t>
        </r>
      </text>
    </comment>
    <comment ref="O174" authorId="0" shapeId="0">
      <text>
        <r>
          <rPr>
            <sz val="9"/>
            <color indexed="81"/>
            <rFont val="MS P ゴシック"/>
            <family val="3"/>
            <charset val="128"/>
          </rPr>
          <t>該当する場合入力（円単位）</t>
        </r>
      </text>
    </comment>
    <comment ref="Q174" authorId="0" shapeId="0">
      <text>
        <r>
          <rPr>
            <sz val="9"/>
            <color indexed="81"/>
            <rFont val="MS P ゴシック"/>
            <family val="3"/>
            <charset val="128"/>
          </rPr>
          <t>油種区分を選択</t>
        </r>
      </text>
    </comment>
    <comment ref="R174" authorId="0" shapeId="0">
      <text>
        <r>
          <rPr>
            <sz val="9"/>
            <color indexed="81"/>
            <rFont val="MS P ゴシック"/>
            <family val="3"/>
            <charset val="128"/>
          </rPr>
          <t>円単位で入力</t>
        </r>
      </text>
    </comment>
    <comment ref="B175" authorId="0" shapeId="0">
      <text>
        <r>
          <rPr>
            <sz val="9"/>
            <color indexed="81"/>
            <rFont val="MS P ゴシック"/>
            <family val="3"/>
            <charset val="128"/>
          </rPr>
          <t>施設名を入力</t>
        </r>
      </text>
    </comment>
    <comment ref="C175" authorId="0" shapeId="0">
      <text>
        <r>
          <rPr>
            <sz val="9"/>
            <color indexed="81"/>
            <rFont val="MS P ゴシック"/>
            <family val="3"/>
            <charset val="128"/>
          </rPr>
          <t>費用区分を選択</t>
        </r>
      </text>
    </comment>
    <comment ref="D175" authorId="0" shapeId="0">
      <text>
        <r>
          <rPr>
            <sz val="9"/>
            <color indexed="81"/>
            <rFont val="MS P ゴシック"/>
            <family val="3"/>
            <charset val="128"/>
          </rPr>
          <t>契約区分を選択</t>
        </r>
      </text>
    </comment>
    <comment ref="E175" authorId="0" shapeId="0">
      <text>
        <r>
          <rPr>
            <sz val="9"/>
            <color indexed="81"/>
            <rFont val="MS P ゴシック"/>
            <family val="3"/>
            <charset val="128"/>
          </rPr>
          <t>円単位で入力</t>
        </r>
      </text>
    </comment>
    <comment ref="F175" authorId="0" shapeId="0">
      <text>
        <r>
          <rPr>
            <sz val="9"/>
            <color indexed="81"/>
            <rFont val="MS P ゴシック"/>
            <family val="3"/>
            <charset val="128"/>
          </rPr>
          <t>円単位で入力</t>
        </r>
      </text>
    </comment>
    <comment ref="G175" authorId="0" shapeId="0">
      <text>
        <r>
          <rPr>
            <sz val="9"/>
            <color indexed="81"/>
            <rFont val="MS P ゴシック"/>
            <family val="3"/>
            <charset val="128"/>
          </rPr>
          <t>円単位で入力</t>
        </r>
      </text>
    </comment>
    <comment ref="H175" authorId="0" shapeId="0">
      <text>
        <r>
          <rPr>
            <sz val="9"/>
            <color indexed="81"/>
            <rFont val="MS P ゴシック"/>
            <family val="3"/>
            <charset val="128"/>
          </rPr>
          <t>円単位で入力</t>
        </r>
      </text>
    </comment>
    <comment ref="O175" authorId="0" shapeId="0">
      <text>
        <r>
          <rPr>
            <sz val="9"/>
            <color indexed="81"/>
            <rFont val="MS P ゴシック"/>
            <family val="3"/>
            <charset val="128"/>
          </rPr>
          <t>該当する場合入力（円単位）</t>
        </r>
      </text>
    </comment>
    <comment ref="Q175" authorId="0" shapeId="0">
      <text>
        <r>
          <rPr>
            <sz val="9"/>
            <color indexed="81"/>
            <rFont val="MS P ゴシック"/>
            <family val="3"/>
            <charset val="128"/>
          </rPr>
          <t>油種区分を選択</t>
        </r>
      </text>
    </comment>
    <comment ref="R175" authorId="0" shapeId="0">
      <text>
        <r>
          <rPr>
            <sz val="9"/>
            <color indexed="81"/>
            <rFont val="MS P ゴシック"/>
            <family val="3"/>
            <charset val="128"/>
          </rPr>
          <t>円単位で入力</t>
        </r>
      </text>
    </comment>
    <comment ref="B176" authorId="0" shapeId="0">
      <text>
        <r>
          <rPr>
            <sz val="9"/>
            <color indexed="81"/>
            <rFont val="MS P ゴシック"/>
            <family val="3"/>
            <charset val="128"/>
          </rPr>
          <t>施設名を入力</t>
        </r>
      </text>
    </comment>
    <comment ref="C176" authorId="0" shapeId="0">
      <text>
        <r>
          <rPr>
            <sz val="9"/>
            <color indexed="81"/>
            <rFont val="MS P ゴシック"/>
            <family val="3"/>
            <charset val="128"/>
          </rPr>
          <t>費用区分を選択</t>
        </r>
      </text>
    </comment>
    <comment ref="D176" authorId="0" shapeId="0">
      <text>
        <r>
          <rPr>
            <sz val="9"/>
            <color indexed="81"/>
            <rFont val="MS P ゴシック"/>
            <family val="3"/>
            <charset val="128"/>
          </rPr>
          <t>契約区分を選択</t>
        </r>
      </text>
    </comment>
    <comment ref="E176" authorId="0" shapeId="0">
      <text>
        <r>
          <rPr>
            <sz val="9"/>
            <color indexed="81"/>
            <rFont val="MS P ゴシック"/>
            <family val="3"/>
            <charset val="128"/>
          </rPr>
          <t>円単位で入力</t>
        </r>
      </text>
    </comment>
    <comment ref="F176" authorId="0" shapeId="0">
      <text>
        <r>
          <rPr>
            <sz val="9"/>
            <color indexed="81"/>
            <rFont val="MS P ゴシック"/>
            <family val="3"/>
            <charset val="128"/>
          </rPr>
          <t>円単位で入力</t>
        </r>
      </text>
    </comment>
    <comment ref="G176" authorId="0" shapeId="0">
      <text>
        <r>
          <rPr>
            <sz val="9"/>
            <color indexed="81"/>
            <rFont val="MS P ゴシック"/>
            <family val="3"/>
            <charset val="128"/>
          </rPr>
          <t>円単位で入力</t>
        </r>
      </text>
    </comment>
    <comment ref="H176" authorId="0" shapeId="0">
      <text>
        <r>
          <rPr>
            <sz val="9"/>
            <color indexed="81"/>
            <rFont val="MS P ゴシック"/>
            <family val="3"/>
            <charset val="128"/>
          </rPr>
          <t>円単位で入力</t>
        </r>
      </text>
    </comment>
    <comment ref="O176" authorId="0" shapeId="0">
      <text>
        <r>
          <rPr>
            <sz val="9"/>
            <color indexed="81"/>
            <rFont val="MS P ゴシック"/>
            <family val="3"/>
            <charset val="128"/>
          </rPr>
          <t>該当する場合入力（円単位）</t>
        </r>
      </text>
    </comment>
    <comment ref="Q176" authorId="0" shapeId="0">
      <text>
        <r>
          <rPr>
            <sz val="9"/>
            <color indexed="81"/>
            <rFont val="MS P ゴシック"/>
            <family val="3"/>
            <charset val="128"/>
          </rPr>
          <t>油種区分を選択</t>
        </r>
      </text>
    </comment>
    <comment ref="R176" authorId="0" shapeId="0">
      <text>
        <r>
          <rPr>
            <sz val="9"/>
            <color indexed="81"/>
            <rFont val="MS P ゴシック"/>
            <family val="3"/>
            <charset val="128"/>
          </rPr>
          <t>円単位で入力</t>
        </r>
      </text>
    </comment>
    <comment ref="B177" authorId="0" shapeId="0">
      <text>
        <r>
          <rPr>
            <sz val="9"/>
            <color indexed="81"/>
            <rFont val="MS P ゴシック"/>
            <family val="3"/>
            <charset val="128"/>
          </rPr>
          <t>施設名を入力</t>
        </r>
      </text>
    </comment>
    <comment ref="C177" authorId="0" shapeId="0">
      <text>
        <r>
          <rPr>
            <sz val="9"/>
            <color indexed="81"/>
            <rFont val="MS P ゴシック"/>
            <family val="3"/>
            <charset val="128"/>
          </rPr>
          <t>費用区分を選択</t>
        </r>
      </text>
    </comment>
    <comment ref="D177" authorId="0" shapeId="0">
      <text>
        <r>
          <rPr>
            <sz val="9"/>
            <color indexed="81"/>
            <rFont val="MS P ゴシック"/>
            <family val="3"/>
            <charset val="128"/>
          </rPr>
          <t>契約区分を選択</t>
        </r>
      </text>
    </comment>
    <comment ref="E177" authorId="0" shapeId="0">
      <text>
        <r>
          <rPr>
            <sz val="9"/>
            <color indexed="81"/>
            <rFont val="MS P ゴシック"/>
            <family val="3"/>
            <charset val="128"/>
          </rPr>
          <t>円単位で入力</t>
        </r>
      </text>
    </comment>
    <comment ref="F177" authorId="0" shapeId="0">
      <text>
        <r>
          <rPr>
            <sz val="9"/>
            <color indexed="81"/>
            <rFont val="MS P ゴシック"/>
            <family val="3"/>
            <charset val="128"/>
          </rPr>
          <t>円単位で入力</t>
        </r>
      </text>
    </comment>
    <comment ref="G177" authorId="0" shapeId="0">
      <text>
        <r>
          <rPr>
            <sz val="9"/>
            <color indexed="81"/>
            <rFont val="MS P ゴシック"/>
            <family val="3"/>
            <charset val="128"/>
          </rPr>
          <t>円単位で入力</t>
        </r>
      </text>
    </comment>
    <comment ref="H177" authorId="0" shapeId="0">
      <text>
        <r>
          <rPr>
            <sz val="9"/>
            <color indexed="81"/>
            <rFont val="MS P ゴシック"/>
            <family val="3"/>
            <charset val="128"/>
          </rPr>
          <t>円単位で入力</t>
        </r>
      </text>
    </comment>
    <comment ref="O177" authorId="0" shapeId="0">
      <text>
        <r>
          <rPr>
            <sz val="9"/>
            <color indexed="81"/>
            <rFont val="MS P ゴシック"/>
            <family val="3"/>
            <charset val="128"/>
          </rPr>
          <t>該当する場合入力（円単位）</t>
        </r>
      </text>
    </comment>
    <comment ref="Q177" authorId="0" shapeId="0">
      <text>
        <r>
          <rPr>
            <sz val="9"/>
            <color indexed="81"/>
            <rFont val="MS P ゴシック"/>
            <family val="3"/>
            <charset val="128"/>
          </rPr>
          <t>油種区分を選択</t>
        </r>
      </text>
    </comment>
    <comment ref="R177" authorId="0" shapeId="0">
      <text>
        <r>
          <rPr>
            <sz val="9"/>
            <color indexed="81"/>
            <rFont val="MS P ゴシック"/>
            <family val="3"/>
            <charset val="128"/>
          </rPr>
          <t>円単位で入力</t>
        </r>
      </text>
    </comment>
    <comment ref="B178" authorId="0" shapeId="0">
      <text>
        <r>
          <rPr>
            <sz val="9"/>
            <color indexed="81"/>
            <rFont val="MS P ゴシック"/>
            <family val="3"/>
            <charset val="128"/>
          </rPr>
          <t>施設名を入力</t>
        </r>
      </text>
    </comment>
    <comment ref="C178" authorId="0" shapeId="0">
      <text>
        <r>
          <rPr>
            <sz val="9"/>
            <color indexed="81"/>
            <rFont val="MS P ゴシック"/>
            <family val="3"/>
            <charset val="128"/>
          </rPr>
          <t>費用区分を選択</t>
        </r>
      </text>
    </comment>
    <comment ref="D178" authorId="0" shapeId="0">
      <text>
        <r>
          <rPr>
            <sz val="9"/>
            <color indexed="81"/>
            <rFont val="MS P ゴシック"/>
            <family val="3"/>
            <charset val="128"/>
          </rPr>
          <t>契約区分を選択</t>
        </r>
      </text>
    </comment>
    <comment ref="E178" authorId="0" shapeId="0">
      <text>
        <r>
          <rPr>
            <sz val="9"/>
            <color indexed="81"/>
            <rFont val="MS P ゴシック"/>
            <family val="3"/>
            <charset val="128"/>
          </rPr>
          <t>円単位で入力</t>
        </r>
      </text>
    </comment>
    <comment ref="F178" authorId="0" shapeId="0">
      <text>
        <r>
          <rPr>
            <sz val="9"/>
            <color indexed="81"/>
            <rFont val="MS P ゴシック"/>
            <family val="3"/>
            <charset val="128"/>
          </rPr>
          <t>円単位で入力</t>
        </r>
      </text>
    </comment>
    <comment ref="G178" authorId="0" shapeId="0">
      <text>
        <r>
          <rPr>
            <sz val="9"/>
            <color indexed="81"/>
            <rFont val="MS P ゴシック"/>
            <family val="3"/>
            <charset val="128"/>
          </rPr>
          <t>円単位で入力</t>
        </r>
      </text>
    </comment>
    <comment ref="H178" authorId="0" shapeId="0">
      <text>
        <r>
          <rPr>
            <sz val="9"/>
            <color indexed="81"/>
            <rFont val="MS P ゴシック"/>
            <family val="3"/>
            <charset val="128"/>
          </rPr>
          <t>円単位で入力</t>
        </r>
      </text>
    </comment>
    <comment ref="O178" authorId="0" shapeId="0">
      <text>
        <r>
          <rPr>
            <sz val="9"/>
            <color indexed="81"/>
            <rFont val="MS P ゴシック"/>
            <family val="3"/>
            <charset val="128"/>
          </rPr>
          <t>該当する場合入力（円単位）</t>
        </r>
      </text>
    </comment>
    <comment ref="Q178" authorId="0" shapeId="0">
      <text>
        <r>
          <rPr>
            <sz val="9"/>
            <color indexed="81"/>
            <rFont val="MS P ゴシック"/>
            <family val="3"/>
            <charset val="128"/>
          </rPr>
          <t>油種区分を選択</t>
        </r>
      </text>
    </comment>
    <comment ref="R178" authorId="0" shapeId="0">
      <text>
        <r>
          <rPr>
            <sz val="9"/>
            <color indexed="81"/>
            <rFont val="MS P ゴシック"/>
            <family val="3"/>
            <charset val="128"/>
          </rPr>
          <t>円単位で入力</t>
        </r>
      </text>
    </comment>
    <comment ref="B179" authorId="0" shapeId="0">
      <text>
        <r>
          <rPr>
            <sz val="9"/>
            <color indexed="81"/>
            <rFont val="MS P ゴシック"/>
            <family val="3"/>
            <charset val="128"/>
          </rPr>
          <t>施設名を入力</t>
        </r>
      </text>
    </comment>
    <comment ref="C179" authorId="0" shapeId="0">
      <text>
        <r>
          <rPr>
            <sz val="9"/>
            <color indexed="81"/>
            <rFont val="MS P ゴシック"/>
            <family val="3"/>
            <charset val="128"/>
          </rPr>
          <t>費用区分を選択</t>
        </r>
      </text>
    </comment>
    <comment ref="D179" authorId="0" shapeId="0">
      <text>
        <r>
          <rPr>
            <sz val="9"/>
            <color indexed="81"/>
            <rFont val="MS P ゴシック"/>
            <family val="3"/>
            <charset val="128"/>
          </rPr>
          <t>契約区分を選択</t>
        </r>
      </text>
    </comment>
    <comment ref="E179" authorId="0" shapeId="0">
      <text>
        <r>
          <rPr>
            <sz val="9"/>
            <color indexed="81"/>
            <rFont val="MS P ゴシック"/>
            <family val="3"/>
            <charset val="128"/>
          </rPr>
          <t>円単位で入力</t>
        </r>
      </text>
    </comment>
    <comment ref="F179" authorId="0" shapeId="0">
      <text>
        <r>
          <rPr>
            <sz val="9"/>
            <color indexed="81"/>
            <rFont val="MS P ゴシック"/>
            <family val="3"/>
            <charset val="128"/>
          </rPr>
          <t>円単位で入力</t>
        </r>
      </text>
    </comment>
    <comment ref="G179" authorId="0" shapeId="0">
      <text>
        <r>
          <rPr>
            <sz val="9"/>
            <color indexed="81"/>
            <rFont val="MS P ゴシック"/>
            <family val="3"/>
            <charset val="128"/>
          </rPr>
          <t>円単位で入力</t>
        </r>
      </text>
    </comment>
    <comment ref="H179" authorId="0" shapeId="0">
      <text>
        <r>
          <rPr>
            <sz val="9"/>
            <color indexed="81"/>
            <rFont val="MS P ゴシック"/>
            <family val="3"/>
            <charset val="128"/>
          </rPr>
          <t>円単位で入力</t>
        </r>
      </text>
    </comment>
    <comment ref="O179" authorId="0" shapeId="0">
      <text>
        <r>
          <rPr>
            <sz val="9"/>
            <color indexed="81"/>
            <rFont val="MS P ゴシック"/>
            <family val="3"/>
            <charset val="128"/>
          </rPr>
          <t>該当する場合入力（円単位）</t>
        </r>
      </text>
    </comment>
    <comment ref="Q179" authorId="0" shapeId="0">
      <text>
        <r>
          <rPr>
            <sz val="9"/>
            <color indexed="81"/>
            <rFont val="MS P ゴシック"/>
            <family val="3"/>
            <charset val="128"/>
          </rPr>
          <t>油種区分を選択</t>
        </r>
      </text>
    </comment>
    <comment ref="R179" authorId="0" shapeId="0">
      <text>
        <r>
          <rPr>
            <sz val="9"/>
            <color indexed="81"/>
            <rFont val="MS P ゴシック"/>
            <family val="3"/>
            <charset val="128"/>
          </rPr>
          <t>円単位で入力</t>
        </r>
      </text>
    </comment>
    <comment ref="B180" authorId="0" shapeId="0">
      <text>
        <r>
          <rPr>
            <sz val="9"/>
            <color indexed="81"/>
            <rFont val="MS P ゴシック"/>
            <family val="3"/>
            <charset val="128"/>
          </rPr>
          <t>施設名を入力</t>
        </r>
      </text>
    </comment>
    <comment ref="C180" authorId="0" shapeId="0">
      <text>
        <r>
          <rPr>
            <sz val="9"/>
            <color indexed="81"/>
            <rFont val="MS P ゴシック"/>
            <family val="3"/>
            <charset val="128"/>
          </rPr>
          <t>費用区分を選択</t>
        </r>
      </text>
    </comment>
    <comment ref="D180" authorId="0" shapeId="0">
      <text>
        <r>
          <rPr>
            <sz val="9"/>
            <color indexed="81"/>
            <rFont val="MS P ゴシック"/>
            <family val="3"/>
            <charset val="128"/>
          </rPr>
          <t>契約区分を選択</t>
        </r>
      </text>
    </comment>
    <comment ref="E180" authorId="0" shapeId="0">
      <text>
        <r>
          <rPr>
            <sz val="9"/>
            <color indexed="81"/>
            <rFont val="MS P ゴシック"/>
            <family val="3"/>
            <charset val="128"/>
          </rPr>
          <t>円単位で入力</t>
        </r>
      </text>
    </comment>
    <comment ref="F180" authorId="0" shapeId="0">
      <text>
        <r>
          <rPr>
            <sz val="9"/>
            <color indexed="81"/>
            <rFont val="MS P ゴシック"/>
            <family val="3"/>
            <charset val="128"/>
          </rPr>
          <t>円単位で入力</t>
        </r>
      </text>
    </comment>
    <comment ref="G180" authorId="0" shapeId="0">
      <text>
        <r>
          <rPr>
            <sz val="9"/>
            <color indexed="81"/>
            <rFont val="MS P ゴシック"/>
            <family val="3"/>
            <charset val="128"/>
          </rPr>
          <t>円単位で入力</t>
        </r>
      </text>
    </comment>
    <comment ref="H180" authorId="0" shapeId="0">
      <text>
        <r>
          <rPr>
            <sz val="9"/>
            <color indexed="81"/>
            <rFont val="MS P ゴシック"/>
            <family val="3"/>
            <charset val="128"/>
          </rPr>
          <t>円単位で入力</t>
        </r>
      </text>
    </comment>
    <comment ref="O180" authorId="0" shapeId="0">
      <text>
        <r>
          <rPr>
            <sz val="9"/>
            <color indexed="81"/>
            <rFont val="MS P ゴシック"/>
            <family val="3"/>
            <charset val="128"/>
          </rPr>
          <t>該当する場合入力（円単位）</t>
        </r>
      </text>
    </comment>
    <comment ref="Q180" authorId="0" shapeId="0">
      <text>
        <r>
          <rPr>
            <sz val="9"/>
            <color indexed="81"/>
            <rFont val="MS P ゴシック"/>
            <family val="3"/>
            <charset val="128"/>
          </rPr>
          <t>油種区分を選択</t>
        </r>
      </text>
    </comment>
    <comment ref="R180" authorId="0" shapeId="0">
      <text>
        <r>
          <rPr>
            <sz val="9"/>
            <color indexed="81"/>
            <rFont val="MS P ゴシック"/>
            <family val="3"/>
            <charset val="128"/>
          </rPr>
          <t>円単位で入力</t>
        </r>
      </text>
    </comment>
    <comment ref="B181" authorId="0" shapeId="0">
      <text>
        <r>
          <rPr>
            <sz val="9"/>
            <color indexed="81"/>
            <rFont val="MS P ゴシック"/>
            <family val="3"/>
            <charset val="128"/>
          </rPr>
          <t>施設名を入力</t>
        </r>
      </text>
    </comment>
    <comment ref="C181" authorId="0" shapeId="0">
      <text>
        <r>
          <rPr>
            <sz val="9"/>
            <color indexed="81"/>
            <rFont val="MS P ゴシック"/>
            <family val="3"/>
            <charset val="128"/>
          </rPr>
          <t>費用区分を選択</t>
        </r>
      </text>
    </comment>
    <comment ref="D181" authorId="0" shapeId="0">
      <text>
        <r>
          <rPr>
            <sz val="9"/>
            <color indexed="81"/>
            <rFont val="MS P ゴシック"/>
            <family val="3"/>
            <charset val="128"/>
          </rPr>
          <t>契約区分を選択</t>
        </r>
      </text>
    </comment>
    <comment ref="E181" authorId="0" shapeId="0">
      <text>
        <r>
          <rPr>
            <sz val="9"/>
            <color indexed="81"/>
            <rFont val="MS P ゴシック"/>
            <family val="3"/>
            <charset val="128"/>
          </rPr>
          <t>円単位で入力</t>
        </r>
      </text>
    </comment>
    <comment ref="F181" authorId="0" shapeId="0">
      <text>
        <r>
          <rPr>
            <sz val="9"/>
            <color indexed="81"/>
            <rFont val="MS P ゴシック"/>
            <family val="3"/>
            <charset val="128"/>
          </rPr>
          <t>円単位で入力</t>
        </r>
      </text>
    </comment>
    <comment ref="G181" authorId="0" shapeId="0">
      <text>
        <r>
          <rPr>
            <sz val="9"/>
            <color indexed="81"/>
            <rFont val="MS P ゴシック"/>
            <family val="3"/>
            <charset val="128"/>
          </rPr>
          <t>円単位で入力</t>
        </r>
      </text>
    </comment>
    <comment ref="H181" authorId="0" shapeId="0">
      <text>
        <r>
          <rPr>
            <sz val="9"/>
            <color indexed="81"/>
            <rFont val="MS P ゴシック"/>
            <family val="3"/>
            <charset val="128"/>
          </rPr>
          <t>円単位で入力</t>
        </r>
      </text>
    </comment>
    <comment ref="O181" authorId="0" shapeId="0">
      <text>
        <r>
          <rPr>
            <sz val="9"/>
            <color indexed="81"/>
            <rFont val="MS P ゴシック"/>
            <family val="3"/>
            <charset val="128"/>
          </rPr>
          <t>該当する場合入力（円単位）</t>
        </r>
      </text>
    </comment>
    <comment ref="Q181" authorId="0" shapeId="0">
      <text>
        <r>
          <rPr>
            <sz val="9"/>
            <color indexed="81"/>
            <rFont val="MS P ゴシック"/>
            <family val="3"/>
            <charset val="128"/>
          </rPr>
          <t>油種区分を選択</t>
        </r>
      </text>
    </comment>
    <comment ref="R181" authorId="0" shapeId="0">
      <text>
        <r>
          <rPr>
            <sz val="9"/>
            <color indexed="81"/>
            <rFont val="MS P ゴシック"/>
            <family val="3"/>
            <charset val="128"/>
          </rPr>
          <t>円単位で入力</t>
        </r>
      </text>
    </comment>
    <comment ref="B182" authorId="0" shapeId="0">
      <text>
        <r>
          <rPr>
            <sz val="9"/>
            <color indexed="81"/>
            <rFont val="MS P ゴシック"/>
            <family val="3"/>
            <charset val="128"/>
          </rPr>
          <t>施設名を入力</t>
        </r>
      </text>
    </comment>
    <comment ref="C182" authorId="0" shapeId="0">
      <text>
        <r>
          <rPr>
            <sz val="9"/>
            <color indexed="81"/>
            <rFont val="MS P ゴシック"/>
            <family val="3"/>
            <charset val="128"/>
          </rPr>
          <t>費用区分を選択</t>
        </r>
      </text>
    </comment>
    <comment ref="D182" authorId="0" shapeId="0">
      <text>
        <r>
          <rPr>
            <sz val="9"/>
            <color indexed="81"/>
            <rFont val="MS P ゴシック"/>
            <family val="3"/>
            <charset val="128"/>
          </rPr>
          <t>契約区分を選択</t>
        </r>
      </text>
    </comment>
    <comment ref="E182" authorId="0" shapeId="0">
      <text>
        <r>
          <rPr>
            <sz val="9"/>
            <color indexed="81"/>
            <rFont val="MS P ゴシック"/>
            <family val="3"/>
            <charset val="128"/>
          </rPr>
          <t>円単位で入力</t>
        </r>
      </text>
    </comment>
    <comment ref="F182" authorId="0" shapeId="0">
      <text>
        <r>
          <rPr>
            <sz val="9"/>
            <color indexed="81"/>
            <rFont val="MS P ゴシック"/>
            <family val="3"/>
            <charset val="128"/>
          </rPr>
          <t>円単位で入力</t>
        </r>
      </text>
    </comment>
    <comment ref="G182" authorId="0" shapeId="0">
      <text>
        <r>
          <rPr>
            <sz val="9"/>
            <color indexed="81"/>
            <rFont val="MS P ゴシック"/>
            <family val="3"/>
            <charset val="128"/>
          </rPr>
          <t>円単位で入力</t>
        </r>
      </text>
    </comment>
    <comment ref="H182" authorId="0" shapeId="0">
      <text>
        <r>
          <rPr>
            <sz val="9"/>
            <color indexed="81"/>
            <rFont val="MS P ゴシック"/>
            <family val="3"/>
            <charset val="128"/>
          </rPr>
          <t>円単位で入力</t>
        </r>
      </text>
    </comment>
    <comment ref="O182" authorId="0" shapeId="0">
      <text>
        <r>
          <rPr>
            <sz val="9"/>
            <color indexed="81"/>
            <rFont val="MS P ゴシック"/>
            <family val="3"/>
            <charset val="128"/>
          </rPr>
          <t>該当する場合入力（円単位）</t>
        </r>
      </text>
    </comment>
    <comment ref="Q182" authorId="0" shapeId="0">
      <text>
        <r>
          <rPr>
            <sz val="9"/>
            <color indexed="81"/>
            <rFont val="MS P ゴシック"/>
            <family val="3"/>
            <charset val="128"/>
          </rPr>
          <t>油種区分を選択</t>
        </r>
      </text>
    </comment>
    <comment ref="R182" authorId="0" shapeId="0">
      <text>
        <r>
          <rPr>
            <sz val="9"/>
            <color indexed="81"/>
            <rFont val="MS P ゴシック"/>
            <family val="3"/>
            <charset val="128"/>
          </rPr>
          <t>円単位で入力</t>
        </r>
      </text>
    </comment>
    <comment ref="B183" authorId="0" shapeId="0">
      <text>
        <r>
          <rPr>
            <sz val="9"/>
            <color indexed="81"/>
            <rFont val="MS P ゴシック"/>
            <family val="3"/>
            <charset val="128"/>
          </rPr>
          <t>施設名を入力</t>
        </r>
      </text>
    </comment>
    <comment ref="C183" authorId="0" shapeId="0">
      <text>
        <r>
          <rPr>
            <sz val="9"/>
            <color indexed="81"/>
            <rFont val="MS P ゴシック"/>
            <family val="3"/>
            <charset val="128"/>
          </rPr>
          <t>費用区分を選択</t>
        </r>
      </text>
    </comment>
    <comment ref="D183" authorId="0" shapeId="0">
      <text>
        <r>
          <rPr>
            <sz val="9"/>
            <color indexed="81"/>
            <rFont val="MS P ゴシック"/>
            <family val="3"/>
            <charset val="128"/>
          </rPr>
          <t>契約区分を選択</t>
        </r>
      </text>
    </comment>
    <comment ref="E183" authorId="0" shapeId="0">
      <text>
        <r>
          <rPr>
            <sz val="9"/>
            <color indexed="81"/>
            <rFont val="MS P ゴシック"/>
            <family val="3"/>
            <charset val="128"/>
          </rPr>
          <t>円単位で入力</t>
        </r>
      </text>
    </comment>
    <comment ref="F183" authorId="0" shapeId="0">
      <text>
        <r>
          <rPr>
            <sz val="9"/>
            <color indexed="81"/>
            <rFont val="MS P ゴシック"/>
            <family val="3"/>
            <charset val="128"/>
          </rPr>
          <t>円単位で入力</t>
        </r>
      </text>
    </comment>
    <comment ref="G183" authorId="0" shapeId="0">
      <text>
        <r>
          <rPr>
            <sz val="9"/>
            <color indexed="81"/>
            <rFont val="MS P ゴシック"/>
            <family val="3"/>
            <charset val="128"/>
          </rPr>
          <t>円単位で入力</t>
        </r>
      </text>
    </comment>
    <comment ref="H183" authorId="0" shapeId="0">
      <text>
        <r>
          <rPr>
            <sz val="9"/>
            <color indexed="81"/>
            <rFont val="MS P ゴシック"/>
            <family val="3"/>
            <charset val="128"/>
          </rPr>
          <t>円単位で入力</t>
        </r>
      </text>
    </comment>
    <comment ref="O183" authorId="0" shapeId="0">
      <text>
        <r>
          <rPr>
            <sz val="9"/>
            <color indexed="81"/>
            <rFont val="MS P ゴシック"/>
            <family val="3"/>
            <charset val="128"/>
          </rPr>
          <t>該当する場合入力（円単位）</t>
        </r>
      </text>
    </comment>
    <comment ref="Q183" authorId="0" shapeId="0">
      <text>
        <r>
          <rPr>
            <sz val="9"/>
            <color indexed="81"/>
            <rFont val="MS P ゴシック"/>
            <family val="3"/>
            <charset val="128"/>
          </rPr>
          <t>油種区分を選択</t>
        </r>
      </text>
    </comment>
    <comment ref="R183" authorId="0" shapeId="0">
      <text>
        <r>
          <rPr>
            <sz val="9"/>
            <color indexed="81"/>
            <rFont val="MS P ゴシック"/>
            <family val="3"/>
            <charset val="128"/>
          </rPr>
          <t>円単位で入力</t>
        </r>
      </text>
    </comment>
    <comment ref="B184" authorId="0" shapeId="0">
      <text>
        <r>
          <rPr>
            <sz val="9"/>
            <color indexed="81"/>
            <rFont val="MS P ゴシック"/>
            <family val="3"/>
            <charset val="128"/>
          </rPr>
          <t>施設名を入力</t>
        </r>
      </text>
    </comment>
    <comment ref="C184" authorId="0" shapeId="0">
      <text>
        <r>
          <rPr>
            <sz val="9"/>
            <color indexed="81"/>
            <rFont val="MS P ゴシック"/>
            <family val="3"/>
            <charset val="128"/>
          </rPr>
          <t>費用区分を選択</t>
        </r>
      </text>
    </comment>
    <comment ref="D184" authorId="0" shapeId="0">
      <text>
        <r>
          <rPr>
            <sz val="9"/>
            <color indexed="81"/>
            <rFont val="MS P ゴシック"/>
            <family val="3"/>
            <charset val="128"/>
          </rPr>
          <t>契約区分を選択</t>
        </r>
      </text>
    </comment>
    <comment ref="E184" authorId="0" shapeId="0">
      <text>
        <r>
          <rPr>
            <sz val="9"/>
            <color indexed="81"/>
            <rFont val="MS P ゴシック"/>
            <family val="3"/>
            <charset val="128"/>
          </rPr>
          <t>円単位で入力</t>
        </r>
      </text>
    </comment>
    <comment ref="F184" authorId="0" shapeId="0">
      <text>
        <r>
          <rPr>
            <sz val="9"/>
            <color indexed="81"/>
            <rFont val="MS P ゴシック"/>
            <family val="3"/>
            <charset val="128"/>
          </rPr>
          <t>円単位で入力</t>
        </r>
      </text>
    </comment>
    <comment ref="G184" authorId="0" shapeId="0">
      <text>
        <r>
          <rPr>
            <sz val="9"/>
            <color indexed="81"/>
            <rFont val="MS P ゴシック"/>
            <family val="3"/>
            <charset val="128"/>
          </rPr>
          <t>円単位で入力</t>
        </r>
      </text>
    </comment>
    <comment ref="H184" authorId="0" shapeId="0">
      <text>
        <r>
          <rPr>
            <sz val="9"/>
            <color indexed="81"/>
            <rFont val="MS P ゴシック"/>
            <family val="3"/>
            <charset val="128"/>
          </rPr>
          <t>円単位で入力</t>
        </r>
      </text>
    </comment>
    <comment ref="O184" authorId="0" shapeId="0">
      <text>
        <r>
          <rPr>
            <sz val="9"/>
            <color indexed="81"/>
            <rFont val="MS P ゴシック"/>
            <family val="3"/>
            <charset val="128"/>
          </rPr>
          <t>該当する場合入力（円単位）</t>
        </r>
      </text>
    </comment>
    <comment ref="Q184" authorId="0" shapeId="0">
      <text>
        <r>
          <rPr>
            <sz val="9"/>
            <color indexed="81"/>
            <rFont val="MS P ゴシック"/>
            <family val="3"/>
            <charset val="128"/>
          </rPr>
          <t>油種区分を選択</t>
        </r>
      </text>
    </comment>
    <comment ref="R184" authorId="0" shapeId="0">
      <text>
        <r>
          <rPr>
            <sz val="9"/>
            <color indexed="81"/>
            <rFont val="MS P ゴシック"/>
            <family val="3"/>
            <charset val="128"/>
          </rPr>
          <t>円単位で入力</t>
        </r>
      </text>
    </comment>
    <comment ref="B185" authorId="0" shapeId="0">
      <text>
        <r>
          <rPr>
            <sz val="9"/>
            <color indexed="81"/>
            <rFont val="MS P ゴシック"/>
            <family val="3"/>
            <charset val="128"/>
          </rPr>
          <t>施設名を入力</t>
        </r>
      </text>
    </comment>
    <comment ref="C185" authorId="0" shapeId="0">
      <text>
        <r>
          <rPr>
            <sz val="9"/>
            <color indexed="81"/>
            <rFont val="MS P ゴシック"/>
            <family val="3"/>
            <charset val="128"/>
          </rPr>
          <t>費用区分を選択</t>
        </r>
      </text>
    </comment>
    <comment ref="D185" authorId="0" shapeId="0">
      <text>
        <r>
          <rPr>
            <sz val="9"/>
            <color indexed="81"/>
            <rFont val="MS P ゴシック"/>
            <family val="3"/>
            <charset val="128"/>
          </rPr>
          <t>契約区分を選択</t>
        </r>
      </text>
    </comment>
    <comment ref="E185" authorId="0" shapeId="0">
      <text>
        <r>
          <rPr>
            <sz val="9"/>
            <color indexed="81"/>
            <rFont val="MS P ゴシック"/>
            <family val="3"/>
            <charset val="128"/>
          </rPr>
          <t>円単位で入力</t>
        </r>
      </text>
    </comment>
    <comment ref="F185" authorId="0" shapeId="0">
      <text>
        <r>
          <rPr>
            <sz val="9"/>
            <color indexed="81"/>
            <rFont val="MS P ゴシック"/>
            <family val="3"/>
            <charset val="128"/>
          </rPr>
          <t>円単位で入力</t>
        </r>
      </text>
    </comment>
    <comment ref="G185" authorId="0" shapeId="0">
      <text>
        <r>
          <rPr>
            <sz val="9"/>
            <color indexed="81"/>
            <rFont val="MS P ゴシック"/>
            <family val="3"/>
            <charset val="128"/>
          </rPr>
          <t>円単位で入力</t>
        </r>
      </text>
    </comment>
    <comment ref="H185" authorId="0" shapeId="0">
      <text>
        <r>
          <rPr>
            <sz val="9"/>
            <color indexed="81"/>
            <rFont val="MS P ゴシック"/>
            <family val="3"/>
            <charset val="128"/>
          </rPr>
          <t>円単位で入力</t>
        </r>
      </text>
    </comment>
    <comment ref="O185" authorId="0" shapeId="0">
      <text>
        <r>
          <rPr>
            <sz val="9"/>
            <color indexed="81"/>
            <rFont val="MS P ゴシック"/>
            <family val="3"/>
            <charset val="128"/>
          </rPr>
          <t>該当する場合入力（円単位）</t>
        </r>
      </text>
    </comment>
    <comment ref="Q185" authorId="0" shapeId="0">
      <text>
        <r>
          <rPr>
            <sz val="9"/>
            <color indexed="81"/>
            <rFont val="MS P ゴシック"/>
            <family val="3"/>
            <charset val="128"/>
          </rPr>
          <t>油種区分を選択</t>
        </r>
      </text>
    </comment>
    <comment ref="R185" authorId="0" shapeId="0">
      <text>
        <r>
          <rPr>
            <sz val="9"/>
            <color indexed="81"/>
            <rFont val="MS P ゴシック"/>
            <family val="3"/>
            <charset val="128"/>
          </rPr>
          <t>円単位で入力</t>
        </r>
      </text>
    </comment>
    <comment ref="B186" authorId="0" shapeId="0">
      <text>
        <r>
          <rPr>
            <sz val="9"/>
            <color indexed="81"/>
            <rFont val="MS P ゴシック"/>
            <family val="3"/>
            <charset val="128"/>
          </rPr>
          <t>施設名を入力</t>
        </r>
      </text>
    </comment>
    <comment ref="C186" authorId="0" shapeId="0">
      <text>
        <r>
          <rPr>
            <sz val="9"/>
            <color indexed="81"/>
            <rFont val="MS P ゴシック"/>
            <family val="3"/>
            <charset val="128"/>
          </rPr>
          <t>費用区分を選択</t>
        </r>
      </text>
    </comment>
    <comment ref="D186" authorId="0" shapeId="0">
      <text>
        <r>
          <rPr>
            <sz val="9"/>
            <color indexed="81"/>
            <rFont val="MS P ゴシック"/>
            <family val="3"/>
            <charset val="128"/>
          </rPr>
          <t>契約区分を選択</t>
        </r>
      </text>
    </comment>
    <comment ref="E186" authorId="0" shapeId="0">
      <text>
        <r>
          <rPr>
            <sz val="9"/>
            <color indexed="81"/>
            <rFont val="MS P ゴシック"/>
            <family val="3"/>
            <charset val="128"/>
          </rPr>
          <t>円単位で入力</t>
        </r>
      </text>
    </comment>
    <comment ref="F186" authorId="0" shapeId="0">
      <text>
        <r>
          <rPr>
            <sz val="9"/>
            <color indexed="81"/>
            <rFont val="MS P ゴシック"/>
            <family val="3"/>
            <charset val="128"/>
          </rPr>
          <t>円単位で入力</t>
        </r>
      </text>
    </comment>
    <comment ref="G186" authorId="0" shapeId="0">
      <text>
        <r>
          <rPr>
            <sz val="9"/>
            <color indexed="81"/>
            <rFont val="MS P ゴシック"/>
            <family val="3"/>
            <charset val="128"/>
          </rPr>
          <t>円単位で入力</t>
        </r>
      </text>
    </comment>
    <comment ref="H186" authorId="0" shapeId="0">
      <text>
        <r>
          <rPr>
            <sz val="9"/>
            <color indexed="81"/>
            <rFont val="MS P ゴシック"/>
            <family val="3"/>
            <charset val="128"/>
          </rPr>
          <t>円単位で入力</t>
        </r>
      </text>
    </comment>
    <comment ref="O186" authorId="0" shapeId="0">
      <text>
        <r>
          <rPr>
            <sz val="9"/>
            <color indexed="81"/>
            <rFont val="MS P ゴシック"/>
            <family val="3"/>
            <charset val="128"/>
          </rPr>
          <t>該当する場合入力（円単位）</t>
        </r>
      </text>
    </comment>
    <comment ref="Q186" authorId="0" shapeId="0">
      <text>
        <r>
          <rPr>
            <sz val="9"/>
            <color indexed="81"/>
            <rFont val="MS P ゴシック"/>
            <family val="3"/>
            <charset val="128"/>
          </rPr>
          <t>油種区分を選択</t>
        </r>
      </text>
    </comment>
    <comment ref="R186" authorId="0" shapeId="0">
      <text>
        <r>
          <rPr>
            <sz val="9"/>
            <color indexed="81"/>
            <rFont val="MS P ゴシック"/>
            <family val="3"/>
            <charset val="128"/>
          </rPr>
          <t>円単位で入力</t>
        </r>
      </text>
    </comment>
    <comment ref="B187" authorId="0" shapeId="0">
      <text>
        <r>
          <rPr>
            <sz val="9"/>
            <color indexed="81"/>
            <rFont val="MS P ゴシック"/>
            <family val="3"/>
            <charset val="128"/>
          </rPr>
          <t>施設名を入力</t>
        </r>
      </text>
    </comment>
    <comment ref="C187" authorId="0" shapeId="0">
      <text>
        <r>
          <rPr>
            <sz val="9"/>
            <color indexed="81"/>
            <rFont val="MS P ゴシック"/>
            <family val="3"/>
            <charset val="128"/>
          </rPr>
          <t>費用区分を選択</t>
        </r>
      </text>
    </comment>
    <comment ref="D187" authorId="0" shapeId="0">
      <text>
        <r>
          <rPr>
            <sz val="9"/>
            <color indexed="81"/>
            <rFont val="MS P ゴシック"/>
            <family val="3"/>
            <charset val="128"/>
          </rPr>
          <t>契約区分を選択</t>
        </r>
      </text>
    </comment>
    <comment ref="E187" authorId="0" shapeId="0">
      <text>
        <r>
          <rPr>
            <sz val="9"/>
            <color indexed="81"/>
            <rFont val="MS P ゴシック"/>
            <family val="3"/>
            <charset val="128"/>
          </rPr>
          <t>円単位で入力</t>
        </r>
      </text>
    </comment>
    <comment ref="F187" authorId="0" shapeId="0">
      <text>
        <r>
          <rPr>
            <sz val="9"/>
            <color indexed="81"/>
            <rFont val="MS P ゴシック"/>
            <family val="3"/>
            <charset val="128"/>
          </rPr>
          <t>円単位で入力</t>
        </r>
      </text>
    </comment>
    <comment ref="G187" authorId="0" shapeId="0">
      <text>
        <r>
          <rPr>
            <sz val="9"/>
            <color indexed="81"/>
            <rFont val="MS P ゴシック"/>
            <family val="3"/>
            <charset val="128"/>
          </rPr>
          <t>円単位で入力</t>
        </r>
      </text>
    </comment>
    <comment ref="H187" authorId="0" shapeId="0">
      <text>
        <r>
          <rPr>
            <sz val="9"/>
            <color indexed="81"/>
            <rFont val="MS P ゴシック"/>
            <family val="3"/>
            <charset val="128"/>
          </rPr>
          <t>円単位で入力</t>
        </r>
      </text>
    </comment>
    <comment ref="O187" authorId="0" shapeId="0">
      <text>
        <r>
          <rPr>
            <sz val="9"/>
            <color indexed="81"/>
            <rFont val="MS P ゴシック"/>
            <family val="3"/>
            <charset val="128"/>
          </rPr>
          <t>該当する場合入力（円単位）</t>
        </r>
      </text>
    </comment>
    <comment ref="Q187" authorId="0" shapeId="0">
      <text>
        <r>
          <rPr>
            <sz val="9"/>
            <color indexed="81"/>
            <rFont val="MS P ゴシック"/>
            <family val="3"/>
            <charset val="128"/>
          </rPr>
          <t>油種区分を選択</t>
        </r>
      </text>
    </comment>
    <comment ref="R187" authorId="0" shapeId="0">
      <text>
        <r>
          <rPr>
            <sz val="9"/>
            <color indexed="81"/>
            <rFont val="MS P ゴシック"/>
            <family val="3"/>
            <charset val="128"/>
          </rPr>
          <t>円単位で入力</t>
        </r>
      </text>
    </comment>
    <comment ref="B188" authorId="0" shapeId="0">
      <text>
        <r>
          <rPr>
            <sz val="9"/>
            <color indexed="81"/>
            <rFont val="MS P ゴシック"/>
            <family val="3"/>
            <charset val="128"/>
          </rPr>
          <t>施設名を入力</t>
        </r>
      </text>
    </comment>
    <comment ref="C188" authorId="0" shapeId="0">
      <text>
        <r>
          <rPr>
            <sz val="9"/>
            <color indexed="81"/>
            <rFont val="MS P ゴシック"/>
            <family val="3"/>
            <charset val="128"/>
          </rPr>
          <t>費用区分を選択</t>
        </r>
      </text>
    </comment>
    <comment ref="D188" authorId="0" shapeId="0">
      <text>
        <r>
          <rPr>
            <sz val="9"/>
            <color indexed="81"/>
            <rFont val="MS P ゴシック"/>
            <family val="3"/>
            <charset val="128"/>
          </rPr>
          <t>契約区分を選択</t>
        </r>
      </text>
    </comment>
    <comment ref="E188" authorId="0" shapeId="0">
      <text>
        <r>
          <rPr>
            <sz val="9"/>
            <color indexed="81"/>
            <rFont val="MS P ゴシック"/>
            <family val="3"/>
            <charset val="128"/>
          </rPr>
          <t>円単位で入力</t>
        </r>
      </text>
    </comment>
    <comment ref="F188" authorId="0" shapeId="0">
      <text>
        <r>
          <rPr>
            <sz val="9"/>
            <color indexed="81"/>
            <rFont val="MS P ゴシック"/>
            <family val="3"/>
            <charset val="128"/>
          </rPr>
          <t>円単位で入力</t>
        </r>
      </text>
    </comment>
    <comment ref="G188" authorId="0" shapeId="0">
      <text>
        <r>
          <rPr>
            <sz val="9"/>
            <color indexed="81"/>
            <rFont val="MS P ゴシック"/>
            <family val="3"/>
            <charset val="128"/>
          </rPr>
          <t>円単位で入力</t>
        </r>
      </text>
    </comment>
    <comment ref="H188" authorId="0" shapeId="0">
      <text>
        <r>
          <rPr>
            <sz val="9"/>
            <color indexed="81"/>
            <rFont val="MS P ゴシック"/>
            <family val="3"/>
            <charset val="128"/>
          </rPr>
          <t>円単位で入力</t>
        </r>
      </text>
    </comment>
    <comment ref="O188" authorId="0" shapeId="0">
      <text>
        <r>
          <rPr>
            <sz val="9"/>
            <color indexed="81"/>
            <rFont val="MS P ゴシック"/>
            <family val="3"/>
            <charset val="128"/>
          </rPr>
          <t>該当する場合入力（円単位）</t>
        </r>
      </text>
    </comment>
    <comment ref="Q188" authorId="0" shapeId="0">
      <text>
        <r>
          <rPr>
            <sz val="9"/>
            <color indexed="81"/>
            <rFont val="MS P ゴシック"/>
            <family val="3"/>
            <charset val="128"/>
          </rPr>
          <t>油種区分を選択</t>
        </r>
      </text>
    </comment>
    <comment ref="R188" authorId="0" shapeId="0">
      <text>
        <r>
          <rPr>
            <sz val="9"/>
            <color indexed="81"/>
            <rFont val="MS P ゴシック"/>
            <family val="3"/>
            <charset val="128"/>
          </rPr>
          <t>円単位で入力</t>
        </r>
      </text>
    </comment>
    <comment ref="B189" authorId="0" shapeId="0">
      <text>
        <r>
          <rPr>
            <sz val="9"/>
            <color indexed="81"/>
            <rFont val="MS P ゴシック"/>
            <family val="3"/>
            <charset val="128"/>
          </rPr>
          <t>施設名を入力</t>
        </r>
      </text>
    </comment>
    <comment ref="C189" authorId="0" shapeId="0">
      <text>
        <r>
          <rPr>
            <sz val="9"/>
            <color indexed="81"/>
            <rFont val="MS P ゴシック"/>
            <family val="3"/>
            <charset val="128"/>
          </rPr>
          <t>費用区分を選択</t>
        </r>
      </text>
    </comment>
    <comment ref="D189" authorId="0" shapeId="0">
      <text>
        <r>
          <rPr>
            <sz val="9"/>
            <color indexed="81"/>
            <rFont val="MS P ゴシック"/>
            <family val="3"/>
            <charset val="128"/>
          </rPr>
          <t>契約区分を選択</t>
        </r>
      </text>
    </comment>
    <comment ref="E189" authorId="0" shapeId="0">
      <text>
        <r>
          <rPr>
            <sz val="9"/>
            <color indexed="81"/>
            <rFont val="MS P ゴシック"/>
            <family val="3"/>
            <charset val="128"/>
          </rPr>
          <t>円単位で入力</t>
        </r>
      </text>
    </comment>
    <comment ref="F189" authorId="0" shapeId="0">
      <text>
        <r>
          <rPr>
            <sz val="9"/>
            <color indexed="81"/>
            <rFont val="MS P ゴシック"/>
            <family val="3"/>
            <charset val="128"/>
          </rPr>
          <t>円単位で入力</t>
        </r>
      </text>
    </comment>
    <comment ref="G189" authorId="0" shapeId="0">
      <text>
        <r>
          <rPr>
            <sz val="9"/>
            <color indexed="81"/>
            <rFont val="MS P ゴシック"/>
            <family val="3"/>
            <charset val="128"/>
          </rPr>
          <t>円単位で入力</t>
        </r>
      </text>
    </comment>
    <comment ref="H189" authorId="0" shapeId="0">
      <text>
        <r>
          <rPr>
            <sz val="9"/>
            <color indexed="81"/>
            <rFont val="MS P ゴシック"/>
            <family val="3"/>
            <charset val="128"/>
          </rPr>
          <t>円単位で入力</t>
        </r>
      </text>
    </comment>
    <comment ref="O189" authorId="0" shapeId="0">
      <text>
        <r>
          <rPr>
            <sz val="9"/>
            <color indexed="81"/>
            <rFont val="MS P ゴシック"/>
            <family val="3"/>
            <charset val="128"/>
          </rPr>
          <t>該当する場合入力（円単位）</t>
        </r>
      </text>
    </comment>
    <comment ref="Q189" authorId="0" shapeId="0">
      <text>
        <r>
          <rPr>
            <sz val="9"/>
            <color indexed="81"/>
            <rFont val="MS P ゴシック"/>
            <family val="3"/>
            <charset val="128"/>
          </rPr>
          <t>油種区分を選択</t>
        </r>
      </text>
    </comment>
    <comment ref="R189" authorId="0" shapeId="0">
      <text>
        <r>
          <rPr>
            <sz val="9"/>
            <color indexed="81"/>
            <rFont val="MS P ゴシック"/>
            <family val="3"/>
            <charset val="128"/>
          </rPr>
          <t>円単位で入力</t>
        </r>
      </text>
    </comment>
    <comment ref="B190" authorId="0" shapeId="0">
      <text>
        <r>
          <rPr>
            <sz val="9"/>
            <color indexed="81"/>
            <rFont val="MS P ゴシック"/>
            <family val="3"/>
            <charset val="128"/>
          </rPr>
          <t>施設名を入力</t>
        </r>
      </text>
    </comment>
    <comment ref="C190" authorId="0" shapeId="0">
      <text>
        <r>
          <rPr>
            <sz val="9"/>
            <color indexed="81"/>
            <rFont val="MS P ゴシック"/>
            <family val="3"/>
            <charset val="128"/>
          </rPr>
          <t>費用区分を選択</t>
        </r>
      </text>
    </comment>
    <comment ref="D190" authorId="0" shapeId="0">
      <text>
        <r>
          <rPr>
            <sz val="9"/>
            <color indexed="81"/>
            <rFont val="MS P ゴシック"/>
            <family val="3"/>
            <charset val="128"/>
          </rPr>
          <t>契約区分を選択</t>
        </r>
      </text>
    </comment>
    <comment ref="E190" authorId="0" shapeId="0">
      <text>
        <r>
          <rPr>
            <sz val="9"/>
            <color indexed="81"/>
            <rFont val="MS P ゴシック"/>
            <family val="3"/>
            <charset val="128"/>
          </rPr>
          <t>円単位で入力</t>
        </r>
      </text>
    </comment>
    <comment ref="F190" authorId="0" shapeId="0">
      <text>
        <r>
          <rPr>
            <sz val="9"/>
            <color indexed="81"/>
            <rFont val="MS P ゴシック"/>
            <family val="3"/>
            <charset val="128"/>
          </rPr>
          <t>円単位で入力</t>
        </r>
      </text>
    </comment>
    <comment ref="G190" authorId="0" shapeId="0">
      <text>
        <r>
          <rPr>
            <sz val="9"/>
            <color indexed="81"/>
            <rFont val="MS P ゴシック"/>
            <family val="3"/>
            <charset val="128"/>
          </rPr>
          <t>円単位で入力</t>
        </r>
      </text>
    </comment>
    <comment ref="H190" authorId="0" shapeId="0">
      <text>
        <r>
          <rPr>
            <sz val="9"/>
            <color indexed="81"/>
            <rFont val="MS P ゴシック"/>
            <family val="3"/>
            <charset val="128"/>
          </rPr>
          <t>円単位で入力</t>
        </r>
      </text>
    </comment>
    <comment ref="O190" authorId="0" shapeId="0">
      <text>
        <r>
          <rPr>
            <sz val="9"/>
            <color indexed="81"/>
            <rFont val="MS P ゴシック"/>
            <family val="3"/>
            <charset val="128"/>
          </rPr>
          <t>該当する場合入力（円単位）</t>
        </r>
      </text>
    </comment>
    <comment ref="Q190" authorId="0" shapeId="0">
      <text>
        <r>
          <rPr>
            <sz val="9"/>
            <color indexed="81"/>
            <rFont val="MS P ゴシック"/>
            <family val="3"/>
            <charset val="128"/>
          </rPr>
          <t>油種区分を選択</t>
        </r>
      </text>
    </comment>
    <comment ref="R190" authorId="0" shapeId="0">
      <text>
        <r>
          <rPr>
            <sz val="9"/>
            <color indexed="81"/>
            <rFont val="MS P ゴシック"/>
            <family val="3"/>
            <charset val="128"/>
          </rPr>
          <t>円単位で入力</t>
        </r>
      </text>
    </comment>
    <comment ref="B191" authorId="0" shapeId="0">
      <text>
        <r>
          <rPr>
            <sz val="9"/>
            <color indexed="81"/>
            <rFont val="MS P ゴシック"/>
            <family val="3"/>
            <charset val="128"/>
          </rPr>
          <t>施設名を入力</t>
        </r>
      </text>
    </comment>
    <comment ref="C191" authorId="0" shapeId="0">
      <text>
        <r>
          <rPr>
            <sz val="9"/>
            <color indexed="81"/>
            <rFont val="MS P ゴシック"/>
            <family val="3"/>
            <charset val="128"/>
          </rPr>
          <t>費用区分を選択</t>
        </r>
      </text>
    </comment>
    <comment ref="D191" authorId="0" shapeId="0">
      <text>
        <r>
          <rPr>
            <sz val="9"/>
            <color indexed="81"/>
            <rFont val="MS P ゴシック"/>
            <family val="3"/>
            <charset val="128"/>
          </rPr>
          <t>契約区分を選択</t>
        </r>
      </text>
    </comment>
    <comment ref="E191" authorId="0" shapeId="0">
      <text>
        <r>
          <rPr>
            <sz val="9"/>
            <color indexed="81"/>
            <rFont val="MS P ゴシック"/>
            <family val="3"/>
            <charset val="128"/>
          </rPr>
          <t>円単位で入力</t>
        </r>
      </text>
    </comment>
    <comment ref="F191" authorId="0" shapeId="0">
      <text>
        <r>
          <rPr>
            <sz val="9"/>
            <color indexed="81"/>
            <rFont val="MS P ゴシック"/>
            <family val="3"/>
            <charset val="128"/>
          </rPr>
          <t>円単位で入力</t>
        </r>
      </text>
    </comment>
    <comment ref="G191" authorId="0" shapeId="0">
      <text>
        <r>
          <rPr>
            <sz val="9"/>
            <color indexed="81"/>
            <rFont val="MS P ゴシック"/>
            <family val="3"/>
            <charset val="128"/>
          </rPr>
          <t>円単位で入力</t>
        </r>
      </text>
    </comment>
    <comment ref="H191" authorId="0" shapeId="0">
      <text>
        <r>
          <rPr>
            <sz val="9"/>
            <color indexed="81"/>
            <rFont val="MS P ゴシック"/>
            <family val="3"/>
            <charset val="128"/>
          </rPr>
          <t>円単位で入力</t>
        </r>
      </text>
    </comment>
    <comment ref="O191" authorId="0" shapeId="0">
      <text>
        <r>
          <rPr>
            <sz val="9"/>
            <color indexed="81"/>
            <rFont val="MS P ゴシック"/>
            <family val="3"/>
            <charset val="128"/>
          </rPr>
          <t>該当する場合入力（円単位）</t>
        </r>
      </text>
    </comment>
    <comment ref="Q191" authorId="0" shapeId="0">
      <text>
        <r>
          <rPr>
            <sz val="9"/>
            <color indexed="81"/>
            <rFont val="MS P ゴシック"/>
            <family val="3"/>
            <charset val="128"/>
          </rPr>
          <t>油種区分を選択</t>
        </r>
      </text>
    </comment>
    <comment ref="R191" authorId="0" shapeId="0">
      <text>
        <r>
          <rPr>
            <sz val="9"/>
            <color indexed="81"/>
            <rFont val="MS P ゴシック"/>
            <family val="3"/>
            <charset val="128"/>
          </rPr>
          <t>円単位で入力</t>
        </r>
      </text>
    </comment>
    <comment ref="B192" authorId="0" shapeId="0">
      <text>
        <r>
          <rPr>
            <sz val="9"/>
            <color indexed="81"/>
            <rFont val="MS P ゴシック"/>
            <family val="3"/>
            <charset val="128"/>
          </rPr>
          <t>施設名を入力</t>
        </r>
      </text>
    </comment>
    <comment ref="C192" authorId="0" shapeId="0">
      <text>
        <r>
          <rPr>
            <sz val="9"/>
            <color indexed="81"/>
            <rFont val="MS P ゴシック"/>
            <family val="3"/>
            <charset val="128"/>
          </rPr>
          <t>費用区分を選択</t>
        </r>
      </text>
    </comment>
    <comment ref="D192" authorId="0" shapeId="0">
      <text>
        <r>
          <rPr>
            <sz val="9"/>
            <color indexed="81"/>
            <rFont val="MS P ゴシック"/>
            <family val="3"/>
            <charset val="128"/>
          </rPr>
          <t>契約区分を選択</t>
        </r>
      </text>
    </comment>
    <comment ref="E192" authorId="0" shapeId="0">
      <text>
        <r>
          <rPr>
            <sz val="9"/>
            <color indexed="81"/>
            <rFont val="MS P ゴシック"/>
            <family val="3"/>
            <charset val="128"/>
          </rPr>
          <t>円単位で入力</t>
        </r>
      </text>
    </comment>
    <comment ref="F192" authorId="0" shapeId="0">
      <text>
        <r>
          <rPr>
            <sz val="9"/>
            <color indexed="81"/>
            <rFont val="MS P ゴシック"/>
            <family val="3"/>
            <charset val="128"/>
          </rPr>
          <t>円単位で入力</t>
        </r>
      </text>
    </comment>
    <comment ref="G192" authorId="0" shapeId="0">
      <text>
        <r>
          <rPr>
            <sz val="9"/>
            <color indexed="81"/>
            <rFont val="MS P ゴシック"/>
            <family val="3"/>
            <charset val="128"/>
          </rPr>
          <t>円単位で入力</t>
        </r>
      </text>
    </comment>
    <comment ref="H192" authorId="0" shapeId="0">
      <text>
        <r>
          <rPr>
            <sz val="9"/>
            <color indexed="81"/>
            <rFont val="MS P ゴシック"/>
            <family val="3"/>
            <charset val="128"/>
          </rPr>
          <t>円単位で入力</t>
        </r>
      </text>
    </comment>
    <comment ref="O192" authorId="0" shapeId="0">
      <text>
        <r>
          <rPr>
            <sz val="9"/>
            <color indexed="81"/>
            <rFont val="MS P ゴシック"/>
            <family val="3"/>
            <charset val="128"/>
          </rPr>
          <t>該当する場合入力（円単位）</t>
        </r>
      </text>
    </comment>
    <comment ref="Q192" authorId="0" shapeId="0">
      <text>
        <r>
          <rPr>
            <sz val="9"/>
            <color indexed="81"/>
            <rFont val="MS P ゴシック"/>
            <family val="3"/>
            <charset val="128"/>
          </rPr>
          <t>油種区分を選択</t>
        </r>
      </text>
    </comment>
    <comment ref="R192" authorId="0" shapeId="0">
      <text>
        <r>
          <rPr>
            <sz val="9"/>
            <color indexed="81"/>
            <rFont val="MS P ゴシック"/>
            <family val="3"/>
            <charset val="128"/>
          </rPr>
          <t>円単位で入力</t>
        </r>
      </text>
    </comment>
    <comment ref="B193" authorId="0" shapeId="0">
      <text>
        <r>
          <rPr>
            <sz val="9"/>
            <color indexed="81"/>
            <rFont val="MS P ゴシック"/>
            <family val="3"/>
            <charset val="128"/>
          </rPr>
          <t>施設名を入力</t>
        </r>
      </text>
    </comment>
    <comment ref="C193" authorId="0" shapeId="0">
      <text>
        <r>
          <rPr>
            <sz val="9"/>
            <color indexed="81"/>
            <rFont val="MS P ゴシック"/>
            <family val="3"/>
            <charset val="128"/>
          </rPr>
          <t>費用区分を選択</t>
        </r>
      </text>
    </comment>
    <comment ref="D193" authorId="0" shapeId="0">
      <text>
        <r>
          <rPr>
            <sz val="9"/>
            <color indexed="81"/>
            <rFont val="MS P ゴシック"/>
            <family val="3"/>
            <charset val="128"/>
          </rPr>
          <t>契約区分を選択</t>
        </r>
      </text>
    </comment>
    <comment ref="E193" authorId="0" shapeId="0">
      <text>
        <r>
          <rPr>
            <sz val="9"/>
            <color indexed="81"/>
            <rFont val="MS P ゴシック"/>
            <family val="3"/>
            <charset val="128"/>
          </rPr>
          <t>円単位で入力</t>
        </r>
      </text>
    </comment>
    <comment ref="F193" authorId="0" shapeId="0">
      <text>
        <r>
          <rPr>
            <sz val="9"/>
            <color indexed="81"/>
            <rFont val="MS P ゴシック"/>
            <family val="3"/>
            <charset val="128"/>
          </rPr>
          <t>円単位で入力</t>
        </r>
      </text>
    </comment>
    <comment ref="G193" authorId="0" shapeId="0">
      <text>
        <r>
          <rPr>
            <sz val="9"/>
            <color indexed="81"/>
            <rFont val="MS P ゴシック"/>
            <family val="3"/>
            <charset val="128"/>
          </rPr>
          <t>円単位で入力</t>
        </r>
      </text>
    </comment>
    <comment ref="H193" authorId="0" shapeId="0">
      <text>
        <r>
          <rPr>
            <sz val="9"/>
            <color indexed="81"/>
            <rFont val="MS P ゴシック"/>
            <family val="3"/>
            <charset val="128"/>
          </rPr>
          <t>円単位で入力</t>
        </r>
      </text>
    </comment>
    <comment ref="O193" authorId="0" shapeId="0">
      <text>
        <r>
          <rPr>
            <sz val="9"/>
            <color indexed="81"/>
            <rFont val="MS P ゴシック"/>
            <family val="3"/>
            <charset val="128"/>
          </rPr>
          <t>該当する場合入力（円単位）</t>
        </r>
      </text>
    </comment>
    <comment ref="Q193" authorId="0" shapeId="0">
      <text>
        <r>
          <rPr>
            <sz val="9"/>
            <color indexed="81"/>
            <rFont val="MS P ゴシック"/>
            <family val="3"/>
            <charset val="128"/>
          </rPr>
          <t>油種区分を選択</t>
        </r>
      </text>
    </comment>
    <comment ref="R193" authorId="0" shapeId="0">
      <text>
        <r>
          <rPr>
            <sz val="9"/>
            <color indexed="81"/>
            <rFont val="MS P ゴシック"/>
            <family val="3"/>
            <charset val="128"/>
          </rPr>
          <t>円単位で入力</t>
        </r>
      </text>
    </comment>
    <comment ref="B194" authorId="0" shapeId="0">
      <text>
        <r>
          <rPr>
            <sz val="9"/>
            <color indexed="81"/>
            <rFont val="MS P ゴシック"/>
            <family val="3"/>
            <charset val="128"/>
          </rPr>
          <t>施設名を入力</t>
        </r>
      </text>
    </comment>
    <comment ref="C194" authorId="0" shapeId="0">
      <text>
        <r>
          <rPr>
            <sz val="9"/>
            <color indexed="81"/>
            <rFont val="MS P ゴシック"/>
            <family val="3"/>
            <charset val="128"/>
          </rPr>
          <t>費用区分を選択</t>
        </r>
      </text>
    </comment>
    <comment ref="D194" authorId="0" shapeId="0">
      <text>
        <r>
          <rPr>
            <sz val="9"/>
            <color indexed="81"/>
            <rFont val="MS P ゴシック"/>
            <family val="3"/>
            <charset val="128"/>
          </rPr>
          <t>契約区分を選択</t>
        </r>
      </text>
    </comment>
    <comment ref="E194" authorId="0" shapeId="0">
      <text>
        <r>
          <rPr>
            <sz val="9"/>
            <color indexed="81"/>
            <rFont val="MS P ゴシック"/>
            <family val="3"/>
            <charset val="128"/>
          </rPr>
          <t>円単位で入力</t>
        </r>
      </text>
    </comment>
    <comment ref="F194" authorId="0" shapeId="0">
      <text>
        <r>
          <rPr>
            <sz val="9"/>
            <color indexed="81"/>
            <rFont val="MS P ゴシック"/>
            <family val="3"/>
            <charset val="128"/>
          </rPr>
          <t>円単位で入力</t>
        </r>
      </text>
    </comment>
    <comment ref="G194" authorId="0" shapeId="0">
      <text>
        <r>
          <rPr>
            <sz val="9"/>
            <color indexed="81"/>
            <rFont val="MS P ゴシック"/>
            <family val="3"/>
            <charset val="128"/>
          </rPr>
          <t>円単位で入力</t>
        </r>
      </text>
    </comment>
    <comment ref="H194" authorId="0" shapeId="0">
      <text>
        <r>
          <rPr>
            <sz val="9"/>
            <color indexed="81"/>
            <rFont val="MS P ゴシック"/>
            <family val="3"/>
            <charset val="128"/>
          </rPr>
          <t>円単位で入力</t>
        </r>
      </text>
    </comment>
    <comment ref="O194" authorId="0" shapeId="0">
      <text>
        <r>
          <rPr>
            <sz val="9"/>
            <color indexed="81"/>
            <rFont val="MS P ゴシック"/>
            <family val="3"/>
            <charset val="128"/>
          </rPr>
          <t>該当する場合入力（円単位）</t>
        </r>
      </text>
    </comment>
    <comment ref="Q194" authorId="0" shapeId="0">
      <text>
        <r>
          <rPr>
            <sz val="9"/>
            <color indexed="81"/>
            <rFont val="MS P ゴシック"/>
            <family val="3"/>
            <charset val="128"/>
          </rPr>
          <t>油種区分を選択</t>
        </r>
      </text>
    </comment>
    <comment ref="R194" authorId="0" shapeId="0">
      <text>
        <r>
          <rPr>
            <sz val="9"/>
            <color indexed="81"/>
            <rFont val="MS P ゴシック"/>
            <family val="3"/>
            <charset val="128"/>
          </rPr>
          <t>円単位で入力</t>
        </r>
      </text>
    </comment>
    <comment ref="B195" authorId="0" shapeId="0">
      <text>
        <r>
          <rPr>
            <sz val="9"/>
            <color indexed="81"/>
            <rFont val="MS P ゴシック"/>
            <family val="3"/>
            <charset val="128"/>
          </rPr>
          <t>施設名を入力</t>
        </r>
      </text>
    </comment>
    <comment ref="C195" authorId="0" shapeId="0">
      <text>
        <r>
          <rPr>
            <sz val="9"/>
            <color indexed="81"/>
            <rFont val="MS P ゴシック"/>
            <family val="3"/>
            <charset val="128"/>
          </rPr>
          <t>費用区分を選択</t>
        </r>
      </text>
    </comment>
    <comment ref="D195" authorId="0" shapeId="0">
      <text>
        <r>
          <rPr>
            <sz val="9"/>
            <color indexed="81"/>
            <rFont val="MS P ゴシック"/>
            <family val="3"/>
            <charset val="128"/>
          </rPr>
          <t>契約区分を選択</t>
        </r>
      </text>
    </comment>
    <comment ref="E195" authorId="0" shapeId="0">
      <text>
        <r>
          <rPr>
            <sz val="9"/>
            <color indexed="81"/>
            <rFont val="MS P ゴシック"/>
            <family val="3"/>
            <charset val="128"/>
          </rPr>
          <t>円単位で入力</t>
        </r>
      </text>
    </comment>
    <comment ref="F195" authorId="0" shapeId="0">
      <text>
        <r>
          <rPr>
            <sz val="9"/>
            <color indexed="81"/>
            <rFont val="MS P ゴシック"/>
            <family val="3"/>
            <charset val="128"/>
          </rPr>
          <t>円単位で入力</t>
        </r>
      </text>
    </comment>
    <comment ref="G195" authorId="0" shapeId="0">
      <text>
        <r>
          <rPr>
            <sz val="9"/>
            <color indexed="81"/>
            <rFont val="MS P ゴシック"/>
            <family val="3"/>
            <charset val="128"/>
          </rPr>
          <t>円単位で入力</t>
        </r>
      </text>
    </comment>
    <comment ref="H195" authorId="0" shapeId="0">
      <text>
        <r>
          <rPr>
            <sz val="9"/>
            <color indexed="81"/>
            <rFont val="MS P ゴシック"/>
            <family val="3"/>
            <charset val="128"/>
          </rPr>
          <t>円単位で入力</t>
        </r>
      </text>
    </comment>
    <comment ref="O195" authorId="0" shapeId="0">
      <text>
        <r>
          <rPr>
            <sz val="9"/>
            <color indexed="81"/>
            <rFont val="MS P ゴシック"/>
            <family val="3"/>
            <charset val="128"/>
          </rPr>
          <t>該当する場合入力（円単位）</t>
        </r>
      </text>
    </comment>
    <comment ref="Q195" authorId="0" shapeId="0">
      <text>
        <r>
          <rPr>
            <sz val="9"/>
            <color indexed="81"/>
            <rFont val="MS P ゴシック"/>
            <family val="3"/>
            <charset val="128"/>
          </rPr>
          <t>油種区分を選択</t>
        </r>
      </text>
    </comment>
    <comment ref="R195" authorId="0" shapeId="0">
      <text>
        <r>
          <rPr>
            <sz val="9"/>
            <color indexed="81"/>
            <rFont val="MS P ゴシック"/>
            <family val="3"/>
            <charset val="128"/>
          </rPr>
          <t>円単位で入力</t>
        </r>
      </text>
    </comment>
    <comment ref="B196" authorId="0" shapeId="0">
      <text>
        <r>
          <rPr>
            <sz val="9"/>
            <color indexed="81"/>
            <rFont val="MS P ゴシック"/>
            <family val="3"/>
            <charset val="128"/>
          </rPr>
          <t>施設名を入力</t>
        </r>
      </text>
    </comment>
    <comment ref="C196" authorId="0" shapeId="0">
      <text>
        <r>
          <rPr>
            <sz val="9"/>
            <color indexed="81"/>
            <rFont val="MS P ゴシック"/>
            <family val="3"/>
            <charset val="128"/>
          </rPr>
          <t>費用区分を選択</t>
        </r>
      </text>
    </comment>
    <comment ref="D196" authorId="0" shapeId="0">
      <text>
        <r>
          <rPr>
            <sz val="9"/>
            <color indexed="81"/>
            <rFont val="MS P ゴシック"/>
            <family val="3"/>
            <charset val="128"/>
          </rPr>
          <t>契約区分を選択</t>
        </r>
      </text>
    </comment>
    <comment ref="E196" authorId="0" shapeId="0">
      <text>
        <r>
          <rPr>
            <sz val="9"/>
            <color indexed="81"/>
            <rFont val="MS P ゴシック"/>
            <family val="3"/>
            <charset val="128"/>
          </rPr>
          <t>円単位で入力</t>
        </r>
      </text>
    </comment>
    <comment ref="F196" authorId="0" shapeId="0">
      <text>
        <r>
          <rPr>
            <sz val="9"/>
            <color indexed="81"/>
            <rFont val="MS P ゴシック"/>
            <family val="3"/>
            <charset val="128"/>
          </rPr>
          <t>円単位で入力</t>
        </r>
      </text>
    </comment>
    <comment ref="G196" authorId="0" shapeId="0">
      <text>
        <r>
          <rPr>
            <sz val="9"/>
            <color indexed="81"/>
            <rFont val="MS P ゴシック"/>
            <family val="3"/>
            <charset val="128"/>
          </rPr>
          <t>円単位で入力</t>
        </r>
      </text>
    </comment>
    <comment ref="H196" authorId="0" shapeId="0">
      <text>
        <r>
          <rPr>
            <sz val="9"/>
            <color indexed="81"/>
            <rFont val="MS P ゴシック"/>
            <family val="3"/>
            <charset val="128"/>
          </rPr>
          <t>円単位で入力</t>
        </r>
      </text>
    </comment>
    <comment ref="O196" authorId="0" shapeId="0">
      <text>
        <r>
          <rPr>
            <sz val="9"/>
            <color indexed="81"/>
            <rFont val="MS P ゴシック"/>
            <family val="3"/>
            <charset val="128"/>
          </rPr>
          <t>該当する場合入力（円単位）</t>
        </r>
      </text>
    </comment>
    <comment ref="Q196" authorId="0" shapeId="0">
      <text>
        <r>
          <rPr>
            <sz val="9"/>
            <color indexed="81"/>
            <rFont val="MS P ゴシック"/>
            <family val="3"/>
            <charset val="128"/>
          </rPr>
          <t>油種区分を選択</t>
        </r>
      </text>
    </comment>
    <comment ref="R196" authorId="0" shapeId="0">
      <text>
        <r>
          <rPr>
            <sz val="9"/>
            <color indexed="81"/>
            <rFont val="MS P ゴシック"/>
            <family val="3"/>
            <charset val="128"/>
          </rPr>
          <t>円単位で入力</t>
        </r>
      </text>
    </comment>
    <comment ref="B197" authorId="0" shapeId="0">
      <text>
        <r>
          <rPr>
            <sz val="9"/>
            <color indexed="81"/>
            <rFont val="MS P ゴシック"/>
            <family val="3"/>
            <charset val="128"/>
          </rPr>
          <t>施設名を入力</t>
        </r>
      </text>
    </comment>
    <comment ref="C197" authorId="0" shapeId="0">
      <text>
        <r>
          <rPr>
            <sz val="9"/>
            <color indexed="81"/>
            <rFont val="MS P ゴシック"/>
            <family val="3"/>
            <charset val="128"/>
          </rPr>
          <t>費用区分を選択</t>
        </r>
      </text>
    </comment>
    <comment ref="D197" authorId="0" shapeId="0">
      <text>
        <r>
          <rPr>
            <sz val="9"/>
            <color indexed="81"/>
            <rFont val="MS P ゴシック"/>
            <family val="3"/>
            <charset val="128"/>
          </rPr>
          <t>契約区分を選択</t>
        </r>
      </text>
    </comment>
    <comment ref="E197" authorId="0" shapeId="0">
      <text>
        <r>
          <rPr>
            <sz val="9"/>
            <color indexed="81"/>
            <rFont val="MS P ゴシック"/>
            <family val="3"/>
            <charset val="128"/>
          </rPr>
          <t>円単位で入力</t>
        </r>
      </text>
    </comment>
    <comment ref="F197" authorId="0" shapeId="0">
      <text>
        <r>
          <rPr>
            <sz val="9"/>
            <color indexed="81"/>
            <rFont val="MS P ゴシック"/>
            <family val="3"/>
            <charset val="128"/>
          </rPr>
          <t>円単位で入力</t>
        </r>
      </text>
    </comment>
    <comment ref="G197" authorId="0" shapeId="0">
      <text>
        <r>
          <rPr>
            <sz val="9"/>
            <color indexed="81"/>
            <rFont val="MS P ゴシック"/>
            <family val="3"/>
            <charset val="128"/>
          </rPr>
          <t>円単位で入力</t>
        </r>
      </text>
    </comment>
    <comment ref="H197" authorId="0" shapeId="0">
      <text>
        <r>
          <rPr>
            <sz val="9"/>
            <color indexed="81"/>
            <rFont val="MS P ゴシック"/>
            <family val="3"/>
            <charset val="128"/>
          </rPr>
          <t>円単位で入力</t>
        </r>
      </text>
    </comment>
    <comment ref="O197" authorId="0" shapeId="0">
      <text>
        <r>
          <rPr>
            <sz val="9"/>
            <color indexed="81"/>
            <rFont val="MS P ゴシック"/>
            <family val="3"/>
            <charset val="128"/>
          </rPr>
          <t>該当する場合入力（円単位）</t>
        </r>
      </text>
    </comment>
    <comment ref="Q197" authorId="0" shapeId="0">
      <text>
        <r>
          <rPr>
            <sz val="9"/>
            <color indexed="81"/>
            <rFont val="MS P ゴシック"/>
            <family val="3"/>
            <charset val="128"/>
          </rPr>
          <t>油種区分を選択</t>
        </r>
      </text>
    </comment>
    <comment ref="R197" authorId="0" shapeId="0">
      <text>
        <r>
          <rPr>
            <sz val="9"/>
            <color indexed="81"/>
            <rFont val="MS P ゴシック"/>
            <family val="3"/>
            <charset val="128"/>
          </rPr>
          <t>円単位で入力</t>
        </r>
      </text>
    </comment>
    <comment ref="B198" authorId="0" shapeId="0">
      <text>
        <r>
          <rPr>
            <sz val="9"/>
            <color indexed="81"/>
            <rFont val="MS P ゴシック"/>
            <family val="3"/>
            <charset val="128"/>
          </rPr>
          <t>施設名を入力</t>
        </r>
      </text>
    </comment>
    <comment ref="C198" authorId="0" shapeId="0">
      <text>
        <r>
          <rPr>
            <sz val="9"/>
            <color indexed="81"/>
            <rFont val="MS P ゴシック"/>
            <family val="3"/>
            <charset val="128"/>
          </rPr>
          <t>費用区分を選択</t>
        </r>
      </text>
    </comment>
    <comment ref="D198" authorId="0" shapeId="0">
      <text>
        <r>
          <rPr>
            <sz val="9"/>
            <color indexed="81"/>
            <rFont val="MS P ゴシック"/>
            <family val="3"/>
            <charset val="128"/>
          </rPr>
          <t>契約区分を選択</t>
        </r>
      </text>
    </comment>
    <comment ref="E198" authorId="0" shapeId="0">
      <text>
        <r>
          <rPr>
            <sz val="9"/>
            <color indexed="81"/>
            <rFont val="MS P ゴシック"/>
            <family val="3"/>
            <charset val="128"/>
          </rPr>
          <t>円単位で入力</t>
        </r>
      </text>
    </comment>
    <comment ref="F198" authorId="0" shapeId="0">
      <text>
        <r>
          <rPr>
            <sz val="9"/>
            <color indexed="81"/>
            <rFont val="MS P ゴシック"/>
            <family val="3"/>
            <charset val="128"/>
          </rPr>
          <t>円単位で入力</t>
        </r>
      </text>
    </comment>
    <comment ref="G198" authorId="0" shapeId="0">
      <text>
        <r>
          <rPr>
            <sz val="9"/>
            <color indexed="81"/>
            <rFont val="MS P ゴシック"/>
            <family val="3"/>
            <charset val="128"/>
          </rPr>
          <t>円単位で入力</t>
        </r>
      </text>
    </comment>
    <comment ref="H198" authorId="0" shapeId="0">
      <text>
        <r>
          <rPr>
            <sz val="9"/>
            <color indexed="81"/>
            <rFont val="MS P ゴシック"/>
            <family val="3"/>
            <charset val="128"/>
          </rPr>
          <t>円単位で入力</t>
        </r>
      </text>
    </comment>
    <comment ref="O198" authorId="0" shapeId="0">
      <text>
        <r>
          <rPr>
            <sz val="9"/>
            <color indexed="81"/>
            <rFont val="MS P ゴシック"/>
            <family val="3"/>
            <charset val="128"/>
          </rPr>
          <t>該当する場合入力（円単位）</t>
        </r>
      </text>
    </comment>
    <comment ref="Q198" authorId="0" shapeId="0">
      <text>
        <r>
          <rPr>
            <sz val="9"/>
            <color indexed="81"/>
            <rFont val="MS P ゴシック"/>
            <family val="3"/>
            <charset val="128"/>
          </rPr>
          <t>油種区分を選択</t>
        </r>
      </text>
    </comment>
    <comment ref="R198" authorId="0" shapeId="0">
      <text>
        <r>
          <rPr>
            <sz val="9"/>
            <color indexed="81"/>
            <rFont val="MS P ゴシック"/>
            <family val="3"/>
            <charset val="128"/>
          </rPr>
          <t>円単位で入力</t>
        </r>
      </text>
    </comment>
    <comment ref="B199" authorId="0" shapeId="0">
      <text>
        <r>
          <rPr>
            <sz val="9"/>
            <color indexed="81"/>
            <rFont val="MS P ゴシック"/>
            <family val="3"/>
            <charset val="128"/>
          </rPr>
          <t>施設名を入力</t>
        </r>
      </text>
    </comment>
    <comment ref="C199" authorId="0" shapeId="0">
      <text>
        <r>
          <rPr>
            <sz val="9"/>
            <color indexed="81"/>
            <rFont val="MS P ゴシック"/>
            <family val="3"/>
            <charset val="128"/>
          </rPr>
          <t>費用区分を選択</t>
        </r>
      </text>
    </comment>
    <comment ref="D199" authorId="0" shapeId="0">
      <text>
        <r>
          <rPr>
            <sz val="9"/>
            <color indexed="81"/>
            <rFont val="MS P ゴシック"/>
            <family val="3"/>
            <charset val="128"/>
          </rPr>
          <t>契約区分を選択</t>
        </r>
      </text>
    </comment>
    <comment ref="E199" authorId="0" shapeId="0">
      <text>
        <r>
          <rPr>
            <sz val="9"/>
            <color indexed="81"/>
            <rFont val="MS P ゴシック"/>
            <family val="3"/>
            <charset val="128"/>
          </rPr>
          <t>円単位で入力</t>
        </r>
      </text>
    </comment>
    <comment ref="F199" authorId="0" shapeId="0">
      <text>
        <r>
          <rPr>
            <sz val="9"/>
            <color indexed="81"/>
            <rFont val="MS P ゴシック"/>
            <family val="3"/>
            <charset val="128"/>
          </rPr>
          <t>円単位で入力</t>
        </r>
      </text>
    </comment>
    <comment ref="G199" authorId="0" shapeId="0">
      <text>
        <r>
          <rPr>
            <sz val="9"/>
            <color indexed="81"/>
            <rFont val="MS P ゴシック"/>
            <family val="3"/>
            <charset val="128"/>
          </rPr>
          <t>円単位で入力</t>
        </r>
      </text>
    </comment>
    <comment ref="H199" authorId="0" shapeId="0">
      <text>
        <r>
          <rPr>
            <sz val="9"/>
            <color indexed="81"/>
            <rFont val="MS P ゴシック"/>
            <family val="3"/>
            <charset val="128"/>
          </rPr>
          <t>円単位で入力</t>
        </r>
      </text>
    </comment>
    <comment ref="O199" authorId="0" shapeId="0">
      <text>
        <r>
          <rPr>
            <sz val="9"/>
            <color indexed="81"/>
            <rFont val="MS P ゴシック"/>
            <family val="3"/>
            <charset val="128"/>
          </rPr>
          <t>該当する場合入力（円単位）</t>
        </r>
      </text>
    </comment>
    <comment ref="Q199" authorId="0" shapeId="0">
      <text>
        <r>
          <rPr>
            <sz val="9"/>
            <color indexed="81"/>
            <rFont val="MS P ゴシック"/>
            <family val="3"/>
            <charset val="128"/>
          </rPr>
          <t>油種区分を選択</t>
        </r>
      </text>
    </comment>
    <comment ref="R199" authorId="0" shapeId="0">
      <text>
        <r>
          <rPr>
            <sz val="9"/>
            <color indexed="81"/>
            <rFont val="MS P ゴシック"/>
            <family val="3"/>
            <charset val="128"/>
          </rPr>
          <t>円単位で入力</t>
        </r>
      </text>
    </comment>
    <comment ref="B200" authorId="0" shapeId="0">
      <text>
        <r>
          <rPr>
            <sz val="9"/>
            <color indexed="81"/>
            <rFont val="MS P ゴシック"/>
            <family val="3"/>
            <charset val="128"/>
          </rPr>
          <t>施設名を入力</t>
        </r>
      </text>
    </comment>
    <comment ref="C200" authorId="0" shapeId="0">
      <text>
        <r>
          <rPr>
            <sz val="9"/>
            <color indexed="81"/>
            <rFont val="MS P ゴシック"/>
            <family val="3"/>
            <charset val="128"/>
          </rPr>
          <t>費用区分を選択</t>
        </r>
      </text>
    </comment>
    <comment ref="D200" authorId="0" shapeId="0">
      <text>
        <r>
          <rPr>
            <sz val="9"/>
            <color indexed="81"/>
            <rFont val="MS P ゴシック"/>
            <family val="3"/>
            <charset val="128"/>
          </rPr>
          <t>契約区分を選択</t>
        </r>
      </text>
    </comment>
    <comment ref="E200" authorId="0" shapeId="0">
      <text>
        <r>
          <rPr>
            <sz val="9"/>
            <color indexed="81"/>
            <rFont val="MS P ゴシック"/>
            <family val="3"/>
            <charset val="128"/>
          </rPr>
          <t>円単位で入力</t>
        </r>
      </text>
    </comment>
    <comment ref="F200" authorId="0" shapeId="0">
      <text>
        <r>
          <rPr>
            <sz val="9"/>
            <color indexed="81"/>
            <rFont val="MS P ゴシック"/>
            <family val="3"/>
            <charset val="128"/>
          </rPr>
          <t>円単位で入力</t>
        </r>
      </text>
    </comment>
    <comment ref="G200" authorId="0" shapeId="0">
      <text>
        <r>
          <rPr>
            <sz val="9"/>
            <color indexed="81"/>
            <rFont val="MS P ゴシック"/>
            <family val="3"/>
            <charset val="128"/>
          </rPr>
          <t>円単位で入力</t>
        </r>
      </text>
    </comment>
    <comment ref="H200" authorId="0" shapeId="0">
      <text>
        <r>
          <rPr>
            <sz val="9"/>
            <color indexed="81"/>
            <rFont val="MS P ゴシック"/>
            <family val="3"/>
            <charset val="128"/>
          </rPr>
          <t>円単位で入力</t>
        </r>
      </text>
    </comment>
    <comment ref="O200" authorId="0" shapeId="0">
      <text>
        <r>
          <rPr>
            <sz val="9"/>
            <color indexed="81"/>
            <rFont val="MS P ゴシック"/>
            <family val="3"/>
            <charset val="128"/>
          </rPr>
          <t>該当する場合入力（円単位）</t>
        </r>
      </text>
    </comment>
    <comment ref="Q200" authorId="0" shapeId="0">
      <text>
        <r>
          <rPr>
            <sz val="9"/>
            <color indexed="81"/>
            <rFont val="MS P ゴシック"/>
            <family val="3"/>
            <charset val="128"/>
          </rPr>
          <t>油種区分を選択</t>
        </r>
      </text>
    </comment>
    <comment ref="R200" authorId="0" shapeId="0">
      <text>
        <r>
          <rPr>
            <sz val="9"/>
            <color indexed="81"/>
            <rFont val="MS P ゴシック"/>
            <family val="3"/>
            <charset val="128"/>
          </rPr>
          <t>円単位で入力</t>
        </r>
      </text>
    </comment>
    <comment ref="B201" authorId="0" shapeId="0">
      <text>
        <r>
          <rPr>
            <sz val="9"/>
            <color indexed="81"/>
            <rFont val="MS P ゴシック"/>
            <family val="3"/>
            <charset val="128"/>
          </rPr>
          <t>施設名を入力</t>
        </r>
      </text>
    </comment>
    <comment ref="C201" authorId="0" shapeId="0">
      <text>
        <r>
          <rPr>
            <sz val="9"/>
            <color indexed="81"/>
            <rFont val="MS P ゴシック"/>
            <family val="3"/>
            <charset val="128"/>
          </rPr>
          <t>費用区分を選択</t>
        </r>
      </text>
    </comment>
    <comment ref="D201" authorId="0" shapeId="0">
      <text>
        <r>
          <rPr>
            <sz val="9"/>
            <color indexed="81"/>
            <rFont val="MS P ゴシック"/>
            <family val="3"/>
            <charset val="128"/>
          </rPr>
          <t>契約区分を選択</t>
        </r>
      </text>
    </comment>
    <comment ref="E201" authorId="0" shapeId="0">
      <text>
        <r>
          <rPr>
            <sz val="9"/>
            <color indexed="81"/>
            <rFont val="MS P ゴシック"/>
            <family val="3"/>
            <charset val="128"/>
          </rPr>
          <t>円単位で入力</t>
        </r>
      </text>
    </comment>
    <comment ref="F201" authorId="0" shapeId="0">
      <text>
        <r>
          <rPr>
            <sz val="9"/>
            <color indexed="81"/>
            <rFont val="MS P ゴシック"/>
            <family val="3"/>
            <charset val="128"/>
          </rPr>
          <t>円単位で入力</t>
        </r>
      </text>
    </comment>
    <comment ref="G201" authorId="0" shapeId="0">
      <text>
        <r>
          <rPr>
            <sz val="9"/>
            <color indexed="81"/>
            <rFont val="MS P ゴシック"/>
            <family val="3"/>
            <charset val="128"/>
          </rPr>
          <t>円単位で入力</t>
        </r>
      </text>
    </comment>
    <comment ref="H201" authorId="0" shapeId="0">
      <text>
        <r>
          <rPr>
            <sz val="9"/>
            <color indexed="81"/>
            <rFont val="MS P ゴシック"/>
            <family val="3"/>
            <charset val="128"/>
          </rPr>
          <t>円単位で入力</t>
        </r>
      </text>
    </comment>
    <comment ref="O201" authorId="0" shapeId="0">
      <text>
        <r>
          <rPr>
            <sz val="9"/>
            <color indexed="81"/>
            <rFont val="MS P ゴシック"/>
            <family val="3"/>
            <charset val="128"/>
          </rPr>
          <t>該当する場合入力（円単位）</t>
        </r>
      </text>
    </comment>
    <comment ref="Q201" authorId="0" shapeId="0">
      <text>
        <r>
          <rPr>
            <sz val="9"/>
            <color indexed="81"/>
            <rFont val="MS P ゴシック"/>
            <family val="3"/>
            <charset val="128"/>
          </rPr>
          <t>油種区分を選択</t>
        </r>
      </text>
    </comment>
    <comment ref="R201" authorId="0" shapeId="0">
      <text>
        <r>
          <rPr>
            <sz val="9"/>
            <color indexed="81"/>
            <rFont val="MS P ゴシック"/>
            <family val="3"/>
            <charset val="128"/>
          </rPr>
          <t>円単位で入力</t>
        </r>
      </text>
    </comment>
    <comment ref="B202" authorId="0" shapeId="0">
      <text>
        <r>
          <rPr>
            <sz val="9"/>
            <color indexed="81"/>
            <rFont val="MS P ゴシック"/>
            <family val="3"/>
            <charset val="128"/>
          </rPr>
          <t>施設名を入力</t>
        </r>
      </text>
    </comment>
    <comment ref="C202" authorId="0" shapeId="0">
      <text>
        <r>
          <rPr>
            <sz val="9"/>
            <color indexed="81"/>
            <rFont val="MS P ゴシック"/>
            <family val="3"/>
            <charset val="128"/>
          </rPr>
          <t>費用区分を選択</t>
        </r>
      </text>
    </comment>
    <comment ref="D202" authorId="0" shapeId="0">
      <text>
        <r>
          <rPr>
            <sz val="9"/>
            <color indexed="81"/>
            <rFont val="MS P ゴシック"/>
            <family val="3"/>
            <charset val="128"/>
          </rPr>
          <t>契約区分を選択</t>
        </r>
      </text>
    </comment>
    <comment ref="E202" authorId="0" shapeId="0">
      <text>
        <r>
          <rPr>
            <sz val="9"/>
            <color indexed="81"/>
            <rFont val="MS P ゴシック"/>
            <family val="3"/>
            <charset val="128"/>
          </rPr>
          <t>円単位で入力</t>
        </r>
      </text>
    </comment>
    <comment ref="F202" authorId="0" shapeId="0">
      <text>
        <r>
          <rPr>
            <sz val="9"/>
            <color indexed="81"/>
            <rFont val="MS P ゴシック"/>
            <family val="3"/>
            <charset val="128"/>
          </rPr>
          <t>円単位で入力</t>
        </r>
      </text>
    </comment>
    <comment ref="G202" authorId="0" shapeId="0">
      <text>
        <r>
          <rPr>
            <sz val="9"/>
            <color indexed="81"/>
            <rFont val="MS P ゴシック"/>
            <family val="3"/>
            <charset val="128"/>
          </rPr>
          <t>円単位で入力</t>
        </r>
      </text>
    </comment>
    <comment ref="H202" authorId="0" shapeId="0">
      <text>
        <r>
          <rPr>
            <sz val="9"/>
            <color indexed="81"/>
            <rFont val="MS P ゴシック"/>
            <family val="3"/>
            <charset val="128"/>
          </rPr>
          <t>円単位で入力</t>
        </r>
      </text>
    </comment>
    <comment ref="O202" authorId="0" shapeId="0">
      <text>
        <r>
          <rPr>
            <sz val="9"/>
            <color indexed="81"/>
            <rFont val="MS P ゴシック"/>
            <family val="3"/>
            <charset val="128"/>
          </rPr>
          <t>該当する場合入力（円単位）</t>
        </r>
      </text>
    </comment>
    <comment ref="Q202" authorId="0" shapeId="0">
      <text>
        <r>
          <rPr>
            <sz val="9"/>
            <color indexed="81"/>
            <rFont val="MS P ゴシック"/>
            <family val="3"/>
            <charset val="128"/>
          </rPr>
          <t>油種区分を選択</t>
        </r>
      </text>
    </comment>
    <comment ref="R202" authorId="0" shapeId="0">
      <text>
        <r>
          <rPr>
            <sz val="9"/>
            <color indexed="81"/>
            <rFont val="MS P ゴシック"/>
            <family val="3"/>
            <charset val="128"/>
          </rPr>
          <t>円単位で入力</t>
        </r>
      </text>
    </comment>
    <comment ref="B203" authorId="0" shapeId="0">
      <text>
        <r>
          <rPr>
            <sz val="9"/>
            <color indexed="81"/>
            <rFont val="MS P ゴシック"/>
            <family val="3"/>
            <charset val="128"/>
          </rPr>
          <t>施設名を入力</t>
        </r>
      </text>
    </comment>
    <comment ref="C203" authorId="0" shapeId="0">
      <text>
        <r>
          <rPr>
            <sz val="9"/>
            <color indexed="81"/>
            <rFont val="MS P ゴシック"/>
            <family val="3"/>
            <charset val="128"/>
          </rPr>
          <t>費用区分を選択</t>
        </r>
      </text>
    </comment>
    <comment ref="D203" authorId="0" shapeId="0">
      <text>
        <r>
          <rPr>
            <sz val="9"/>
            <color indexed="81"/>
            <rFont val="MS P ゴシック"/>
            <family val="3"/>
            <charset val="128"/>
          </rPr>
          <t>契約区分を選択</t>
        </r>
      </text>
    </comment>
    <comment ref="E203" authorId="0" shapeId="0">
      <text>
        <r>
          <rPr>
            <sz val="9"/>
            <color indexed="81"/>
            <rFont val="MS P ゴシック"/>
            <family val="3"/>
            <charset val="128"/>
          </rPr>
          <t>円単位で入力</t>
        </r>
      </text>
    </comment>
    <comment ref="F203" authorId="0" shapeId="0">
      <text>
        <r>
          <rPr>
            <sz val="9"/>
            <color indexed="81"/>
            <rFont val="MS P ゴシック"/>
            <family val="3"/>
            <charset val="128"/>
          </rPr>
          <t>円単位で入力</t>
        </r>
      </text>
    </comment>
    <comment ref="G203" authorId="0" shapeId="0">
      <text>
        <r>
          <rPr>
            <sz val="9"/>
            <color indexed="81"/>
            <rFont val="MS P ゴシック"/>
            <family val="3"/>
            <charset val="128"/>
          </rPr>
          <t>円単位で入力</t>
        </r>
      </text>
    </comment>
    <comment ref="H203" authorId="0" shapeId="0">
      <text>
        <r>
          <rPr>
            <sz val="9"/>
            <color indexed="81"/>
            <rFont val="MS P ゴシック"/>
            <family val="3"/>
            <charset val="128"/>
          </rPr>
          <t>円単位で入力</t>
        </r>
      </text>
    </comment>
    <comment ref="O203" authorId="0" shapeId="0">
      <text>
        <r>
          <rPr>
            <sz val="9"/>
            <color indexed="81"/>
            <rFont val="MS P ゴシック"/>
            <family val="3"/>
            <charset val="128"/>
          </rPr>
          <t>該当する場合入力（円単位）</t>
        </r>
      </text>
    </comment>
    <comment ref="Q203" authorId="0" shapeId="0">
      <text>
        <r>
          <rPr>
            <sz val="9"/>
            <color indexed="81"/>
            <rFont val="MS P ゴシック"/>
            <family val="3"/>
            <charset val="128"/>
          </rPr>
          <t>油種区分を選択</t>
        </r>
      </text>
    </comment>
    <comment ref="R203" authorId="0" shapeId="0">
      <text>
        <r>
          <rPr>
            <sz val="9"/>
            <color indexed="81"/>
            <rFont val="MS P ゴシック"/>
            <family val="3"/>
            <charset val="128"/>
          </rPr>
          <t>円単位で入力</t>
        </r>
      </text>
    </comment>
    <comment ref="B204" authorId="0" shapeId="0">
      <text>
        <r>
          <rPr>
            <sz val="9"/>
            <color indexed="81"/>
            <rFont val="MS P ゴシック"/>
            <family val="3"/>
            <charset val="128"/>
          </rPr>
          <t>施設名を入力</t>
        </r>
      </text>
    </comment>
    <comment ref="C204" authorId="0" shapeId="0">
      <text>
        <r>
          <rPr>
            <sz val="9"/>
            <color indexed="81"/>
            <rFont val="MS P ゴシック"/>
            <family val="3"/>
            <charset val="128"/>
          </rPr>
          <t>費用区分を選択</t>
        </r>
      </text>
    </comment>
    <comment ref="D204" authorId="0" shapeId="0">
      <text>
        <r>
          <rPr>
            <sz val="9"/>
            <color indexed="81"/>
            <rFont val="MS P ゴシック"/>
            <family val="3"/>
            <charset val="128"/>
          </rPr>
          <t>契約区分を選択</t>
        </r>
      </text>
    </comment>
    <comment ref="E204" authorId="0" shapeId="0">
      <text>
        <r>
          <rPr>
            <sz val="9"/>
            <color indexed="81"/>
            <rFont val="MS P ゴシック"/>
            <family val="3"/>
            <charset val="128"/>
          </rPr>
          <t>円単位で入力</t>
        </r>
      </text>
    </comment>
    <comment ref="F204" authorId="0" shapeId="0">
      <text>
        <r>
          <rPr>
            <sz val="9"/>
            <color indexed="81"/>
            <rFont val="MS P ゴシック"/>
            <family val="3"/>
            <charset val="128"/>
          </rPr>
          <t>円単位で入力</t>
        </r>
      </text>
    </comment>
    <comment ref="G204" authorId="0" shapeId="0">
      <text>
        <r>
          <rPr>
            <sz val="9"/>
            <color indexed="81"/>
            <rFont val="MS P ゴシック"/>
            <family val="3"/>
            <charset val="128"/>
          </rPr>
          <t>円単位で入力</t>
        </r>
      </text>
    </comment>
    <comment ref="H204" authorId="0" shapeId="0">
      <text>
        <r>
          <rPr>
            <sz val="9"/>
            <color indexed="81"/>
            <rFont val="MS P ゴシック"/>
            <family val="3"/>
            <charset val="128"/>
          </rPr>
          <t>円単位で入力</t>
        </r>
      </text>
    </comment>
    <comment ref="O204" authorId="0" shapeId="0">
      <text>
        <r>
          <rPr>
            <sz val="9"/>
            <color indexed="81"/>
            <rFont val="MS P ゴシック"/>
            <family val="3"/>
            <charset val="128"/>
          </rPr>
          <t>該当する場合入力（円単位）</t>
        </r>
      </text>
    </comment>
    <comment ref="Q204" authorId="0" shapeId="0">
      <text>
        <r>
          <rPr>
            <sz val="9"/>
            <color indexed="81"/>
            <rFont val="MS P ゴシック"/>
            <family val="3"/>
            <charset val="128"/>
          </rPr>
          <t>油種区分を選択</t>
        </r>
      </text>
    </comment>
    <comment ref="R204" authorId="0" shapeId="0">
      <text>
        <r>
          <rPr>
            <sz val="9"/>
            <color indexed="81"/>
            <rFont val="MS P ゴシック"/>
            <family val="3"/>
            <charset val="128"/>
          </rPr>
          <t>円単位で入力</t>
        </r>
      </text>
    </comment>
    <comment ref="B205" authorId="0" shapeId="0">
      <text>
        <r>
          <rPr>
            <sz val="9"/>
            <color indexed="81"/>
            <rFont val="MS P ゴシック"/>
            <family val="3"/>
            <charset val="128"/>
          </rPr>
          <t>施設名を入力</t>
        </r>
      </text>
    </comment>
    <comment ref="C205" authorId="0" shapeId="0">
      <text>
        <r>
          <rPr>
            <sz val="9"/>
            <color indexed="81"/>
            <rFont val="MS P ゴシック"/>
            <family val="3"/>
            <charset val="128"/>
          </rPr>
          <t>費用区分を選択</t>
        </r>
      </text>
    </comment>
    <comment ref="D205" authorId="0" shapeId="0">
      <text>
        <r>
          <rPr>
            <sz val="9"/>
            <color indexed="81"/>
            <rFont val="MS P ゴシック"/>
            <family val="3"/>
            <charset val="128"/>
          </rPr>
          <t>契約区分を選択</t>
        </r>
      </text>
    </comment>
    <comment ref="E205" authorId="0" shapeId="0">
      <text>
        <r>
          <rPr>
            <sz val="9"/>
            <color indexed="81"/>
            <rFont val="MS P ゴシック"/>
            <family val="3"/>
            <charset val="128"/>
          </rPr>
          <t>円単位で入力</t>
        </r>
      </text>
    </comment>
    <comment ref="F205" authorId="0" shapeId="0">
      <text>
        <r>
          <rPr>
            <sz val="9"/>
            <color indexed="81"/>
            <rFont val="MS P ゴシック"/>
            <family val="3"/>
            <charset val="128"/>
          </rPr>
          <t>円単位で入力</t>
        </r>
      </text>
    </comment>
    <comment ref="G205" authorId="0" shapeId="0">
      <text>
        <r>
          <rPr>
            <sz val="9"/>
            <color indexed="81"/>
            <rFont val="MS P ゴシック"/>
            <family val="3"/>
            <charset val="128"/>
          </rPr>
          <t>円単位で入力</t>
        </r>
      </text>
    </comment>
    <comment ref="H205" authorId="0" shapeId="0">
      <text>
        <r>
          <rPr>
            <sz val="9"/>
            <color indexed="81"/>
            <rFont val="MS P ゴシック"/>
            <family val="3"/>
            <charset val="128"/>
          </rPr>
          <t>円単位で入力</t>
        </r>
      </text>
    </comment>
    <comment ref="O205" authorId="0" shapeId="0">
      <text>
        <r>
          <rPr>
            <sz val="9"/>
            <color indexed="81"/>
            <rFont val="MS P ゴシック"/>
            <family val="3"/>
            <charset val="128"/>
          </rPr>
          <t>該当する場合入力（円単位）</t>
        </r>
      </text>
    </comment>
    <comment ref="Q205" authorId="0" shapeId="0">
      <text>
        <r>
          <rPr>
            <sz val="9"/>
            <color indexed="81"/>
            <rFont val="MS P ゴシック"/>
            <family val="3"/>
            <charset val="128"/>
          </rPr>
          <t>油種区分を選択</t>
        </r>
      </text>
    </comment>
    <comment ref="R205" authorId="0" shapeId="0">
      <text>
        <r>
          <rPr>
            <sz val="9"/>
            <color indexed="81"/>
            <rFont val="MS P ゴシック"/>
            <family val="3"/>
            <charset val="128"/>
          </rPr>
          <t>円単位で入力</t>
        </r>
      </text>
    </comment>
    <comment ref="B206" authorId="0" shapeId="0">
      <text>
        <r>
          <rPr>
            <sz val="9"/>
            <color indexed="81"/>
            <rFont val="MS P ゴシック"/>
            <family val="3"/>
            <charset val="128"/>
          </rPr>
          <t>施設名を入力</t>
        </r>
      </text>
    </comment>
    <comment ref="C206" authorId="0" shapeId="0">
      <text>
        <r>
          <rPr>
            <sz val="9"/>
            <color indexed="81"/>
            <rFont val="MS P ゴシック"/>
            <family val="3"/>
            <charset val="128"/>
          </rPr>
          <t>費用区分を選択</t>
        </r>
      </text>
    </comment>
    <comment ref="D206" authorId="0" shapeId="0">
      <text>
        <r>
          <rPr>
            <sz val="9"/>
            <color indexed="81"/>
            <rFont val="MS P ゴシック"/>
            <family val="3"/>
            <charset val="128"/>
          </rPr>
          <t>契約区分を選択</t>
        </r>
      </text>
    </comment>
    <comment ref="E206" authorId="0" shapeId="0">
      <text>
        <r>
          <rPr>
            <sz val="9"/>
            <color indexed="81"/>
            <rFont val="MS P ゴシック"/>
            <family val="3"/>
            <charset val="128"/>
          </rPr>
          <t>円単位で入力</t>
        </r>
      </text>
    </comment>
    <comment ref="F206" authorId="0" shapeId="0">
      <text>
        <r>
          <rPr>
            <sz val="9"/>
            <color indexed="81"/>
            <rFont val="MS P ゴシック"/>
            <family val="3"/>
            <charset val="128"/>
          </rPr>
          <t>円単位で入力</t>
        </r>
      </text>
    </comment>
    <comment ref="G206" authorId="0" shapeId="0">
      <text>
        <r>
          <rPr>
            <sz val="9"/>
            <color indexed="81"/>
            <rFont val="MS P ゴシック"/>
            <family val="3"/>
            <charset val="128"/>
          </rPr>
          <t>円単位で入力</t>
        </r>
      </text>
    </comment>
    <comment ref="H206" authorId="0" shapeId="0">
      <text>
        <r>
          <rPr>
            <sz val="9"/>
            <color indexed="81"/>
            <rFont val="MS P ゴシック"/>
            <family val="3"/>
            <charset val="128"/>
          </rPr>
          <t>円単位で入力</t>
        </r>
      </text>
    </comment>
    <comment ref="O206" authorId="0" shapeId="0">
      <text>
        <r>
          <rPr>
            <sz val="9"/>
            <color indexed="81"/>
            <rFont val="MS P ゴシック"/>
            <family val="3"/>
            <charset val="128"/>
          </rPr>
          <t>該当する場合入力（円単位）</t>
        </r>
      </text>
    </comment>
    <comment ref="Q206" authorId="0" shapeId="0">
      <text>
        <r>
          <rPr>
            <sz val="9"/>
            <color indexed="81"/>
            <rFont val="MS P ゴシック"/>
            <family val="3"/>
            <charset val="128"/>
          </rPr>
          <t>油種区分を選択</t>
        </r>
      </text>
    </comment>
    <comment ref="R206" authorId="0" shapeId="0">
      <text>
        <r>
          <rPr>
            <sz val="9"/>
            <color indexed="81"/>
            <rFont val="MS P ゴシック"/>
            <family val="3"/>
            <charset val="128"/>
          </rPr>
          <t>円単位で入力</t>
        </r>
      </text>
    </comment>
    <comment ref="B207" authorId="0" shapeId="0">
      <text>
        <r>
          <rPr>
            <sz val="9"/>
            <color indexed="81"/>
            <rFont val="MS P ゴシック"/>
            <family val="3"/>
            <charset val="128"/>
          </rPr>
          <t>施設名を入力</t>
        </r>
      </text>
    </comment>
    <comment ref="C207" authorId="0" shapeId="0">
      <text>
        <r>
          <rPr>
            <sz val="9"/>
            <color indexed="81"/>
            <rFont val="MS P ゴシック"/>
            <family val="3"/>
            <charset val="128"/>
          </rPr>
          <t>費用区分を選択</t>
        </r>
      </text>
    </comment>
    <comment ref="D207" authorId="0" shapeId="0">
      <text>
        <r>
          <rPr>
            <sz val="9"/>
            <color indexed="81"/>
            <rFont val="MS P ゴシック"/>
            <family val="3"/>
            <charset val="128"/>
          </rPr>
          <t>契約区分を選択</t>
        </r>
      </text>
    </comment>
    <comment ref="E207" authorId="0" shapeId="0">
      <text>
        <r>
          <rPr>
            <sz val="9"/>
            <color indexed="81"/>
            <rFont val="MS P ゴシック"/>
            <family val="3"/>
            <charset val="128"/>
          </rPr>
          <t>円単位で入力</t>
        </r>
      </text>
    </comment>
    <comment ref="F207" authorId="0" shapeId="0">
      <text>
        <r>
          <rPr>
            <sz val="9"/>
            <color indexed="81"/>
            <rFont val="MS P ゴシック"/>
            <family val="3"/>
            <charset val="128"/>
          </rPr>
          <t>円単位で入力</t>
        </r>
      </text>
    </comment>
    <comment ref="G207" authorId="0" shapeId="0">
      <text>
        <r>
          <rPr>
            <sz val="9"/>
            <color indexed="81"/>
            <rFont val="MS P ゴシック"/>
            <family val="3"/>
            <charset val="128"/>
          </rPr>
          <t>円単位で入力</t>
        </r>
      </text>
    </comment>
    <comment ref="H207" authorId="0" shapeId="0">
      <text>
        <r>
          <rPr>
            <sz val="9"/>
            <color indexed="81"/>
            <rFont val="MS P ゴシック"/>
            <family val="3"/>
            <charset val="128"/>
          </rPr>
          <t>円単位で入力</t>
        </r>
      </text>
    </comment>
    <comment ref="O207" authorId="0" shapeId="0">
      <text>
        <r>
          <rPr>
            <sz val="9"/>
            <color indexed="81"/>
            <rFont val="MS P ゴシック"/>
            <family val="3"/>
            <charset val="128"/>
          </rPr>
          <t>該当する場合入力（円単位）</t>
        </r>
      </text>
    </comment>
    <comment ref="Q207" authorId="0" shapeId="0">
      <text>
        <r>
          <rPr>
            <sz val="9"/>
            <color indexed="81"/>
            <rFont val="MS P ゴシック"/>
            <family val="3"/>
            <charset val="128"/>
          </rPr>
          <t>油種区分を選択</t>
        </r>
      </text>
    </comment>
    <comment ref="R207" authorId="0" shapeId="0">
      <text>
        <r>
          <rPr>
            <sz val="9"/>
            <color indexed="81"/>
            <rFont val="MS P ゴシック"/>
            <family val="3"/>
            <charset val="128"/>
          </rPr>
          <t>円単位で入力</t>
        </r>
      </text>
    </comment>
    <comment ref="B208" authorId="0" shapeId="0">
      <text>
        <r>
          <rPr>
            <sz val="9"/>
            <color indexed="81"/>
            <rFont val="MS P ゴシック"/>
            <family val="3"/>
            <charset val="128"/>
          </rPr>
          <t>施設名を入力</t>
        </r>
      </text>
    </comment>
    <comment ref="C208" authorId="0" shapeId="0">
      <text>
        <r>
          <rPr>
            <sz val="9"/>
            <color indexed="81"/>
            <rFont val="MS P ゴシック"/>
            <family val="3"/>
            <charset val="128"/>
          </rPr>
          <t>費用区分を選択</t>
        </r>
      </text>
    </comment>
    <comment ref="D208" authorId="0" shapeId="0">
      <text>
        <r>
          <rPr>
            <sz val="9"/>
            <color indexed="81"/>
            <rFont val="MS P ゴシック"/>
            <family val="3"/>
            <charset val="128"/>
          </rPr>
          <t>契約区分を選択</t>
        </r>
      </text>
    </comment>
    <comment ref="E208" authorId="0" shapeId="0">
      <text>
        <r>
          <rPr>
            <sz val="9"/>
            <color indexed="81"/>
            <rFont val="MS P ゴシック"/>
            <family val="3"/>
            <charset val="128"/>
          </rPr>
          <t>円単位で入力</t>
        </r>
      </text>
    </comment>
    <comment ref="F208" authorId="0" shapeId="0">
      <text>
        <r>
          <rPr>
            <sz val="9"/>
            <color indexed="81"/>
            <rFont val="MS P ゴシック"/>
            <family val="3"/>
            <charset val="128"/>
          </rPr>
          <t>円単位で入力</t>
        </r>
      </text>
    </comment>
    <comment ref="G208" authorId="0" shapeId="0">
      <text>
        <r>
          <rPr>
            <sz val="9"/>
            <color indexed="81"/>
            <rFont val="MS P ゴシック"/>
            <family val="3"/>
            <charset val="128"/>
          </rPr>
          <t>円単位で入力</t>
        </r>
      </text>
    </comment>
    <comment ref="H208" authorId="0" shapeId="0">
      <text>
        <r>
          <rPr>
            <sz val="9"/>
            <color indexed="81"/>
            <rFont val="MS P ゴシック"/>
            <family val="3"/>
            <charset val="128"/>
          </rPr>
          <t>円単位で入力</t>
        </r>
      </text>
    </comment>
    <comment ref="O208" authorId="0" shapeId="0">
      <text>
        <r>
          <rPr>
            <sz val="9"/>
            <color indexed="81"/>
            <rFont val="MS P ゴシック"/>
            <family val="3"/>
            <charset val="128"/>
          </rPr>
          <t>該当する場合入力（円単位）</t>
        </r>
      </text>
    </comment>
    <comment ref="Q208" authorId="0" shapeId="0">
      <text>
        <r>
          <rPr>
            <sz val="9"/>
            <color indexed="81"/>
            <rFont val="MS P ゴシック"/>
            <family val="3"/>
            <charset val="128"/>
          </rPr>
          <t>油種区分を選択</t>
        </r>
      </text>
    </comment>
    <comment ref="R208" authorId="0" shapeId="0">
      <text>
        <r>
          <rPr>
            <sz val="9"/>
            <color indexed="81"/>
            <rFont val="MS P ゴシック"/>
            <family val="3"/>
            <charset val="128"/>
          </rPr>
          <t>円単位で入力</t>
        </r>
      </text>
    </comment>
    <comment ref="B209" authorId="0" shapeId="0">
      <text>
        <r>
          <rPr>
            <sz val="9"/>
            <color indexed="81"/>
            <rFont val="MS P ゴシック"/>
            <family val="3"/>
            <charset val="128"/>
          </rPr>
          <t>施設名を入力</t>
        </r>
      </text>
    </comment>
    <comment ref="C209" authorId="0" shapeId="0">
      <text>
        <r>
          <rPr>
            <sz val="9"/>
            <color indexed="81"/>
            <rFont val="MS P ゴシック"/>
            <family val="3"/>
            <charset val="128"/>
          </rPr>
          <t>費用区分を選択</t>
        </r>
      </text>
    </comment>
    <comment ref="D209" authorId="0" shapeId="0">
      <text>
        <r>
          <rPr>
            <sz val="9"/>
            <color indexed="81"/>
            <rFont val="MS P ゴシック"/>
            <family val="3"/>
            <charset val="128"/>
          </rPr>
          <t>契約区分を選択</t>
        </r>
      </text>
    </comment>
    <comment ref="E209" authorId="0" shapeId="0">
      <text>
        <r>
          <rPr>
            <sz val="9"/>
            <color indexed="81"/>
            <rFont val="MS P ゴシック"/>
            <family val="3"/>
            <charset val="128"/>
          </rPr>
          <t>円単位で入力</t>
        </r>
      </text>
    </comment>
    <comment ref="F209" authorId="0" shapeId="0">
      <text>
        <r>
          <rPr>
            <sz val="9"/>
            <color indexed="81"/>
            <rFont val="MS P ゴシック"/>
            <family val="3"/>
            <charset val="128"/>
          </rPr>
          <t>円単位で入力</t>
        </r>
      </text>
    </comment>
    <comment ref="G209" authorId="0" shapeId="0">
      <text>
        <r>
          <rPr>
            <sz val="9"/>
            <color indexed="81"/>
            <rFont val="MS P ゴシック"/>
            <family val="3"/>
            <charset val="128"/>
          </rPr>
          <t>円単位で入力</t>
        </r>
      </text>
    </comment>
    <comment ref="H209" authorId="0" shapeId="0">
      <text>
        <r>
          <rPr>
            <sz val="9"/>
            <color indexed="81"/>
            <rFont val="MS P ゴシック"/>
            <family val="3"/>
            <charset val="128"/>
          </rPr>
          <t>円単位で入力</t>
        </r>
      </text>
    </comment>
    <comment ref="O209" authorId="0" shapeId="0">
      <text>
        <r>
          <rPr>
            <sz val="9"/>
            <color indexed="81"/>
            <rFont val="MS P ゴシック"/>
            <family val="3"/>
            <charset val="128"/>
          </rPr>
          <t>該当する場合入力（円単位）</t>
        </r>
      </text>
    </comment>
    <comment ref="Q209" authorId="0" shapeId="0">
      <text>
        <r>
          <rPr>
            <sz val="9"/>
            <color indexed="81"/>
            <rFont val="MS P ゴシック"/>
            <family val="3"/>
            <charset val="128"/>
          </rPr>
          <t>油種区分を選択</t>
        </r>
      </text>
    </comment>
    <comment ref="R209" authorId="0" shapeId="0">
      <text>
        <r>
          <rPr>
            <sz val="9"/>
            <color indexed="81"/>
            <rFont val="MS P ゴシック"/>
            <family val="3"/>
            <charset val="128"/>
          </rPr>
          <t>円単位で入力</t>
        </r>
      </text>
    </comment>
    <comment ref="O215" authorId="0" shapeId="0">
      <text>
        <r>
          <rPr>
            <sz val="9"/>
            <color indexed="81"/>
            <rFont val="MS P ゴシック"/>
            <family val="3"/>
            <charset val="128"/>
          </rPr>
          <t>予算ベースの電力料（事業費）を入力</t>
        </r>
      </text>
    </comment>
    <comment ref="P215" authorId="0" shapeId="0">
      <text>
        <r>
          <rPr>
            <sz val="9"/>
            <color indexed="81"/>
            <rFont val="MS P ゴシック"/>
            <family val="3"/>
            <charset val="128"/>
          </rPr>
          <t>予算ベースの電力料（国費）を入力</t>
        </r>
      </text>
    </comment>
    <comment ref="Q215" authorId="0" shapeId="0">
      <text>
        <r>
          <rPr>
            <b/>
            <sz val="9"/>
            <color indexed="81"/>
            <rFont val="MS P ゴシック"/>
            <family val="3"/>
            <charset val="128"/>
          </rPr>
          <t>⑦：前年度の電気料金
　　相当分の国費相当分</t>
        </r>
      </text>
    </comment>
    <comment ref="O216" authorId="0" shapeId="0">
      <text>
        <r>
          <rPr>
            <sz val="9"/>
            <color indexed="81"/>
            <rFont val="MS P ゴシック"/>
            <family val="3"/>
            <charset val="128"/>
          </rPr>
          <t>予算ベースの油脂費（事業費）を入力</t>
        </r>
      </text>
    </comment>
    <comment ref="P216" authorId="0" shapeId="0">
      <text>
        <r>
          <rPr>
            <sz val="9"/>
            <color indexed="81"/>
            <rFont val="MS P ゴシック"/>
            <family val="3"/>
            <charset val="128"/>
          </rPr>
          <t>予算ベースの油脂費（国費）を入力</t>
        </r>
      </text>
    </comment>
    <comment ref="Q216" authorId="0" shapeId="0">
      <text>
        <r>
          <rPr>
            <b/>
            <sz val="9"/>
            <color indexed="81"/>
            <rFont val="MS P ゴシック"/>
            <family val="3"/>
            <charset val="128"/>
          </rPr>
          <t>⑬：前年度の油脂費
　　相当分の国費相当分</t>
        </r>
      </text>
    </comment>
    <comment ref="W216" authorId="0" shapeId="0">
      <text>
        <r>
          <rPr>
            <sz val="9"/>
            <color indexed="81"/>
            <rFont val="MS P ゴシック"/>
            <family val="3"/>
            <charset val="128"/>
          </rPr>
          <t>該当する場合入力（円単位）</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<sst xmlns="http://schemas.openxmlformats.org/spreadsheetml/2006/main" count="369" uniqueCount="229">
  <si>
    <t>北海道電力・低圧</t>
    <rPh sb="0" eb="3">
      <t>ホッカイドウ</t>
    </rPh>
    <rPh sb="3" eb="5">
      <t>デンリョク</t>
    </rPh>
    <rPh sb="6" eb="8">
      <t>テイアツ</t>
    </rPh>
    <phoneticPr fontId="4"/>
  </si>
  <si>
    <t>北海道電力・高圧</t>
    <rPh sb="0" eb="3">
      <t>ホッカイドウ</t>
    </rPh>
    <rPh sb="3" eb="5">
      <t>デンリョク</t>
    </rPh>
    <rPh sb="6" eb="8">
      <t>コウアツ</t>
    </rPh>
    <phoneticPr fontId="4"/>
  </si>
  <si>
    <t>東北電力・低圧</t>
    <rPh sb="0" eb="2">
      <t>トウホク</t>
    </rPh>
    <rPh sb="2" eb="4">
      <t>デンリョク</t>
    </rPh>
    <rPh sb="5" eb="7">
      <t>テイアツ</t>
    </rPh>
    <phoneticPr fontId="4"/>
  </si>
  <si>
    <t>東北電力・高圧</t>
    <rPh sb="0" eb="2">
      <t>トウホク</t>
    </rPh>
    <rPh sb="2" eb="4">
      <t>デンリョク</t>
    </rPh>
    <rPh sb="5" eb="7">
      <t>コウアツ</t>
    </rPh>
    <phoneticPr fontId="4"/>
  </si>
  <si>
    <t>東北電力・特別高圧</t>
    <rPh sb="0" eb="2">
      <t>トウホク</t>
    </rPh>
    <rPh sb="2" eb="4">
      <t>デンリョク</t>
    </rPh>
    <rPh sb="5" eb="7">
      <t>トクベツ</t>
    </rPh>
    <rPh sb="7" eb="9">
      <t>コウアツ</t>
    </rPh>
    <phoneticPr fontId="4"/>
  </si>
  <si>
    <t>東京電力・低圧</t>
    <rPh sb="0" eb="2">
      <t>トウキョウ</t>
    </rPh>
    <rPh sb="2" eb="4">
      <t>デンリョク</t>
    </rPh>
    <rPh sb="5" eb="7">
      <t>テイアツ</t>
    </rPh>
    <phoneticPr fontId="4"/>
  </si>
  <si>
    <t>東京電力・高圧</t>
    <rPh sb="0" eb="2">
      <t>トウキョウ</t>
    </rPh>
    <rPh sb="2" eb="4">
      <t>デンリョク</t>
    </rPh>
    <rPh sb="5" eb="7">
      <t>コウアツ</t>
    </rPh>
    <phoneticPr fontId="4"/>
  </si>
  <si>
    <t>東京電力・特別高圧</t>
    <rPh sb="0" eb="2">
      <t>トウキョウ</t>
    </rPh>
    <rPh sb="2" eb="4">
      <t>デンリョク</t>
    </rPh>
    <rPh sb="5" eb="7">
      <t>トクベツ</t>
    </rPh>
    <rPh sb="7" eb="9">
      <t>コウアツ</t>
    </rPh>
    <phoneticPr fontId="4"/>
  </si>
  <si>
    <t>中部電力・低圧</t>
    <rPh sb="0" eb="2">
      <t>チュウブ</t>
    </rPh>
    <rPh sb="2" eb="4">
      <t>デンリョク</t>
    </rPh>
    <rPh sb="5" eb="7">
      <t>テイアツ</t>
    </rPh>
    <phoneticPr fontId="4"/>
  </si>
  <si>
    <t>中部電力・高圧</t>
    <rPh sb="0" eb="2">
      <t>チュウブ</t>
    </rPh>
    <rPh sb="2" eb="4">
      <t>デンリョク</t>
    </rPh>
    <rPh sb="5" eb="7">
      <t>コウアツ</t>
    </rPh>
    <phoneticPr fontId="4"/>
  </si>
  <si>
    <t>北陸電力・低圧</t>
    <rPh sb="0" eb="2">
      <t>ホクリク</t>
    </rPh>
    <rPh sb="2" eb="4">
      <t>デンリョク</t>
    </rPh>
    <rPh sb="5" eb="7">
      <t>テイアツ</t>
    </rPh>
    <phoneticPr fontId="4"/>
  </si>
  <si>
    <t>北陸電力・特別高圧</t>
    <rPh sb="0" eb="2">
      <t>ホクリク</t>
    </rPh>
    <rPh sb="2" eb="4">
      <t>デンリョク</t>
    </rPh>
    <rPh sb="5" eb="7">
      <t>トクベツ</t>
    </rPh>
    <rPh sb="7" eb="9">
      <t>コウアツ</t>
    </rPh>
    <phoneticPr fontId="4"/>
  </si>
  <si>
    <t>関西電力・低圧</t>
    <rPh sb="0" eb="2">
      <t>カンサイ</t>
    </rPh>
    <rPh sb="2" eb="4">
      <t>デンリョク</t>
    </rPh>
    <rPh sb="5" eb="7">
      <t>テイアツ</t>
    </rPh>
    <phoneticPr fontId="4"/>
  </si>
  <si>
    <t>関西電力・高圧</t>
    <rPh sb="0" eb="2">
      <t>カンサイ</t>
    </rPh>
    <rPh sb="2" eb="4">
      <t>デンリョク</t>
    </rPh>
    <rPh sb="5" eb="7">
      <t>コウアツ</t>
    </rPh>
    <phoneticPr fontId="4"/>
  </si>
  <si>
    <t>関西電力・特別高圧</t>
    <rPh sb="0" eb="2">
      <t>カンサイ</t>
    </rPh>
    <rPh sb="2" eb="4">
      <t>デンリョク</t>
    </rPh>
    <rPh sb="5" eb="7">
      <t>トクベツ</t>
    </rPh>
    <rPh sb="7" eb="9">
      <t>コウアツ</t>
    </rPh>
    <phoneticPr fontId="4"/>
  </si>
  <si>
    <t>中国電力・低圧</t>
    <rPh sb="0" eb="2">
      <t>チュウゴク</t>
    </rPh>
    <rPh sb="2" eb="4">
      <t>デンリョク</t>
    </rPh>
    <rPh sb="5" eb="7">
      <t>テイアツ</t>
    </rPh>
    <phoneticPr fontId="4"/>
  </si>
  <si>
    <t>中国電力・高圧</t>
    <rPh sb="0" eb="2">
      <t>チュウゴク</t>
    </rPh>
    <rPh sb="2" eb="4">
      <t>デンリョク</t>
    </rPh>
    <rPh sb="5" eb="7">
      <t>コウアツ</t>
    </rPh>
    <phoneticPr fontId="4"/>
  </si>
  <si>
    <t>四国電力・高圧</t>
    <rPh sb="0" eb="2">
      <t>シコク</t>
    </rPh>
    <rPh sb="2" eb="4">
      <t>デンリョク</t>
    </rPh>
    <rPh sb="5" eb="7">
      <t>コウアツ</t>
    </rPh>
    <phoneticPr fontId="4"/>
  </si>
  <si>
    <t>九州電力・低圧</t>
    <rPh sb="0" eb="2">
      <t>キュウシュウ</t>
    </rPh>
    <rPh sb="2" eb="4">
      <t>デンリョク</t>
    </rPh>
    <rPh sb="5" eb="7">
      <t>テイアツ</t>
    </rPh>
    <phoneticPr fontId="4"/>
  </si>
  <si>
    <t>九州電力・高圧</t>
    <rPh sb="0" eb="2">
      <t>キュウシュウ</t>
    </rPh>
    <rPh sb="2" eb="4">
      <t>デンリョク</t>
    </rPh>
    <rPh sb="5" eb="7">
      <t>コウアツ</t>
    </rPh>
    <phoneticPr fontId="4"/>
  </si>
  <si>
    <t>九州電力・特別高圧</t>
    <rPh sb="0" eb="2">
      <t>キュウシュウ</t>
    </rPh>
    <rPh sb="2" eb="4">
      <t>デンリョク</t>
    </rPh>
    <rPh sb="5" eb="7">
      <t>トクベツ</t>
    </rPh>
    <rPh sb="7" eb="9">
      <t>コウアツ</t>
    </rPh>
    <phoneticPr fontId="4"/>
  </si>
  <si>
    <t>沖縄電力・低圧</t>
    <rPh sb="0" eb="2">
      <t>オキナワ</t>
    </rPh>
    <rPh sb="2" eb="4">
      <t>デンリョク</t>
    </rPh>
    <rPh sb="5" eb="7">
      <t>テイアツ</t>
    </rPh>
    <phoneticPr fontId="4"/>
  </si>
  <si>
    <t>沖縄電力・高圧</t>
    <rPh sb="0" eb="2">
      <t>オキナワ</t>
    </rPh>
    <rPh sb="2" eb="4">
      <t>デンリョク</t>
    </rPh>
    <rPh sb="5" eb="7">
      <t>コウアツ</t>
    </rPh>
    <phoneticPr fontId="4"/>
  </si>
  <si>
    <t>四国電力・低圧</t>
    <rPh sb="0" eb="2">
      <t>シコク</t>
    </rPh>
    <rPh sb="2" eb="4">
      <t>デンリョク</t>
    </rPh>
    <rPh sb="5" eb="7">
      <t>テイアツ</t>
    </rPh>
    <phoneticPr fontId="4"/>
  </si>
  <si>
    <t>①基本料金</t>
    <rPh sb="1" eb="3">
      <t>キホン</t>
    </rPh>
    <rPh sb="3" eb="5">
      <t>リョウキン</t>
    </rPh>
    <phoneticPr fontId="1"/>
  </si>
  <si>
    <t>②電力量料金</t>
    <rPh sb="1" eb="3">
      <t>デンリョク</t>
    </rPh>
    <rPh sb="3" eb="4">
      <t>リョウ</t>
    </rPh>
    <rPh sb="4" eb="6">
      <t>リョウキン</t>
    </rPh>
    <phoneticPr fontId="1"/>
  </si>
  <si>
    <t>③燃料調整額</t>
    <rPh sb="1" eb="3">
      <t>ネンリョウ</t>
    </rPh>
    <rPh sb="3" eb="5">
      <t>チョウセイ</t>
    </rPh>
    <rPh sb="5" eb="6">
      <t>ガク</t>
    </rPh>
    <phoneticPr fontId="1"/>
  </si>
  <si>
    <t>局名</t>
    <rPh sb="0" eb="2">
      <t>キョクメイ</t>
    </rPh>
    <phoneticPr fontId="4"/>
  </si>
  <si>
    <t>県名</t>
    <rPh sb="0" eb="2">
      <t>ケンメイ</t>
    </rPh>
    <phoneticPr fontId="4"/>
  </si>
  <si>
    <t>地区名</t>
    <rPh sb="0" eb="3">
      <t>チクメイ</t>
    </rPh>
    <phoneticPr fontId="4"/>
  </si>
  <si>
    <t>施設管理者名</t>
    <rPh sb="0" eb="2">
      <t>シセツ</t>
    </rPh>
    <rPh sb="2" eb="5">
      <t>カンリシャ</t>
    </rPh>
    <rPh sb="5" eb="6">
      <t>メイ</t>
    </rPh>
    <phoneticPr fontId="4"/>
  </si>
  <si>
    <t>施設名</t>
    <rPh sb="0" eb="2">
      <t>シセツ</t>
    </rPh>
    <rPh sb="2" eb="3">
      <t>メイ</t>
    </rPh>
    <phoneticPr fontId="4"/>
  </si>
  <si>
    <t>契約区分</t>
    <rPh sb="0" eb="2">
      <t>ケイヤク</t>
    </rPh>
    <rPh sb="2" eb="4">
      <t>クブン</t>
    </rPh>
    <phoneticPr fontId="4"/>
  </si>
  <si>
    <t>高騰分</t>
    <rPh sb="0" eb="3">
      <t>コウトウブン</t>
    </rPh>
    <phoneticPr fontId="4"/>
  </si>
  <si>
    <t>補助額</t>
    <rPh sb="0" eb="2">
      <t>ホジョ</t>
    </rPh>
    <rPh sb="2" eb="3">
      <t>ガク</t>
    </rPh>
    <phoneticPr fontId="4"/>
  </si>
  <si>
    <t>省エネ交付額（試算）</t>
    <rPh sb="0" eb="1">
      <t>ショウ</t>
    </rPh>
    <rPh sb="3" eb="6">
      <t>コウフガク</t>
    </rPh>
    <rPh sb="7" eb="9">
      <t>シサン</t>
    </rPh>
    <phoneticPr fontId="4"/>
  </si>
  <si>
    <t>※後から臨時交付金を充てる場合、高騰分全体額を上回らない範囲とする必要がある。</t>
    <rPh sb="1" eb="2">
      <t>アト</t>
    </rPh>
    <rPh sb="4" eb="6">
      <t>リンジ</t>
    </rPh>
    <rPh sb="6" eb="9">
      <t>コウフキン</t>
    </rPh>
    <rPh sb="10" eb="11">
      <t>ア</t>
    </rPh>
    <rPh sb="13" eb="15">
      <t>バアイ</t>
    </rPh>
    <rPh sb="16" eb="19">
      <t>コウトウブン</t>
    </rPh>
    <rPh sb="19" eb="21">
      <t>ゼンタイ</t>
    </rPh>
    <rPh sb="21" eb="22">
      <t>ガク</t>
    </rPh>
    <rPh sb="23" eb="25">
      <t>ウワマワ</t>
    </rPh>
    <rPh sb="28" eb="30">
      <t>ハンイ</t>
    </rPh>
    <rPh sb="33" eb="35">
      <t>ヒツヨウ</t>
    </rPh>
    <phoneticPr fontId="4"/>
  </si>
  <si>
    <t>（単位：円）</t>
    <rPh sb="1" eb="3">
      <t>タンイ</t>
    </rPh>
    <rPh sb="4" eb="5">
      <t>エン</t>
    </rPh>
    <phoneticPr fontId="4"/>
  </si>
  <si>
    <t>合計</t>
    <rPh sb="0" eb="2">
      <t>ゴウケイ</t>
    </rPh>
    <phoneticPr fontId="4"/>
  </si>
  <si>
    <t>○</t>
    <phoneticPr fontId="1"/>
  </si>
  <si>
    <t>費用区分</t>
    <rPh sb="0" eb="2">
      <t>ヒヨウ</t>
    </rPh>
    <rPh sb="2" eb="4">
      <t>クブン</t>
    </rPh>
    <phoneticPr fontId="4"/>
  </si>
  <si>
    <t>多面or治水ダム等</t>
    <rPh sb="0" eb="2">
      <t>タメン</t>
    </rPh>
    <rPh sb="4" eb="6">
      <t>チスイ</t>
    </rPh>
    <rPh sb="8" eb="9">
      <t>トウ</t>
    </rPh>
    <phoneticPr fontId="4"/>
  </si>
  <si>
    <t>多面</t>
  </si>
  <si>
    <t>治水ダム等</t>
  </si>
  <si>
    <t>高騰分に対する既存事業の補助額</t>
    <rPh sb="0" eb="2">
      <t>コウトウ</t>
    </rPh>
    <rPh sb="2" eb="3">
      <t>ブン</t>
    </rPh>
    <rPh sb="4" eb="5">
      <t>タイ</t>
    </rPh>
    <rPh sb="7" eb="9">
      <t>キソン</t>
    </rPh>
    <rPh sb="9" eb="11">
      <t>ジギョウ</t>
    </rPh>
    <rPh sb="12" eb="14">
      <t>ホジョ</t>
    </rPh>
    <rPh sb="14" eb="15">
      <t>ガク</t>
    </rPh>
    <phoneticPr fontId="1"/>
  </si>
  <si>
    <t>⑨</t>
    <phoneticPr fontId="1"/>
  </si>
  <si>
    <t>省エネ交付額上限額</t>
    <rPh sb="0" eb="1">
      <t>ショウ</t>
    </rPh>
    <rPh sb="3" eb="5">
      <t>コウフ</t>
    </rPh>
    <rPh sb="5" eb="6">
      <t>ガク</t>
    </rPh>
    <rPh sb="6" eb="9">
      <t>ジョウゲンガク</t>
    </rPh>
    <phoneticPr fontId="4"/>
  </si>
  <si>
    <t>⑩＝(⑧-⑨)×0.7</t>
    <phoneticPr fontId="4"/>
  </si>
  <si>
    <t>⑫省エネ交付額</t>
    <rPh sb="1" eb="2">
      <t>ショウ</t>
    </rPh>
    <rPh sb="4" eb="7">
      <t>コウフガク</t>
    </rPh>
    <phoneticPr fontId="4"/>
  </si>
  <si>
    <t>北陸電力・高圧</t>
    <rPh sb="0" eb="2">
      <t>ホクリク</t>
    </rPh>
    <rPh sb="2" eb="4">
      <t>デンリョク</t>
    </rPh>
    <rPh sb="5" eb="7">
      <t>コウアツ</t>
    </rPh>
    <phoneticPr fontId="4"/>
  </si>
  <si>
    <t>ブロック・電圧</t>
    <rPh sb="5" eb="7">
      <t>デンアツ</t>
    </rPh>
    <phoneticPr fontId="4"/>
  </si>
  <si>
    <t>上昇率</t>
    <rPh sb="0" eb="3">
      <t>ジョウショウリツ</t>
    </rPh>
    <phoneticPr fontId="1"/>
  </si>
  <si>
    <t>番号</t>
    <rPh sb="0" eb="2">
      <t>バンゴウ</t>
    </rPh>
    <phoneticPr fontId="4"/>
  </si>
  <si>
    <t>県名</t>
    <rPh sb="0" eb="2">
      <t>ケンメイ</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</si>
  <si>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</si>
  <si>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</si>
  <si>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</si>
  <si>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</si>
  <si>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</si>
  <si>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</si>
  <si>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</si>
  <si>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</si>
  <si>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</si>
  <si>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</si>
  <si>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</si>
  <si>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</si>
  <si>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</si>
  <si>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</si>
  <si>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</si>
  <si>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</si>
  <si>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</si>
  <si>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</si>
  <si>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</si>
  <si>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</si>
  <si>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</si>
  <si>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</si>
  <si>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</si>
  <si>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</si>
  <si>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</si>
  <si>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</si>
  <si>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</si>
  <si>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</si>
  <si>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</si>
  <si>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</si>
  <si>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</si>
  <si>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</si>
  <si>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</si>
  <si>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</si>
  <si>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</si>
  <si>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</si>
  <si>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</si>
  <si>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</si>
  <si>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</si>
  <si>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</si>
  <si>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</si>
  <si>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</si>
  <si>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</si>
  <si>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</si>
  <si>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</si>
  <si>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</si>
  <si>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</si>
  <si>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離島</t>
    <rPh sb="0" eb="2">
      <t>リトウ</t>
    </rPh>
    <phoneticPr fontId="2"/>
  </si>
  <si>
    <t>奄美</t>
    <rPh sb="0" eb="2">
      <t>アマミ</t>
    </rPh>
    <phoneticPr fontId="2"/>
  </si>
  <si>
    <t>【地区個表】</t>
    <rPh sb="1" eb="3">
      <t>チク</t>
    </rPh>
    <rPh sb="3" eb="5">
      <t>コヒョウ</t>
    </rPh>
    <phoneticPr fontId="4"/>
  </si>
  <si>
    <t>【地区集計】</t>
    <rPh sb="1" eb="5">
      <t>チクシュウケイ</t>
    </rPh>
    <phoneticPr fontId="4"/>
  </si>
  <si>
    <t>局名</t>
    <rPh sb="0" eb="2">
      <t>キョクメイ</t>
    </rPh>
    <phoneticPr fontId="1"/>
  </si>
  <si>
    <t>東北</t>
    <rPh sb="0" eb="2">
      <t>トウホク</t>
    </rPh>
    <phoneticPr fontId="1"/>
  </si>
  <si>
    <t>関東</t>
    <rPh sb="0" eb="2">
      <t>カントウ</t>
    </rPh>
    <phoneticPr fontId="1"/>
  </si>
  <si>
    <t>北陸</t>
    <rPh sb="0" eb="2">
      <t>ホクリク</t>
    </rPh>
    <phoneticPr fontId="1"/>
  </si>
  <si>
    <t>東海</t>
    <rPh sb="0" eb="2">
      <t>トウカイ</t>
    </rPh>
    <phoneticPr fontId="1"/>
  </si>
  <si>
    <t>近畿</t>
    <rPh sb="0" eb="2">
      <t>キンキ</t>
    </rPh>
    <phoneticPr fontId="1"/>
  </si>
  <si>
    <t>中国四国</t>
    <rPh sb="0" eb="4">
      <t>チュウゴクシコク</t>
    </rPh>
    <phoneticPr fontId="1"/>
  </si>
  <si>
    <t>九州</t>
    <rPh sb="0" eb="2">
      <t>キュウシュウ</t>
    </rPh>
    <phoneticPr fontId="1"/>
  </si>
  <si>
    <t>北海道</t>
    <rPh sb="0" eb="3">
      <t>ホッカイドウ</t>
    </rPh>
    <phoneticPr fontId="1"/>
  </si>
  <si>
    <t>×</t>
    <phoneticPr fontId="1"/>
  </si>
  <si>
    <t>沖縄</t>
    <rPh sb="0" eb="2">
      <t>オキナワ</t>
    </rPh>
    <phoneticPr fontId="1"/>
  </si>
  <si>
    <t>（単位：千円）</t>
    <rPh sb="1" eb="3">
      <t>タンイ</t>
    </rPh>
    <rPh sb="4" eb="5">
      <t>セン</t>
    </rPh>
    <rPh sb="5" eb="6">
      <t>エン</t>
    </rPh>
    <phoneticPr fontId="4"/>
  </si>
  <si>
    <t>省エネ交付額（⑭+⑮）</t>
    <rPh sb="0" eb="1">
      <t>ショウ</t>
    </rPh>
    <rPh sb="3" eb="6">
      <t>コウフガク</t>
    </rPh>
    <phoneticPr fontId="4"/>
  </si>
  <si>
    <t>北海道・灯油</t>
    <rPh sb="0" eb="3">
      <t>ホッカイドウ</t>
    </rPh>
    <rPh sb="4" eb="6">
      <t>トウユ</t>
    </rPh>
    <phoneticPr fontId="1"/>
  </si>
  <si>
    <t>北海道・軽油</t>
    <rPh sb="0" eb="3">
      <t>ホッカイドウ</t>
    </rPh>
    <rPh sb="4" eb="6">
      <t>ケイユ</t>
    </rPh>
    <phoneticPr fontId="1"/>
  </si>
  <si>
    <t>北海道・Ａ重油</t>
    <rPh sb="0" eb="3">
      <t>ホッカイドウ</t>
    </rPh>
    <rPh sb="5" eb="7">
      <t>ジュウユ</t>
    </rPh>
    <phoneticPr fontId="1"/>
  </si>
  <si>
    <t>東北・灯油</t>
    <rPh sb="0" eb="2">
      <t>トウホク</t>
    </rPh>
    <rPh sb="3" eb="5">
      <t>トウユ</t>
    </rPh>
    <phoneticPr fontId="1"/>
  </si>
  <si>
    <t>東北・軽油</t>
    <rPh sb="3" eb="5">
      <t>ケイユ</t>
    </rPh>
    <phoneticPr fontId="1"/>
  </si>
  <si>
    <t>東北・Ａ重油</t>
    <rPh sb="4" eb="6">
      <t>ジュウユ</t>
    </rPh>
    <phoneticPr fontId="1"/>
  </si>
  <si>
    <t>関東・灯油</t>
    <rPh sb="0" eb="2">
      <t>カントウ</t>
    </rPh>
    <rPh sb="3" eb="5">
      <t>トウユ</t>
    </rPh>
    <phoneticPr fontId="1"/>
  </si>
  <si>
    <t>関東・軽油</t>
    <rPh sb="3" eb="5">
      <t>ケイユ</t>
    </rPh>
    <phoneticPr fontId="1"/>
  </si>
  <si>
    <t>関東・Ａ重油</t>
    <rPh sb="4" eb="6">
      <t>ジュウユ</t>
    </rPh>
    <phoneticPr fontId="1"/>
  </si>
  <si>
    <t>中部・灯油</t>
    <rPh sb="0" eb="2">
      <t>チュウブ</t>
    </rPh>
    <rPh sb="3" eb="5">
      <t>トウユ</t>
    </rPh>
    <phoneticPr fontId="1"/>
  </si>
  <si>
    <t>中部・軽油</t>
    <rPh sb="0" eb="2">
      <t>チュウブ</t>
    </rPh>
    <rPh sb="3" eb="5">
      <t>ケイユ</t>
    </rPh>
    <phoneticPr fontId="1"/>
  </si>
  <si>
    <t>中部・Ａ重油</t>
    <rPh sb="0" eb="2">
      <t>チュウブ</t>
    </rPh>
    <rPh sb="4" eb="6">
      <t>ジュウユ</t>
    </rPh>
    <phoneticPr fontId="1"/>
  </si>
  <si>
    <t>近畿・灯油</t>
    <rPh sb="0" eb="2">
      <t>キンキ</t>
    </rPh>
    <rPh sb="3" eb="5">
      <t>トウユ</t>
    </rPh>
    <phoneticPr fontId="1"/>
  </si>
  <si>
    <t>近畿・軽油</t>
    <rPh sb="3" eb="5">
      <t>ケイユ</t>
    </rPh>
    <phoneticPr fontId="1"/>
  </si>
  <si>
    <t>近畿・Ａ重油</t>
    <rPh sb="4" eb="6">
      <t>ジュウユ</t>
    </rPh>
    <phoneticPr fontId="1"/>
  </si>
  <si>
    <t>中国・灯油</t>
    <rPh sb="0" eb="2">
      <t>チュウゴク</t>
    </rPh>
    <rPh sb="3" eb="5">
      <t>トウユ</t>
    </rPh>
    <phoneticPr fontId="1"/>
  </si>
  <si>
    <t>中国・軽油</t>
    <rPh sb="3" eb="5">
      <t>ケイユ</t>
    </rPh>
    <phoneticPr fontId="1"/>
  </si>
  <si>
    <t>中国・Ａ重油</t>
    <rPh sb="4" eb="6">
      <t>ジュウユ</t>
    </rPh>
    <phoneticPr fontId="1"/>
  </si>
  <si>
    <t>四国・灯油</t>
    <rPh sb="0" eb="2">
      <t>シコク</t>
    </rPh>
    <rPh sb="3" eb="5">
      <t>トウユ</t>
    </rPh>
    <phoneticPr fontId="1"/>
  </si>
  <si>
    <t>四国・軽油</t>
    <rPh sb="0" eb="2">
      <t>シコク</t>
    </rPh>
    <rPh sb="3" eb="5">
      <t>ケイユ</t>
    </rPh>
    <phoneticPr fontId="1"/>
  </si>
  <si>
    <t>四国・Ａ重油</t>
    <rPh sb="0" eb="2">
      <t>シコク</t>
    </rPh>
    <rPh sb="4" eb="6">
      <t>ジュウユ</t>
    </rPh>
    <phoneticPr fontId="1"/>
  </si>
  <si>
    <t>九州・軽油</t>
    <rPh sb="0" eb="2">
      <t>キュウシュウ</t>
    </rPh>
    <rPh sb="3" eb="5">
      <t>ケイユ</t>
    </rPh>
    <phoneticPr fontId="1"/>
  </si>
  <si>
    <t>九州・灯油</t>
    <rPh sb="0" eb="2">
      <t>キュウシュウ</t>
    </rPh>
    <rPh sb="3" eb="5">
      <t>トウユ</t>
    </rPh>
    <phoneticPr fontId="1"/>
  </si>
  <si>
    <t>九州・Ａ重油</t>
    <rPh sb="0" eb="2">
      <t>キュウシュウ</t>
    </rPh>
    <rPh sb="4" eb="6">
      <t>ジュウユ</t>
    </rPh>
    <phoneticPr fontId="1"/>
  </si>
  <si>
    <t>沖縄・灯油</t>
    <rPh sb="0" eb="2">
      <t>オキナワ</t>
    </rPh>
    <rPh sb="3" eb="5">
      <t>トウユ</t>
    </rPh>
    <phoneticPr fontId="1"/>
  </si>
  <si>
    <t>沖縄・軽油</t>
    <rPh sb="0" eb="2">
      <t>オキナワ</t>
    </rPh>
    <rPh sb="3" eb="5">
      <t>ケイユ</t>
    </rPh>
    <phoneticPr fontId="1"/>
  </si>
  <si>
    <t>沖縄・Ａ重油</t>
    <rPh sb="0" eb="2">
      <t>オキナワ</t>
    </rPh>
    <rPh sb="4" eb="6">
      <t>ジュウユ</t>
    </rPh>
    <phoneticPr fontId="1"/>
  </si>
  <si>
    <t>ブロック・油種</t>
    <rPh sb="5" eb="7">
      <t>ユシュ</t>
    </rPh>
    <phoneticPr fontId="4"/>
  </si>
  <si>
    <t>油種区分</t>
    <rPh sb="0" eb="2">
      <t>ユシュ</t>
    </rPh>
    <rPh sb="2" eb="4">
      <t>クブン</t>
    </rPh>
    <phoneticPr fontId="4"/>
  </si>
  <si>
    <t>省エネ交付額
（試算）</t>
    <rPh sb="0" eb="1">
      <t>ショウ</t>
    </rPh>
    <rPh sb="3" eb="5">
      <t>コウフ</t>
    </rPh>
    <rPh sb="5" eb="6">
      <t>ガク</t>
    </rPh>
    <rPh sb="8" eb="10">
      <t>シサン</t>
    </rPh>
    <phoneticPr fontId="4"/>
  </si>
  <si>
    <t>⑪臨時交付金
（金額を入力）</t>
    <rPh sb="1" eb="3">
      <t>リンジ</t>
    </rPh>
    <rPh sb="3" eb="6">
      <t>コウフキン</t>
    </rPh>
    <rPh sb="8" eb="10">
      <t>キンガク</t>
    </rPh>
    <rPh sb="11" eb="13">
      <t>ニュウリョク</t>
    </rPh>
    <phoneticPr fontId="4"/>
  </si>
  <si>
    <t>⑬=⑩
（省エネ交付額上限額）</t>
    <rPh sb="5" eb="6">
      <t>ショウ</t>
    </rPh>
    <rPh sb="8" eb="10">
      <t>コウフ</t>
    </rPh>
    <rPh sb="10" eb="11">
      <t>ガク</t>
    </rPh>
    <rPh sb="11" eb="13">
      <t>ジョウゲン</t>
    </rPh>
    <rPh sb="13" eb="14">
      <t>ガク</t>
    </rPh>
    <phoneticPr fontId="4"/>
  </si>
  <si>
    <t>新型コロナ臨時交付金を活用
（又は予定）している場合</t>
    <rPh sb="0" eb="2">
      <t>シンガタ</t>
    </rPh>
    <rPh sb="5" eb="7">
      <t>リンジ</t>
    </rPh>
    <rPh sb="7" eb="10">
      <t>コウフキン</t>
    </rPh>
    <rPh sb="11" eb="13">
      <t>カツヨウ</t>
    </rPh>
    <rPh sb="15" eb="16">
      <t>マタ</t>
    </rPh>
    <rPh sb="17" eb="19">
      <t>ヨテイ</t>
    </rPh>
    <rPh sb="24" eb="26">
      <t>バアイ</t>
    </rPh>
    <phoneticPr fontId="4"/>
  </si>
  <si>
    <t>臨時交付金を
活用しない場合</t>
    <rPh sb="0" eb="2">
      <t>リンジ</t>
    </rPh>
    <rPh sb="2" eb="5">
      <t>コウフキン</t>
    </rPh>
    <rPh sb="7" eb="9">
      <t>カツヨウ</t>
    </rPh>
    <rPh sb="12" eb="14">
      <t>バアイ</t>
    </rPh>
    <phoneticPr fontId="4"/>
  </si>
  <si>
    <t>高騰分（Ａ）</t>
    <rPh sb="0" eb="3">
      <t>コウトウブン</t>
    </rPh>
    <phoneticPr fontId="1"/>
  </si>
  <si>
    <t>（千円以下切り捨て）</t>
    <rPh sb="1" eb="5">
      <t>センエンイカ</t>
    </rPh>
    <rPh sb="5" eb="6">
      <t>キ</t>
    </rPh>
    <rPh sb="7" eb="8">
      <t>ス</t>
    </rPh>
    <phoneticPr fontId="1"/>
  </si>
  <si>
    <t>地区区分</t>
    <rPh sb="0" eb="4">
      <t>チククブン</t>
    </rPh>
    <phoneticPr fontId="4"/>
  </si>
  <si>
    <t>既存</t>
    <rPh sb="0" eb="2">
      <t>キゾン</t>
    </rPh>
    <phoneticPr fontId="1"/>
  </si>
  <si>
    <t>新規</t>
    <rPh sb="0" eb="2">
      <t>シンキ</t>
    </rPh>
    <phoneticPr fontId="1"/>
  </si>
  <si>
    <t>既存or新規</t>
    <rPh sb="0" eb="2">
      <t>キゾン</t>
    </rPh>
    <rPh sb="4" eb="6">
      <t>シンキ</t>
    </rPh>
    <phoneticPr fontId="1"/>
  </si>
  <si>
    <t>：リストから選択</t>
    <rPh sb="6" eb="8">
      <t>センタク</t>
    </rPh>
    <phoneticPr fontId="1"/>
  </si>
  <si>
    <t>：直接入力</t>
    <rPh sb="1" eb="5">
      <t>チョクセツニュウリョク</t>
    </rPh>
    <phoneticPr fontId="1"/>
  </si>
  <si>
    <t>高騰分
（電力料＋油脂費）</t>
    <rPh sb="0" eb="3">
      <t>コウトウブン</t>
    </rPh>
    <rPh sb="5" eb="8">
      <t>デンリョクリョウ</t>
    </rPh>
    <rPh sb="9" eb="12">
      <t>ユシヒ</t>
    </rPh>
    <phoneticPr fontId="1"/>
  </si>
  <si>
    <t>事業費</t>
    <rPh sb="0" eb="3">
      <t>ジギョウヒ</t>
    </rPh>
    <phoneticPr fontId="1"/>
  </si>
  <si>
    <t>計</t>
    <rPh sb="0" eb="1">
      <t>ケイ</t>
    </rPh>
    <phoneticPr fontId="1"/>
  </si>
  <si>
    <t>　うち電力料</t>
    <rPh sb="3" eb="6">
      <t>デンリョクリョウ</t>
    </rPh>
    <phoneticPr fontId="1"/>
  </si>
  <si>
    <t>　うち油脂費</t>
    <rPh sb="3" eb="6">
      <t>ユシヒ</t>
    </rPh>
    <phoneticPr fontId="1"/>
  </si>
  <si>
    <t>省エネ交付額（Ｅ）</t>
    <rPh sb="0" eb="1">
      <t>ショウ</t>
    </rPh>
    <rPh sb="3" eb="5">
      <t>コウフ</t>
    </rPh>
    <rPh sb="5" eb="6">
      <t>ガク</t>
    </rPh>
    <phoneticPr fontId="1"/>
  </si>
  <si>
    <t>省エネ交付額上限額（Ｃ＝（Ａ－Ｂ）×0.7）</t>
    <rPh sb="0" eb="1">
      <t>ショウ</t>
    </rPh>
    <rPh sb="3" eb="5">
      <t>コウフ</t>
    </rPh>
    <rPh sb="5" eb="6">
      <t>ガク</t>
    </rPh>
    <rPh sb="6" eb="9">
      <t>ジョウゲンガク</t>
    </rPh>
    <phoneticPr fontId="1"/>
  </si>
  <si>
    <t>【省エネ交付額の算定】</t>
    <rPh sb="1" eb="2">
      <t>ショウ</t>
    </rPh>
    <rPh sb="4" eb="6">
      <t>コウフ</t>
    </rPh>
    <rPh sb="6" eb="7">
      <t>ガク</t>
    </rPh>
    <rPh sb="8" eb="10">
      <t>サンテイ</t>
    </rPh>
    <phoneticPr fontId="1"/>
  </si>
  <si>
    <t>既存補助</t>
    <rPh sb="0" eb="2">
      <t>キゾン</t>
    </rPh>
    <rPh sb="2" eb="4">
      <t>ホジョ</t>
    </rPh>
    <phoneticPr fontId="1"/>
  </si>
  <si>
    <t>補助率</t>
    <rPh sb="0" eb="3">
      <t>ホジョリツ</t>
    </rPh>
    <phoneticPr fontId="1"/>
  </si>
  <si>
    <t>既存補助事業</t>
    <rPh sb="0" eb="6">
      <t>キゾンホジョジギョウ</t>
    </rPh>
    <phoneticPr fontId="1"/>
  </si>
  <si>
    <t>多面</t>
    <phoneticPr fontId="1"/>
  </si>
  <si>
    <t>治水ダム等</t>
    <phoneticPr fontId="1"/>
  </si>
  <si>
    <t>左記の国費相当分</t>
    <rPh sb="0" eb="2">
      <t>サキ</t>
    </rPh>
    <rPh sb="3" eb="5">
      <t>コクヒ</t>
    </rPh>
    <rPh sb="5" eb="8">
      <t>ソウトウブン</t>
    </rPh>
    <phoneticPr fontId="1"/>
  </si>
  <si>
    <t>※ ｄ≧0とする</t>
    <phoneticPr fontId="1"/>
  </si>
  <si>
    <t>【高騰分に対する既存事業の補助額の算定】</t>
    <rPh sb="1" eb="4">
      <t>コウトウブン</t>
    </rPh>
    <rPh sb="5" eb="6">
      <t>タイ</t>
    </rPh>
    <rPh sb="8" eb="12">
      <t>キゾンジギョウ</t>
    </rPh>
    <rPh sb="13" eb="16">
      <t>ホジョガク</t>
    </rPh>
    <rPh sb="17" eb="19">
      <t>サンテイ</t>
    </rPh>
    <phoneticPr fontId="1"/>
  </si>
  <si>
    <t>高騰分</t>
    <rPh sb="0" eb="3">
      <t>コウトウブン</t>
    </rPh>
    <phoneticPr fontId="1"/>
  </si>
  <si>
    <t>交付上限額＝
（高騰分－既存補助）×0.7</t>
    <rPh sb="0" eb="5">
      <t>コウフジョウゲンガク</t>
    </rPh>
    <rPh sb="8" eb="11">
      <t>コウトウブン</t>
    </rPh>
    <rPh sb="12" eb="14">
      <t>キゾン</t>
    </rPh>
    <rPh sb="14" eb="16">
      <t>ホジョ</t>
    </rPh>
    <phoneticPr fontId="1"/>
  </si>
  <si>
    <r>
      <rPr>
        <b/>
        <sz val="10"/>
        <color theme="1"/>
        <rFont val="ＭＳ Ｐゴシック"/>
        <family val="3"/>
        <charset val="128"/>
      </rPr>
      <t>省エネ交付額</t>
    </r>
    <r>
      <rPr>
        <sz val="10"/>
        <color theme="1"/>
        <rFont val="ＭＳ Ｐゴシック"/>
        <family val="2"/>
        <charset val="128"/>
      </rPr>
      <t>＋コロナ交付金</t>
    </r>
    <rPh sb="0" eb="1">
      <t>ショウ</t>
    </rPh>
    <rPh sb="3" eb="6">
      <t>コウフガク</t>
    </rPh>
    <phoneticPr fontId="1"/>
  </si>
  <si>
    <t>中部電力・特別高圧</t>
    <rPh sb="0" eb="2">
      <t>チュウブ</t>
    </rPh>
    <rPh sb="2" eb="4">
      <t>デンリョク</t>
    </rPh>
    <rPh sb="5" eb="7">
      <t>トクベツ</t>
    </rPh>
    <rPh sb="7" eb="9">
      <t>コウアツ</t>
    </rPh>
    <phoneticPr fontId="4"/>
  </si>
  <si>
    <t>※コロナ交付金＋高騰分既存補助額が高騰分以上→0</t>
    <rPh sb="4" eb="7">
      <t>コウフキン</t>
    </rPh>
    <rPh sb="8" eb="11">
      <t>コウトウブン</t>
    </rPh>
    <rPh sb="11" eb="16">
      <t>キゾンホジョガク</t>
    </rPh>
    <rPh sb="17" eb="22">
      <t>コウトウブンイジョウ</t>
    </rPh>
    <phoneticPr fontId="1"/>
  </si>
  <si>
    <t>再エネ上昇率</t>
    <rPh sb="0" eb="1">
      <t>サイ</t>
    </rPh>
    <rPh sb="3" eb="6">
      <t>ジョウショウリツ</t>
    </rPh>
    <phoneticPr fontId="1"/>
  </si>
  <si>
    <t>高騰分に対する既存事業の補助額（Ｂ＝ｄ）</t>
    <rPh sb="0" eb="3">
      <t>コウトウブン</t>
    </rPh>
    <rPh sb="4" eb="5">
      <t>タイ</t>
    </rPh>
    <rPh sb="7" eb="11">
      <t>キゾンジギョウ</t>
    </rPh>
    <rPh sb="12" eb="15">
      <t>ホジョガク</t>
    </rPh>
    <phoneticPr fontId="1"/>
  </si>
  <si>
    <t>※高騰分からコロナ交付金と高騰分既存補助額を引いた額が上限額以上→上限額</t>
    <rPh sb="1" eb="4">
      <t>コウトウブン</t>
    </rPh>
    <rPh sb="9" eb="12">
      <t>コウフキン</t>
    </rPh>
    <rPh sb="13" eb="16">
      <t>コウトウブン</t>
    </rPh>
    <rPh sb="16" eb="21">
      <t>キゾンホジョガク</t>
    </rPh>
    <rPh sb="22" eb="23">
      <t>ヒ</t>
    </rPh>
    <rPh sb="25" eb="26">
      <t>ガク</t>
    </rPh>
    <rPh sb="27" eb="29">
      <t>ジョウゲン</t>
    </rPh>
    <rPh sb="29" eb="30">
      <t>ガク</t>
    </rPh>
    <rPh sb="30" eb="32">
      <t>イジョウ</t>
    </rPh>
    <rPh sb="33" eb="36">
      <t>ジョウゲンガク</t>
    </rPh>
    <phoneticPr fontId="1"/>
  </si>
  <si>
    <t>※高騰分からコロナ交付金と高騰分既存補助額を引いた額が上限額未満</t>
    <rPh sb="1" eb="4">
      <t>コウトウブン</t>
    </rPh>
    <rPh sb="9" eb="12">
      <t>コウフキン</t>
    </rPh>
    <rPh sb="22" eb="23">
      <t>ヒ</t>
    </rPh>
    <rPh sb="25" eb="26">
      <t>ガク</t>
    </rPh>
    <rPh sb="27" eb="29">
      <t>ジョウゲン</t>
    </rPh>
    <rPh sb="29" eb="30">
      <t>ガク</t>
    </rPh>
    <rPh sb="30" eb="32">
      <t>ミマン</t>
    </rPh>
    <phoneticPr fontId="1"/>
  </si>
  <si>
    <t>④再エネ賦課金</t>
    <rPh sb="1" eb="2">
      <t>サイ</t>
    </rPh>
    <rPh sb="4" eb="7">
      <t>フカキン</t>
    </rPh>
    <phoneticPr fontId="4"/>
  </si>
  <si>
    <t>⑤計</t>
    <rPh sb="1" eb="2">
      <t>ケイ</t>
    </rPh>
    <phoneticPr fontId="1"/>
  </si>
  <si>
    <t>⑥計（再エネ賦課金除く）</t>
    <rPh sb="1" eb="2">
      <t>ケイ</t>
    </rPh>
    <rPh sb="3" eb="4">
      <t>サイ</t>
    </rPh>
    <rPh sb="6" eb="9">
      <t>フカキン</t>
    </rPh>
    <rPh sb="9" eb="10">
      <t>ノゾ</t>
    </rPh>
    <phoneticPr fontId="1"/>
  </si>
  <si>
    <t>電気料金</t>
    <rPh sb="0" eb="2">
      <t>デンキ</t>
    </rPh>
    <rPh sb="2" eb="4">
      <t>リョウキン</t>
    </rPh>
    <phoneticPr fontId="1"/>
  </si>
  <si>
    <t>油脂費</t>
    <rPh sb="0" eb="3">
      <t>ユシヒ</t>
    </rPh>
    <phoneticPr fontId="1"/>
  </si>
  <si>
    <t>　→高騰分－高騰分既存補助額－交付金</t>
    <phoneticPr fontId="1"/>
  </si>
  <si>
    <t>基本料金上昇率</t>
    <rPh sb="0" eb="7">
      <t>キホンリョウキンジョウショウリツ</t>
    </rPh>
    <phoneticPr fontId="1"/>
  </si>
  <si>
    <t>従量料金上昇率</t>
    <rPh sb="0" eb="4">
      <t>ジュウリョウリョウキン</t>
    </rPh>
    <rPh sb="4" eb="7">
      <t>ジョウショウリツ</t>
    </rPh>
    <phoneticPr fontId="1"/>
  </si>
  <si>
    <t>⑦基本料金上昇率</t>
    <rPh sb="1" eb="8">
      <t>キホンリョウキンジョウショウリツ</t>
    </rPh>
    <phoneticPr fontId="1"/>
  </si>
  <si>
    <t>令和５年４月～９月の電気料金</t>
    <rPh sb="0" eb="2">
      <t>レイワ</t>
    </rPh>
    <rPh sb="3" eb="4">
      <t>ネン</t>
    </rPh>
    <rPh sb="5" eb="6">
      <t>ガツ</t>
    </rPh>
    <rPh sb="8" eb="9">
      <t>ガツ</t>
    </rPh>
    <rPh sb="10" eb="12">
      <t>デンキ</t>
    </rPh>
    <rPh sb="12" eb="14">
      <t>リョウキン</t>
    </rPh>
    <phoneticPr fontId="1"/>
  </si>
  <si>
    <t>⑧電力量料金
上昇率</t>
    <rPh sb="1" eb="4">
      <t>デンリョクリョウ</t>
    </rPh>
    <rPh sb="4" eb="6">
      <t>リョウキン</t>
    </rPh>
    <rPh sb="7" eb="9">
      <t>ジョウショウ</t>
    </rPh>
    <rPh sb="9" eb="10">
      <t>リツ</t>
    </rPh>
    <phoneticPr fontId="4"/>
  </si>
  <si>
    <r>
      <t>⑨＝①/⑦+(②+③)/⑧
+④/再エネ上昇率</t>
    </r>
    <r>
      <rPr>
        <vertAlign val="superscript"/>
        <sz val="10"/>
        <rFont val="ＭＳ Ｐゴシック"/>
        <family val="3"/>
        <charset val="128"/>
      </rPr>
      <t>※２</t>
    </r>
    <rPh sb="17" eb="18">
      <t>サイ</t>
    </rPh>
    <rPh sb="20" eb="23">
      <t>ジョウショウリツ</t>
    </rPh>
    <phoneticPr fontId="1"/>
  </si>
  <si>
    <t>⑩＝⑨×既定国費率</t>
    <rPh sb="4" eb="6">
      <t>キテイ</t>
    </rPh>
    <rPh sb="6" eb="9">
      <t>コクヒリツ</t>
    </rPh>
    <phoneticPr fontId="1"/>
  </si>
  <si>
    <r>
      <t>その他高騰分</t>
    </r>
    <r>
      <rPr>
        <vertAlign val="superscript"/>
        <sz val="10"/>
        <rFont val="ＭＳ Ｐゴシック"/>
        <family val="3"/>
        <charset val="128"/>
      </rPr>
      <t>※１</t>
    </r>
    <rPh sb="2" eb="3">
      <t>ホカ</t>
    </rPh>
    <rPh sb="3" eb="6">
      <t>コウトウブン</t>
    </rPh>
    <phoneticPr fontId="4"/>
  </si>
  <si>
    <t>⑪
（該当する場合入力）</t>
    <rPh sb="3" eb="5">
      <t>ガイトウ</t>
    </rPh>
    <rPh sb="7" eb="9">
      <t>バアイ</t>
    </rPh>
    <rPh sb="9" eb="11">
      <t>ニュウリョク</t>
    </rPh>
    <phoneticPr fontId="4"/>
  </si>
  <si>
    <t>⑫＝(①+②+③)
-(①/⑦+(②+③)/⑧)+⑪</t>
    <phoneticPr fontId="4"/>
  </si>
  <si>
    <t>⑬</t>
    <phoneticPr fontId="1"/>
  </si>
  <si>
    <t>⑭上昇率</t>
    <rPh sb="1" eb="3">
      <t>ジョウショウ</t>
    </rPh>
    <rPh sb="3" eb="4">
      <t>リツ</t>
    </rPh>
    <phoneticPr fontId="4"/>
  </si>
  <si>
    <t>⑮＝⑬/⑭</t>
    <phoneticPr fontId="1"/>
  </si>
  <si>
    <t>⑯＝⑮×既定国費率</t>
    <rPh sb="4" eb="6">
      <t>キテイ</t>
    </rPh>
    <rPh sb="6" eb="9">
      <t>コクヒリツ</t>
    </rPh>
    <phoneticPr fontId="1"/>
  </si>
  <si>
    <t>⑰＝⑬－⑮</t>
    <phoneticPr fontId="4"/>
  </si>
  <si>
    <t>⑱＝⑫＋⑰</t>
    <phoneticPr fontId="1"/>
  </si>
  <si>
    <t>※１　その他高騰分は、九州電力における制度見直し（契約使用期間の撤廃）による高騰分を入力する。これ以外にその他高騰がある場合は、個別に判断する。</t>
    <rPh sb="5" eb="6">
      <t>ホカ</t>
    </rPh>
    <rPh sb="6" eb="8">
      <t>コウトウ</t>
    </rPh>
    <rPh sb="8" eb="9">
      <t>ブン</t>
    </rPh>
    <rPh sb="11" eb="13">
      <t>キュウシュウ</t>
    </rPh>
    <rPh sb="13" eb="15">
      <t>デンリョク</t>
    </rPh>
    <rPh sb="19" eb="21">
      <t>セイド</t>
    </rPh>
    <rPh sb="21" eb="23">
      <t>ミナオ</t>
    </rPh>
    <rPh sb="25" eb="27">
      <t>ケイヤク</t>
    </rPh>
    <rPh sb="27" eb="29">
      <t>シヨウ</t>
    </rPh>
    <rPh sb="29" eb="31">
      <t>キカン</t>
    </rPh>
    <rPh sb="32" eb="34">
      <t>テッパイ</t>
    </rPh>
    <rPh sb="38" eb="40">
      <t>コウトウ</t>
    </rPh>
    <rPh sb="40" eb="41">
      <t>ブン</t>
    </rPh>
    <rPh sb="42" eb="44">
      <t>ニュウリョク</t>
    </rPh>
    <phoneticPr fontId="4"/>
  </si>
  <si>
    <t>令和４年４月～９月の電気料金相当分</t>
    <rPh sb="0" eb="2">
      <t>レイワ</t>
    </rPh>
    <rPh sb="3" eb="4">
      <t>ネン</t>
    </rPh>
    <rPh sb="5" eb="9">
      <t>ガツカラ9ガツ</t>
    </rPh>
    <rPh sb="10" eb="12">
      <t>デンキ</t>
    </rPh>
    <rPh sb="12" eb="14">
      <t>リョウキン</t>
    </rPh>
    <rPh sb="14" eb="17">
      <t>ソウトウブン</t>
    </rPh>
    <phoneticPr fontId="1"/>
  </si>
  <si>
    <t>※２　再エネ上昇率は、0.508（R5.4～R5.9の再エネ賦課金単価／R4.4～R4.9の再エネ賦課金単価）とする。</t>
    <rPh sb="3" eb="4">
      <t>サイ</t>
    </rPh>
    <rPh sb="6" eb="8">
      <t>ジョウショウ</t>
    </rPh>
    <rPh sb="8" eb="9">
      <t>リツ</t>
    </rPh>
    <rPh sb="27" eb="28">
      <t>サイ</t>
    </rPh>
    <rPh sb="30" eb="33">
      <t>フカキン</t>
    </rPh>
    <rPh sb="33" eb="35">
      <t>タンカ</t>
    </rPh>
    <phoneticPr fontId="4"/>
  </si>
  <si>
    <t>※事業費国費は、R5当初＋R5当初流用分の合計額を入力する。</t>
    <rPh sb="1" eb="6">
      <t>ジギョウヒコクヒ</t>
    </rPh>
    <rPh sb="10" eb="12">
      <t>トウショ</t>
    </rPh>
    <rPh sb="15" eb="17">
      <t>トウショ</t>
    </rPh>
    <rPh sb="17" eb="20">
      <t>リュウヨウブン</t>
    </rPh>
    <rPh sb="21" eb="24">
      <t>ゴウケイガク</t>
    </rPh>
    <rPh sb="25" eb="27">
      <t>ニュウリョク</t>
    </rPh>
    <phoneticPr fontId="1"/>
  </si>
  <si>
    <t>R5.4～R5.9国費（ｂ）</t>
    <rPh sb="9" eb="11">
      <t>コクヒ</t>
    </rPh>
    <phoneticPr fontId="1"/>
  </si>
  <si>
    <t>R4.4～R4.9の
国費相当分（ｃ）</t>
    <rPh sb="11" eb="13">
      <t>コクヒ</t>
    </rPh>
    <rPh sb="13" eb="16">
      <t>ソウトウブン</t>
    </rPh>
    <phoneticPr fontId="1"/>
  </si>
  <si>
    <t>R5.4～R5.9事業費（ａ）</t>
    <rPh sb="9" eb="12">
      <t>ジギョウヒ</t>
    </rPh>
    <phoneticPr fontId="1"/>
  </si>
  <si>
    <t>令和５年４月～９月の油脂費</t>
    <rPh sb="0" eb="2">
      <t>レイワ</t>
    </rPh>
    <rPh sb="3" eb="4">
      <t>ネン</t>
    </rPh>
    <rPh sb="5" eb="6">
      <t>ガツ</t>
    </rPh>
    <rPh sb="8" eb="9">
      <t>ガツ</t>
    </rPh>
    <rPh sb="10" eb="13">
      <t>ユシヒ</t>
    </rPh>
    <phoneticPr fontId="1"/>
  </si>
  <si>
    <t>令和４年４月～９月の油脂費相当分</t>
    <rPh sb="0" eb="2">
      <t>レイワ</t>
    </rPh>
    <rPh sb="3" eb="4">
      <t>ネン</t>
    </rPh>
    <rPh sb="5" eb="6">
      <t>ガツ</t>
    </rPh>
    <rPh sb="8" eb="9">
      <t>ガツ</t>
    </rPh>
    <rPh sb="10" eb="13">
      <t>ユシヒ</t>
    </rPh>
    <rPh sb="13" eb="16">
      <t>ソウトウブン</t>
    </rPh>
    <phoneticPr fontId="1"/>
  </si>
  <si>
    <t>高騰分既存補助額（ｄ＝ｂ-ｃ)</t>
    <rPh sb="0" eb="3">
      <t>コウトウブン</t>
    </rPh>
    <rPh sb="3" eb="5">
      <t>キゾン</t>
    </rPh>
    <rPh sb="5" eb="7">
      <t>ホジョ</t>
    </rPh>
    <rPh sb="7" eb="8">
      <t>ガク</t>
    </rPh>
    <phoneticPr fontId="1"/>
  </si>
  <si>
    <t>新型コロナ臨時交付金要望可能額（Ｄ）</t>
    <rPh sb="0" eb="2">
      <t>シンガタ</t>
    </rPh>
    <rPh sb="5" eb="9">
      <t>リンジコウフ</t>
    </rPh>
    <rPh sb="9" eb="10">
      <t>キン</t>
    </rPh>
    <rPh sb="10" eb="12">
      <t>ヨウボウ</t>
    </rPh>
    <rPh sb="12" eb="14">
      <t>カノウ</t>
    </rPh>
    <rPh sb="14" eb="15">
      <t>ガク</t>
    </rPh>
    <phoneticPr fontId="1"/>
  </si>
  <si>
    <t>〇〇</t>
    <phoneticPr fontId="1"/>
  </si>
  <si>
    <t>↑新規を選択してください</t>
    <rPh sb="1" eb="3">
      <t>シンキ</t>
    </rPh>
    <rPh sb="4" eb="6">
      <t>センタク</t>
    </rPh>
    <phoneticPr fontId="1"/>
  </si>
  <si>
    <t>〇〇用水組合</t>
    <rPh sb="2" eb="4">
      <t>ヨウスイ</t>
    </rPh>
    <rPh sb="4" eb="6">
      <t>クミアイ</t>
    </rPh>
    <phoneticPr fontId="1"/>
  </si>
  <si>
    <t>第一揚水機場</t>
    <rPh sb="0" eb="2">
      <t>ダイイチ</t>
    </rPh>
    <rPh sb="2" eb="4">
      <t>ヨウスイ</t>
    </rPh>
    <rPh sb="4" eb="6">
      <t>キジョウ</t>
    </rPh>
    <phoneticPr fontId="1"/>
  </si>
  <si>
    <t>第二揚水機場</t>
    <rPh sb="0" eb="1">
      <t>ダイ</t>
    </rPh>
    <rPh sb="1" eb="2">
      <t>ニ</t>
    </rPh>
    <rPh sb="2" eb="4">
      <t>ヨウスイ</t>
    </rPh>
    <rPh sb="4" eb="6">
      <t>キジョウ</t>
    </rPh>
    <phoneticPr fontId="1"/>
  </si>
  <si>
    <t>↑関東のままとしてください</t>
    <rPh sb="1" eb="3">
      <t>カントウ</t>
    </rPh>
    <phoneticPr fontId="1"/>
  </si>
  <si>
    <t>↑新規のままとしてください</t>
    <rPh sb="1" eb="3">
      <t>シンキ</t>
    </rPh>
    <phoneticPr fontId="1"/>
  </si>
  <si>
    <t>※グレーの網掛けになっている箇所は、選択や入力は不要です</t>
    <rPh sb="5" eb="7">
      <t>アミカ</t>
    </rPh>
    <rPh sb="14" eb="16">
      <t>カショ</t>
    </rPh>
    <rPh sb="18" eb="20">
      <t>センタク</t>
    </rPh>
    <rPh sb="21" eb="23">
      <t>ニュウリョク</t>
    </rPh>
    <rPh sb="24" eb="26">
      <t>フヨウ</t>
    </rPh>
    <phoneticPr fontId="1"/>
  </si>
  <si>
    <t>地区別＿R5コロナ臨時交付金要望量調査（令和５年４月～９月）</t>
    <rPh sb="0" eb="3">
      <t>チクベツ</t>
    </rPh>
    <rPh sb="9" eb="11">
      <t>リンジ</t>
    </rPh>
    <rPh sb="11" eb="14">
      <t>コウフキン</t>
    </rPh>
    <rPh sb="14" eb="16">
      <t>ヨウボウ</t>
    </rPh>
    <rPh sb="16" eb="17">
      <t>リョウ</t>
    </rPh>
    <rPh sb="17" eb="19">
      <t>チョウサ</t>
    </rPh>
    <rPh sb="20" eb="22">
      <t>レイワ</t>
    </rPh>
    <rPh sb="23" eb="24">
      <t>ネン</t>
    </rPh>
    <rPh sb="25" eb="29">
      <t>ガツカラ9ガツ</t>
    </rPh>
    <phoneticPr fontId="1"/>
  </si>
  <si>
    <t>こちらの様式は「省エネ型を申請した者」(農業水利施設電力価格高騰対策緊急支援金交付要綱第５条（１）ウ）は提出不要です。</t>
    <rPh sb="4" eb="6">
      <t>ヨウシキ</t>
    </rPh>
    <rPh sb="20" eb="22">
      <t>ノウギョウ</t>
    </rPh>
    <rPh sb="22" eb="24">
      <t>スイリ</t>
    </rPh>
    <rPh sb="24" eb="26">
      <t>シセツ</t>
    </rPh>
    <rPh sb="26" eb="28">
      <t>デンリョク</t>
    </rPh>
    <rPh sb="28" eb="30">
      <t>カカク</t>
    </rPh>
    <rPh sb="30" eb="32">
      <t>コウトウ</t>
    </rPh>
    <rPh sb="32" eb="34">
      <t>タイサク</t>
    </rPh>
    <rPh sb="34" eb="36">
      <t>キンキュウ</t>
    </rPh>
    <rPh sb="36" eb="38">
      <t>シエン</t>
    </rPh>
    <rPh sb="38" eb="39">
      <t>キン</t>
    </rPh>
    <rPh sb="39" eb="41">
      <t>コウフ</t>
    </rPh>
    <rPh sb="41" eb="43">
      <t>ヨウコウ</t>
    </rPh>
    <rPh sb="43" eb="44">
      <t>ダイ</t>
    </rPh>
    <rPh sb="45" eb="46">
      <t>ジョウ</t>
    </rPh>
    <rPh sb="52" eb="54">
      <t>テイシュツ</t>
    </rPh>
    <rPh sb="54" eb="56">
      <t>フヨウ</t>
    </rPh>
    <phoneticPr fontId="1"/>
  </si>
  <si>
    <t>　　　令和５年４月から令和５年９月までの使用電力料金がわかる書類を添付してください。（使用電力料金が確定していない月は前年同月の使用電力料金がわかる書類の添付でも可）</t>
    <rPh sb="33" eb="35">
      <t>テンプ</t>
    </rPh>
    <rPh sb="77" eb="7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</si>
</sst>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00;[Red]\-#,##0.000"/>
    <numFmt numFmtId="178" formatCode="#,##0.0000;[Red]\-#,##0.0000"/>
    <numFmt numFmtId="179" formatCode="#,##0.000000;[Red]\-#,##0.000000"/>
    <numFmt numFmtId="180" formatCode="0.000_ "/>
    <numFmt numFmtId="181" formatCode="#,##0.000_ ;[Red]\-#,##0.000\ "/>
  </numFmts>
  <fonts count="18">
    <font>
      <sz val="10"/>
      <color theme="1"/>
      <name val="ＭＳ Ｐゴシック"/>
      <family val="2"/>
      <charset val="128"/>
    </font>
    <font>
      <sz val="6"/>
      <name val="ＭＳ Ｐゴシック"/>
      <family val="2"/>
      <charset val="128"/>
    </font>
    <font>
      <sz val="10"/>
      <color theme="1"/>
      <name val="ＭＳ Ｐゴシック"/>
      <family val="2"/>
      <charset val="128"/>
    </font>
    <font>
      <sz val="11"/>
      <color theme="1"/>
      <name val="游ゴシック"/>
      <family val="2"/>
      <charset val="128"/>
      <scheme val="minor"/>
    </font>
    <font>
      <sz val="6"/>
      <name val="游ゴシック"/>
      <family val="2"/>
      <charset val="128"/>
      <scheme val="minor"/>
    </font>
    <font>
      <b/>
      <sz val="10"/>
      <color theme="1"/>
      <name val="ＭＳ Ｐゴシック"/>
      <family val="3"/>
      <charset val="128"/>
    </font>
    <font>
      <sz val="9"/>
      <color indexed="81"/>
      <name val="MS P ゴシック"/>
      <family val="3"/>
      <charset val="128"/>
    </font>
    <font>
      <sz val="10"/>
      <color rgb="FF0000FF"/>
      <name val="ＭＳ Ｐゴシック"/>
      <family val="2"/>
      <charset val="128"/>
    </font>
    <font>
      <sz val="14"/>
      <name val="ＭＳ Ｐゴシック"/>
      <family val="3"/>
      <charset val="128"/>
    </font>
    <font>
      <sz val="9"/>
      <color theme="1"/>
      <name val="ＭＳ Ｐゴシック"/>
      <family val="2"/>
      <charset val="128"/>
    </font>
    <font>
      <b/>
      <sz val="9"/>
      <color indexed="81"/>
      <name val="MS P ゴシック"/>
      <family val="3"/>
      <charset val="128"/>
    </font>
    <font>
      <sz val="10"/>
      <color theme="1"/>
      <name val="ＭＳ Ｐゴシック"/>
      <family val="3"/>
      <charset val="128"/>
    </font>
    <font>
      <sz val="10"/>
      <name val="ＭＳ Ｐゴシック"/>
      <family val="3"/>
      <charset val="128"/>
    </font>
    <font>
      <sz val="10"/>
      <name val="ＭＳ Ｐゴシック"/>
      <family val="2"/>
      <charset val="128"/>
    </font>
    <font>
      <sz val="9"/>
      <name val="ＭＳ Ｐゴシック"/>
      <family val="3"/>
      <charset val="128"/>
    </font>
    <font>
      <vertAlign val="superscript"/>
      <sz val="10"/>
      <name val="ＭＳ Ｐゴシック"/>
      <family val="3"/>
      <charset val="128"/>
    </font>
    <font>
      <sz val="10"/>
      <color rgb="FFFF0000"/>
      <name val="ＭＳ Ｐゴシック"/>
      <family val="2"/>
      <charset val="128"/>
    </font>
    <font>
      <sz val="10.5"/>
      <color rgb="FFFF0000"/>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s>
  <cellStyleXfs count="5">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2" fillId="0" borderId="0" applyFont="0" applyFill="0" applyBorder="0" applyAlignment="0" applyProtection="0">
      <alignment vertical="center"/>
    </xf>
  </cellStyleXfs>
  <cellXfs count="130">
    <xf numFmtId="0" fontId="0" fillId="0" borderId="0" xfId="0">
      <alignment vertical="center"/>
    </xf>
    <xf numFmtId="9" fontId="0" fillId="0" borderId="0" xfId="1" applyFont="1">
      <alignment vertical="center"/>
    </xf>
    <xf numFmtId="0" fontId="0" fillId="0" borderId="6" xfId="0" applyBorder="1">
      <alignment vertical="center"/>
    </xf>
    <xf numFmtId="38" fontId="0" fillId="0" borderId="0" xfId="4" applyFont="1">
      <alignment vertical="center"/>
    </xf>
    <xf numFmtId="0" fontId="0" fillId="0" borderId="6" xfId="0" applyFill="1" applyBorder="1" applyAlignment="1">
      <alignment horizontal="center" vertical="center"/>
    </xf>
    <xf numFmtId="0" fontId="0" fillId="0" borderId="0" xfId="0" applyAlignment="1">
      <alignment horizontal="right" vertical="center"/>
    </xf>
    <xf numFmtId="38" fontId="0" fillId="2" borderId="6" xfId="4" applyFont="1" applyFill="1" applyBorder="1">
      <alignment vertical="center"/>
    </xf>
    <xf numFmtId="0" fontId="0" fillId="0" borderId="7" xfId="0" applyBorder="1">
      <alignment vertical="center"/>
    </xf>
    <xf numFmtId="0" fontId="0" fillId="0" borderId="5" xfId="0" applyBorder="1">
      <alignment vertical="center"/>
    </xf>
    <xf numFmtId="38" fontId="0" fillId="2" borderId="5" xfId="4" applyFont="1" applyFill="1" applyBorder="1">
      <alignment vertical="center"/>
    </xf>
    <xf numFmtId="0" fontId="0" fillId="0" borderId="8" xfId="0" applyFill="1" applyBorder="1" applyAlignment="1">
      <alignment horizontal="center" vertical="center"/>
    </xf>
    <xf numFmtId="0" fontId="5" fillId="0" borderId="0" xfId="0" applyFont="1" applyAlignment="1">
      <alignment horizontal="center" vertical="center"/>
    </xf>
    <xf numFmtId="38" fontId="5" fillId="0" borderId="6" xfId="0" applyNumberFormat="1" applyFont="1" applyBorder="1">
      <alignment vertical="center"/>
    </xf>
    <xf numFmtId="0" fontId="0" fillId="0" borderId="6" xfId="0" applyBorder="1" applyAlignment="1">
      <alignment horizontal="center" vertical="center"/>
    </xf>
    <xf numFmtId="0" fontId="0" fillId="0" borderId="8" xfId="0" applyBorder="1">
      <alignment vertical="center"/>
    </xf>
    <xf numFmtId="0" fontId="0" fillId="2" borderId="5" xfId="0" applyFill="1" applyBorder="1">
      <alignment vertical="center"/>
    </xf>
    <xf numFmtId="0" fontId="0" fillId="2" borderId="6" xfId="0" applyFill="1" applyBorder="1">
      <alignment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0" borderId="7" xfId="0" applyBorder="1" applyAlignment="1">
      <alignment horizontal="center" vertical="center"/>
    </xf>
    <xf numFmtId="38" fontId="7" fillId="0" borderId="5" xfId="4" applyFont="1" applyBorder="1">
      <alignment vertical="center"/>
    </xf>
    <xf numFmtId="38" fontId="7" fillId="0" borderId="6" xfId="4" applyFont="1" applyBorder="1">
      <alignment vertical="center"/>
    </xf>
    <xf numFmtId="38" fontId="7" fillId="0" borderId="7" xfId="0" applyNumberFormat="1" applyFont="1" applyBorder="1">
      <alignment vertical="center"/>
    </xf>
    <xf numFmtId="176" fontId="7" fillId="0" borderId="5" xfId="0" applyNumberFormat="1" applyFont="1" applyBorder="1" applyAlignment="1">
      <alignment horizontal="center" vertical="center"/>
    </xf>
    <xf numFmtId="38" fontId="7" fillId="0" borderId="5" xfId="4" applyFont="1" applyBorder="1" applyAlignment="1">
      <alignment horizontal="right" vertical="center"/>
    </xf>
    <xf numFmtId="38" fontId="7" fillId="0" borderId="5" xfId="0" applyNumberFormat="1" applyFont="1" applyBorder="1">
      <alignment vertical="center"/>
    </xf>
    <xf numFmtId="0" fontId="0" fillId="0" borderId="0" xfId="0" applyFill="1">
      <alignment vertical="center"/>
    </xf>
    <xf numFmtId="0" fontId="0" fillId="0" borderId="0" xfId="0" applyAlignment="1">
      <alignment horizontal="center" vertical="center"/>
    </xf>
    <xf numFmtId="177" fontId="0" fillId="0" borderId="0" xfId="0" applyNumberFormat="1">
      <alignment vertical="center"/>
    </xf>
    <xf numFmtId="0" fontId="8" fillId="0" borderId="0" xfId="0" applyFont="1">
      <alignment vertical="center"/>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8" xfId="0" applyBorder="1" applyAlignment="1">
      <alignment horizontal="center" vertical="center" wrapText="1"/>
    </xf>
    <xf numFmtId="38" fontId="5" fillId="0" borderId="0" xfId="0" applyNumberFormat="1" applyFont="1" applyBorder="1">
      <alignment vertical="center"/>
    </xf>
    <xf numFmtId="0" fontId="0" fillId="3" borderId="5" xfId="0" applyFill="1" applyBorder="1">
      <alignment vertical="center"/>
    </xf>
    <xf numFmtId="0" fontId="0" fillId="3" borderId="0" xfId="0" applyFill="1">
      <alignment vertical="center"/>
    </xf>
    <xf numFmtId="0" fontId="0" fillId="2" borderId="0" xfId="0" applyFill="1">
      <alignment vertical="center"/>
    </xf>
    <xf numFmtId="38" fontId="0" fillId="0" borderId="6" xfId="4" applyFont="1" applyBorder="1" applyAlignment="1">
      <alignment horizontal="center" vertical="center"/>
    </xf>
    <xf numFmtId="38" fontId="0" fillId="0" borderId="6" xfId="4" applyFont="1" applyBorder="1" applyAlignment="1">
      <alignment horizontal="center" vertical="center" wrapText="1"/>
    </xf>
    <xf numFmtId="38" fontId="7" fillId="0" borderId="14" xfId="4" applyFont="1" applyBorder="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38" fontId="0" fillId="0" borderId="5" xfId="4" applyFont="1" applyFill="1" applyBorder="1">
      <alignment vertical="center"/>
    </xf>
    <xf numFmtId="0" fontId="0" fillId="0" borderId="0" xfId="0" applyNumberFormat="1" applyBorder="1">
      <alignment vertical="center"/>
    </xf>
    <xf numFmtId="0" fontId="0" fillId="0" borderId="6" xfId="0" applyBorder="1" applyAlignment="1">
      <alignment horizontal="center" vertical="center"/>
    </xf>
    <xf numFmtId="178" fontId="0" fillId="0" borderId="6" xfId="4" applyNumberFormat="1" applyFont="1" applyBorder="1" applyAlignment="1">
      <alignment horizontal="center" vertical="center"/>
    </xf>
    <xf numFmtId="0" fontId="0" fillId="0" borderId="3" xfId="0" applyBorder="1">
      <alignment vertical="center"/>
    </xf>
    <xf numFmtId="0" fontId="0" fillId="0" borderId="16" xfId="0" applyBorder="1">
      <alignment vertical="center"/>
    </xf>
    <xf numFmtId="0" fontId="0" fillId="0" borderId="17" xfId="0" applyBorder="1">
      <alignment vertical="center"/>
    </xf>
    <xf numFmtId="38" fontId="0" fillId="0" borderId="5" xfId="4" applyFont="1" applyBorder="1" applyAlignment="1">
      <alignment horizontal="center" vertical="center"/>
    </xf>
    <xf numFmtId="38" fontId="7" fillId="0" borderId="18" xfId="4" applyFont="1" applyBorder="1">
      <alignment vertical="center"/>
    </xf>
    <xf numFmtId="38" fontId="7" fillId="0" borderId="8" xfId="4" applyFont="1" applyBorder="1">
      <alignment vertical="center"/>
    </xf>
    <xf numFmtId="38" fontId="0" fillId="2" borderId="8" xfId="4" applyFont="1" applyFill="1" applyBorder="1">
      <alignment vertical="center"/>
    </xf>
    <xf numFmtId="0" fontId="0" fillId="0" borderId="16" xfId="0" applyFill="1" applyBorder="1">
      <alignment vertical="center"/>
    </xf>
    <xf numFmtId="0" fontId="0" fillId="0" borderId="0" xfId="0" applyAlignment="1">
      <alignment vertical="center"/>
    </xf>
    <xf numFmtId="38" fontId="0" fillId="0" borderId="5" xfId="4" applyFont="1" applyBorder="1">
      <alignment vertical="center"/>
    </xf>
    <xf numFmtId="38" fontId="0" fillId="0" borderId="0" xfId="0" applyNumberFormat="1">
      <alignment vertical="center"/>
    </xf>
    <xf numFmtId="0" fontId="0" fillId="0" borderId="0" xfId="0" applyAlignment="1">
      <alignment vertical="center" wrapText="1"/>
    </xf>
    <xf numFmtId="0" fontId="11" fillId="0" borderId="0" xfId="0" applyFont="1">
      <alignment vertical="center"/>
    </xf>
    <xf numFmtId="0" fontId="13" fillId="0" borderId="0" xfId="0" applyFont="1">
      <alignment vertical="center"/>
    </xf>
    <xf numFmtId="0" fontId="12" fillId="0" borderId="0" xfId="0" applyFont="1">
      <alignment vertical="center"/>
    </xf>
    <xf numFmtId="0" fontId="0" fillId="0" borderId="6" xfId="0" applyFont="1" applyFill="1" applyBorder="1" applyAlignment="1">
      <alignment horizontal="center" vertical="center"/>
    </xf>
    <xf numFmtId="0" fontId="0" fillId="0" borderId="6" xfId="0" applyFont="1" applyBorder="1">
      <alignment vertical="center"/>
    </xf>
    <xf numFmtId="176" fontId="11" fillId="0" borderId="6" xfId="0" applyNumberFormat="1" applyFont="1" applyBorder="1">
      <alignment vertical="center"/>
    </xf>
    <xf numFmtId="0" fontId="11" fillId="0" borderId="6" xfId="0" applyFont="1" applyBorder="1">
      <alignment vertical="center"/>
    </xf>
    <xf numFmtId="0" fontId="0" fillId="0" borderId="6" xfId="0" applyBorder="1" applyAlignment="1">
      <alignment horizontal="center" vertical="center"/>
    </xf>
    <xf numFmtId="0" fontId="0" fillId="0" borderId="6" xfId="0" applyBorder="1" applyAlignment="1">
      <alignment horizontal="center" vertical="center"/>
    </xf>
    <xf numFmtId="179" fontId="0" fillId="0" borderId="0" xfId="0" applyNumberFormat="1">
      <alignment vertical="center"/>
    </xf>
    <xf numFmtId="0" fontId="12" fillId="0" borderId="8" xfId="0" applyFont="1" applyFill="1" applyBorder="1" applyAlignment="1">
      <alignment horizontal="center" vertical="center"/>
    </xf>
    <xf numFmtId="0" fontId="12" fillId="0" borderId="11" xfId="0" applyFont="1" applyBorder="1" applyAlignment="1">
      <alignment horizontal="center" vertical="center"/>
    </xf>
    <xf numFmtId="0" fontId="12" fillId="0" borderId="8" xfId="0" applyFont="1" applyFill="1" applyBorder="1" applyAlignment="1">
      <alignment horizontal="center" vertical="center" wrapText="1"/>
    </xf>
    <xf numFmtId="0" fontId="12" fillId="0" borderId="6" xfId="0" applyFont="1" applyFill="1" applyBorder="1" applyAlignment="1">
      <alignment horizontal="center" vertical="center" shrinkToFit="1"/>
    </xf>
    <xf numFmtId="0" fontId="12" fillId="0" borderId="8" xfId="0" applyFont="1" applyFill="1" applyBorder="1" applyAlignment="1">
      <alignment horizontal="center" vertical="center" wrapText="1" shrinkToFit="1"/>
    </xf>
    <xf numFmtId="0" fontId="12" fillId="0" borderId="0" xfId="0" applyFont="1" applyFill="1">
      <alignment vertical="center"/>
    </xf>
    <xf numFmtId="38" fontId="7" fillId="0" borderId="5" xfId="4" applyFont="1" applyFill="1" applyBorder="1">
      <alignment vertical="center"/>
    </xf>
    <xf numFmtId="180" fontId="0" fillId="0" borderId="6" xfId="0" applyNumberFormat="1" applyBorder="1">
      <alignment vertical="center"/>
    </xf>
    <xf numFmtId="0" fontId="0" fillId="0" borderId="0" xfId="0" applyBorder="1">
      <alignment vertical="center"/>
    </xf>
    <xf numFmtId="176" fontId="11" fillId="0" borderId="0" xfId="0" applyNumberFormat="1" applyFont="1" applyBorder="1">
      <alignment vertical="center"/>
    </xf>
    <xf numFmtId="0" fontId="11" fillId="0" borderId="0" xfId="0" applyFont="1" applyBorder="1">
      <alignment vertical="center"/>
    </xf>
    <xf numFmtId="0" fontId="0" fillId="0" borderId="0" xfId="0" applyFill="1" applyBorder="1" applyAlignment="1">
      <alignment vertical="center"/>
    </xf>
    <xf numFmtId="181" fontId="7" fillId="0" borderId="5" xfId="4" applyNumberFormat="1" applyFont="1" applyBorder="1" applyAlignment="1">
      <alignment horizontal="center" vertical="center"/>
    </xf>
    <xf numFmtId="0" fontId="12" fillId="0" borderId="4" xfId="0" applyFont="1" applyBorder="1" applyAlignment="1">
      <alignment horizontal="center" vertical="center" wrapText="1"/>
    </xf>
    <xf numFmtId="0" fontId="13" fillId="0" borderId="6" xfId="0" applyFont="1" applyFill="1" applyBorder="1" applyAlignment="1">
      <alignment horizontal="center" vertical="center"/>
    </xf>
    <xf numFmtId="0" fontId="13" fillId="0" borderId="6" xfId="1" applyNumberFormat="1" applyFont="1" applyFill="1" applyBorder="1">
      <alignment vertical="center"/>
    </xf>
    <xf numFmtId="177" fontId="13" fillId="0" borderId="6" xfId="4" applyNumberFormat="1" applyFont="1" applyFill="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12" fillId="0" borderId="6" xfId="0" applyFont="1" applyFill="1" applyBorder="1" applyAlignment="1">
      <alignment horizontal="center" vertical="center"/>
    </xf>
    <xf numFmtId="0" fontId="0" fillId="0" borderId="6" xfId="0" applyBorder="1" applyAlignment="1">
      <alignment horizontal="center" vertical="center"/>
    </xf>
    <xf numFmtId="38" fontId="16" fillId="0" borderId="0" xfId="0" applyNumberFormat="1" applyFont="1">
      <alignment vertical="center"/>
    </xf>
    <xf numFmtId="0" fontId="0" fillId="0" borderId="2" xfId="0" applyBorder="1" applyAlignment="1">
      <alignment horizontal="center" vertical="center"/>
    </xf>
    <xf numFmtId="0" fontId="12"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16" fillId="0" borderId="0" xfId="0" applyFont="1">
      <alignment vertical="center"/>
    </xf>
    <xf numFmtId="0" fontId="0" fillId="0" borderId="9" xfId="0" applyBorder="1">
      <alignment vertical="center"/>
    </xf>
    <xf numFmtId="38" fontId="7" fillId="0" borderId="1" xfId="4" applyFont="1" applyBorder="1">
      <alignment vertical="center"/>
    </xf>
    <xf numFmtId="0" fontId="16" fillId="0" borderId="12" xfId="0" applyFont="1" applyBorder="1">
      <alignment vertical="center"/>
    </xf>
    <xf numFmtId="38" fontId="16" fillId="0" borderId="14" xfId="4" applyFont="1" applyFill="1" applyBorder="1">
      <alignment vertical="center"/>
    </xf>
    <xf numFmtId="38" fontId="7" fillId="0" borderId="15" xfId="0" applyNumberFormat="1" applyFont="1" applyFill="1" applyBorder="1">
      <alignment vertical="center"/>
    </xf>
    <xf numFmtId="0" fontId="14" fillId="0" borderId="2" xfId="0" applyFont="1" applyFill="1" applyBorder="1">
      <alignment vertical="center"/>
    </xf>
    <xf numFmtId="0" fontId="9" fillId="0" borderId="3" xfId="0" applyFont="1" applyFill="1" applyBorder="1">
      <alignment vertical="center"/>
    </xf>
    <xf numFmtId="0" fontId="0" fillId="0" borderId="4" xfId="0" applyFill="1" applyBorder="1">
      <alignment vertical="center"/>
    </xf>
    <xf numFmtId="38" fontId="7" fillId="0" borderId="6" xfId="4" applyFont="1" applyFill="1" applyBorder="1">
      <alignment vertical="center"/>
    </xf>
    <xf numFmtId="0" fontId="17" fillId="0" borderId="0" xfId="0" applyFont="1" applyAlignment="1">
      <alignment horizontal="left" vertical="center" wrapText="1"/>
    </xf>
    <xf numFmtId="0" fontId="0" fillId="0" borderId="1" xfId="0"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6" xfId="0" applyFont="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xf>
  </cellXfs>
  <cellStyles count="5">
    <cellStyle name="パーセント" xfId="1" builtinId="5"/>
    <cellStyle name="パーセント 2" xfId="3"/>
    <cellStyle name="桁区切り" xfId="4" builtinId="6"/>
    <cellStyle name="標準" xfId="0" builtinId="0"/>
    <cellStyle name="標準 2" xfId="2"/>
  </cellStyles>
  <dxfs count="20">
    <dxf>
      <font>
        <color theme="0"/>
      </font>
    </dxf>
    <dxf>
      <fill>
        <patternFill patternType="darkDown"/>
      </fill>
    </dxf>
    <dxf>
      <fill>
        <patternFill patternType="darkUp"/>
      </fill>
    </dxf>
    <dxf>
      <fill>
        <patternFill patternType="lightDown"/>
      </fill>
    </dxf>
    <dxf>
      <font>
        <color rgb="FF9C0006"/>
      </font>
      <fill>
        <patternFill>
          <bgColor rgb="FFFFC7CE"/>
        </patternFill>
      </fill>
    </dxf>
    <dxf>
      <font>
        <color theme="0"/>
      </font>
    </dxf>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vertical/>
        <horizontal/>
      </border>
    </dxf>
    <dxf>
      <font>
        <color theme="0"/>
      </font>
    </dxf>
    <dxf>
      <font>
        <color theme="0"/>
      </font>
    </dxf>
    <dxf>
      <fill>
        <patternFill patternType="darkDown"/>
      </fill>
    </dxf>
    <dxf>
      <fill>
        <patternFill patternType="darkUp"/>
      </fill>
    </dxf>
    <dxf>
      <fill>
        <patternFill patternType="lightDown"/>
      </fill>
    </dxf>
    <dxf>
      <font>
        <color rgb="FF9C0006"/>
      </font>
      <fill>
        <patternFill>
          <bgColor rgb="FFFFC7CE"/>
        </patternFill>
      </fill>
    </dxf>
    <dxf>
      <font>
        <color theme="0"/>
      </font>
    </dxf>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vertical/>
        <horizontal/>
      </border>
    </dxf>
    <dxf>
      <font>
        <color theme="0"/>
      </font>
    </dxf>
  </dxfs>
  <tableStyles count="0" defaultTableStyle="TableStyleMedium2" defaultPivotStyle="PivotStyleLight16"/>
  <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コロナ用様式!$N$214</c:f>
              <c:strCache>
                <c:ptCount val="1"/>
                <c:pt idx="0">
                  <c:v>事業費</c:v>
                </c:pt>
              </c:strCache>
            </c:strRef>
          </c:tx>
          <c:spPr>
            <a:solidFill>
              <a:schemeClr val="accent1"/>
            </a:solidFill>
            <a:ln>
              <a:noFill/>
            </a:ln>
            <a:effectLst/>
          </c:spPr>
          <c:invertIfNegative val="0"/>
          <c:cat>
            <c:strRef>
              <c:f>コロナ用様式!$O$213:$Q$213</c:f>
              <c:strCache>
                <c:ptCount val="3"/>
                <c:pt idx="0">
                  <c:v>R5.4～R5.9事業費（ａ）</c:v>
                </c:pt>
                <c:pt idx="1">
                  <c:v>R5.4～R5.9国費（ｂ）</c:v>
                </c:pt>
                <c:pt idx="2">
                  <c:v>R4.4～R4.9の
国費相当分（ｃ）</c:v>
                </c:pt>
              </c:strCache>
            </c:strRef>
          </c:cat>
          <c:val>
            <c:numRef>
              <c:f>コロナ用様式!$O$214:$Q$214</c:f>
              <c:numCache>
                <c:formatCode>General</c:formatCode>
                <c:ptCount val="3"/>
              </c:numCache>
            </c:numRef>
          </c:val>
          <c:extLst>
            <c:ext xmlns:c16="http://schemas.microsoft.com/office/drawing/2014/chart" uri="{C3380CC4-5D6E-409C-BE32-E72D297353CC}">
              <c16:uniqueId val="{00000000-F099-4EC0-BDC9-C3097D801A4C}"/>
            </c:ext>
          </c:extLst>
        </c:ser>
        <c:ser>
          <c:idx val="3"/>
          <c:order val="1"/>
          <c:tx>
            <c:strRef>
              <c:f>コロナ用様式!$N$217</c:f>
              <c:strCache>
                <c:ptCount val="1"/>
                <c:pt idx="0">
                  <c:v>計</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コロナ用様式!$O$213:$Q$213</c:f>
              <c:strCache>
                <c:ptCount val="3"/>
                <c:pt idx="0">
                  <c:v>R5.4～R5.9事業費（ａ）</c:v>
                </c:pt>
                <c:pt idx="1">
                  <c:v>R5.4～R5.9国費（ｂ）</c:v>
                </c:pt>
                <c:pt idx="2">
                  <c:v>R4.4～R4.9の
国費相当分（ｃ）</c:v>
                </c:pt>
              </c:strCache>
            </c:strRef>
          </c:cat>
          <c:val>
            <c:numRef>
              <c:f>コロナ用様式!$O$217:$Q$217</c:f>
              <c:numCache>
                <c:formatCode>#,##0_);[Red]\(#,##0\)</c:formatCode>
                <c:ptCount val="3"/>
                <c:pt idx="0">
                  <c:v>0</c:v>
                </c:pt>
                <c:pt idx="1">
                  <c:v>0</c:v>
                </c:pt>
                <c:pt idx="2">
                  <c:v>0</c:v>
                </c:pt>
              </c:numCache>
            </c:numRef>
          </c:val>
          <c:extLst>
            <c:ext xmlns:c16="http://schemas.microsoft.com/office/drawing/2014/chart" uri="{C3380CC4-5D6E-409C-BE32-E72D297353CC}">
              <c16:uniqueId val="{00000001-F099-4EC0-BDC9-C3097D801A4C}"/>
            </c:ext>
          </c:extLst>
        </c:ser>
        <c:dLbls>
          <c:showLegendKey val="0"/>
          <c:showVal val="0"/>
          <c:showCatName val="0"/>
          <c:showSerName val="0"/>
          <c:showPercent val="0"/>
          <c:showBubbleSize val="0"/>
        </c:dLbls>
        <c:gapWidth val="219"/>
        <c:overlap val="-20"/>
        <c:axId val="493464336"/>
        <c:axId val="493465320"/>
      </c:barChart>
      <c:catAx>
        <c:axId val="49346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65320"/>
        <c:crosses val="autoZero"/>
        <c:auto val="1"/>
        <c:lblAlgn val="ctr"/>
        <c:lblOffset val="100"/>
        <c:noMultiLvlLbl val="0"/>
      </c:catAx>
      <c:valAx>
        <c:axId val="4934653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64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コロナ用様式!$T$233:$T$235</c:f>
              <c:strCache>
                <c:ptCount val="3"/>
                <c:pt idx="0">
                  <c:v>高騰分</c:v>
                </c:pt>
                <c:pt idx="1">
                  <c:v>交付上限額＝
（高騰分－既存補助）×0.7</c:v>
                </c:pt>
                <c:pt idx="2">
                  <c:v>省エネ交付額＋コロナ交付金</c:v>
                </c:pt>
              </c:strCache>
            </c:strRef>
          </c:cat>
          <c:val>
            <c:numRef>
              <c:f>コロナ用様式!$U$233:$U$235</c:f>
              <c:numCache>
                <c:formatCode>#,##0_);[Red]\(#,##0\)</c:formatCode>
                <c:ptCount val="3"/>
                <c:pt idx="0">
                  <c:v>0</c:v>
                </c:pt>
                <c:pt idx="1">
                  <c:v>0</c:v>
                </c:pt>
                <c:pt idx="2">
                  <c:v>0</c:v>
                </c:pt>
              </c:numCache>
            </c:numRef>
          </c:val>
          <c:extLst>
            <c:ext xmlns:c16="http://schemas.microsoft.com/office/drawing/2014/chart" uri="{C3380CC4-5D6E-409C-BE32-E72D297353CC}">
              <c16:uniqueId val="{00000000-8452-42E4-94AC-D725DA13C8B9}"/>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コロナ用様式!$T$233:$T$235</c:f>
              <c:strCache>
                <c:ptCount val="3"/>
                <c:pt idx="0">
                  <c:v>高騰分</c:v>
                </c:pt>
                <c:pt idx="1">
                  <c:v>交付上限額＝
（高騰分－既存補助）×0.7</c:v>
                </c:pt>
                <c:pt idx="2">
                  <c:v>省エネ交付額＋コロナ交付金</c:v>
                </c:pt>
              </c:strCache>
            </c:strRef>
          </c:cat>
          <c:val>
            <c:numRef>
              <c:f>コロナ用様式!$V$233:$V$235</c:f>
              <c:numCache>
                <c:formatCode>General</c:formatCode>
                <c:ptCount val="3"/>
                <c:pt idx="0" formatCode="#,##0_);[Red]\(#,##0\)">
                  <c:v>0</c:v>
                </c:pt>
                <c:pt idx="1">
                  <c:v>0</c:v>
                </c:pt>
                <c:pt idx="2" formatCode="#,##0_);[Red]\(#,##0\)">
                  <c:v>0</c:v>
                </c:pt>
              </c:numCache>
            </c:numRef>
          </c:val>
          <c:extLst>
            <c:ext xmlns:c16="http://schemas.microsoft.com/office/drawing/2014/chart" uri="{C3380CC4-5D6E-409C-BE32-E72D297353CC}">
              <c16:uniqueId val="{00000001-8452-42E4-94AC-D725DA13C8B9}"/>
            </c:ext>
          </c:extLst>
        </c:ser>
        <c:dLbls>
          <c:showLegendKey val="0"/>
          <c:showVal val="0"/>
          <c:showCatName val="0"/>
          <c:showSerName val="0"/>
          <c:showPercent val="0"/>
          <c:showBubbleSize val="0"/>
        </c:dLbls>
        <c:gapWidth val="150"/>
        <c:overlap val="100"/>
        <c:axId val="493454496"/>
        <c:axId val="493458432"/>
      </c:barChart>
      <c:catAx>
        <c:axId val="493454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58432"/>
        <c:crosses val="autoZero"/>
        <c:auto val="1"/>
        <c:lblAlgn val="ctr"/>
        <c:lblOffset val="100"/>
        <c:noMultiLvlLbl val="0"/>
      </c:catAx>
      <c:valAx>
        <c:axId val="49345843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544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'コロナ用様式（記載例）'!$N$214</c:f>
              <c:strCache>
                <c:ptCount val="1"/>
                <c:pt idx="0">
                  <c:v>事業費</c:v>
                </c:pt>
              </c:strCache>
            </c:strRef>
          </c:tx>
          <c:spPr>
            <a:solidFill>
              <a:schemeClr val="accent1"/>
            </a:solidFill>
            <a:ln>
              <a:noFill/>
            </a:ln>
            <a:effectLst/>
          </c:spPr>
          <c:invertIfNegative val="0"/>
          <c:cat>
            <c:strRef>
              <c:f>'コロナ用様式（記載例）'!$O$213:$Q$213</c:f>
              <c:strCache>
                <c:ptCount val="3"/>
                <c:pt idx="0">
                  <c:v>R5.4～R5.9事業費（ａ）</c:v>
                </c:pt>
                <c:pt idx="1">
                  <c:v>R5.4～R5.9国費（ｂ）</c:v>
                </c:pt>
                <c:pt idx="2">
                  <c:v>R4.4～R4.9の
国費相当分（ｃ）</c:v>
                </c:pt>
              </c:strCache>
            </c:strRef>
          </c:cat>
          <c:val>
            <c:numRef>
              <c:f>'コロナ用様式（記載例）'!$O$214:$Q$214</c:f>
              <c:numCache>
                <c:formatCode>General</c:formatCode>
                <c:ptCount val="3"/>
              </c:numCache>
            </c:numRef>
          </c:val>
          <c:extLst>
            <c:ext xmlns:c16="http://schemas.microsoft.com/office/drawing/2014/chart" uri="{C3380CC4-5D6E-409C-BE32-E72D297353CC}">
              <c16:uniqueId val="{00000000-488D-4BA7-8D4B-5F6E1D58EFF5}"/>
            </c:ext>
          </c:extLst>
        </c:ser>
        <c:ser>
          <c:idx val="3"/>
          <c:order val="1"/>
          <c:tx>
            <c:strRef>
              <c:f>'コロナ用様式（記載例）'!$N$217</c:f>
              <c:strCache>
                <c:ptCount val="1"/>
                <c:pt idx="0">
                  <c:v>計</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'コロナ用様式（記載例）'!$O$213:$Q$213</c:f>
              <c:strCache>
                <c:ptCount val="3"/>
                <c:pt idx="0">
                  <c:v>R5.4～R5.9事業費（ａ）</c:v>
                </c:pt>
                <c:pt idx="1">
                  <c:v>R5.4～R5.9国費（ｂ）</c:v>
                </c:pt>
                <c:pt idx="2">
                  <c:v>R4.4～R4.9の
国費相当分（ｃ）</c:v>
                </c:pt>
              </c:strCache>
            </c:strRef>
          </c:cat>
          <c:val>
            <c:numRef>
              <c:f>'コロナ用様式（記載例）'!$O$217:$Q$217</c:f>
              <c:numCache>
                <c:formatCode>#,##0_);[Red]\(#,##0\)</c:formatCode>
                <c:ptCount val="3"/>
                <c:pt idx="0">
                  <c:v>0</c:v>
                </c:pt>
                <c:pt idx="1">
                  <c:v>0</c:v>
                </c:pt>
                <c:pt idx="2">
                  <c:v>0</c:v>
                </c:pt>
              </c:numCache>
            </c:numRef>
          </c:val>
          <c:extLst>
            <c:ext xmlns:c16="http://schemas.microsoft.com/office/drawing/2014/chart" uri="{C3380CC4-5D6E-409C-BE32-E72D297353CC}">
              <c16:uniqueId val="{00000001-488D-4BA7-8D4B-5F6E1D58EFF5}"/>
            </c:ext>
          </c:extLst>
        </c:ser>
        <c:dLbls>
          <c:showLegendKey val="0"/>
          <c:showVal val="0"/>
          <c:showCatName val="0"/>
          <c:showSerName val="0"/>
          <c:showPercent val="0"/>
          <c:showBubbleSize val="0"/>
        </c:dLbls>
        <c:gapWidth val="219"/>
        <c:overlap val="-20"/>
        <c:axId val="493464336"/>
        <c:axId val="493465320"/>
      </c:barChart>
      <c:catAx>
        <c:axId val="49346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65320"/>
        <c:crosses val="autoZero"/>
        <c:auto val="1"/>
        <c:lblAlgn val="ctr"/>
        <c:lblOffset val="100"/>
        <c:noMultiLvlLbl val="0"/>
      </c:catAx>
      <c:valAx>
        <c:axId val="4934653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64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'コロナ用様式（記載例）'!$T$233:$T$235</c:f>
              <c:strCache>
                <c:ptCount val="3"/>
                <c:pt idx="0">
                  <c:v>高騰分</c:v>
                </c:pt>
                <c:pt idx="1">
                  <c:v>交付上限額＝
（高騰分－既存補助）×0.7</c:v>
                </c:pt>
                <c:pt idx="2">
                  <c:v>省エネ交付額＋コロナ交付金</c:v>
                </c:pt>
              </c:strCache>
            </c:strRef>
          </c:cat>
          <c:val>
            <c:numRef>
              <c:f>'コロナ用様式（記載例）'!$U$233:$U$235</c:f>
              <c:numCache>
                <c:formatCode>#,##0_);[Red]\(#,##0\)</c:formatCode>
                <c:ptCount val="3"/>
                <c:pt idx="0">
                  <c:v>3736852</c:v>
                </c:pt>
                <c:pt idx="1">
                  <c:v>2615796</c:v>
                </c:pt>
                <c:pt idx="2">
                  <c:v>2615796</c:v>
                </c:pt>
              </c:numCache>
            </c:numRef>
          </c:val>
          <c:extLst>
            <c:ext xmlns:c16="http://schemas.microsoft.com/office/drawing/2014/chart" uri="{C3380CC4-5D6E-409C-BE32-E72D297353CC}">
              <c16:uniqueId val="{00000000-BB62-4740-9E02-80FFDC318806}"/>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'コロナ用様式（記載例）'!$T$233:$T$235</c:f>
              <c:strCache>
                <c:ptCount val="3"/>
                <c:pt idx="0">
                  <c:v>高騰分</c:v>
                </c:pt>
                <c:pt idx="1">
                  <c:v>交付上限額＝
（高騰分－既存補助）×0.7</c:v>
                </c:pt>
                <c:pt idx="2">
                  <c:v>省エネ交付額＋コロナ交付金</c:v>
                </c:pt>
              </c:strCache>
            </c:strRef>
          </c:cat>
          <c:val>
            <c:numRef>
              <c:f>'コロナ用様式（記載例）'!$V$233:$V$235</c:f>
              <c:numCache>
                <c:formatCode>General</c:formatCode>
                <c:ptCount val="3"/>
                <c:pt idx="0" formatCode="#,##0_);[Red]\(#,##0\)">
                  <c:v>0</c:v>
                </c:pt>
                <c:pt idx="1">
                  <c:v>0</c:v>
                </c:pt>
                <c:pt idx="2" formatCode="#,##0_);[Red]\(#,##0\)">
                  <c:v>1121055</c:v>
                </c:pt>
              </c:numCache>
            </c:numRef>
          </c:val>
          <c:extLst>
            <c:ext xmlns:c16="http://schemas.microsoft.com/office/drawing/2014/chart" uri="{C3380CC4-5D6E-409C-BE32-E72D297353CC}">
              <c16:uniqueId val="{00000001-BB62-4740-9E02-80FFDC318806}"/>
            </c:ext>
          </c:extLst>
        </c:ser>
        <c:dLbls>
          <c:showLegendKey val="0"/>
          <c:showVal val="0"/>
          <c:showCatName val="0"/>
          <c:showSerName val="0"/>
          <c:showPercent val="0"/>
          <c:showBubbleSize val="0"/>
        </c:dLbls>
        <c:gapWidth val="150"/>
        <c:overlap val="100"/>
        <c:axId val="493454496"/>
        <c:axId val="493458432"/>
      </c:barChart>
      <c:catAx>
        <c:axId val="493454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58432"/>
        <c:crosses val="autoZero"/>
        <c:auto val="1"/>
        <c:lblAlgn val="ctr"/>
        <c:lblOffset val="100"/>
        <c:noMultiLvlLbl val="0"/>
      </c:catAx>
      <c:valAx>
        <c:axId val="49345843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4544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18</xdr:col>
      <xdr:colOff>11206</xdr:colOff>
      <xdr:row>213</xdr:row>
      <xdr:rowOff>156882</xdr:rowOff>
    </xdr:from>
    <xdr:to>
      <xdr:col>19</xdr:col>
      <xdr:colOff>0</xdr:colOff>
      <xdr:row>216</xdr:row>
      <xdr:rowOff>168088</xdr:rowOff>
    </xdr:to>
    <xdr:sp macro="" textlink="">
      <xdr:nvSpPr>
        <xdr:cNvPr id="2" name="フリーフォーム: 図形 1">
          <a:extLst>
            <a:ext uri="{FF2B5EF4-FFF2-40B4-BE49-F238E27FC236}">
              <a16:creationId xmlns:a16="http://schemas.microsoft.com/office/drawing/2014/main" id="{0156535C-783B-4CFE-9C44-062755D6A32D}"/>
            </a:ext>
          </a:extLst>
        </xdr:cNvPr>
        <xdr:cNvSpPr/>
      </xdr:nvSpPr>
      <xdr:spPr>
        <a:xfrm>
          <a:off x="17594356" y="7783232"/>
          <a:ext cx="1176244" cy="900206"/>
        </a:xfrm>
        <a:custGeom>
          <a:avLst/>
          <a:gdLst>
            <a:gd name="connsiteX0" fmla="*/ 0 w 605118"/>
            <a:gd name="connsiteY0" fmla="*/ 874059 h 874059"/>
            <a:gd name="connsiteX1" fmla="*/ 224118 w 605118"/>
            <a:gd name="connsiteY1" fmla="*/ 874059 h 874059"/>
            <a:gd name="connsiteX2" fmla="*/ 224118 w 605118"/>
            <a:gd name="connsiteY2" fmla="*/ 0 h 874059"/>
            <a:gd name="connsiteX3" fmla="*/ 605118 w 605118"/>
            <a:gd name="connsiteY3" fmla="*/ 0 h 874059"/>
            <a:gd name="connsiteX0" fmla="*/ 0 w 1243853"/>
            <a:gd name="connsiteY0" fmla="*/ 885265 h 885265"/>
            <a:gd name="connsiteX1" fmla="*/ 862853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605118 w 1243853"/>
            <a:gd name="connsiteY2" fmla="*/ 0 h 885265"/>
            <a:gd name="connsiteX3" fmla="*/ 1243853 w 1243853"/>
            <a:gd name="connsiteY3" fmla="*/ 0 h 885265"/>
            <a:gd name="connsiteX0" fmla="*/ 0 w 1243853"/>
            <a:gd name="connsiteY0" fmla="*/ 885265 h 885265"/>
            <a:gd name="connsiteX1" fmla="*/ 627530 w 1243853"/>
            <a:gd name="connsiteY1" fmla="*/ 862853 h 885265"/>
            <a:gd name="connsiteX2" fmla="*/ 605118 w 1243853"/>
            <a:gd name="connsiteY2" fmla="*/ 0 h 885265"/>
            <a:gd name="connsiteX3" fmla="*/ 1243853 w 1243853"/>
            <a:gd name="connsiteY3" fmla="*/ 0 h 885265"/>
            <a:gd name="connsiteX0" fmla="*/ 0 w 1243853"/>
            <a:gd name="connsiteY0" fmla="*/ 885265 h 896471"/>
            <a:gd name="connsiteX1" fmla="*/ 605119 w 1243853"/>
            <a:gd name="connsiteY1" fmla="*/ 896471 h 896471"/>
            <a:gd name="connsiteX2" fmla="*/ 605118 w 1243853"/>
            <a:gd name="connsiteY2" fmla="*/ 0 h 896471"/>
            <a:gd name="connsiteX3" fmla="*/ 1243853 w 1243853"/>
            <a:gd name="connsiteY3" fmla="*/ 0 h 896471"/>
            <a:gd name="connsiteX0" fmla="*/ 0 w 1210235"/>
            <a:gd name="connsiteY0" fmla="*/ 918883 h 918883"/>
            <a:gd name="connsiteX1" fmla="*/ 571501 w 1210235"/>
            <a:gd name="connsiteY1" fmla="*/ 896471 h 918883"/>
            <a:gd name="connsiteX2" fmla="*/ 571500 w 1210235"/>
            <a:gd name="connsiteY2" fmla="*/ 0 h 918883"/>
            <a:gd name="connsiteX3" fmla="*/ 1210235 w 1210235"/>
            <a:gd name="connsiteY3" fmla="*/ 0 h 918883"/>
            <a:gd name="connsiteX0" fmla="*/ 0 w 1232647"/>
            <a:gd name="connsiteY0" fmla="*/ 896471 h 896471"/>
            <a:gd name="connsiteX1" fmla="*/ 593913 w 1232647"/>
            <a:gd name="connsiteY1" fmla="*/ 896471 h 896471"/>
            <a:gd name="connsiteX2" fmla="*/ 593912 w 1232647"/>
            <a:gd name="connsiteY2" fmla="*/ 0 h 896471"/>
            <a:gd name="connsiteX3" fmla="*/ 1232647 w 1232647"/>
            <a:gd name="connsiteY3" fmla="*/ 0 h 896471"/>
          </a:gdLst>
          <a:ahLst/>
          <a:cxnLst>
            <a:cxn ang="0">
              <a:pos x="connsiteX0" y="connsiteY0"/>
            </a:cxn>
            <a:cxn ang="0">
              <a:pos x="connsiteX1" y="connsiteY1"/>
            </a:cxn>
            <a:cxn ang="0">
              <a:pos x="connsiteX2" y="connsiteY2"/>
            </a:cxn>
            <a:cxn ang="0">
              <a:pos x="connsiteX3" y="connsiteY3"/>
            </a:cxn>
          </a:cxnLst>
          <a:rect l="l" t="t" r="r" b="b"/>
          <a:pathLst>
            <a:path w="1232647" h="896471">
              <a:moveTo>
                <a:pt x="0" y="896471"/>
              </a:moveTo>
              <a:lnTo>
                <a:pt x="593913" y="896471"/>
              </a:lnTo>
              <a:cubicBezTo>
                <a:pt x="593913" y="597647"/>
                <a:pt x="593912" y="298824"/>
                <a:pt x="593912" y="0"/>
              </a:cubicBezTo>
              <a:lnTo>
                <a:pt x="1232647" y="0"/>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11206</xdr:colOff>
      <xdr:row>232</xdr:row>
      <xdr:rowOff>29696</xdr:rowOff>
    </xdr:from>
    <xdr:to>
      <xdr:col>17</xdr:col>
      <xdr:colOff>56029</xdr:colOff>
      <xdr:row>248</xdr:row>
      <xdr:rowOff>67795</xdr:rowOff>
    </xdr:to>
    <xdr:graphicFrame macro="">
      <xdr:nvGraphicFramePr>
        <xdr:cNvPr id="3" name="グラフ 2">
          <a:extLst>
            <a:ext uri="{FF2B5EF4-FFF2-40B4-BE49-F238E27FC236}">
              <a16:creationId xmlns:a16="http://schemas.microsoft.com/office/drawing/2014/main" id="{30DCE111-8FA7-4AC0-BCBF-26EE468E7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142875</xdr:colOff>
      <xdr:row>235</xdr:row>
      <xdr:rowOff>123825</xdr:rowOff>
    </xdr:from>
    <xdr:to>
      <xdr:col>22</xdr:col>
      <xdr:colOff>809625</xdr:colOff>
      <xdr:row>247</xdr:row>
      <xdr:rowOff>85725</xdr:rowOff>
    </xdr:to>
    <xdr:graphicFrame macro="">
      <xdr:nvGraphicFramePr>
        <xdr:cNvPr id="4" name="グラフ 3">
          <a:extLst>
            <a:ext uri="{FF2B5EF4-FFF2-40B4-BE49-F238E27FC236}">
              <a16:creationId xmlns:a16="http://schemas.microsoft.com/office/drawing/2014/main" id="{7C227434-E1EA-4FA6-A2E8-8757A170A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139177</xdr:colOff>
      <xdr:row>11</xdr:row>
      <xdr:rowOff>95683</xdr:rowOff>
    </xdr:from>
    <xdr:to>
      <xdr:col>21</xdr:col>
      <xdr:colOff>641813</xdr:colOff>
      <xdr:row>20</xdr:row>
      <xdr:rowOff>69588</xdr:rowOff>
    </xdr:to>
    <xdr:sp macro="" textlink="">
      <xdr:nvSpPr>
        <xdr:cNvPr id="5" name="テキスト ボックス 4">
          <a:extLst>
            <a:ext uri="{FF2B5EF4-FFF2-40B4-BE49-F238E27FC236}">
              <a16:creationId xmlns:a16="http://schemas.microsoft.com/office/drawing/2014/main" id="{C7D3A215-4E65-4D0F-B563-A89A20FB4781}"/>
            </a:ext>
          </a:extLst>
        </xdr:cNvPr>
        <xdr:cNvSpPr txBox="1"/>
      </xdr:nvSpPr>
      <xdr:spPr>
        <a:xfrm>
          <a:off x="15449027" y="3454833"/>
          <a:ext cx="6338286" cy="2717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今回の調査では</a:t>
          </a:r>
          <a:endParaRPr kumimoji="1" lang="en-US" altLang="ja-JP" sz="4000"/>
        </a:p>
        <a:p>
          <a:pPr algn="ctr"/>
          <a:r>
            <a:rPr kumimoji="1" lang="ja-JP" altLang="en-US" sz="4000"/>
            <a:t>使用しません</a:t>
          </a:r>
          <a:endParaRPr kumimoji="1" lang="en-US" altLang="ja-JP" sz="4000"/>
        </a:p>
        <a:p>
          <a:pPr algn="ctr"/>
          <a:r>
            <a:rPr kumimoji="1" lang="ja-JP" altLang="en-US" sz="4000"/>
            <a:t>（追って調査します）</a:t>
          </a:r>
        </a:p>
      </xdr:txBody>
    </xdr:sp>
    <xdr:clientData/>
  </xdr:twoCellAnchor>
  <xdr:twoCellAnchor>
    <xdr:from>
      <xdr:col>13</xdr:col>
      <xdr:colOff>37353</xdr:colOff>
      <xdr:row>215</xdr:row>
      <xdr:rowOff>18677</xdr:rowOff>
    </xdr:from>
    <xdr:to>
      <xdr:col>17</xdr:col>
      <xdr:colOff>8058</xdr:colOff>
      <xdr:row>215</xdr:row>
      <xdr:rowOff>253214</xdr:rowOff>
    </xdr:to>
    <xdr:sp macro="" textlink="">
      <xdr:nvSpPr>
        <xdr:cNvPr id="6" name="テキスト ボックス 5">
          <a:extLst>
            <a:ext uri="{FF2B5EF4-FFF2-40B4-BE49-F238E27FC236}">
              <a16:creationId xmlns:a16="http://schemas.microsoft.com/office/drawing/2014/main" id="{EFA45C43-0663-4E00-A236-E2E5E91C8944}"/>
            </a:ext>
          </a:extLst>
        </xdr:cNvPr>
        <xdr:cNvSpPr txBox="1"/>
      </xdr:nvSpPr>
      <xdr:spPr>
        <a:xfrm>
          <a:off x="11746753" y="8254627"/>
          <a:ext cx="4739555" cy="234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今回の調査では使用しません（追って調査します）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11206</xdr:colOff>
      <xdr:row>213</xdr:row>
      <xdr:rowOff>156882</xdr:rowOff>
    </xdr:from>
    <xdr:to>
      <xdr:col>19</xdr:col>
      <xdr:colOff>0</xdr:colOff>
      <xdr:row>216</xdr:row>
      <xdr:rowOff>168088</xdr:rowOff>
    </xdr:to>
    <xdr:sp macro="" textlink="">
      <xdr:nvSpPr>
        <xdr:cNvPr id="2" name="フリーフォーム: 図形 1">
          <a:extLst>
            <a:ext uri="{FF2B5EF4-FFF2-40B4-BE49-F238E27FC236}">
              <a16:creationId xmlns:a16="http://schemas.microsoft.com/office/drawing/2014/main" id="{0156535C-783B-4CFE-9C44-062755D6A32D}"/>
            </a:ext>
          </a:extLst>
        </xdr:cNvPr>
        <xdr:cNvSpPr/>
      </xdr:nvSpPr>
      <xdr:spPr>
        <a:xfrm>
          <a:off x="17594356" y="7783232"/>
          <a:ext cx="1176244" cy="900206"/>
        </a:xfrm>
        <a:custGeom>
          <a:avLst/>
          <a:gdLst>
            <a:gd name="connsiteX0" fmla="*/ 0 w 605118"/>
            <a:gd name="connsiteY0" fmla="*/ 874059 h 874059"/>
            <a:gd name="connsiteX1" fmla="*/ 224118 w 605118"/>
            <a:gd name="connsiteY1" fmla="*/ 874059 h 874059"/>
            <a:gd name="connsiteX2" fmla="*/ 224118 w 605118"/>
            <a:gd name="connsiteY2" fmla="*/ 0 h 874059"/>
            <a:gd name="connsiteX3" fmla="*/ 605118 w 605118"/>
            <a:gd name="connsiteY3" fmla="*/ 0 h 874059"/>
            <a:gd name="connsiteX0" fmla="*/ 0 w 1243853"/>
            <a:gd name="connsiteY0" fmla="*/ 885265 h 885265"/>
            <a:gd name="connsiteX1" fmla="*/ 862853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605118 w 1243853"/>
            <a:gd name="connsiteY2" fmla="*/ 0 h 885265"/>
            <a:gd name="connsiteX3" fmla="*/ 1243853 w 1243853"/>
            <a:gd name="connsiteY3" fmla="*/ 0 h 885265"/>
            <a:gd name="connsiteX0" fmla="*/ 0 w 1243853"/>
            <a:gd name="connsiteY0" fmla="*/ 885265 h 885265"/>
            <a:gd name="connsiteX1" fmla="*/ 627530 w 1243853"/>
            <a:gd name="connsiteY1" fmla="*/ 862853 h 885265"/>
            <a:gd name="connsiteX2" fmla="*/ 605118 w 1243853"/>
            <a:gd name="connsiteY2" fmla="*/ 0 h 885265"/>
            <a:gd name="connsiteX3" fmla="*/ 1243853 w 1243853"/>
            <a:gd name="connsiteY3" fmla="*/ 0 h 885265"/>
            <a:gd name="connsiteX0" fmla="*/ 0 w 1243853"/>
            <a:gd name="connsiteY0" fmla="*/ 885265 h 896471"/>
            <a:gd name="connsiteX1" fmla="*/ 605119 w 1243853"/>
            <a:gd name="connsiteY1" fmla="*/ 896471 h 896471"/>
            <a:gd name="connsiteX2" fmla="*/ 605118 w 1243853"/>
            <a:gd name="connsiteY2" fmla="*/ 0 h 896471"/>
            <a:gd name="connsiteX3" fmla="*/ 1243853 w 1243853"/>
            <a:gd name="connsiteY3" fmla="*/ 0 h 896471"/>
            <a:gd name="connsiteX0" fmla="*/ 0 w 1210235"/>
            <a:gd name="connsiteY0" fmla="*/ 918883 h 918883"/>
            <a:gd name="connsiteX1" fmla="*/ 571501 w 1210235"/>
            <a:gd name="connsiteY1" fmla="*/ 896471 h 918883"/>
            <a:gd name="connsiteX2" fmla="*/ 571500 w 1210235"/>
            <a:gd name="connsiteY2" fmla="*/ 0 h 918883"/>
            <a:gd name="connsiteX3" fmla="*/ 1210235 w 1210235"/>
            <a:gd name="connsiteY3" fmla="*/ 0 h 918883"/>
            <a:gd name="connsiteX0" fmla="*/ 0 w 1232647"/>
            <a:gd name="connsiteY0" fmla="*/ 896471 h 896471"/>
            <a:gd name="connsiteX1" fmla="*/ 593913 w 1232647"/>
            <a:gd name="connsiteY1" fmla="*/ 896471 h 896471"/>
            <a:gd name="connsiteX2" fmla="*/ 593912 w 1232647"/>
            <a:gd name="connsiteY2" fmla="*/ 0 h 896471"/>
            <a:gd name="connsiteX3" fmla="*/ 1232647 w 1232647"/>
            <a:gd name="connsiteY3" fmla="*/ 0 h 896471"/>
          </a:gdLst>
          <a:ahLst/>
          <a:cxnLst>
            <a:cxn ang="0">
              <a:pos x="connsiteX0" y="connsiteY0"/>
            </a:cxn>
            <a:cxn ang="0">
              <a:pos x="connsiteX1" y="connsiteY1"/>
            </a:cxn>
            <a:cxn ang="0">
              <a:pos x="connsiteX2" y="connsiteY2"/>
            </a:cxn>
            <a:cxn ang="0">
              <a:pos x="connsiteX3" y="connsiteY3"/>
            </a:cxn>
          </a:cxnLst>
          <a:rect l="l" t="t" r="r" b="b"/>
          <a:pathLst>
            <a:path w="1232647" h="896471">
              <a:moveTo>
                <a:pt x="0" y="896471"/>
              </a:moveTo>
              <a:lnTo>
                <a:pt x="593913" y="896471"/>
              </a:lnTo>
              <a:cubicBezTo>
                <a:pt x="593913" y="597647"/>
                <a:pt x="593912" y="298824"/>
                <a:pt x="593912" y="0"/>
              </a:cubicBezTo>
              <a:lnTo>
                <a:pt x="1232647" y="0"/>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11206</xdr:colOff>
      <xdr:row>232</xdr:row>
      <xdr:rowOff>29696</xdr:rowOff>
    </xdr:from>
    <xdr:to>
      <xdr:col>17</xdr:col>
      <xdr:colOff>56029</xdr:colOff>
      <xdr:row>248</xdr:row>
      <xdr:rowOff>67795</xdr:rowOff>
    </xdr:to>
    <xdr:graphicFrame macro="">
      <xdr:nvGraphicFramePr>
        <xdr:cNvPr id="3" name="グラフ 2">
          <a:extLst>
            <a:ext uri="{FF2B5EF4-FFF2-40B4-BE49-F238E27FC236}">
              <a16:creationId xmlns:a16="http://schemas.microsoft.com/office/drawing/2014/main" id="{30DCE111-8FA7-4AC0-BCBF-26EE468E7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142875</xdr:colOff>
      <xdr:row>235</xdr:row>
      <xdr:rowOff>123825</xdr:rowOff>
    </xdr:from>
    <xdr:to>
      <xdr:col>22</xdr:col>
      <xdr:colOff>809625</xdr:colOff>
      <xdr:row>247</xdr:row>
      <xdr:rowOff>85725</xdr:rowOff>
    </xdr:to>
    <xdr:graphicFrame macro="">
      <xdr:nvGraphicFramePr>
        <xdr:cNvPr id="4" name="グラフ 3">
          <a:extLst>
            <a:ext uri="{FF2B5EF4-FFF2-40B4-BE49-F238E27FC236}">
              <a16:creationId xmlns:a16="http://schemas.microsoft.com/office/drawing/2014/main" id="{7C227434-E1EA-4FA6-A2E8-8757A170A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139177</xdr:colOff>
      <xdr:row>11</xdr:row>
      <xdr:rowOff>95683</xdr:rowOff>
    </xdr:from>
    <xdr:to>
      <xdr:col>21</xdr:col>
      <xdr:colOff>641813</xdr:colOff>
      <xdr:row>20</xdr:row>
      <xdr:rowOff>69588</xdr:rowOff>
    </xdr:to>
    <xdr:sp macro="" textlink="">
      <xdr:nvSpPr>
        <xdr:cNvPr id="5" name="テキスト ボックス 4">
          <a:extLst>
            <a:ext uri="{FF2B5EF4-FFF2-40B4-BE49-F238E27FC236}">
              <a16:creationId xmlns:a16="http://schemas.microsoft.com/office/drawing/2014/main" id="{C7D3A215-4E65-4D0F-B563-A89A20FB4781}"/>
            </a:ext>
          </a:extLst>
        </xdr:cNvPr>
        <xdr:cNvSpPr txBox="1"/>
      </xdr:nvSpPr>
      <xdr:spPr>
        <a:xfrm>
          <a:off x="15449027" y="3454833"/>
          <a:ext cx="6338286" cy="2717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今回の調査では</a:t>
          </a:r>
          <a:endParaRPr kumimoji="1" lang="en-US" altLang="ja-JP" sz="4000"/>
        </a:p>
        <a:p>
          <a:pPr algn="ctr"/>
          <a:r>
            <a:rPr kumimoji="1" lang="ja-JP" altLang="en-US" sz="4000"/>
            <a:t>使用しません</a:t>
          </a:r>
          <a:endParaRPr kumimoji="1" lang="en-US" altLang="ja-JP" sz="4000"/>
        </a:p>
        <a:p>
          <a:pPr algn="ctr"/>
          <a:r>
            <a:rPr kumimoji="1" lang="ja-JP" altLang="en-US" sz="4000"/>
            <a:t>（追って調査します）</a:t>
          </a:r>
        </a:p>
      </xdr:txBody>
    </xdr:sp>
    <xdr:clientData/>
  </xdr:twoCellAnchor>
  <xdr:twoCellAnchor>
    <xdr:from>
      <xdr:col>13</xdr:col>
      <xdr:colOff>37353</xdr:colOff>
      <xdr:row>215</xdr:row>
      <xdr:rowOff>18677</xdr:rowOff>
    </xdr:from>
    <xdr:to>
      <xdr:col>17</xdr:col>
      <xdr:colOff>8058</xdr:colOff>
      <xdr:row>215</xdr:row>
      <xdr:rowOff>253214</xdr:rowOff>
    </xdr:to>
    <xdr:sp macro="" textlink="">
      <xdr:nvSpPr>
        <xdr:cNvPr id="6" name="テキスト ボックス 5">
          <a:extLst>
            <a:ext uri="{FF2B5EF4-FFF2-40B4-BE49-F238E27FC236}">
              <a16:creationId xmlns:a16="http://schemas.microsoft.com/office/drawing/2014/main" id="{EFA45C43-0663-4E00-A236-E2E5E91C8944}"/>
            </a:ext>
          </a:extLst>
        </xdr:cNvPr>
        <xdr:cNvSpPr txBox="1"/>
      </xdr:nvSpPr>
      <xdr:spPr>
        <a:xfrm>
          <a:off x="11746753" y="8254627"/>
          <a:ext cx="4739555" cy="234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今回の調査では使用しません（追って調査します）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600075</xdr:colOff>
      <xdr:row>2</xdr:row>
      <xdr:rowOff>9524</xdr:rowOff>
    </xdr:from>
    <xdr:to>
      <xdr:col>11</xdr:col>
      <xdr:colOff>0</xdr:colOff>
      <xdr:row>30</xdr:row>
      <xdr:rowOff>100013</xdr:rowOff>
    </xdr:to>
    <xdr:sp macro="" textlink="">
      <xdr:nvSpPr>
        <xdr:cNvPr id="2" name="テキスト ボックス 1">
          <a:extLst>
            <a:ext uri="{FF2B5EF4-FFF2-40B4-BE49-F238E27FC236}">
              <a16:creationId xmlns:a16="http://schemas.microsoft.com/office/drawing/2014/main" id="{399A440D-54ED-4AC7-A216-87429584F996}"/>
            </a:ext>
          </a:extLst>
        </xdr:cNvPr>
        <xdr:cNvSpPr txBox="1"/>
      </xdr:nvSpPr>
      <xdr:spPr>
        <a:xfrm>
          <a:off x="6924675" y="314324"/>
          <a:ext cx="1847850" cy="4357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今回の調査では使用しません</a:t>
          </a:r>
          <a:endParaRPr kumimoji="1" lang="en-US" altLang="ja-JP" sz="1100"/>
        </a:p>
        <a:p>
          <a:pPr algn="ctr"/>
          <a:r>
            <a:rPr kumimoji="1" lang="ja-JP" altLang="en-US" sz="1100"/>
            <a:t>（追って調査します）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35"/>
  <sheetViews>
    <sheetView view="pageBreakPreview" zoomScale="115" zoomScaleNormal="100" zoomScaleSheetLayoutView="115" zoomScalePageLayoutView="70" workbookViewId="0">
      <pane xSplit="3" ySplit="11" topLeftCell="D21" activePane="bottomRight" state="frozen"/>
      <selection pane="topRight" activeCell="D1" sqref="D1"/>
      <selection pane="bottomLeft" activeCell="A12" sqref="A12"/>
      <selection pane="bottomRight" activeCell="A214" sqref="A214"/>
    </sheetView>
  </sheetViews>
  <sheetFormatPr defaultRowHeight="12"/>
  <cols>
    <col min="1" max="1" width="5.44140625" bestFit="1" customWidth="1"/>
    <col min="2" max="3" width="17.33203125" customWidth="1"/>
    <col min="4" max="4" width="18.44140625" bestFit="1" customWidth="1"/>
    <col min="5" max="5" width="13.44140625" customWidth="1"/>
    <col min="6" max="6" width="13.109375" bestFit="1" customWidth="1"/>
    <col min="7" max="9" width="13.109375" customWidth="1"/>
    <col min="10" max="10" width="13.109375" bestFit="1" customWidth="1"/>
    <col min="11" max="11" width="13.109375" customWidth="1"/>
    <col min="12" max="12" width="13.6640625" customWidth="1"/>
    <col min="13" max="13" width="20.33203125" customWidth="1"/>
    <col min="14" max="14" width="18.44140625" customWidth="1"/>
    <col min="15" max="15" width="19.88671875" customWidth="1"/>
    <col min="16" max="16" width="18.44140625" customWidth="1"/>
    <col min="17" max="17" width="18.44140625" bestFit="1" customWidth="1"/>
    <col min="18" max="18" width="17.44140625" bestFit="1" customWidth="1"/>
    <col min="19" max="23" width="18.6640625" customWidth="1"/>
    <col min="24" max="24" width="10.109375" bestFit="1" customWidth="1"/>
    <col min="25" max="25" width="10.6640625" bestFit="1" customWidth="1"/>
    <col min="30" max="30" width="23.5546875" customWidth="1"/>
    <col min="31" max="32" width="15.44140625" customWidth="1"/>
    <col min="33" max="36" width="20.6640625" customWidth="1"/>
    <col min="37" max="37" width="8.77734375" style="1"/>
    <col min="41" max="41" width="63" bestFit="1" customWidth="1"/>
  </cols>
  <sheetData>
    <row r="1" spans="1:37" ht="24" customHeight="1">
      <c r="A1" s="29" t="s">
        <v>226</v>
      </c>
    </row>
    <row r="2" spans="1:37" ht="18" customHeight="1">
      <c r="I2" s="110" t="s">
        <v>227</v>
      </c>
      <c r="J2" s="110"/>
      <c r="K2" s="110"/>
      <c r="L2" s="110"/>
      <c r="M2" s="110"/>
    </row>
    <row r="3" spans="1:37" ht="18" customHeight="1">
      <c r="A3" t="s">
        <v>104</v>
      </c>
      <c r="G3" s="5" t="s">
        <v>116</v>
      </c>
      <c r="I3" s="110"/>
      <c r="J3" s="110"/>
      <c r="K3" s="110"/>
      <c r="L3" s="110"/>
      <c r="M3" s="110"/>
    </row>
    <row r="4" spans="1:37" ht="18" customHeight="1">
      <c r="A4" s="118" t="s">
        <v>52</v>
      </c>
      <c r="B4" s="118" t="s">
        <v>27</v>
      </c>
      <c r="C4" s="118" t="s">
        <v>28</v>
      </c>
      <c r="D4" s="118" t="s">
        <v>29</v>
      </c>
      <c r="E4" s="118" t="s">
        <v>154</v>
      </c>
      <c r="F4" s="118" t="s">
        <v>30</v>
      </c>
      <c r="G4" s="111" t="s">
        <v>147</v>
      </c>
      <c r="I4" s="46"/>
      <c r="AK4"/>
    </row>
    <row r="5" spans="1:37" ht="18" customHeight="1" thickBot="1">
      <c r="A5" s="112"/>
      <c r="B5" s="112"/>
      <c r="C5" s="112"/>
      <c r="D5" s="112"/>
      <c r="E5" s="112"/>
      <c r="F5" s="112"/>
      <c r="G5" s="112"/>
      <c r="I5" s="47"/>
      <c r="M5" s="41"/>
      <c r="N5" s="65" t="s">
        <v>158</v>
      </c>
      <c r="O5" s="42"/>
      <c r="P5" s="66" t="s">
        <v>159</v>
      </c>
      <c r="AK5"/>
    </row>
    <row r="6" spans="1:37" ht="18" customHeight="1" thickTop="1">
      <c r="A6" s="8"/>
      <c r="B6" s="40" t="s">
        <v>107</v>
      </c>
      <c r="C6" s="40" t="s">
        <v>75</v>
      </c>
      <c r="D6" s="9" t="s">
        <v>218</v>
      </c>
      <c r="E6" s="40" t="s">
        <v>156</v>
      </c>
      <c r="F6" s="9" t="s">
        <v>220</v>
      </c>
      <c r="G6" s="61">
        <f>ROUNDDOWN(W217/1000,0)</f>
        <v>0</v>
      </c>
      <c r="I6" s="49"/>
      <c r="M6" s="100" t="s">
        <v>225</v>
      </c>
      <c r="AK6"/>
    </row>
    <row r="7" spans="1:37" ht="18" customHeight="1">
      <c r="B7" s="100" t="s">
        <v>223</v>
      </c>
      <c r="E7" s="100" t="s">
        <v>224</v>
      </c>
      <c r="G7" t="s">
        <v>153</v>
      </c>
    </row>
    <row r="8" spans="1:37" ht="24" customHeight="1">
      <c r="A8" t="s">
        <v>103</v>
      </c>
      <c r="W8" s="5" t="s">
        <v>37</v>
      </c>
      <c r="AJ8" s="5" t="s">
        <v>37</v>
      </c>
    </row>
    <row r="9" spans="1:37" ht="24" customHeight="1">
      <c r="A9" s="113" t="s">
        <v>52</v>
      </c>
      <c r="B9" s="113" t="s">
        <v>31</v>
      </c>
      <c r="C9" s="96" t="s">
        <v>170</v>
      </c>
      <c r="D9" s="115" t="s">
        <v>188</v>
      </c>
      <c r="E9" s="116"/>
      <c r="F9" s="116"/>
      <c r="G9" s="116"/>
      <c r="H9" s="116"/>
      <c r="I9" s="116"/>
      <c r="J9" s="116"/>
      <c r="K9" s="116"/>
      <c r="L9" s="116"/>
      <c r="M9" s="116"/>
      <c r="N9" s="116"/>
      <c r="O9" s="116"/>
      <c r="P9" s="117"/>
      <c r="Q9" s="115" t="s">
        <v>189</v>
      </c>
      <c r="R9" s="116"/>
      <c r="S9" s="116"/>
      <c r="T9" s="116"/>
      <c r="U9" s="116"/>
      <c r="V9" s="117"/>
      <c r="W9" s="128" t="s">
        <v>160</v>
      </c>
      <c r="AE9" s="119" t="s">
        <v>44</v>
      </c>
      <c r="AF9" s="120"/>
      <c r="AG9" s="119" t="s">
        <v>35</v>
      </c>
      <c r="AH9" s="121"/>
      <c r="AI9" s="121"/>
      <c r="AJ9" s="120"/>
    </row>
    <row r="10" spans="1:37" ht="30" customHeight="1">
      <c r="A10" s="113"/>
      <c r="B10" s="113"/>
      <c r="C10" s="4" t="s">
        <v>40</v>
      </c>
      <c r="D10" s="122" t="s">
        <v>32</v>
      </c>
      <c r="E10" s="124" t="s">
        <v>194</v>
      </c>
      <c r="F10" s="124"/>
      <c r="G10" s="124"/>
      <c r="H10" s="124"/>
      <c r="I10" s="124"/>
      <c r="J10" s="124"/>
      <c r="K10" s="115" t="s">
        <v>208</v>
      </c>
      <c r="L10" s="116"/>
      <c r="M10" s="117"/>
      <c r="N10" s="97" t="s">
        <v>173</v>
      </c>
      <c r="O10" s="77" t="s">
        <v>198</v>
      </c>
      <c r="P10" s="97" t="s">
        <v>33</v>
      </c>
      <c r="Q10" s="122" t="s">
        <v>146</v>
      </c>
      <c r="R10" s="87" t="s">
        <v>214</v>
      </c>
      <c r="S10" s="125" t="s">
        <v>215</v>
      </c>
      <c r="T10" s="125"/>
      <c r="U10" s="97" t="s">
        <v>173</v>
      </c>
      <c r="V10" s="97" t="s">
        <v>33</v>
      </c>
      <c r="W10" s="129"/>
      <c r="AE10" s="4" t="s">
        <v>40</v>
      </c>
      <c r="AF10" s="4" t="s">
        <v>34</v>
      </c>
      <c r="AG10" s="99" t="s">
        <v>46</v>
      </c>
      <c r="AH10" s="126" t="s">
        <v>150</v>
      </c>
      <c r="AI10" s="127"/>
      <c r="AJ10" s="31" t="s">
        <v>151</v>
      </c>
    </row>
    <row r="11" spans="1:37" ht="54.75" customHeight="1" thickBot="1">
      <c r="A11" s="114"/>
      <c r="B11" s="114"/>
      <c r="C11" s="10" t="s">
        <v>41</v>
      </c>
      <c r="D11" s="123"/>
      <c r="E11" s="74" t="s">
        <v>24</v>
      </c>
      <c r="F11" s="74" t="s">
        <v>25</v>
      </c>
      <c r="G11" s="74" t="s">
        <v>26</v>
      </c>
      <c r="H11" s="74" t="s">
        <v>185</v>
      </c>
      <c r="I11" s="74" t="s">
        <v>186</v>
      </c>
      <c r="J11" s="76" t="s">
        <v>187</v>
      </c>
      <c r="K11" s="76" t="s">
        <v>193</v>
      </c>
      <c r="L11" s="76" t="s">
        <v>195</v>
      </c>
      <c r="M11" s="76" t="s">
        <v>196</v>
      </c>
      <c r="N11" s="74" t="s">
        <v>197</v>
      </c>
      <c r="O11" s="78" t="s">
        <v>199</v>
      </c>
      <c r="P11" s="76" t="s">
        <v>200</v>
      </c>
      <c r="Q11" s="123"/>
      <c r="R11" s="74" t="s">
        <v>201</v>
      </c>
      <c r="S11" s="74" t="s">
        <v>202</v>
      </c>
      <c r="T11" s="74" t="s">
        <v>203</v>
      </c>
      <c r="U11" s="74" t="s">
        <v>204</v>
      </c>
      <c r="V11" s="74" t="s">
        <v>205</v>
      </c>
      <c r="W11" s="75" t="s">
        <v>206</v>
      </c>
      <c r="AE11" s="10" t="s">
        <v>41</v>
      </c>
      <c r="AF11" s="10" t="s">
        <v>45</v>
      </c>
      <c r="AG11" s="10" t="s">
        <v>47</v>
      </c>
      <c r="AH11" s="30" t="s">
        <v>148</v>
      </c>
      <c r="AI11" s="10" t="s">
        <v>48</v>
      </c>
      <c r="AJ11" s="38" t="s">
        <v>149</v>
      </c>
    </row>
    <row r="12" spans="1:37" ht="24" customHeight="1" thickTop="1">
      <c r="A12" s="8">
        <v>1</v>
      </c>
      <c r="B12" s="15"/>
      <c r="C12" s="40"/>
      <c r="D12" s="40"/>
      <c r="E12" s="9"/>
      <c r="F12" s="9"/>
      <c r="G12" s="9"/>
      <c r="H12" s="9"/>
      <c r="I12" s="48">
        <f>SUM(E12:H12)</f>
        <v>0</v>
      </c>
      <c r="J12" s="20">
        <f>SUM(E12:G12)</f>
        <v>0</v>
      </c>
      <c r="K12" s="86">
        <f>IF(D12="",0,VLOOKUP(D12,リスト!$F$4:$H$29,2,FALSE))</f>
        <v>0</v>
      </c>
      <c r="L12" s="23">
        <f>IF(D12="",0,VLOOKUP(D12,リスト!$F$4:$H$29,3,FALSE))</f>
        <v>0</v>
      </c>
      <c r="M12" s="80">
        <f>IF(J12=0,0,E12/K12+(F12+G12)/L12+H12/0.508)</f>
        <v>0</v>
      </c>
      <c r="N12" s="20">
        <f>IF(C12="",0,IF(C12="多面",M12*0.6/1.6*0.5,IF(C12="治水ダム等",M12*0.75/1.75*0.5)))</f>
        <v>0</v>
      </c>
      <c r="O12" s="9"/>
      <c r="P12" s="80">
        <f>IF(I12=0,0,IF((E12+F12+G12)-(E12/K12+(F12+G12)/L12)+O12&lt;0,0,(E12+F12+G12)-(E12/K12+(F12+G12)/L12)+O12))</f>
        <v>0</v>
      </c>
      <c r="Q12" s="40"/>
      <c r="R12" s="9"/>
      <c r="S12" s="23" t="str">
        <f>IF(Q12="","",VLOOKUP(Q12,リスト!$J$4:$K$31,2,FALSE))</f>
        <v/>
      </c>
      <c r="T12" s="20">
        <f>IF(R12=0,0,R12/S12)</f>
        <v>0</v>
      </c>
      <c r="U12" s="20" t="str">
        <f t="shared" ref="U12:U75" si="0">IF(C12="","",IF(C12="多面",T12*0.6/1.6*0.5,IF(C12="治水ダム等",T12*0.75/1.75*0.5)))</f>
        <v/>
      </c>
      <c r="V12" s="20">
        <f>IF(R12=0,0,IF(R12-T12&lt;0,0,R12-T12))</f>
        <v>0</v>
      </c>
      <c r="W12" s="20">
        <f>IF(P12+V12=0,0,IF(P12+V12&lt;0,0,P12+V12))</f>
        <v>0</v>
      </c>
      <c r="AE12" s="9" t="s">
        <v>42</v>
      </c>
      <c r="AF12" s="20" t="str" cm="1">
        <f t="array" ref="AF12">IFERROR(IF(#REF!="×",0,_xlfn.IFS(AE12="多面",W12*0.6/1.6*0.5,AE12="治水ダム等",W12*0.75/1.75*0.5)),"")</f>
        <v/>
      </c>
      <c r="AG12" s="21" t="str" cm="1">
        <f t="array" aca="1" ref="AG12" ca="1">IFERROR(_xlfn.IFS(#REF!="×",W12,#REF!="○",(W12-AF12)*0.7),"")</f>
        <v/>
      </c>
      <c r="AH12" s="9"/>
      <c r="AI12" s="24" t="e" cm="1">
        <f t="array" aca="1" ref="AI12" ca="1">_xlfn.IFS(AH12=0,0,AH12&gt;W12,0,W12-AH12&gt;AG12,AG12,W12-AH12&lt;AG12,W12-AH12)</f>
        <v>#NAME?</v>
      </c>
      <c r="AJ12" s="25" t="str">
        <f ca="1">IF(AH12=0,AG12,0)</f>
        <v/>
      </c>
    </row>
    <row r="13" spans="1:37" ht="24" customHeight="1">
      <c r="A13" s="2">
        <v>2</v>
      </c>
      <c r="B13" s="16"/>
      <c r="C13" s="40"/>
      <c r="D13" s="40"/>
      <c r="E13" s="9"/>
      <c r="F13" s="9"/>
      <c r="G13" s="9"/>
      <c r="H13" s="9"/>
      <c r="I13" s="48">
        <f t="shared" ref="I13:I36" si="1">SUM(E13:H13)</f>
        <v>0</v>
      </c>
      <c r="J13" s="20">
        <f t="shared" ref="J13:J76" si="2">SUM(E13:G13)</f>
        <v>0</v>
      </c>
      <c r="K13" s="86">
        <f>IF(D13="",0,VLOOKUP(D13,リスト!$F$4:$H$29,2,FALSE))</f>
        <v>0</v>
      </c>
      <c r="L13" s="23">
        <f>IF(D13="",0,VLOOKUP(D13,リスト!$F$4:$H$29,3,FALSE))</f>
        <v>0</v>
      </c>
      <c r="M13" s="80">
        <f t="shared" ref="M13:M46" si="3">IF(J13=0,0,E13/K13+(F13+G13)/L13+H13/0.508)</f>
        <v>0</v>
      </c>
      <c r="N13" s="20">
        <f t="shared" ref="N13:N76" si="4">IF(C13="",0,IF(C13="多面",M13*0.6/1.6*0.5,IF(C13="治水ダム等",M13*0.75/1.75*0.5)))</f>
        <v>0</v>
      </c>
      <c r="O13" s="6"/>
      <c r="P13" s="80">
        <f t="shared" ref="P13:P76" si="5">IF(I13=0,0,IF((E13+F13+G13)-(E13/K13+(F13+G13)/L13)+O13&lt;0,0,(E13+F13+G13)-(E13/K13+(F13+G13)/L13)+O13))</f>
        <v>0</v>
      </c>
      <c r="Q13" s="40"/>
      <c r="R13" s="9"/>
      <c r="S13" s="23" t="str">
        <f>IF(Q13="","",VLOOKUP(Q13,リスト!$J$4:$K$31,2,FALSE))</f>
        <v/>
      </c>
      <c r="T13" s="20">
        <f t="shared" ref="T13:T76" si="6">IF(R13=0,0,R13/S13)</f>
        <v>0</v>
      </c>
      <c r="U13" s="20" t="str">
        <f t="shared" si="0"/>
        <v/>
      </c>
      <c r="V13" s="20">
        <f t="shared" ref="V13:V46" si="7">IF(R13=0,0,IF(R13-T13&lt;0,0,R13-T13))</f>
        <v>0</v>
      </c>
      <c r="W13" s="20">
        <f t="shared" ref="W13:W46" si="8">IF(P13+V13=0,0,IF(P13+V13&lt;0,0,P13+V13))</f>
        <v>0</v>
      </c>
      <c r="AE13" s="9" t="s">
        <v>43</v>
      </c>
      <c r="AF13" s="20" t="str" cm="1">
        <f t="array" ref="AF13">IFERROR(IF(#REF!="×",0,_xlfn.IFS(AE13="多面",W13*0.6/1.6*0.5,AE13="治水ダム等",W13*0.75/1.75*0.5)),"")</f>
        <v/>
      </c>
      <c r="AG13" s="21" t="str" cm="1">
        <f t="array" aca="1" ref="AG13" ca="1">IFERROR(_xlfn.IFS(#REF!="×",W13,#REF!="○",(W13-AF13)*0.7),"")</f>
        <v/>
      </c>
      <c r="AH13" s="6"/>
      <c r="AI13" s="24" t="e" cm="1">
        <f t="array" aca="1" ref="AI13" ca="1">_xlfn.IFS(AH13=0,0,AH13&gt;W13,0,W13-AH13&gt;AG13,AG13,W13-AH13&lt;AG13,W13-AH13)</f>
        <v>#NAME?</v>
      </c>
      <c r="AJ13" s="25" t="str">
        <f t="shared" ref="AJ13:AJ76" ca="1" si="9">IF(AH13=0,AG13,0)</f>
        <v/>
      </c>
    </row>
    <row r="14" spans="1:37" ht="24" customHeight="1">
      <c r="A14" s="8">
        <v>3</v>
      </c>
      <c r="B14" s="16"/>
      <c r="C14" s="40"/>
      <c r="D14" s="40"/>
      <c r="E14" s="9"/>
      <c r="F14" s="9"/>
      <c r="G14" s="9"/>
      <c r="H14" s="9"/>
      <c r="I14" s="48">
        <f t="shared" si="1"/>
        <v>0</v>
      </c>
      <c r="J14" s="20">
        <f t="shared" si="2"/>
        <v>0</v>
      </c>
      <c r="K14" s="86">
        <f>IF(D14="",0,VLOOKUP(D14,リスト!$F$4:$G$29,2,FALSE))</f>
        <v>0</v>
      </c>
      <c r="L14" s="23">
        <f>IF(D14="",0,VLOOKUP(D14,リスト!$F$4:$H$29,3,FALSE))</f>
        <v>0</v>
      </c>
      <c r="M14" s="80">
        <f t="shared" si="3"/>
        <v>0</v>
      </c>
      <c r="N14" s="20">
        <f t="shared" si="4"/>
        <v>0</v>
      </c>
      <c r="O14" s="6"/>
      <c r="P14" s="80">
        <f t="shared" si="5"/>
        <v>0</v>
      </c>
      <c r="Q14" s="40"/>
      <c r="R14" s="9"/>
      <c r="S14" s="23" t="str">
        <f>IF(Q14="","",VLOOKUP(Q14,リスト!$J$4:$K$31,2,FALSE))</f>
        <v/>
      </c>
      <c r="T14" s="20">
        <f t="shared" si="6"/>
        <v>0</v>
      </c>
      <c r="U14" s="20" t="str">
        <f t="shared" si="0"/>
        <v/>
      </c>
      <c r="V14" s="20">
        <f t="shared" si="7"/>
        <v>0</v>
      </c>
      <c r="W14" s="20">
        <f t="shared" si="8"/>
        <v>0</v>
      </c>
      <c r="AE14" s="9" t="s">
        <v>42</v>
      </c>
      <c r="AF14" s="20" t="str" cm="1">
        <f t="array" ref="AF14">IFERROR(IF(#REF!="×",0,_xlfn.IFS(AE14="多面",W14*0.6/1.6*0.5,AE14="治水ダム等",W14*0.75/1.75*0.5)),"")</f>
        <v/>
      </c>
      <c r="AG14" s="21" t="str" cm="1">
        <f t="array" aca="1" ref="AG14" ca="1">IFERROR(_xlfn.IFS(#REF!="×",W14,#REF!="○",(W14-AF14)*0.7),"")</f>
        <v/>
      </c>
      <c r="AH14" s="6"/>
      <c r="AI14" s="24" t="e" cm="1">
        <f t="array" aca="1" ref="AI14" ca="1">_xlfn.IFS(AH14=0,0,AH14&gt;W14,0,W14-AH14&gt;AG14,AG14,W14-AH14&lt;AG14,W14-AH14)</f>
        <v>#NAME?</v>
      </c>
      <c r="AJ14" s="25" t="str">
        <f t="shared" ca="1" si="9"/>
        <v/>
      </c>
    </row>
    <row r="15" spans="1:37" ht="24" customHeight="1">
      <c r="A15" s="2">
        <v>4</v>
      </c>
      <c r="B15" s="16"/>
      <c r="C15" s="40"/>
      <c r="D15" s="40"/>
      <c r="E15" s="9"/>
      <c r="F15" s="9"/>
      <c r="G15" s="9"/>
      <c r="H15" s="9"/>
      <c r="I15" s="48">
        <f t="shared" si="1"/>
        <v>0</v>
      </c>
      <c r="J15" s="20">
        <f t="shared" si="2"/>
        <v>0</v>
      </c>
      <c r="K15" s="86">
        <f>IF(D15="",0,VLOOKUP(D15,リスト!$F$4:$G$29,2,FALSE))</f>
        <v>0</v>
      </c>
      <c r="L15" s="23">
        <f>IF(D15="",0,VLOOKUP(D15,リスト!$F$4:$H$29,3,FALSE))</f>
        <v>0</v>
      </c>
      <c r="M15" s="80">
        <f t="shared" si="3"/>
        <v>0</v>
      </c>
      <c r="N15" s="20">
        <f t="shared" si="4"/>
        <v>0</v>
      </c>
      <c r="O15" s="6"/>
      <c r="P15" s="80">
        <f t="shared" si="5"/>
        <v>0</v>
      </c>
      <c r="Q15" s="40"/>
      <c r="R15" s="9"/>
      <c r="S15" s="23" t="str">
        <f>IF(Q15="","",VLOOKUP(Q15,リスト!$J$4:$K$31,2,FALSE))</f>
        <v/>
      </c>
      <c r="T15" s="20">
        <f t="shared" si="6"/>
        <v>0</v>
      </c>
      <c r="U15" s="20" t="str">
        <f t="shared" si="0"/>
        <v/>
      </c>
      <c r="V15" s="20">
        <f t="shared" si="7"/>
        <v>0</v>
      </c>
      <c r="W15" s="20">
        <f t="shared" si="8"/>
        <v>0</v>
      </c>
      <c r="AE15" s="9" t="s">
        <v>42</v>
      </c>
      <c r="AF15" s="20" t="str" cm="1">
        <f t="array" ref="AF15">IFERROR(IF(#REF!="×",0,_xlfn.IFS(AE15="多面",W15*0.6/1.6*0.5,AE15="治水ダム等",W15*0.75/1.75*0.5)),"")</f>
        <v/>
      </c>
      <c r="AG15" s="21" t="str" cm="1">
        <f t="array" aca="1" ref="AG15" ca="1">IFERROR(_xlfn.IFS(#REF!="×",W15,#REF!="○",(W15-AF15)*0.7),"")</f>
        <v/>
      </c>
      <c r="AH15" s="6"/>
      <c r="AI15" s="24" t="e" cm="1">
        <f t="array" aca="1" ref="AI15" ca="1">_xlfn.IFS(AH15=0,0,AH15&gt;W15,0,W15-AH15&gt;AG15,AG15,W15-AH15&lt;AG15,W15-AH15)</f>
        <v>#NAME?</v>
      </c>
      <c r="AJ15" s="25" t="str">
        <f t="shared" ca="1" si="9"/>
        <v/>
      </c>
    </row>
    <row r="16" spans="1:37" ht="24" customHeight="1">
      <c r="A16" s="8">
        <v>5</v>
      </c>
      <c r="B16" s="16"/>
      <c r="C16" s="40"/>
      <c r="D16" s="40"/>
      <c r="E16" s="9"/>
      <c r="F16" s="9"/>
      <c r="G16" s="9"/>
      <c r="H16" s="9"/>
      <c r="I16" s="48">
        <f t="shared" si="1"/>
        <v>0</v>
      </c>
      <c r="J16" s="20">
        <f t="shared" si="2"/>
        <v>0</v>
      </c>
      <c r="K16" s="86">
        <f>IF(D16="",0,VLOOKUP(D16,リスト!$F$4:$G$29,2,FALSE))</f>
        <v>0</v>
      </c>
      <c r="L16" s="23">
        <f>IF(D16="",0,VLOOKUP(D16,リスト!$F$4:$H$29,3,FALSE))</f>
        <v>0</v>
      </c>
      <c r="M16" s="80">
        <f t="shared" si="3"/>
        <v>0</v>
      </c>
      <c r="N16" s="20">
        <f t="shared" si="4"/>
        <v>0</v>
      </c>
      <c r="O16" s="6"/>
      <c r="P16" s="80">
        <f t="shared" si="5"/>
        <v>0</v>
      </c>
      <c r="Q16" s="40"/>
      <c r="R16" s="9"/>
      <c r="S16" s="23" t="str">
        <f>IF(Q16="","",VLOOKUP(Q16,リスト!$J$4:$K$31,2,FALSE))</f>
        <v/>
      </c>
      <c r="T16" s="20">
        <f t="shared" si="6"/>
        <v>0</v>
      </c>
      <c r="U16" s="20" t="str">
        <f t="shared" si="0"/>
        <v/>
      </c>
      <c r="V16" s="20">
        <f t="shared" si="7"/>
        <v>0</v>
      </c>
      <c r="W16" s="20">
        <f t="shared" si="8"/>
        <v>0</v>
      </c>
      <c r="AE16" s="9" t="s">
        <v>43</v>
      </c>
      <c r="AF16" s="20" t="str" cm="1">
        <f t="array" ref="AF16">IFERROR(IF(#REF!="×",0,_xlfn.IFS(AE16="多面",W16*0.6/1.6*0.5,AE16="治水ダム等",W16*0.75/1.75*0.5)),"")</f>
        <v/>
      </c>
      <c r="AG16" s="21" t="str" cm="1">
        <f t="array" aca="1" ref="AG16" ca="1">IFERROR(_xlfn.IFS(#REF!="×",W16,#REF!="○",(W16-AF16)*0.7),"")</f>
        <v/>
      </c>
      <c r="AH16" s="6">
        <v>0</v>
      </c>
      <c r="AI16" s="24" t="e" cm="1">
        <f t="array" aca="1" ref="AI16" ca="1">_xlfn.IFS(AH16=0,0,AH16&gt;W16,0,W16-AH16&gt;AG16,AG16,W16-AH16&lt;AG16,W16-AH16)</f>
        <v>#NAME?</v>
      </c>
      <c r="AJ16" s="25" t="str">
        <f t="shared" ca="1" si="9"/>
        <v/>
      </c>
    </row>
    <row r="17" spans="1:36" ht="24" customHeight="1">
      <c r="A17" s="2">
        <v>6</v>
      </c>
      <c r="B17" s="16"/>
      <c r="C17" s="40"/>
      <c r="D17" s="40"/>
      <c r="E17" s="9"/>
      <c r="F17" s="9"/>
      <c r="G17" s="9"/>
      <c r="H17" s="9"/>
      <c r="I17" s="48">
        <f t="shared" si="1"/>
        <v>0</v>
      </c>
      <c r="J17" s="20">
        <f t="shared" si="2"/>
        <v>0</v>
      </c>
      <c r="K17" s="86">
        <f>IF(D17="",0,VLOOKUP(D17,リスト!$F$4:$G$29,2,FALSE))</f>
        <v>0</v>
      </c>
      <c r="L17" s="23">
        <f>IF(D17="",0,VLOOKUP(D17,リスト!$F$4:$H$29,3,FALSE))</f>
        <v>0</v>
      </c>
      <c r="M17" s="80">
        <f t="shared" si="3"/>
        <v>0</v>
      </c>
      <c r="N17" s="20">
        <f t="shared" si="4"/>
        <v>0</v>
      </c>
      <c r="O17" s="6"/>
      <c r="P17" s="80">
        <f t="shared" si="5"/>
        <v>0</v>
      </c>
      <c r="Q17" s="40"/>
      <c r="R17" s="9"/>
      <c r="S17" s="23" t="str">
        <f>IF(Q17="","",VLOOKUP(Q17,リスト!$J$4:$K$31,2,FALSE))</f>
        <v/>
      </c>
      <c r="T17" s="20">
        <f t="shared" si="6"/>
        <v>0</v>
      </c>
      <c r="U17" s="20" t="str">
        <f t="shared" si="0"/>
        <v/>
      </c>
      <c r="V17" s="20">
        <f t="shared" si="7"/>
        <v>0</v>
      </c>
      <c r="W17" s="20">
        <f t="shared" si="8"/>
        <v>0</v>
      </c>
      <c r="AE17" s="9" t="s">
        <v>43</v>
      </c>
      <c r="AF17" s="20" t="str" cm="1">
        <f t="array" ref="AF17">IFERROR(IF(#REF!="×",0,_xlfn.IFS(AE17="多面",W17*0.6/1.6*0.5,AE17="治水ダム等",W17*0.75/1.75*0.5)),"")</f>
        <v/>
      </c>
      <c r="AG17" s="21" t="str" cm="1">
        <f t="array" aca="1" ref="AG17" ca="1">IFERROR(_xlfn.IFS(#REF!="×",W17,#REF!="○",(W17-AF17)*0.7),"")</f>
        <v/>
      </c>
      <c r="AH17" s="6">
        <v>1000000</v>
      </c>
      <c r="AI17" s="24" t="e" cm="1">
        <f t="array" aca="1" ref="AI17" ca="1">_xlfn.IFS(AH17=0,0,AH17&gt;W17,0,W17-AH17&gt;AG17,AG17,W17-AH17&lt;AG17,W17-AH17)</f>
        <v>#NAME?</v>
      </c>
      <c r="AJ17" s="25">
        <f t="shared" si="9"/>
        <v>0</v>
      </c>
    </row>
    <row r="18" spans="1:36" ht="24" customHeight="1">
      <c r="A18" s="8">
        <v>7</v>
      </c>
      <c r="B18" s="16"/>
      <c r="C18" s="40"/>
      <c r="D18" s="40"/>
      <c r="E18" s="9"/>
      <c r="F18" s="9"/>
      <c r="G18" s="9"/>
      <c r="H18" s="9"/>
      <c r="I18" s="48">
        <f t="shared" si="1"/>
        <v>0</v>
      </c>
      <c r="J18" s="20">
        <f t="shared" si="2"/>
        <v>0</v>
      </c>
      <c r="K18" s="86">
        <f>IF(D18="",0,VLOOKUP(D18,リスト!$F$4:$G$29,2,FALSE))</f>
        <v>0</v>
      </c>
      <c r="L18" s="23">
        <f>IF(D18="",0,VLOOKUP(D18,リスト!$F$4:$H$29,3,FALSE))</f>
        <v>0</v>
      </c>
      <c r="M18" s="80">
        <f t="shared" si="3"/>
        <v>0</v>
      </c>
      <c r="N18" s="20">
        <f t="shared" si="4"/>
        <v>0</v>
      </c>
      <c r="O18" s="6"/>
      <c r="P18" s="80">
        <f t="shared" si="5"/>
        <v>0</v>
      </c>
      <c r="Q18" s="40"/>
      <c r="R18" s="9"/>
      <c r="S18" s="23" t="str">
        <f>IF(Q18="","",VLOOKUP(Q18,リスト!$J$4:$K$31,2,FALSE))</f>
        <v/>
      </c>
      <c r="T18" s="20">
        <f t="shared" si="6"/>
        <v>0</v>
      </c>
      <c r="U18" s="20" t="str">
        <f t="shared" si="0"/>
        <v/>
      </c>
      <c r="V18" s="20">
        <f t="shared" si="7"/>
        <v>0</v>
      </c>
      <c r="W18" s="20">
        <f t="shared" si="8"/>
        <v>0</v>
      </c>
      <c r="AE18" s="9" t="s">
        <v>42</v>
      </c>
      <c r="AF18" s="20" t="str" cm="1">
        <f t="array" ref="AF18">IFERROR(IF(#REF!="×",0,_xlfn.IFS(AE18="多面",W18*0.6/1.6*0.5,AE18="治水ダム等",W18*0.75/1.75*0.5)),"")</f>
        <v/>
      </c>
      <c r="AG18" s="21" t="str" cm="1">
        <f t="array" aca="1" ref="AG18" ca="1">IFERROR(_xlfn.IFS(#REF!="×",W18,#REF!="○",(W18-AF18)*0.7),"")</f>
        <v/>
      </c>
      <c r="AH18" s="6">
        <v>2602404.0843538735</v>
      </c>
      <c r="AI18" s="24" t="e" cm="1">
        <f t="array" aca="1" ref="AI18" ca="1">_xlfn.IFS(AH18=0,0,AH18&gt;W18,0,W18-AH18&gt;AG18,AG18,W18-AH18&lt;AG18,W18-AH18)</f>
        <v>#NAME?</v>
      </c>
      <c r="AJ18" s="25">
        <f t="shared" si="9"/>
        <v>0</v>
      </c>
    </row>
    <row r="19" spans="1:36" ht="24" customHeight="1">
      <c r="A19" s="2">
        <v>8</v>
      </c>
      <c r="B19" s="16"/>
      <c r="C19" s="40"/>
      <c r="D19" s="40"/>
      <c r="E19" s="9"/>
      <c r="F19" s="9"/>
      <c r="G19" s="9"/>
      <c r="H19" s="9"/>
      <c r="I19" s="48">
        <f t="shared" si="1"/>
        <v>0</v>
      </c>
      <c r="J19" s="20">
        <f t="shared" si="2"/>
        <v>0</v>
      </c>
      <c r="K19" s="86">
        <f>IF(D19="",0,VLOOKUP(D19,リスト!$F$4:$G$29,2,FALSE))</f>
        <v>0</v>
      </c>
      <c r="L19" s="23">
        <f>IF(D19="",0,VLOOKUP(D19,リスト!$F$4:$H$29,3,FALSE))</f>
        <v>0</v>
      </c>
      <c r="M19" s="80">
        <f t="shared" si="3"/>
        <v>0</v>
      </c>
      <c r="N19" s="20">
        <f t="shared" si="4"/>
        <v>0</v>
      </c>
      <c r="O19" s="6"/>
      <c r="P19" s="80">
        <f t="shared" si="5"/>
        <v>0</v>
      </c>
      <c r="Q19" s="40"/>
      <c r="R19" s="9"/>
      <c r="S19" s="23" t="str">
        <f>IF(Q19="","",VLOOKUP(Q19,リスト!$J$4:$K$31,2,FALSE))</f>
        <v/>
      </c>
      <c r="T19" s="20">
        <f t="shared" si="6"/>
        <v>0</v>
      </c>
      <c r="U19" s="20" t="str">
        <f t="shared" si="0"/>
        <v/>
      </c>
      <c r="V19" s="20">
        <f t="shared" si="7"/>
        <v>0</v>
      </c>
      <c r="W19" s="20">
        <f t="shared" si="8"/>
        <v>0</v>
      </c>
      <c r="AE19" s="9" t="s">
        <v>42</v>
      </c>
      <c r="AF19" s="20" t="str" cm="1">
        <f t="array" ref="AF19">IFERROR(IF(#REF!="×",0,_xlfn.IFS(AE19="多面",W19*0.6/1.6*0.5,AE19="治水ダム等",W19*0.75/1.75*0.5)),"")</f>
        <v/>
      </c>
      <c r="AG19" s="21" t="str" cm="1">
        <f t="array" aca="1" ref="AG19" ca="1">IFERROR(_xlfn.IFS(#REF!="×",W19,#REF!="○",(W19-AF19)*0.7),"")</f>
        <v/>
      </c>
      <c r="AH19" s="6">
        <v>100000</v>
      </c>
      <c r="AI19" s="24" t="e" cm="1">
        <f t="array" aca="1" ref="AI19" ca="1">_xlfn.IFS(AH19=0,0,AH19&gt;W19,0,W19-AH19&gt;AG19,AG19,W19-AH19&lt;AG19,W19-AH19)</f>
        <v>#NAME?</v>
      </c>
      <c r="AJ19" s="25">
        <f t="shared" si="9"/>
        <v>0</v>
      </c>
    </row>
    <row r="20" spans="1:36" ht="24" customHeight="1">
      <c r="A20" s="8">
        <v>9</v>
      </c>
      <c r="B20" s="16"/>
      <c r="C20" s="40"/>
      <c r="D20" s="40"/>
      <c r="E20" s="9"/>
      <c r="F20" s="9"/>
      <c r="G20" s="9"/>
      <c r="H20" s="9"/>
      <c r="I20" s="48">
        <f t="shared" si="1"/>
        <v>0</v>
      </c>
      <c r="J20" s="20">
        <f t="shared" si="2"/>
        <v>0</v>
      </c>
      <c r="K20" s="86">
        <f>IF(D20="",0,VLOOKUP(D20,リスト!$F$4:$G$29,2,FALSE))</f>
        <v>0</v>
      </c>
      <c r="L20" s="23">
        <f>IF(D20="",0,VLOOKUP(D20,リスト!$F$4:$H$29,3,FALSE))</f>
        <v>0</v>
      </c>
      <c r="M20" s="80">
        <f t="shared" si="3"/>
        <v>0</v>
      </c>
      <c r="N20" s="20">
        <f t="shared" si="4"/>
        <v>0</v>
      </c>
      <c r="O20" s="6"/>
      <c r="P20" s="80">
        <f t="shared" si="5"/>
        <v>0</v>
      </c>
      <c r="Q20" s="40"/>
      <c r="R20" s="9"/>
      <c r="S20" s="23" t="str">
        <f>IF(Q20="","",VLOOKUP(Q20,リスト!$J$4:$K$31,2,FALSE))</f>
        <v/>
      </c>
      <c r="T20" s="20">
        <f t="shared" si="6"/>
        <v>0</v>
      </c>
      <c r="U20" s="20" t="str">
        <f t="shared" si="0"/>
        <v/>
      </c>
      <c r="V20" s="20">
        <f t="shared" si="7"/>
        <v>0</v>
      </c>
      <c r="W20" s="20">
        <f t="shared" si="8"/>
        <v>0</v>
      </c>
      <c r="AE20" s="9" t="s">
        <v>42</v>
      </c>
      <c r="AF20" s="20" t="str" cm="1">
        <f t="array" ref="AF20">IFERROR(IF(#REF!="×",0,_xlfn.IFS(AE20="多面",W20*0.6/1.6*0.5,AE20="治水ダム等",W20*0.75/1.75*0.5)),"")</f>
        <v/>
      </c>
      <c r="AG20" s="21" t="str" cm="1">
        <f t="array" aca="1" ref="AG20" ca="1">IFERROR(_xlfn.IFS(#REF!="×",W20,#REF!="○",(W20-AF20)*0.7),"")</f>
        <v/>
      </c>
      <c r="AH20" s="6"/>
      <c r="AI20" s="24" t="e" cm="1">
        <f t="array" aca="1" ref="AI20" ca="1">_xlfn.IFS(AH20=0,0,AH20&gt;W20,0,W20-AH20&gt;AG20,AG20,W20-AH20&lt;AG20,W20-AH20)</f>
        <v>#NAME?</v>
      </c>
      <c r="AJ20" s="25" t="str">
        <f t="shared" ca="1" si="9"/>
        <v/>
      </c>
    </row>
    <row r="21" spans="1:36" ht="24" customHeight="1" thickBot="1">
      <c r="A21" s="2">
        <v>10</v>
      </c>
      <c r="B21" s="16"/>
      <c r="C21" s="40"/>
      <c r="D21" s="40"/>
      <c r="E21" s="9"/>
      <c r="F21" s="9"/>
      <c r="G21" s="9"/>
      <c r="H21" s="9"/>
      <c r="I21" s="48">
        <f t="shared" si="1"/>
        <v>0</v>
      </c>
      <c r="J21" s="20">
        <f t="shared" si="2"/>
        <v>0</v>
      </c>
      <c r="K21" s="86">
        <f>IF(D21="",0,VLOOKUP(D21,リスト!$F$4:$G$29,2,FALSE))</f>
        <v>0</v>
      </c>
      <c r="L21" s="23">
        <f>IF(D21="",0,VLOOKUP(D21,リスト!$F$4:$H$29,3,FALSE))</f>
        <v>0</v>
      </c>
      <c r="M21" s="80">
        <f t="shared" si="3"/>
        <v>0</v>
      </c>
      <c r="N21" s="20">
        <f t="shared" si="4"/>
        <v>0</v>
      </c>
      <c r="O21" s="6"/>
      <c r="P21" s="80">
        <f t="shared" si="5"/>
        <v>0</v>
      </c>
      <c r="Q21" s="40"/>
      <c r="R21" s="9"/>
      <c r="S21" s="23" t="str">
        <f>IF(Q21="","",VLOOKUP(Q21,リスト!$J$4:$K$31,2,FALSE))</f>
        <v/>
      </c>
      <c r="T21" s="20">
        <f t="shared" si="6"/>
        <v>0</v>
      </c>
      <c r="U21" s="20" t="str">
        <f t="shared" si="0"/>
        <v/>
      </c>
      <c r="V21" s="20">
        <f t="shared" si="7"/>
        <v>0</v>
      </c>
      <c r="W21" s="20">
        <f t="shared" si="8"/>
        <v>0</v>
      </c>
      <c r="AE21" s="9" t="s">
        <v>42</v>
      </c>
      <c r="AF21" s="20" t="str" cm="1">
        <f t="array" ref="AF21">IFERROR(IF(#REF!="×",0,_xlfn.IFS(AE21="多面",W21*0.6/1.6*0.5,AE21="治水ダム等",W21*0.75/1.75*0.5)),"")</f>
        <v/>
      </c>
      <c r="AG21" s="21" t="str" cm="1">
        <f t="array" aca="1" ref="AG21" ca="1">IFERROR(_xlfn.IFS(#REF!="×",W21,#REF!="○",(W21-AF21)*0.7),"")</f>
        <v/>
      </c>
      <c r="AH21" s="6"/>
      <c r="AI21" s="24" t="e" cm="1">
        <f t="array" aca="1" ref="AI21" ca="1">_xlfn.IFS(AH21=0,0,AH21&gt;W21,0,W21-AH21&gt;AG21,AG21,W21-AH21&lt;AG21,W21-AH21)</f>
        <v>#NAME?</v>
      </c>
      <c r="AJ21" s="25" t="str">
        <f t="shared" ca="1" si="9"/>
        <v/>
      </c>
    </row>
    <row r="22" spans="1:36" ht="24" hidden="1" customHeight="1">
      <c r="A22" s="8">
        <v>11</v>
      </c>
      <c r="B22" s="16"/>
      <c r="C22" s="40"/>
      <c r="D22" s="40"/>
      <c r="E22" s="9"/>
      <c r="F22" s="9"/>
      <c r="G22" s="9"/>
      <c r="H22" s="9"/>
      <c r="I22" s="48">
        <f t="shared" si="1"/>
        <v>0</v>
      </c>
      <c r="J22" s="20">
        <f t="shared" si="2"/>
        <v>0</v>
      </c>
      <c r="K22" s="86">
        <f>IF(D22="",0,VLOOKUP(D22,リスト!$F$4:$G$29,2,FALSE))</f>
        <v>0</v>
      </c>
      <c r="L22" s="23">
        <f>IF(D22="",0,VLOOKUP(D22,リスト!$F$4:$H$29,3,FALSE))</f>
        <v>0</v>
      </c>
      <c r="M22" s="80">
        <f t="shared" si="3"/>
        <v>0</v>
      </c>
      <c r="N22" s="20">
        <f t="shared" si="4"/>
        <v>0</v>
      </c>
      <c r="O22" s="6"/>
      <c r="P22" s="80">
        <f t="shared" si="5"/>
        <v>0</v>
      </c>
      <c r="Q22" s="40"/>
      <c r="R22" s="9"/>
      <c r="S22" s="23" t="str">
        <f>IF(Q22="","",VLOOKUP(Q22,リスト!$J$4:$K$31,2,FALSE))</f>
        <v/>
      </c>
      <c r="T22" s="20">
        <f t="shared" si="6"/>
        <v>0</v>
      </c>
      <c r="U22" s="20" t="str">
        <f t="shared" si="0"/>
        <v/>
      </c>
      <c r="V22" s="20">
        <f t="shared" si="7"/>
        <v>0</v>
      </c>
      <c r="W22" s="20">
        <f t="shared" si="8"/>
        <v>0</v>
      </c>
      <c r="AE22" s="9" t="s">
        <v>42</v>
      </c>
      <c r="AF22" s="20" t="str" cm="1">
        <f t="array" ref="AF22">IFERROR(IF(#REF!="×",0,_xlfn.IFS(AE22="多面",W22*0.6/1.6*0.5,AE22="治水ダム等",W22*0.75/1.75*0.5)),"")</f>
        <v/>
      </c>
      <c r="AG22" s="21" t="str" cm="1">
        <f t="array" aca="1" ref="AG22" ca="1">IFERROR(_xlfn.IFS(#REF!="×",W22,#REF!="○",(W22-AF22)*0.7),"")</f>
        <v/>
      </c>
      <c r="AH22" s="6"/>
      <c r="AI22" s="24" t="e" cm="1">
        <f t="array" aca="1" ref="AI22" ca="1">_xlfn.IFS(AH22=0,0,AH22&gt;W22,0,W22-AH22&gt;AG22,AG22,W22-AH22&lt;AG22,W22-AH22)</f>
        <v>#NAME?</v>
      </c>
      <c r="AJ22" s="25" t="str">
        <f t="shared" ca="1" si="9"/>
        <v/>
      </c>
    </row>
    <row r="23" spans="1:36" ht="24" hidden="1" customHeight="1">
      <c r="A23" s="2">
        <v>12</v>
      </c>
      <c r="B23" s="16"/>
      <c r="C23" s="40"/>
      <c r="D23" s="40"/>
      <c r="E23" s="9"/>
      <c r="F23" s="9"/>
      <c r="G23" s="9"/>
      <c r="H23" s="9"/>
      <c r="I23" s="48">
        <f t="shared" si="1"/>
        <v>0</v>
      </c>
      <c r="J23" s="20">
        <f t="shared" si="2"/>
        <v>0</v>
      </c>
      <c r="K23" s="86">
        <f>IF(D23="",0,VLOOKUP(D23,リスト!$F$4:$G$29,2,FALSE))</f>
        <v>0</v>
      </c>
      <c r="L23" s="23">
        <f>IF(D23="",0,VLOOKUP(D23,リスト!$F$4:$H$29,3,FALSE))</f>
        <v>0</v>
      </c>
      <c r="M23" s="80">
        <f t="shared" si="3"/>
        <v>0</v>
      </c>
      <c r="N23" s="20">
        <f t="shared" si="4"/>
        <v>0</v>
      </c>
      <c r="O23" s="6"/>
      <c r="P23" s="80">
        <f t="shared" si="5"/>
        <v>0</v>
      </c>
      <c r="Q23" s="40"/>
      <c r="R23" s="9"/>
      <c r="S23" s="23" t="str">
        <f>IF(Q23="","",VLOOKUP(Q23,リスト!$J$4:$K$31,2,FALSE))</f>
        <v/>
      </c>
      <c r="T23" s="20">
        <f t="shared" si="6"/>
        <v>0</v>
      </c>
      <c r="U23" s="20" t="str">
        <f t="shared" si="0"/>
        <v/>
      </c>
      <c r="V23" s="20">
        <f t="shared" si="7"/>
        <v>0</v>
      </c>
      <c r="W23" s="20">
        <f t="shared" si="8"/>
        <v>0</v>
      </c>
      <c r="AE23" s="9"/>
      <c r="AF23" s="20" t="str" cm="1">
        <f t="array" ref="AF23">IFERROR(IF(#REF!="×",0,_xlfn.IFS(AE23="多面",W23*0.6/1.6*0.5,AE23="治水ダム等",W23*0.75/1.75*0.5)),"")</f>
        <v/>
      </c>
      <c r="AG23" s="21" t="str" cm="1">
        <f t="array" aca="1" ref="AG23" ca="1">IFERROR(_xlfn.IFS(#REF!="×",W23,#REF!="○",(W23-AF23)*0.7),"")</f>
        <v/>
      </c>
      <c r="AH23" s="6">
        <v>1000000</v>
      </c>
      <c r="AI23" s="24" t="e" cm="1">
        <f t="array" aca="1" ref="AI23" ca="1">_xlfn.IFS(AH23=0,0,AH23&gt;W23,0,W23-AH23&gt;AG23,AG23,W23-AH23&lt;AG23,W23-AH23)</f>
        <v>#NAME?</v>
      </c>
      <c r="AJ23" s="25">
        <f t="shared" si="9"/>
        <v>0</v>
      </c>
    </row>
    <row r="24" spans="1:36" ht="24" hidden="1" customHeight="1">
      <c r="A24" s="8">
        <v>13</v>
      </c>
      <c r="B24" s="16"/>
      <c r="C24" s="40"/>
      <c r="D24" s="40"/>
      <c r="E24" s="9"/>
      <c r="F24" s="9"/>
      <c r="G24" s="9"/>
      <c r="H24" s="9"/>
      <c r="I24" s="48">
        <f t="shared" si="1"/>
        <v>0</v>
      </c>
      <c r="J24" s="20">
        <f t="shared" si="2"/>
        <v>0</v>
      </c>
      <c r="K24" s="86">
        <f>IF(D24="",0,VLOOKUP(D24,リスト!$F$4:$G$29,2,FALSE))</f>
        <v>0</v>
      </c>
      <c r="L24" s="23">
        <f>IF(D24="",0,VLOOKUP(D24,リスト!$F$4:$H$29,3,FALSE))</f>
        <v>0</v>
      </c>
      <c r="M24" s="80">
        <f t="shared" si="3"/>
        <v>0</v>
      </c>
      <c r="N24" s="20">
        <f t="shared" si="4"/>
        <v>0</v>
      </c>
      <c r="O24" s="6"/>
      <c r="P24" s="80">
        <f t="shared" si="5"/>
        <v>0</v>
      </c>
      <c r="Q24" s="40"/>
      <c r="R24" s="9"/>
      <c r="S24" s="23" t="str">
        <f>IF(Q24="","",VLOOKUP(Q24,リスト!$J$4:$K$31,2,FALSE))</f>
        <v/>
      </c>
      <c r="T24" s="20">
        <f t="shared" si="6"/>
        <v>0</v>
      </c>
      <c r="U24" s="20" t="str">
        <f t="shared" si="0"/>
        <v/>
      </c>
      <c r="V24" s="20">
        <f t="shared" si="7"/>
        <v>0</v>
      </c>
      <c r="W24" s="20">
        <f t="shared" si="8"/>
        <v>0</v>
      </c>
      <c r="AE24" s="9"/>
      <c r="AF24" s="20" t="str" cm="1">
        <f t="array" ref="AF24">IFERROR(IF(#REF!="×",0,_xlfn.IFS(AE24="多面",W24*0.6/1.6*0.5,AE24="治水ダム等",W24*0.75/1.75*0.5)),"")</f>
        <v/>
      </c>
      <c r="AG24" s="21" t="str" cm="1">
        <f t="array" aca="1" ref="AG24" ca="1">IFERROR(_xlfn.IFS(#REF!="×",W24,#REF!="○",(W24-AF24)*0.7),"")</f>
        <v/>
      </c>
      <c r="AH24" s="6"/>
      <c r="AI24" s="24" t="e" cm="1">
        <f t="array" aca="1" ref="AI24" ca="1">_xlfn.IFS(AH24=0,0,AH24&gt;W24,0,W24-AH24&gt;AG24,AG24,W24-AH24&lt;AG24,W24-AH24)</f>
        <v>#NAME?</v>
      </c>
      <c r="AJ24" s="25" t="str">
        <f t="shared" ca="1" si="9"/>
        <v/>
      </c>
    </row>
    <row r="25" spans="1:36" ht="24" hidden="1" customHeight="1">
      <c r="A25" s="2">
        <v>14</v>
      </c>
      <c r="B25" s="16"/>
      <c r="C25" s="40"/>
      <c r="D25" s="40"/>
      <c r="E25" s="9"/>
      <c r="F25" s="9"/>
      <c r="G25" s="9"/>
      <c r="H25" s="9"/>
      <c r="I25" s="48">
        <f t="shared" si="1"/>
        <v>0</v>
      </c>
      <c r="J25" s="20">
        <f t="shared" si="2"/>
        <v>0</v>
      </c>
      <c r="K25" s="86">
        <f>IF(D25="",0,VLOOKUP(D25,リスト!$F$4:$G$29,2,FALSE))</f>
        <v>0</v>
      </c>
      <c r="L25" s="23">
        <f>IF(D25="",0,VLOOKUP(D25,リスト!$F$4:$H$29,3,FALSE))</f>
        <v>0</v>
      </c>
      <c r="M25" s="80">
        <f t="shared" si="3"/>
        <v>0</v>
      </c>
      <c r="N25" s="20">
        <f t="shared" si="4"/>
        <v>0</v>
      </c>
      <c r="O25" s="6"/>
      <c r="P25" s="80">
        <f t="shared" si="5"/>
        <v>0</v>
      </c>
      <c r="Q25" s="40"/>
      <c r="R25" s="6"/>
      <c r="S25" s="23" t="str">
        <f>IF(Q25="","",VLOOKUP(Q25,リスト!$J$4:$K$31,2,FALSE))</f>
        <v/>
      </c>
      <c r="T25" s="20">
        <f t="shared" si="6"/>
        <v>0</v>
      </c>
      <c r="U25" s="20" t="str">
        <f t="shared" si="0"/>
        <v/>
      </c>
      <c r="V25" s="20">
        <f t="shared" si="7"/>
        <v>0</v>
      </c>
      <c r="W25" s="20">
        <f t="shared" si="8"/>
        <v>0</v>
      </c>
      <c r="AE25" s="9"/>
      <c r="AF25" s="20" t="str" cm="1">
        <f t="array" ref="AF25">IFERROR(IF(#REF!="×",0,_xlfn.IFS(AE25="多面",W25*0.6/1.6*0.5,AE25="治水ダム等",W25*0.75/1.75*0.5)),"")</f>
        <v/>
      </c>
      <c r="AG25" s="21" t="str" cm="1">
        <f t="array" aca="1" ref="AG25" ca="1">IFERROR(_xlfn.IFS(#REF!="×",W25,#REF!="○",(W25-AF25)*0.7),"")</f>
        <v/>
      </c>
      <c r="AH25" s="6"/>
      <c r="AI25" s="24" t="e" cm="1">
        <f t="array" aca="1" ref="AI25" ca="1">_xlfn.IFS(AH25=0,0,AH25&gt;W25,0,W25-AH25&gt;AG25,AG25,W25-AH25&lt;AG25,W25-AH25)</f>
        <v>#NAME?</v>
      </c>
      <c r="AJ25" s="25" t="str">
        <f t="shared" ca="1" si="9"/>
        <v/>
      </c>
    </row>
    <row r="26" spans="1:36" ht="24" hidden="1" customHeight="1">
      <c r="A26" s="8">
        <v>15</v>
      </c>
      <c r="B26" s="16"/>
      <c r="C26" s="40"/>
      <c r="D26" s="40"/>
      <c r="E26" s="9"/>
      <c r="F26" s="9"/>
      <c r="G26" s="9"/>
      <c r="H26" s="9"/>
      <c r="I26" s="48">
        <f t="shared" si="1"/>
        <v>0</v>
      </c>
      <c r="J26" s="20">
        <f t="shared" si="2"/>
        <v>0</v>
      </c>
      <c r="K26" s="86">
        <f>IF(D26="",0,VLOOKUP(D26,リスト!$F$4:$G$29,2,FALSE))</f>
        <v>0</v>
      </c>
      <c r="L26" s="23">
        <f>IF(D26="",0,VLOOKUP(D26,リスト!$F$4:$H$29,3,FALSE))</f>
        <v>0</v>
      </c>
      <c r="M26" s="80">
        <f t="shared" si="3"/>
        <v>0</v>
      </c>
      <c r="N26" s="20">
        <f t="shared" si="4"/>
        <v>0</v>
      </c>
      <c r="O26" s="6"/>
      <c r="P26" s="80">
        <f t="shared" si="5"/>
        <v>0</v>
      </c>
      <c r="Q26" s="40"/>
      <c r="R26" s="6"/>
      <c r="S26" s="23" t="str">
        <f>IF(Q26="","",VLOOKUP(Q26,リスト!$J$4:$K$31,2,FALSE))</f>
        <v/>
      </c>
      <c r="T26" s="20">
        <f t="shared" si="6"/>
        <v>0</v>
      </c>
      <c r="U26" s="20" t="str">
        <f t="shared" si="0"/>
        <v/>
      </c>
      <c r="V26" s="20">
        <f t="shared" si="7"/>
        <v>0</v>
      </c>
      <c r="W26" s="20">
        <f t="shared" si="8"/>
        <v>0</v>
      </c>
      <c r="AE26" s="9"/>
      <c r="AF26" s="20" t="str" cm="1">
        <f t="array" ref="AF26">IFERROR(IF(#REF!="×",0,_xlfn.IFS(AE26="多面",W26*0.6/1.6*0.5,AE26="治水ダム等",W26*0.75/1.75*0.5)),"")</f>
        <v/>
      </c>
      <c r="AG26" s="21" t="str" cm="1">
        <f t="array" aca="1" ref="AG26" ca="1">IFERROR(_xlfn.IFS(#REF!="×",W26,#REF!="○",(W26-AF26)*0.7),"")</f>
        <v/>
      </c>
      <c r="AH26" s="6"/>
      <c r="AI26" s="24" t="e" cm="1">
        <f t="array" aca="1" ref="AI26" ca="1">_xlfn.IFS(AH26=0,0,AH26&gt;W26,0,W26-AH26&gt;AG26,AG26,W26-AH26&lt;AG26,W26-AH26)</f>
        <v>#NAME?</v>
      </c>
      <c r="AJ26" s="25" t="str">
        <f t="shared" ca="1" si="9"/>
        <v/>
      </c>
    </row>
    <row r="27" spans="1:36" ht="24" hidden="1" customHeight="1">
      <c r="A27" s="2">
        <v>16</v>
      </c>
      <c r="B27" s="16"/>
      <c r="C27" s="40"/>
      <c r="D27" s="40"/>
      <c r="E27" s="6"/>
      <c r="F27" s="6"/>
      <c r="G27" s="6"/>
      <c r="H27" s="6"/>
      <c r="I27" s="48">
        <f t="shared" si="1"/>
        <v>0</v>
      </c>
      <c r="J27" s="20">
        <f t="shared" si="2"/>
        <v>0</v>
      </c>
      <c r="K27" s="86">
        <f>IF(D27="",0,VLOOKUP(D27,リスト!$F$4:$G$29,2,FALSE))</f>
        <v>0</v>
      </c>
      <c r="L27" s="23">
        <f>IF(D27="",0,VLOOKUP(D27,リスト!$F$4:$H$29,3,FALSE))</f>
        <v>0</v>
      </c>
      <c r="M27" s="80">
        <f t="shared" si="3"/>
        <v>0</v>
      </c>
      <c r="N27" s="20">
        <f t="shared" si="4"/>
        <v>0</v>
      </c>
      <c r="O27" s="6"/>
      <c r="P27" s="80">
        <f t="shared" si="5"/>
        <v>0</v>
      </c>
      <c r="Q27" s="40"/>
      <c r="R27" s="6"/>
      <c r="S27" s="23" t="str">
        <f>IF(Q27="","",VLOOKUP(Q27,リスト!$J$4:$K$31,2,FALSE))</f>
        <v/>
      </c>
      <c r="T27" s="20">
        <f t="shared" si="6"/>
        <v>0</v>
      </c>
      <c r="U27" s="20" t="str">
        <f t="shared" si="0"/>
        <v/>
      </c>
      <c r="V27" s="20">
        <f t="shared" si="7"/>
        <v>0</v>
      </c>
      <c r="W27" s="20">
        <f t="shared" si="8"/>
        <v>0</v>
      </c>
      <c r="AE27" s="9"/>
      <c r="AF27" s="20" t="str" cm="1">
        <f t="array" ref="AF27">IFERROR(IF(#REF!="×",0,_xlfn.IFS(AE27="多面",W27*0.6/1.6*0.5,AE27="治水ダム等",W27*0.75/1.75*0.5)),"")</f>
        <v/>
      </c>
      <c r="AG27" s="21" t="str" cm="1">
        <f t="array" aca="1" ref="AG27" ca="1">IFERROR(_xlfn.IFS(#REF!="×",W27,#REF!="○",(W27-AF27)*0.7),"")</f>
        <v/>
      </c>
      <c r="AH27" s="6"/>
      <c r="AI27" s="24" t="e" cm="1">
        <f t="array" aca="1" ref="AI27" ca="1">_xlfn.IFS(AH27=0,0,AH27&gt;W27,0,W27-AH27&gt;AG27,AG27,W27-AH27&lt;AG27,W27-AH27)</f>
        <v>#NAME?</v>
      </c>
      <c r="AJ27" s="25" t="str">
        <f t="shared" ca="1" si="9"/>
        <v/>
      </c>
    </row>
    <row r="28" spans="1:36" ht="24" hidden="1" customHeight="1">
      <c r="A28" s="8">
        <v>17</v>
      </c>
      <c r="B28" s="16"/>
      <c r="C28" s="40"/>
      <c r="D28" s="40"/>
      <c r="E28" s="6"/>
      <c r="F28" s="6"/>
      <c r="G28" s="6"/>
      <c r="H28" s="6"/>
      <c r="I28" s="48">
        <f t="shared" si="1"/>
        <v>0</v>
      </c>
      <c r="J28" s="20">
        <f t="shared" si="2"/>
        <v>0</v>
      </c>
      <c r="K28" s="86">
        <f>IF(D28="",0,VLOOKUP(D28,リスト!$F$4:$G$29,2,FALSE))</f>
        <v>0</v>
      </c>
      <c r="L28" s="23">
        <f>IF(D28="",0,VLOOKUP(D28,リスト!$F$4:$H$29,3,FALSE))</f>
        <v>0</v>
      </c>
      <c r="M28" s="80">
        <f t="shared" si="3"/>
        <v>0</v>
      </c>
      <c r="N28" s="20">
        <f t="shared" si="4"/>
        <v>0</v>
      </c>
      <c r="O28" s="6"/>
      <c r="P28" s="80">
        <f t="shared" si="5"/>
        <v>0</v>
      </c>
      <c r="Q28" s="40"/>
      <c r="R28" s="6"/>
      <c r="S28" s="23" t="str">
        <f>IF(Q28="","",VLOOKUP(Q28,リスト!$J$4:$K$31,2,FALSE))</f>
        <v/>
      </c>
      <c r="T28" s="20">
        <f t="shared" si="6"/>
        <v>0</v>
      </c>
      <c r="U28" s="20" t="str">
        <f t="shared" si="0"/>
        <v/>
      </c>
      <c r="V28" s="20">
        <f t="shared" si="7"/>
        <v>0</v>
      </c>
      <c r="W28" s="20">
        <f t="shared" si="8"/>
        <v>0</v>
      </c>
      <c r="AE28" s="9"/>
      <c r="AF28" s="20" t="str" cm="1">
        <f t="array" ref="AF28">IFERROR(IF(#REF!="×",0,_xlfn.IFS(AE28="多面",W28*0.6/1.6*0.5,AE28="治水ダム等",W28*0.75/1.75*0.5)),"")</f>
        <v/>
      </c>
      <c r="AG28" s="21" t="str" cm="1">
        <f t="array" aca="1" ref="AG28" ca="1">IFERROR(_xlfn.IFS(#REF!="×",W28,#REF!="○",(W28-AF28)*0.7),"")</f>
        <v/>
      </c>
      <c r="AH28" s="6"/>
      <c r="AI28" s="24" t="e" cm="1">
        <f t="array" aca="1" ref="AI28" ca="1">_xlfn.IFS(AH28=0,0,AH28&gt;W28,0,W28-AH28&gt;AG28,AG28,W28-AH28&lt;AG28,W28-AH28)</f>
        <v>#NAME?</v>
      </c>
      <c r="AJ28" s="25" t="str">
        <f t="shared" ca="1" si="9"/>
        <v/>
      </c>
    </row>
    <row r="29" spans="1:36" ht="24" hidden="1" customHeight="1">
      <c r="A29" s="2">
        <v>18</v>
      </c>
      <c r="B29" s="16"/>
      <c r="C29" s="40"/>
      <c r="D29" s="40"/>
      <c r="E29" s="6"/>
      <c r="F29" s="6"/>
      <c r="G29" s="6"/>
      <c r="H29" s="6"/>
      <c r="I29" s="48">
        <f t="shared" si="1"/>
        <v>0</v>
      </c>
      <c r="J29" s="20">
        <f t="shared" si="2"/>
        <v>0</v>
      </c>
      <c r="K29" s="86">
        <f>IF(D29="",0,VLOOKUP(D29,リスト!$F$4:$G$29,2,FALSE))</f>
        <v>0</v>
      </c>
      <c r="L29" s="23">
        <f>IF(D29="",0,VLOOKUP(D29,リスト!$F$4:$H$29,3,FALSE))</f>
        <v>0</v>
      </c>
      <c r="M29" s="80">
        <f t="shared" si="3"/>
        <v>0</v>
      </c>
      <c r="N29" s="20">
        <f t="shared" si="4"/>
        <v>0</v>
      </c>
      <c r="O29" s="6"/>
      <c r="P29" s="80">
        <f t="shared" si="5"/>
        <v>0</v>
      </c>
      <c r="Q29" s="40"/>
      <c r="R29" s="6"/>
      <c r="S29" s="23" t="str">
        <f>IF(Q29="","",VLOOKUP(Q29,リスト!$J$4:$K$31,2,FALSE))</f>
        <v/>
      </c>
      <c r="T29" s="20">
        <f t="shared" si="6"/>
        <v>0</v>
      </c>
      <c r="U29" s="20" t="str">
        <f t="shared" si="0"/>
        <v/>
      </c>
      <c r="V29" s="20">
        <f t="shared" si="7"/>
        <v>0</v>
      </c>
      <c r="W29" s="20">
        <f t="shared" si="8"/>
        <v>0</v>
      </c>
      <c r="AE29" s="9"/>
      <c r="AF29" s="20" t="str" cm="1">
        <f t="array" ref="AF29">IFERROR(IF(#REF!="×",0,_xlfn.IFS(AE29="多面",W29*0.6/1.6*0.5,AE29="治水ダム等",W29*0.75/1.75*0.5)),"")</f>
        <v/>
      </c>
      <c r="AG29" s="21" t="str" cm="1">
        <f t="array" aca="1" ref="AG29" ca="1">IFERROR(_xlfn.IFS(#REF!="×",W29,#REF!="○",(W29-AF29)*0.7),"")</f>
        <v/>
      </c>
      <c r="AH29" s="6"/>
      <c r="AI29" s="24" t="e" cm="1">
        <f t="array" aca="1" ref="AI29" ca="1">_xlfn.IFS(AH29=0,0,AH29&gt;W29,0,W29-AH29&gt;AG29,AG29,W29-AH29&lt;AG29,W29-AH29)</f>
        <v>#NAME?</v>
      </c>
      <c r="AJ29" s="25" t="str">
        <f t="shared" ca="1" si="9"/>
        <v/>
      </c>
    </row>
    <row r="30" spans="1:36" ht="24" hidden="1" customHeight="1">
      <c r="A30" s="8">
        <v>19</v>
      </c>
      <c r="B30" s="16"/>
      <c r="C30" s="40"/>
      <c r="D30" s="40"/>
      <c r="E30" s="6"/>
      <c r="F30" s="6"/>
      <c r="G30" s="6"/>
      <c r="H30" s="6"/>
      <c r="I30" s="48">
        <f t="shared" si="1"/>
        <v>0</v>
      </c>
      <c r="J30" s="20">
        <f t="shared" si="2"/>
        <v>0</v>
      </c>
      <c r="K30" s="86">
        <f>IF(D30="",0,VLOOKUP(D30,リスト!$F$4:$G$29,2,FALSE))</f>
        <v>0</v>
      </c>
      <c r="L30" s="23">
        <f>IF(D30="",0,VLOOKUP(D30,リスト!$F$4:$H$29,3,FALSE))</f>
        <v>0</v>
      </c>
      <c r="M30" s="80">
        <f t="shared" si="3"/>
        <v>0</v>
      </c>
      <c r="N30" s="20">
        <f t="shared" si="4"/>
        <v>0</v>
      </c>
      <c r="O30" s="6"/>
      <c r="P30" s="80">
        <f t="shared" si="5"/>
        <v>0</v>
      </c>
      <c r="Q30" s="40"/>
      <c r="R30" s="6"/>
      <c r="S30" s="23" t="str">
        <f>IF(Q30="","",VLOOKUP(Q30,リスト!$J$4:$K$31,2,FALSE))</f>
        <v/>
      </c>
      <c r="T30" s="20">
        <f t="shared" si="6"/>
        <v>0</v>
      </c>
      <c r="U30" s="20" t="str">
        <f t="shared" si="0"/>
        <v/>
      </c>
      <c r="V30" s="20">
        <f t="shared" si="7"/>
        <v>0</v>
      </c>
      <c r="W30" s="20">
        <f t="shared" si="8"/>
        <v>0</v>
      </c>
      <c r="AE30" s="9"/>
      <c r="AF30" s="20" t="str" cm="1">
        <f t="array" ref="AF30">IFERROR(IF(#REF!="×",0,_xlfn.IFS(AE30="多面",W30*0.6/1.6*0.5,AE30="治水ダム等",W30*0.75/1.75*0.5)),"")</f>
        <v/>
      </c>
      <c r="AG30" s="21" t="str" cm="1">
        <f t="array" aca="1" ref="AG30" ca="1">IFERROR(_xlfn.IFS(#REF!="×",W30,#REF!="○",(W30-AF30)*0.7),"")</f>
        <v/>
      </c>
      <c r="AH30" s="6"/>
      <c r="AI30" s="24" t="e" cm="1">
        <f t="array" aca="1" ref="AI30" ca="1">_xlfn.IFS(AH30=0,0,AH30&gt;W30,0,W30-AH30&gt;AG30,AG30,W30-AH30&lt;AG30,W30-AH30)</f>
        <v>#NAME?</v>
      </c>
      <c r="AJ30" s="25" t="str">
        <f t="shared" ca="1" si="9"/>
        <v/>
      </c>
    </row>
    <row r="31" spans="1:36" ht="24" hidden="1" customHeight="1">
      <c r="A31" s="2">
        <v>20</v>
      </c>
      <c r="B31" s="16"/>
      <c r="C31" s="40"/>
      <c r="D31" s="40"/>
      <c r="E31" s="6"/>
      <c r="F31" s="6"/>
      <c r="G31" s="6"/>
      <c r="H31" s="6"/>
      <c r="I31" s="48">
        <f t="shared" si="1"/>
        <v>0</v>
      </c>
      <c r="J31" s="20">
        <f t="shared" si="2"/>
        <v>0</v>
      </c>
      <c r="K31" s="86">
        <f>IF(D31="",0,VLOOKUP(D31,リスト!$F$4:$G$29,2,FALSE))</f>
        <v>0</v>
      </c>
      <c r="L31" s="23">
        <f>IF(D31="",0,VLOOKUP(D31,リスト!$F$4:$H$29,3,FALSE))</f>
        <v>0</v>
      </c>
      <c r="M31" s="80">
        <f t="shared" si="3"/>
        <v>0</v>
      </c>
      <c r="N31" s="20">
        <f t="shared" si="4"/>
        <v>0</v>
      </c>
      <c r="O31" s="6"/>
      <c r="P31" s="80">
        <f t="shared" si="5"/>
        <v>0</v>
      </c>
      <c r="Q31" s="40"/>
      <c r="R31" s="6"/>
      <c r="S31" s="23" t="str">
        <f>IF(Q31="","",VLOOKUP(Q31,リスト!$J$4:$K$31,2,FALSE))</f>
        <v/>
      </c>
      <c r="T31" s="20">
        <f t="shared" si="6"/>
        <v>0</v>
      </c>
      <c r="U31" s="20" t="str">
        <f t="shared" si="0"/>
        <v/>
      </c>
      <c r="V31" s="20">
        <f t="shared" si="7"/>
        <v>0</v>
      </c>
      <c r="W31" s="20">
        <f t="shared" si="8"/>
        <v>0</v>
      </c>
      <c r="AE31" s="9"/>
      <c r="AF31" s="20" t="str" cm="1">
        <f t="array" ref="AF31">IFERROR(IF(#REF!="×",0,_xlfn.IFS(AE31="多面",W31*0.6/1.6*0.5,AE31="治水ダム等",W31*0.75/1.75*0.5)),"")</f>
        <v/>
      </c>
      <c r="AG31" s="21" t="str" cm="1">
        <f t="array" aca="1" ref="AG31" ca="1">IFERROR(_xlfn.IFS(#REF!="×",W31,#REF!="○",(W31-AF31)*0.7),"")</f>
        <v/>
      </c>
      <c r="AH31" s="6"/>
      <c r="AI31" s="24" t="e" cm="1">
        <f t="array" aca="1" ref="AI31" ca="1">_xlfn.IFS(AH31=0,0,AH31&gt;W31,0,W31-AH31&gt;AG31,AG31,W31-AH31&lt;AG31,W31-AH31)</f>
        <v>#NAME?</v>
      </c>
      <c r="AJ31" s="25" t="str">
        <f t="shared" ca="1" si="9"/>
        <v/>
      </c>
    </row>
    <row r="32" spans="1:36" s="1" customFormat="1" ht="24" hidden="1" customHeight="1">
      <c r="A32" s="8">
        <v>21</v>
      </c>
      <c r="B32" s="16"/>
      <c r="C32" s="40"/>
      <c r="D32" s="40"/>
      <c r="E32" s="6"/>
      <c r="F32" s="6"/>
      <c r="G32" s="6"/>
      <c r="H32" s="6"/>
      <c r="I32" s="48">
        <f t="shared" si="1"/>
        <v>0</v>
      </c>
      <c r="J32" s="20">
        <f t="shared" si="2"/>
        <v>0</v>
      </c>
      <c r="K32" s="86">
        <f>IF(D32="",0,VLOOKUP(D32,リスト!$F$4:$G$29,2,FALSE))</f>
        <v>0</v>
      </c>
      <c r="L32" s="23">
        <f>IF(D32="",0,VLOOKUP(D32,リスト!$F$4:$H$29,3,FALSE))</f>
        <v>0</v>
      </c>
      <c r="M32" s="80">
        <f t="shared" si="3"/>
        <v>0</v>
      </c>
      <c r="N32" s="20">
        <f t="shared" si="4"/>
        <v>0</v>
      </c>
      <c r="O32" s="6"/>
      <c r="P32" s="80">
        <f t="shared" si="5"/>
        <v>0</v>
      </c>
      <c r="Q32" s="40"/>
      <c r="R32" s="6"/>
      <c r="S32" s="23" t="str">
        <f>IF(Q32="","",VLOOKUP(Q32,リスト!$J$4:$K$31,2,FALSE))</f>
        <v/>
      </c>
      <c r="T32" s="20">
        <f t="shared" si="6"/>
        <v>0</v>
      </c>
      <c r="U32" s="20" t="str">
        <f t="shared" si="0"/>
        <v/>
      </c>
      <c r="V32" s="20">
        <f t="shared" si="7"/>
        <v>0</v>
      </c>
      <c r="W32" s="20">
        <f t="shared" si="8"/>
        <v>0</v>
      </c>
      <c r="AD32"/>
      <c r="AE32" s="9"/>
      <c r="AF32" s="20" t="str" cm="1">
        <f t="array" ref="AF32">IFERROR(IF(#REF!="×",0,_xlfn.IFS(AE32="多面",W32*0.6/1.6*0.5,AE32="治水ダム等",W32*0.75/1.75*0.5)),"")</f>
        <v/>
      </c>
      <c r="AG32" s="21" t="str" cm="1">
        <f t="array" aca="1" ref="AG32" ca="1">IFERROR(_xlfn.IFS(#REF!="×",W32,#REF!="○",(W32-AF32)*0.7),"")</f>
        <v/>
      </c>
      <c r="AH32" s="6"/>
      <c r="AI32" s="24" t="e" cm="1">
        <f t="array" aca="1" ref="AI32" ca="1">_xlfn.IFS(AH32=0,0,AH32&gt;W32,0,W32-AH32&gt;AG32,AG32,W32-AH32&lt;AG32,W32-AH32)</f>
        <v>#NAME?</v>
      </c>
      <c r="AJ32" s="25" t="str">
        <f t="shared" ca="1" si="9"/>
        <v/>
      </c>
    </row>
    <row r="33" spans="1:36" s="1" customFormat="1" ht="24" hidden="1" customHeight="1">
      <c r="A33" s="8">
        <v>22</v>
      </c>
      <c r="B33" s="16"/>
      <c r="C33" s="40"/>
      <c r="D33" s="40"/>
      <c r="E33" s="6"/>
      <c r="F33" s="6"/>
      <c r="G33" s="6"/>
      <c r="H33" s="6"/>
      <c r="I33" s="48">
        <f t="shared" si="1"/>
        <v>0</v>
      </c>
      <c r="J33" s="20">
        <f t="shared" si="2"/>
        <v>0</v>
      </c>
      <c r="K33" s="86">
        <f>IF(D33="",0,VLOOKUP(D33,リスト!$F$4:$G$29,2,FALSE))</f>
        <v>0</v>
      </c>
      <c r="L33" s="23">
        <f>IF(D33="",0,VLOOKUP(D33,リスト!$F$4:$H$29,3,FALSE))</f>
        <v>0</v>
      </c>
      <c r="M33" s="80">
        <f t="shared" si="3"/>
        <v>0</v>
      </c>
      <c r="N33" s="20">
        <f t="shared" si="4"/>
        <v>0</v>
      </c>
      <c r="O33" s="6"/>
      <c r="P33" s="80">
        <f t="shared" si="5"/>
        <v>0</v>
      </c>
      <c r="Q33" s="40"/>
      <c r="R33" s="6"/>
      <c r="S33" s="23" t="str">
        <f>IF(Q33="","",VLOOKUP(Q33,リスト!$J$4:$K$31,2,FALSE))</f>
        <v/>
      </c>
      <c r="T33" s="20">
        <f t="shared" si="6"/>
        <v>0</v>
      </c>
      <c r="U33" s="20" t="str">
        <f t="shared" si="0"/>
        <v/>
      </c>
      <c r="V33" s="20">
        <f t="shared" si="7"/>
        <v>0</v>
      </c>
      <c r="W33" s="20">
        <f t="shared" si="8"/>
        <v>0</v>
      </c>
      <c r="AD33"/>
      <c r="AE33" s="9"/>
      <c r="AF33" s="20" t="str" cm="1">
        <f t="array" ref="AF33">IFERROR(IF(#REF!="×",0,_xlfn.IFS(AE33="多面",W33*0.6/1.6*0.5,AE33="治水ダム等",W33*0.75/1.75*0.5)),"")</f>
        <v/>
      </c>
      <c r="AG33" s="21" t="str" cm="1">
        <f t="array" aca="1" ref="AG33" ca="1">IFERROR(_xlfn.IFS(#REF!="×",W33,#REF!="○",(W33-AF33)*0.7),"")</f>
        <v/>
      </c>
      <c r="AH33" s="6"/>
      <c r="AI33" s="24" t="e" cm="1">
        <f t="array" aca="1" ref="AI33" ca="1">_xlfn.IFS(AH33=0,0,AH33&gt;W33,0,W33-AH33&gt;AG33,AG33,W33-AH33&lt;AG33,W33-AH33)</f>
        <v>#NAME?</v>
      </c>
      <c r="AJ33" s="25" t="str">
        <f t="shared" ca="1" si="9"/>
        <v/>
      </c>
    </row>
    <row r="34" spans="1:36" s="1" customFormat="1" ht="24" hidden="1" customHeight="1">
      <c r="A34" s="8">
        <v>23</v>
      </c>
      <c r="B34" s="16"/>
      <c r="C34" s="40"/>
      <c r="D34" s="40"/>
      <c r="E34" s="6"/>
      <c r="F34" s="6"/>
      <c r="G34" s="6"/>
      <c r="H34" s="6"/>
      <c r="I34" s="48">
        <f t="shared" si="1"/>
        <v>0</v>
      </c>
      <c r="J34" s="20">
        <f t="shared" si="2"/>
        <v>0</v>
      </c>
      <c r="K34" s="86">
        <f>IF(D34="",0,VLOOKUP(D34,リスト!$F$4:$G$29,2,FALSE))</f>
        <v>0</v>
      </c>
      <c r="L34" s="23">
        <f>IF(D34="",0,VLOOKUP(D34,リスト!$F$4:$H$29,3,FALSE))</f>
        <v>0</v>
      </c>
      <c r="M34" s="80">
        <f t="shared" si="3"/>
        <v>0</v>
      </c>
      <c r="N34" s="20">
        <f t="shared" si="4"/>
        <v>0</v>
      </c>
      <c r="O34" s="6"/>
      <c r="P34" s="80">
        <f t="shared" si="5"/>
        <v>0</v>
      </c>
      <c r="Q34" s="40"/>
      <c r="R34" s="6"/>
      <c r="S34" s="23" t="str">
        <f>IF(Q34="","",VLOOKUP(Q34,リスト!$J$4:$K$31,2,FALSE))</f>
        <v/>
      </c>
      <c r="T34" s="20">
        <f t="shared" si="6"/>
        <v>0</v>
      </c>
      <c r="U34" s="20" t="str">
        <f t="shared" si="0"/>
        <v/>
      </c>
      <c r="V34" s="20">
        <f t="shared" si="7"/>
        <v>0</v>
      </c>
      <c r="W34" s="20">
        <f t="shared" si="8"/>
        <v>0</v>
      </c>
      <c r="AD34"/>
      <c r="AE34" s="9"/>
      <c r="AF34" s="20" t="str" cm="1">
        <f t="array" ref="AF34">IFERROR(IF(#REF!="×",0,_xlfn.IFS(AE34="多面",W34*0.6/1.6*0.5,AE34="治水ダム等",W34*0.75/1.75*0.5)),"")</f>
        <v/>
      </c>
      <c r="AG34" s="21" t="str" cm="1">
        <f t="array" aca="1" ref="AG34" ca="1">IFERROR(_xlfn.IFS(#REF!="×",W34,#REF!="○",(W34-AF34)*0.7),"")</f>
        <v/>
      </c>
      <c r="AH34" s="6"/>
      <c r="AI34" s="24" t="e" cm="1">
        <f t="array" aca="1" ref="AI34" ca="1">_xlfn.IFS(AH34=0,0,AH34&gt;W34,0,W34-AH34&gt;AG34,AG34,W34-AH34&lt;AG34,W34-AH34)</f>
        <v>#NAME?</v>
      </c>
      <c r="AJ34" s="25" t="str">
        <f t="shared" ca="1" si="9"/>
        <v/>
      </c>
    </row>
    <row r="35" spans="1:36" s="1" customFormat="1" ht="24" hidden="1" customHeight="1">
      <c r="A35" s="8">
        <v>24</v>
      </c>
      <c r="B35" s="16"/>
      <c r="C35" s="40"/>
      <c r="D35" s="40"/>
      <c r="E35" s="6"/>
      <c r="F35" s="6"/>
      <c r="G35" s="6"/>
      <c r="H35" s="6"/>
      <c r="I35" s="48">
        <f t="shared" si="1"/>
        <v>0</v>
      </c>
      <c r="J35" s="20">
        <f t="shared" si="2"/>
        <v>0</v>
      </c>
      <c r="K35" s="86">
        <f>IF(D35="",0,VLOOKUP(D35,リスト!$F$4:$G$29,2,FALSE))</f>
        <v>0</v>
      </c>
      <c r="L35" s="23">
        <f>IF(D35="",0,VLOOKUP(D35,リスト!$F$4:$H$29,3,FALSE))</f>
        <v>0</v>
      </c>
      <c r="M35" s="80">
        <f t="shared" si="3"/>
        <v>0</v>
      </c>
      <c r="N35" s="20">
        <f t="shared" si="4"/>
        <v>0</v>
      </c>
      <c r="O35" s="6"/>
      <c r="P35" s="80">
        <f t="shared" si="5"/>
        <v>0</v>
      </c>
      <c r="Q35" s="40"/>
      <c r="R35" s="6"/>
      <c r="S35" s="23" t="str">
        <f>IF(Q35="","",VLOOKUP(Q35,リスト!$J$4:$K$31,2,FALSE))</f>
        <v/>
      </c>
      <c r="T35" s="20">
        <f t="shared" si="6"/>
        <v>0</v>
      </c>
      <c r="U35" s="20" t="str">
        <f t="shared" si="0"/>
        <v/>
      </c>
      <c r="V35" s="20">
        <f t="shared" si="7"/>
        <v>0</v>
      </c>
      <c r="W35" s="20">
        <f t="shared" si="8"/>
        <v>0</v>
      </c>
      <c r="AD35"/>
      <c r="AE35" s="9"/>
      <c r="AF35" s="20" t="str" cm="1">
        <f t="array" ref="AF35">IFERROR(IF(#REF!="×",0,_xlfn.IFS(AE35="多面",W35*0.6/1.6*0.5,AE35="治水ダム等",W35*0.75/1.75*0.5)),"")</f>
        <v/>
      </c>
      <c r="AG35" s="21" t="str" cm="1">
        <f t="array" aca="1" ref="AG35" ca="1">IFERROR(_xlfn.IFS(#REF!="×",W35,#REF!="○",(W35-AF35)*0.7),"")</f>
        <v/>
      </c>
      <c r="AH35" s="6"/>
      <c r="AI35" s="24" t="e" cm="1">
        <f t="array" aca="1" ref="AI35" ca="1">_xlfn.IFS(AH35=0,0,AH35&gt;W35,0,W35-AH35&gt;AG35,AG35,W35-AH35&lt;AG35,W35-AH35)</f>
        <v>#NAME?</v>
      </c>
      <c r="AJ35" s="25" t="str">
        <f t="shared" ca="1" si="9"/>
        <v/>
      </c>
    </row>
    <row r="36" spans="1:36" s="1" customFormat="1" ht="24" hidden="1" customHeight="1">
      <c r="A36" s="8">
        <v>25</v>
      </c>
      <c r="B36" s="16"/>
      <c r="C36" s="40"/>
      <c r="D36" s="40"/>
      <c r="E36" s="6"/>
      <c r="F36" s="6"/>
      <c r="G36" s="6"/>
      <c r="H36" s="6"/>
      <c r="I36" s="48">
        <f t="shared" si="1"/>
        <v>0</v>
      </c>
      <c r="J36" s="20">
        <f t="shared" si="2"/>
        <v>0</v>
      </c>
      <c r="K36" s="86">
        <f>IF(D36="",0,VLOOKUP(D36,リスト!$F$4:$G$29,2,FALSE))</f>
        <v>0</v>
      </c>
      <c r="L36" s="23">
        <f>IF(D36="",0,VLOOKUP(D36,リスト!$F$4:$H$29,3,FALSE))</f>
        <v>0</v>
      </c>
      <c r="M36" s="80">
        <f t="shared" si="3"/>
        <v>0</v>
      </c>
      <c r="N36" s="20">
        <f t="shared" si="4"/>
        <v>0</v>
      </c>
      <c r="O36" s="6"/>
      <c r="P36" s="80">
        <f t="shared" si="5"/>
        <v>0</v>
      </c>
      <c r="Q36" s="40"/>
      <c r="R36" s="6"/>
      <c r="S36" s="23" t="str">
        <f>IF(Q36="","",VLOOKUP(Q36,リスト!$J$4:$K$31,2,FALSE))</f>
        <v/>
      </c>
      <c r="T36" s="20">
        <f t="shared" si="6"/>
        <v>0</v>
      </c>
      <c r="U36" s="20" t="str">
        <f t="shared" si="0"/>
        <v/>
      </c>
      <c r="V36" s="20">
        <f t="shared" si="7"/>
        <v>0</v>
      </c>
      <c r="W36" s="20">
        <f t="shared" si="8"/>
        <v>0</v>
      </c>
      <c r="AD36"/>
      <c r="AE36" s="9"/>
      <c r="AF36" s="20" t="str" cm="1">
        <f t="array" ref="AF36">IFERROR(IF(#REF!="×",0,_xlfn.IFS(AE36="多面",W36*0.6/1.6*0.5,AE36="治水ダム等",W36*0.75/1.75*0.5)),"")</f>
        <v/>
      </c>
      <c r="AG36" s="21" t="str" cm="1">
        <f t="array" aca="1" ref="AG36" ca="1">IFERROR(_xlfn.IFS(#REF!="×",W36,#REF!="○",(W36-AF36)*0.7),"")</f>
        <v/>
      </c>
      <c r="AH36" s="6"/>
      <c r="AI36" s="24" t="e" cm="1">
        <f t="array" aca="1" ref="AI36" ca="1">_xlfn.IFS(AH36=0,0,AH36&gt;W36,0,W36-AH36&gt;AG36,AG36,W36-AH36&lt;AG36,W36-AH36)</f>
        <v>#NAME?</v>
      </c>
      <c r="AJ36" s="25" t="str">
        <f t="shared" ca="1" si="9"/>
        <v/>
      </c>
    </row>
    <row r="37" spans="1:36" s="1" customFormat="1" ht="24" hidden="1" customHeight="1">
      <c r="A37" s="8">
        <v>26</v>
      </c>
      <c r="B37" s="16"/>
      <c r="C37" s="40"/>
      <c r="D37" s="40"/>
      <c r="E37" s="6"/>
      <c r="F37" s="6"/>
      <c r="G37" s="6"/>
      <c r="H37" s="6"/>
      <c r="I37" s="48">
        <f t="shared" ref="I37:I100" si="10">SUM(E37:H37)</f>
        <v>0</v>
      </c>
      <c r="J37" s="20">
        <f t="shared" si="2"/>
        <v>0</v>
      </c>
      <c r="K37" s="86">
        <f>IF(D37="",0,VLOOKUP(D37,リスト!$F$4:$G$29,2,FALSE))</f>
        <v>0</v>
      </c>
      <c r="L37" s="23">
        <f>IF(D37="",0,VLOOKUP(D37,リスト!$F$4:$H$29,3,FALSE))</f>
        <v>0</v>
      </c>
      <c r="M37" s="80">
        <f t="shared" si="3"/>
        <v>0</v>
      </c>
      <c r="N37" s="20">
        <f t="shared" si="4"/>
        <v>0</v>
      </c>
      <c r="O37" s="6"/>
      <c r="P37" s="80">
        <f t="shared" si="5"/>
        <v>0</v>
      </c>
      <c r="Q37" s="40"/>
      <c r="R37" s="6"/>
      <c r="S37" s="23" t="str">
        <f>IF(Q37="","",VLOOKUP(Q37,リスト!$J$4:$K$31,2,FALSE))</f>
        <v/>
      </c>
      <c r="T37" s="20">
        <f t="shared" si="6"/>
        <v>0</v>
      </c>
      <c r="U37" s="20" t="str">
        <f t="shared" si="0"/>
        <v/>
      </c>
      <c r="V37" s="20">
        <f t="shared" si="7"/>
        <v>0</v>
      </c>
      <c r="W37" s="20">
        <f t="shared" si="8"/>
        <v>0</v>
      </c>
      <c r="AD37"/>
      <c r="AE37" s="9"/>
      <c r="AF37" s="20" t="str" cm="1">
        <f t="array" ref="AF37">IFERROR(IF(#REF!="×",0,_xlfn.IFS(AE37="多面",W37*0.6/1.6*0.5,AE37="治水ダム等",W37*0.75/1.75*0.5)),"")</f>
        <v/>
      </c>
      <c r="AG37" s="21" t="str" cm="1">
        <f t="array" aca="1" ref="AG37" ca="1">IFERROR(_xlfn.IFS(#REF!="×",W37,#REF!="○",(W37-AF37)*0.7),"")</f>
        <v/>
      </c>
      <c r="AH37" s="6"/>
      <c r="AI37" s="24" t="e" cm="1">
        <f t="array" aca="1" ref="AI37" ca="1">_xlfn.IFS(AH37=0,0,AH37&gt;W37,0,W37-AH37&gt;AG37,AG37,W37-AH37&lt;AG37,W37-AH37)</f>
        <v>#NAME?</v>
      </c>
      <c r="AJ37" s="25" t="str">
        <f t="shared" ca="1" si="9"/>
        <v/>
      </c>
    </row>
    <row r="38" spans="1:36" s="1" customFormat="1" ht="24" hidden="1" customHeight="1">
      <c r="A38" s="8">
        <v>27</v>
      </c>
      <c r="B38" s="16"/>
      <c r="C38" s="40"/>
      <c r="D38" s="40"/>
      <c r="E38" s="6"/>
      <c r="F38" s="6"/>
      <c r="G38" s="6"/>
      <c r="H38" s="6"/>
      <c r="I38" s="48">
        <f t="shared" si="10"/>
        <v>0</v>
      </c>
      <c r="J38" s="20">
        <f t="shared" si="2"/>
        <v>0</v>
      </c>
      <c r="K38" s="86">
        <f>IF(D38="",0,VLOOKUP(D38,リスト!$F$4:$G$29,2,FALSE))</f>
        <v>0</v>
      </c>
      <c r="L38" s="23">
        <f>IF(D38="",0,VLOOKUP(D38,リスト!$F$4:$H$29,3,FALSE))</f>
        <v>0</v>
      </c>
      <c r="M38" s="80">
        <f t="shared" si="3"/>
        <v>0</v>
      </c>
      <c r="N38" s="20">
        <f t="shared" si="4"/>
        <v>0</v>
      </c>
      <c r="O38" s="6"/>
      <c r="P38" s="80">
        <f t="shared" si="5"/>
        <v>0</v>
      </c>
      <c r="Q38" s="40"/>
      <c r="R38" s="6"/>
      <c r="S38" s="23" t="str">
        <f>IF(Q38="","",VLOOKUP(Q38,リスト!$J$4:$K$31,2,FALSE))</f>
        <v/>
      </c>
      <c r="T38" s="20">
        <f t="shared" si="6"/>
        <v>0</v>
      </c>
      <c r="U38" s="20" t="str">
        <f t="shared" si="0"/>
        <v/>
      </c>
      <c r="V38" s="20">
        <f t="shared" si="7"/>
        <v>0</v>
      </c>
      <c r="W38" s="20">
        <f t="shared" si="8"/>
        <v>0</v>
      </c>
      <c r="AD38"/>
      <c r="AE38" s="9"/>
      <c r="AF38" s="20" t="str" cm="1">
        <f t="array" ref="AF38">IFERROR(IF(#REF!="×",0,_xlfn.IFS(AE38="多面",W38*0.6/1.6*0.5,AE38="治水ダム等",W38*0.75/1.75*0.5)),"")</f>
        <v/>
      </c>
      <c r="AG38" s="21" t="str" cm="1">
        <f t="array" aca="1" ref="AG38" ca="1">IFERROR(_xlfn.IFS(#REF!="×",W38,#REF!="○",(W38-AF38)*0.7),"")</f>
        <v/>
      </c>
      <c r="AH38" s="6"/>
      <c r="AI38" s="24" t="e" cm="1">
        <f t="array" aca="1" ref="AI38" ca="1">_xlfn.IFS(AH38=0,0,AH38&gt;W38,0,W38-AH38&gt;AG38,AG38,W38-AH38&lt;AG38,W38-AH38)</f>
        <v>#NAME?</v>
      </c>
      <c r="AJ38" s="25" t="str">
        <f t="shared" ca="1" si="9"/>
        <v/>
      </c>
    </row>
    <row r="39" spans="1:36" s="1" customFormat="1" ht="24" hidden="1" customHeight="1">
      <c r="A39" s="8">
        <v>28</v>
      </c>
      <c r="B39" s="16"/>
      <c r="C39" s="40"/>
      <c r="D39" s="40"/>
      <c r="E39" s="6"/>
      <c r="F39" s="6"/>
      <c r="G39" s="6"/>
      <c r="H39" s="6"/>
      <c r="I39" s="48">
        <f t="shared" si="10"/>
        <v>0</v>
      </c>
      <c r="J39" s="20">
        <f t="shared" si="2"/>
        <v>0</v>
      </c>
      <c r="K39" s="86">
        <f>IF(D39="",0,VLOOKUP(D39,リスト!$F$4:$G$29,2,FALSE))</f>
        <v>0</v>
      </c>
      <c r="L39" s="23">
        <f>IF(D39="",0,VLOOKUP(D39,リスト!$F$4:$H$29,3,FALSE))</f>
        <v>0</v>
      </c>
      <c r="M39" s="80">
        <f t="shared" si="3"/>
        <v>0</v>
      </c>
      <c r="N39" s="20">
        <f t="shared" si="4"/>
        <v>0</v>
      </c>
      <c r="O39" s="6"/>
      <c r="P39" s="80">
        <f t="shared" si="5"/>
        <v>0</v>
      </c>
      <c r="Q39" s="40"/>
      <c r="R39" s="6"/>
      <c r="S39" s="23" t="str">
        <f>IF(Q39="","",VLOOKUP(Q39,リスト!$J$4:$K$31,2,FALSE))</f>
        <v/>
      </c>
      <c r="T39" s="20">
        <f t="shared" si="6"/>
        <v>0</v>
      </c>
      <c r="U39" s="20" t="str">
        <f t="shared" si="0"/>
        <v/>
      </c>
      <c r="V39" s="20">
        <f t="shared" si="7"/>
        <v>0</v>
      </c>
      <c r="W39" s="20">
        <f t="shared" si="8"/>
        <v>0</v>
      </c>
      <c r="AD39"/>
      <c r="AE39" s="9"/>
      <c r="AF39" s="20" t="str" cm="1">
        <f t="array" ref="AF39">IFERROR(IF(#REF!="×",0,_xlfn.IFS(AE39="多面",W39*0.6/1.6*0.5,AE39="治水ダム等",W39*0.75/1.75*0.5)),"")</f>
        <v/>
      </c>
      <c r="AG39" s="21" t="str" cm="1">
        <f t="array" aca="1" ref="AG39" ca="1">IFERROR(_xlfn.IFS(#REF!="×",W39,#REF!="○",(W39-AF39)*0.7),"")</f>
        <v/>
      </c>
      <c r="AH39" s="6"/>
      <c r="AI39" s="24" t="e" cm="1">
        <f t="array" aca="1" ref="AI39" ca="1">_xlfn.IFS(AH39=0,0,AH39&gt;W39,0,W39-AH39&gt;AG39,AG39,W39-AH39&lt;AG39,W39-AH39)</f>
        <v>#NAME?</v>
      </c>
      <c r="AJ39" s="25" t="str">
        <f t="shared" ca="1" si="9"/>
        <v/>
      </c>
    </row>
    <row r="40" spans="1:36" s="1" customFormat="1" ht="24" hidden="1" customHeight="1">
      <c r="A40" s="8">
        <v>29</v>
      </c>
      <c r="B40" s="16"/>
      <c r="C40" s="40"/>
      <c r="D40" s="40"/>
      <c r="E40" s="6"/>
      <c r="F40" s="6"/>
      <c r="G40" s="6"/>
      <c r="H40" s="6"/>
      <c r="I40" s="48">
        <f t="shared" si="10"/>
        <v>0</v>
      </c>
      <c r="J40" s="20">
        <f t="shared" si="2"/>
        <v>0</v>
      </c>
      <c r="K40" s="86">
        <f>IF(D40="",0,VLOOKUP(D40,リスト!$F$4:$G$29,2,FALSE))</f>
        <v>0</v>
      </c>
      <c r="L40" s="23">
        <f>IF(D40="",0,VLOOKUP(D40,リスト!$F$4:$H$29,3,FALSE))</f>
        <v>0</v>
      </c>
      <c r="M40" s="80">
        <f t="shared" si="3"/>
        <v>0</v>
      </c>
      <c r="N40" s="20">
        <f t="shared" si="4"/>
        <v>0</v>
      </c>
      <c r="O40" s="6"/>
      <c r="P40" s="80">
        <f t="shared" si="5"/>
        <v>0</v>
      </c>
      <c r="Q40" s="40"/>
      <c r="R40" s="6"/>
      <c r="S40" s="23" t="str">
        <f>IF(Q40="","",VLOOKUP(Q40,リスト!$J$4:$K$31,2,FALSE))</f>
        <v/>
      </c>
      <c r="T40" s="20">
        <f t="shared" si="6"/>
        <v>0</v>
      </c>
      <c r="U40" s="20" t="str">
        <f t="shared" si="0"/>
        <v/>
      </c>
      <c r="V40" s="20">
        <f t="shared" si="7"/>
        <v>0</v>
      </c>
      <c r="W40" s="20">
        <f t="shared" si="8"/>
        <v>0</v>
      </c>
      <c r="AD40"/>
      <c r="AE40" s="9"/>
      <c r="AF40" s="20" t="str" cm="1">
        <f t="array" ref="AF40">IFERROR(IF(#REF!="×",0,_xlfn.IFS(AE40="多面",W40*0.6/1.6*0.5,AE40="治水ダム等",W40*0.75/1.75*0.5)),"")</f>
        <v/>
      </c>
      <c r="AG40" s="21" t="str" cm="1">
        <f t="array" aca="1" ref="AG40" ca="1">IFERROR(_xlfn.IFS(#REF!="×",W40,#REF!="○",(W40-AF40)*0.7),"")</f>
        <v/>
      </c>
      <c r="AH40" s="6"/>
      <c r="AI40" s="24" t="e" cm="1">
        <f t="array" aca="1" ref="AI40" ca="1">_xlfn.IFS(AH40=0,0,AH40&gt;W40,0,W40-AH40&gt;AG40,AG40,W40-AH40&lt;AG40,W40-AH40)</f>
        <v>#NAME?</v>
      </c>
      <c r="AJ40" s="25" t="str">
        <f t="shared" ca="1" si="9"/>
        <v/>
      </c>
    </row>
    <row r="41" spans="1:36" s="1" customFormat="1" ht="24" hidden="1" customHeight="1">
      <c r="A41" s="8">
        <v>30</v>
      </c>
      <c r="B41" s="16"/>
      <c r="C41" s="40"/>
      <c r="D41" s="40"/>
      <c r="E41" s="6"/>
      <c r="F41" s="6"/>
      <c r="G41" s="6"/>
      <c r="H41" s="6"/>
      <c r="I41" s="48">
        <f t="shared" si="10"/>
        <v>0</v>
      </c>
      <c r="J41" s="20">
        <f t="shared" si="2"/>
        <v>0</v>
      </c>
      <c r="K41" s="86">
        <f>IF(D41="",0,VLOOKUP(D41,リスト!$F$4:$G$29,2,FALSE))</f>
        <v>0</v>
      </c>
      <c r="L41" s="23">
        <f>IF(D41="",0,VLOOKUP(D41,リスト!$F$4:$H$29,3,FALSE))</f>
        <v>0</v>
      </c>
      <c r="M41" s="80">
        <f t="shared" si="3"/>
        <v>0</v>
      </c>
      <c r="N41" s="20">
        <f t="shared" si="4"/>
        <v>0</v>
      </c>
      <c r="O41" s="6"/>
      <c r="P41" s="80">
        <f t="shared" si="5"/>
        <v>0</v>
      </c>
      <c r="Q41" s="40"/>
      <c r="R41" s="6"/>
      <c r="S41" s="23" t="str">
        <f>IF(Q41="","",VLOOKUP(Q41,リスト!$J$4:$K$31,2,FALSE))</f>
        <v/>
      </c>
      <c r="T41" s="20">
        <f t="shared" si="6"/>
        <v>0</v>
      </c>
      <c r="U41" s="20" t="str">
        <f t="shared" si="0"/>
        <v/>
      </c>
      <c r="V41" s="20">
        <f t="shared" si="7"/>
        <v>0</v>
      </c>
      <c r="W41" s="20">
        <f t="shared" si="8"/>
        <v>0</v>
      </c>
      <c r="AD41"/>
      <c r="AE41" s="9"/>
      <c r="AF41" s="20" t="str" cm="1">
        <f t="array" ref="AF41">IFERROR(IF(#REF!="×",0,_xlfn.IFS(AE41="多面",W41*0.6/1.6*0.5,AE41="治水ダム等",W41*0.75/1.75*0.5)),"")</f>
        <v/>
      </c>
      <c r="AG41" s="21" t="str" cm="1">
        <f t="array" aca="1" ref="AG41" ca="1">IFERROR(_xlfn.IFS(#REF!="×",W41,#REF!="○",(W41-AF41)*0.7),"")</f>
        <v/>
      </c>
      <c r="AH41" s="6"/>
      <c r="AI41" s="24" t="e" cm="1">
        <f t="array" aca="1" ref="AI41" ca="1">_xlfn.IFS(AH41=0,0,AH41&gt;W41,0,W41-AH41&gt;AG41,AG41,W41-AH41&lt;AG41,W41-AH41)</f>
        <v>#NAME?</v>
      </c>
      <c r="AJ41" s="25" t="str">
        <f t="shared" ca="1" si="9"/>
        <v/>
      </c>
    </row>
    <row r="42" spans="1:36" s="1" customFormat="1" ht="24" hidden="1" customHeight="1">
      <c r="A42" s="8">
        <v>31</v>
      </c>
      <c r="B42" s="16"/>
      <c r="C42" s="40"/>
      <c r="D42" s="40"/>
      <c r="E42" s="6"/>
      <c r="F42" s="6"/>
      <c r="G42" s="6"/>
      <c r="H42" s="6"/>
      <c r="I42" s="48">
        <f t="shared" si="10"/>
        <v>0</v>
      </c>
      <c r="J42" s="20">
        <f t="shared" si="2"/>
        <v>0</v>
      </c>
      <c r="K42" s="86">
        <f>IF(D42="",0,VLOOKUP(D42,リスト!$F$4:$G$29,2,FALSE))</f>
        <v>0</v>
      </c>
      <c r="L42" s="23">
        <f>IF(D42="",0,VLOOKUP(D42,リスト!$F$4:$H$29,3,FALSE))</f>
        <v>0</v>
      </c>
      <c r="M42" s="80">
        <f t="shared" si="3"/>
        <v>0</v>
      </c>
      <c r="N42" s="20">
        <f t="shared" si="4"/>
        <v>0</v>
      </c>
      <c r="O42" s="6"/>
      <c r="P42" s="80">
        <f t="shared" si="5"/>
        <v>0</v>
      </c>
      <c r="Q42" s="40"/>
      <c r="R42" s="6"/>
      <c r="S42" s="23" t="str">
        <f>IF(Q42="","",VLOOKUP(Q42,リスト!$J$4:$K$31,2,FALSE))</f>
        <v/>
      </c>
      <c r="T42" s="20">
        <f t="shared" si="6"/>
        <v>0</v>
      </c>
      <c r="U42" s="20" t="str">
        <f t="shared" si="0"/>
        <v/>
      </c>
      <c r="V42" s="20">
        <f t="shared" si="7"/>
        <v>0</v>
      </c>
      <c r="W42" s="20">
        <f t="shared" si="8"/>
        <v>0</v>
      </c>
      <c r="AD42"/>
      <c r="AE42" s="9"/>
      <c r="AF42" s="20" t="str" cm="1">
        <f t="array" ref="AF42">IFERROR(IF(#REF!="×",0,_xlfn.IFS(AE42="多面",W42*0.6/1.6*0.5,AE42="治水ダム等",W42*0.75/1.75*0.5)),"")</f>
        <v/>
      </c>
      <c r="AG42" s="21" t="str" cm="1">
        <f t="array" aca="1" ref="AG42" ca="1">IFERROR(_xlfn.IFS(#REF!="×",W42,#REF!="○",(W42-AF42)*0.7),"")</f>
        <v/>
      </c>
      <c r="AH42" s="6"/>
      <c r="AI42" s="24" t="e" cm="1">
        <f t="array" aca="1" ref="AI42" ca="1">_xlfn.IFS(AH42=0,0,AH42&gt;W42,0,W42-AH42&gt;AG42,AG42,W42-AH42&lt;AG42,W42-AH42)</f>
        <v>#NAME?</v>
      </c>
      <c r="AJ42" s="25" t="str">
        <f t="shared" ca="1" si="9"/>
        <v/>
      </c>
    </row>
    <row r="43" spans="1:36" s="1" customFormat="1" ht="24" hidden="1" customHeight="1">
      <c r="A43" s="8">
        <v>32</v>
      </c>
      <c r="B43" s="16"/>
      <c r="C43" s="40"/>
      <c r="D43" s="40"/>
      <c r="E43" s="6"/>
      <c r="F43" s="6"/>
      <c r="G43" s="6"/>
      <c r="H43" s="6"/>
      <c r="I43" s="48">
        <f t="shared" si="10"/>
        <v>0</v>
      </c>
      <c r="J43" s="20">
        <f t="shared" si="2"/>
        <v>0</v>
      </c>
      <c r="K43" s="86">
        <f>IF(D43="",0,VLOOKUP(D43,リスト!$F$4:$G$29,2,FALSE))</f>
        <v>0</v>
      </c>
      <c r="L43" s="23">
        <f>IF(D43="",0,VLOOKUP(D43,リスト!$F$4:$H$29,3,FALSE))</f>
        <v>0</v>
      </c>
      <c r="M43" s="80">
        <f t="shared" si="3"/>
        <v>0</v>
      </c>
      <c r="N43" s="20">
        <f t="shared" si="4"/>
        <v>0</v>
      </c>
      <c r="O43" s="6"/>
      <c r="P43" s="80">
        <f t="shared" si="5"/>
        <v>0</v>
      </c>
      <c r="Q43" s="40"/>
      <c r="R43" s="6"/>
      <c r="S43" s="23" t="str">
        <f>IF(Q43="","",VLOOKUP(Q43,リスト!$J$4:$K$31,2,FALSE))</f>
        <v/>
      </c>
      <c r="T43" s="20">
        <f t="shared" si="6"/>
        <v>0</v>
      </c>
      <c r="U43" s="20" t="str">
        <f t="shared" si="0"/>
        <v/>
      </c>
      <c r="V43" s="20">
        <f t="shared" si="7"/>
        <v>0</v>
      </c>
      <c r="W43" s="20">
        <f t="shared" si="8"/>
        <v>0</v>
      </c>
      <c r="AD43"/>
      <c r="AE43" s="9"/>
      <c r="AF43" s="20" t="str" cm="1">
        <f t="array" ref="AF43">IFERROR(IF(#REF!="×",0,_xlfn.IFS(AE43="多面",W43*0.6/1.6*0.5,AE43="治水ダム等",W43*0.75/1.75*0.5)),"")</f>
        <v/>
      </c>
      <c r="AG43" s="21" t="str" cm="1">
        <f t="array" aca="1" ref="AG43" ca="1">IFERROR(_xlfn.IFS(#REF!="×",W43,#REF!="○",(W43-AF43)*0.7),"")</f>
        <v/>
      </c>
      <c r="AH43" s="6"/>
      <c r="AI43" s="24" t="e" cm="1">
        <f t="array" aca="1" ref="AI43" ca="1">_xlfn.IFS(AH43=0,0,AH43&gt;W43,0,W43-AH43&gt;AG43,AG43,W43-AH43&lt;AG43,W43-AH43)</f>
        <v>#NAME?</v>
      </c>
      <c r="AJ43" s="25" t="str">
        <f t="shared" ca="1" si="9"/>
        <v/>
      </c>
    </row>
    <row r="44" spans="1:36" s="1" customFormat="1" ht="24" hidden="1" customHeight="1">
      <c r="A44" s="8">
        <v>33</v>
      </c>
      <c r="B44" s="16"/>
      <c r="C44" s="40"/>
      <c r="D44" s="40"/>
      <c r="E44" s="6"/>
      <c r="F44" s="6"/>
      <c r="G44" s="6"/>
      <c r="H44" s="6"/>
      <c r="I44" s="48">
        <f t="shared" si="10"/>
        <v>0</v>
      </c>
      <c r="J44" s="20">
        <f t="shared" si="2"/>
        <v>0</v>
      </c>
      <c r="K44" s="86">
        <f>IF(D44="",0,VLOOKUP(D44,リスト!$F$4:$G$29,2,FALSE))</f>
        <v>0</v>
      </c>
      <c r="L44" s="23">
        <f>IF(D44="",0,VLOOKUP(D44,リスト!$F$4:$H$29,3,FALSE))</f>
        <v>0</v>
      </c>
      <c r="M44" s="80">
        <f t="shared" si="3"/>
        <v>0</v>
      </c>
      <c r="N44" s="20">
        <f t="shared" si="4"/>
        <v>0</v>
      </c>
      <c r="O44" s="6"/>
      <c r="P44" s="80">
        <f t="shared" si="5"/>
        <v>0</v>
      </c>
      <c r="Q44" s="40"/>
      <c r="R44" s="6"/>
      <c r="S44" s="23" t="str">
        <f>IF(Q44="","",VLOOKUP(Q44,リスト!$J$4:$K$31,2,FALSE))</f>
        <v/>
      </c>
      <c r="T44" s="20">
        <f t="shared" si="6"/>
        <v>0</v>
      </c>
      <c r="U44" s="20" t="str">
        <f t="shared" si="0"/>
        <v/>
      </c>
      <c r="V44" s="20">
        <f t="shared" si="7"/>
        <v>0</v>
      </c>
      <c r="W44" s="20">
        <f t="shared" si="8"/>
        <v>0</v>
      </c>
      <c r="AD44"/>
      <c r="AE44" s="9"/>
      <c r="AF44" s="20" t="str" cm="1">
        <f t="array" ref="AF44">IFERROR(IF(#REF!="×",0,_xlfn.IFS(AE44="多面",W44*0.6/1.6*0.5,AE44="治水ダム等",W44*0.75/1.75*0.5)),"")</f>
        <v/>
      </c>
      <c r="AG44" s="21" t="str" cm="1">
        <f t="array" aca="1" ref="AG44" ca="1">IFERROR(_xlfn.IFS(#REF!="×",W44,#REF!="○",(W44-AF44)*0.7),"")</f>
        <v/>
      </c>
      <c r="AH44" s="6"/>
      <c r="AI44" s="24" t="e" cm="1">
        <f t="array" aca="1" ref="AI44" ca="1">_xlfn.IFS(AH44=0,0,AH44&gt;W44,0,W44-AH44&gt;AG44,AG44,W44-AH44&lt;AG44,W44-AH44)</f>
        <v>#NAME?</v>
      </c>
      <c r="AJ44" s="25" t="str">
        <f t="shared" ca="1" si="9"/>
        <v/>
      </c>
    </row>
    <row r="45" spans="1:36" s="1" customFormat="1" ht="24" hidden="1" customHeight="1">
      <c r="A45" s="8">
        <v>34</v>
      </c>
      <c r="B45" s="16"/>
      <c r="C45" s="40"/>
      <c r="D45" s="40"/>
      <c r="E45" s="6"/>
      <c r="F45" s="6"/>
      <c r="G45" s="6"/>
      <c r="H45" s="6"/>
      <c r="I45" s="48">
        <f t="shared" si="10"/>
        <v>0</v>
      </c>
      <c r="J45" s="20">
        <f t="shared" si="2"/>
        <v>0</v>
      </c>
      <c r="K45" s="86">
        <f>IF(D45="",0,VLOOKUP(D45,リスト!$F$4:$G$29,2,FALSE))</f>
        <v>0</v>
      </c>
      <c r="L45" s="23">
        <f>IF(D45="",0,VLOOKUP(D45,リスト!$F$4:$H$29,3,FALSE))</f>
        <v>0</v>
      </c>
      <c r="M45" s="80">
        <f t="shared" si="3"/>
        <v>0</v>
      </c>
      <c r="N45" s="20">
        <f t="shared" si="4"/>
        <v>0</v>
      </c>
      <c r="O45" s="6"/>
      <c r="P45" s="80">
        <f t="shared" si="5"/>
        <v>0</v>
      </c>
      <c r="Q45" s="40"/>
      <c r="R45" s="6"/>
      <c r="S45" s="23" t="str">
        <f>IF(Q45="","",VLOOKUP(Q45,リスト!$J$4:$K$31,2,FALSE))</f>
        <v/>
      </c>
      <c r="T45" s="20">
        <f t="shared" si="6"/>
        <v>0</v>
      </c>
      <c r="U45" s="20" t="str">
        <f t="shared" si="0"/>
        <v/>
      </c>
      <c r="V45" s="20">
        <f t="shared" si="7"/>
        <v>0</v>
      </c>
      <c r="W45" s="20">
        <f t="shared" si="8"/>
        <v>0</v>
      </c>
      <c r="AD45"/>
      <c r="AE45" s="9"/>
      <c r="AF45" s="20" t="str" cm="1">
        <f t="array" ref="AF45">IFERROR(IF(#REF!="×",0,_xlfn.IFS(AE45="多面",W45*0.6/1.6*0.5,AE45="治水ダム等",W45*0.75/1.75*0.5)),"")</f>
        <v/>
      </c>
      <c r="AG45" s="21" t="str" cm="1">
        <f t="array" aca="1" ref="AG45" ca="1">IFERROR(_xlfn.IFS(#REF!="×",W45,#REF!="○",(W45-AF45)*0.7),"")</f>
        <v/>
      </c>
      <c r="AH45" s="6"/>
      <c r="AI45" s="24" t="e" cm="1">
        <f t="array" aca="1" ref="AI45" ca="1">_xlfn.IFS(AH45=0,0,AH45&gt;W45,0,W45-AH45&gt;AG45,AG45,W45-AH45&lt;AG45,W45-AH45)</f>
        <v>#NAME?</v>
      </c>
      <c r="AJ45" s="25" t="str">
        <f t="shared" ca="1" si="9"/>
        <v/>
      </c>
    </row>
    <row r="46" spans="1:36" s="1" customFormat="1" ht="24" hidden="1" customHeight="1" thickBot="1">
      <c r="A46" s="8">
        <v>35</v>
      </c>
      <c r="B46" s="16"/>
      <c r="C46" s="40"/>
      <c r="D46" s="40"/>
      <c r="E46" s="6"/>
      <c r="F46" s="6"/>
      <c r="G46" s="6"/>
      <c r="H46" s="6"/>
      <c r="I46" s="48">
        <f t="shared" si="10"/>
        <v>0</v>
      </c>
      <c r="J46" s="20">
        <f t="shared" si="2"/>
        <v>0</v>
      </c>
      <c r="K46" s="86">
        <f>IF(D46="",0,VLOOKUP(D46,リスト!$F$4:$G$29,2,FALSE))</f>
        <v>0</v>
      </c>
      <c r="L46" s="23">
        <f>IF(D46="",0,VLOOKUP(D46,リスト!$F$4:$H$29,3,FALSE))</f>
        <v>0</v>
      </c>
      <c r="M46" s="80">
        <f t="shared" si="3"/>
        <v>0</v>
      </c>
      <c r="N46" s="20">
        <f t="shared" si="4"/>
        <v>0</v>
      </c>
      <c r="O46" s="6"/>
      <c r="P46" s="80">
        <f t="shared" si="5"/>
        <v>0</v>
      </c>
      <c r="Q46" s="40"/>
      <c r="R46" s="6"/>
      <c r="S46" s="23" t="str">
        <f>IF(Q46="","",VLOOKUP(Q46,リスト!$J$4:$K$31,2,FALSE))</f>
        <v/>
      </c>
      <c r="T46" s="20">
        <f t="shared" si="6"/>
        <v>0</v>
      </c>
      <c r="U46" s="20" t="str">
        <f t="shared" si="0"/>
        <v/>
      </c>
      <c r="V46" s="20">
        <f t="shared" si="7"/>
        <v>0</v>
      </c>
      <c r="W46" s="20">
        <f t="shared" si="8"/>
        <v>0</v>
      </c>
      <c r="AD46"/>
      <c r="AE46" s="9"/>
      <c r="AF46" s="20" t="str" cm="1">
        <f t="array" ref="AF46">IFERROR(IF(#REF!="×",0,_xlfn.IFS(AE46="多面",W46*0.6/1.6*0.5,AE46="治水ダム等",W46*0.75/1.75*0.5)),"")</f>
        <v/>
      </c>
      <c r="AG46" s="21" t="str" cm="1">
        <f t="array" aca="1" ref="AG46" ca="1">IFERROR(_xlfn.IFS(#REF!="×",W46,#REF!="○",(W46-AF46)*0.7),"")</f>
        <v/>
      </c>
      <c r="AH46" s="6"/>
      <c r="AI46" s="24" t="e" cm="1">
        <f t="array" aca="1" ref="AI46" ca="1">_xlfn.IFS(AH46=0,0,AH46&gt;W46,0,W46-AH46&gt;AG46,AG46,W46-AH46&lt;AG46,W46-AH46)</f>
        <v>#NAME?</v>
      </c>
      <c r="AJ46" s="25" t="str">
        <f t="shared" ca="1" si="9"/>
        <v/>
      </c>
    </row>
    <row r="47" spans="1:36" s="1" customFormat="1" ht="24" hidden="1" customHeight="1">
      <c r="A47" s="8">
        <v>36</v>
      </c>
      <c r="B47" s="16"/>
      <c r="C47" s="40"/>
      <c r="D47" s="40"/>
      <c r="E47" s="6"/>
      <c r="F47" s="6"/>
      <c r="G47" s="6"/>
      <c r="H47" s="6"/>
      <c r="I47" s="48">
        <f t="shared" si="10"/>
        <v>0</v>
      </c>
      <c r="J47" s="20">
        <f t="shared" si="2"/>
        <v>0</v>
      </c>
      <c r="K47" s="20"/>
      <c r="L47" s="23">
        <f>IF(D47="",0,VLOOKUP(D47,リスト!$F$4:$H$29,3,FALSE))</f>
        <v>0</v>
      </c>
      <c r="M47" s="80">
        <f t="shared" ref="M47:M110" si="11">IF(J47=0,0,E47+(F47+G47)/L47+H47/1.035)</f>
        <v>0</v>
      </c>
      <c r="N47" s="20">
        <f t="shared" si="4"/>
        <v>0</v>
      </c>
      <c r="O47" s="6"/>
      <c r="P47" s="80">
        <f t="shared" si="5"/>
        <v>0</v>
      </c>
      <c r="Q47" s="40"/>
      <c r="R47" s="6"/>
      <c r="S47" s="23" t="str">
        <f>IF(Q47="","",VLOOKUP(Q47,リスト!$J$4:$K$31,2,FALSE))</f>
        <v/>
      </c>
      <c r="T47" s="20">
        <f t="shared" si="6"/>
        <v>0</v>
      </c>
      <c r="U47" s="20" t="str">
        <f t="shared" si="0"/>
        <v/>
      </c>
      <c r="V47" s="20">
        <f t="shared" ref="V47:V110" si="12">IF(R47=0,0,R47-T47)</f>
        <v>0</v>
      </c>
      <c r="W47" s="20">
        <f t="shared" ref="W47:W110" si="13">IF(P47+V47=0,0,P47+V47)</f>
        <v>0</v>
      </c>
      <c r="AD47"/>
      <c r="AE47" s="9"/>
      <c r="AF47" s="20" t="str" cm="1">
        <f t="array" ref="AF47">IFERROR(IF(#REF!="×",0,_xlfn.IFS(AE47="多面",W47*0.6/1.6*0.5,AE47="治水ダム等",W47*0.75/1.75*0.5)),"")</f>
        <v/>
      </c>
      <c r="AG47" s="21" t="str" cm="1">
        <f t="array" aca="1" ref="AG47" ca="1">IFERROR(_xlfn.IFS(#REF!="×",W47,#REF!="○",(W47-AF47)*0.7),"")</f>
        <v/>
      </c>
      <c r="AH47" s="6"/>
      <c r="AI47" s="24" t="e" cm="1">
        <f t="array" aca="1" ref="AI47" ca="1">_xlfn.IFS(AH47=0,0,AH47&gt;W47,0,W47-AH47&gt;AG47,AG47,W47-AH47&lt;AG47,W47-AH47)</f>
        <v>#NAME?</v>
      </c>
      <c r="AJ47" s="25" t="str">
        <f t="shared" ca="1" si="9"/>
        <v/>
      </c>
    </row>
    <row r="48" spans="1:36" s="1" customFormat="1" ht="24" hidden="1" customHeight="1">
      <c r="A48" s="8">
        <v>37</v>
      </c>
      <c r="B48" s="16"/>
      <c r="C48" s="40"/>
      <c r="D48" s="40"/>
      <c r="E48" s="6"/>
      <c r="F48" s="6"/>
      <c r="G48" s="6"/>
      <c r="H48" s="6"/>
      <c r="I48" s="48">
        <f t="shared" si="10"/>
        <v>0</v>
      </c>
      <c r="J48" s="20">
        <f t="shared" si="2"/>
        <v>0</v>
      </c>
      <c r="K48" s="20"/>
      <c r="L48" s="23">
        <f>IF(D48="",0,VLOOKUP(D48,リスト!$F$4:$H$29,3,FALSE))</f>
        <v>0</v>
      </c>
      <c r="M48" s="80">
        <f t="shared" si="11"/>
        <v>0</v>
      </c>
      <c r="N48" s="20">
        <f t="shared" si="4"/>
        <v>0</v>
      </c>
      <c r="O48" s="6"/>
      <c r="P48" s="80">
        <f t="shared" si="5"/>
        <v>0</v>
      </c>
      <c r="Q48" s="40"/>
      <c r="R48" s="6"/>
      <c r="S48" s="23" t="str">
        <f>IF(Q48="","",VLOOKUP(Q48,リスト!$J$4:$K$31,2,FALSE))</f>
        <v/>
      </c>
      <c r="T48" s="20">
        <f t="shared" si="6"/>
        <v>0</v>
      </c>
      <c r="U48" s="20" t="str">
        <f t="shared" si="0"/>
        <v/>
      </c>
      <c r="V48" s="20">
        <f t="shared" si="12"/>
        <v>0</v>
      </c>
      <c r="W48" s="20">
        <f t="shared" si="13"/>
        <v>0</v>
      </c>
      <c r="AD48"/>
      <c r="AE48" s="9"/>
      <c r="AF48" s="20" t="str" cm="1">
        <f t="array" ref="AF48">IFERROR(IF(#REF!="×",0,_xlfn.IFS(AE48="多面",W48*0.6/1.6*0.5,AE48="治水ダム等",W48*0.75/1.75*0.5)),"")</f>
        <v/>
      </c>
      <c r="AG48" s="21" t="str" cm="1">
        <f t="array" aca="1" ref="AG48" ca="1">IFERROR(_xlfn.IFS(#REF!="×",W48,#REF!="○",(W48-AF48)*0.7),"")</f>
        <v/>
      </c>
      <c r="AH48" s="6"/>
      <c r="AI48" s="24" t="e" cm="1">
        <f t="array" aca="1" ref="AI48" ca="1">_xlfn.IFS(AH48=0,0,AH48&gt;W48,0,W48-AH48&gt;AG48,AG48,W48-AH48&lt;AG48,W48-AH48)</f>
        <v>#NAME?</v>
      </c>
      <c r="AJ48" s="25" t="str">
        <f t="shared" ca="1" si="9"/>
        <v/>
      </c>
    </row>
    <row r="49" spans="1:36" s="1" customFormat="1" ht="24" hidden="1" customHeight="1">
      <c r="A49" s="8">
        <v>38</v>
      </c>
      <c r="B49" s="16"/>
      <c r="C49" s="40"/>
      <c r="D49" s="40"/>
      <c r="E49" s="6"/>
      <c r="F49" s="6"/>
      <c r="G49" s="6"/>
      <c r="H49" s="6"/>
      <c r="I49" s="48">
        <f t="shared" si="10"/>
        <v>0</v>
      </c>
      <c r="J49" s="20">
        <f t="shared" si="2"/>
        <v>0</v>
      </c>
      <c r="K49" s="20"/>
      <c r="L49" s="23">
        <f>IF(D49="",0,VLOOKUP(D49,リスト!$F$4:$H$29,3,FALSE))</f>
        <v>0</v>
      </c>
      <c r="M49" s="80">
        <f t="shared" si="11"/>
        <v>0</v>
      </c>
      <c r="N49" s="20">
        <f t="shared" si="4"/>
        <v>0</v>
      </c>
      <c r="O49" s="6"/>
      <c r="P49" s="80">
        <f t="shared" si="5"/>
        <v>0</v>
      </c>
      <c r="Q49" s="40"/>
      <c r="R49" s="6"/>
      <c r="S49" s="23" t="str">
        <f>IF(Q49="","",VLOOKUP(Q49,リスト!$J$4:$K$31,2,FALSE))</f>
        <v/>
      </c>
      <c r="T49" s="20">
        <f t="shared" si="6"/>
        <v>0</v>
      </c>
      <c r="U49" s="20" t="str">
        <f t="shared" si="0"/>
        <v/>
      </c>
      <c r="V49" s="20">
        <f t="shared" si="12"/>
        <v>0</v>
      </c>
      <c r="W49" s="20">
        <f t="shared" si="13"/>
        <v>0</v>
      </c>
      <c r="AD49"/>
      <c r="AE49" s="9"/>
      <c r="AF49" s="20" t="str" cm="1">
        <f t="array" ref="AF49">IFERROR(IF(#REF!="×",0,_xlfn.IFS(AE49="多面",W49*0.6/1.6*0.5,AE49="治水ダム等",W49*0.75/1.75*0.5)),"")</f>
        <v/>
      </c>
      <c r="AG49" s="21" t="str" cm="1">
        <f t="array" aca="1" ref="AG49" ca="1">IFERROR(_xlfn.IFS(#REF!="×",W49,#REF!="○",(W49-AF49)*0.7),"")</f>
        <v/>
      </c>
      <c r="AH49" s="6"/>
      <c r="AI49" s="24" t="e" cm="1">
        <f t="array" aca="1" ref="AI49" ca="1">_xlfn.IFS(AH49=0,0,AH49&gt;W49,0,W49-AH49&gt;AG49,AG49,W49-AH49&lt;AG49,W49-AH49)</f>
        <v>#NAME?</v>
      </c>
      <c r="AJ49" s="25" t="str">
        <f t="shared" ca="1" si="9"/>
        <v/>
      </c>
    </row>
    <row r="50" spans="1:36" s="1" customFormat="1" ht="24" hidden="1" customHeight="1">
      <c r="A50" s="8">
        <v>39</v>
      </c>
      <c r="B50" s="16"/>
      <c r="C50" s="40"/>
      <c r="D50" s="40"/>
      <c r="E50" s="6"/>
      <c r="F50" s="6"/>
      <c r="G50" s="6"/>
      <c r="H50" s="6"/>
      <c r="I50" s="48">
        <f t="shared" si="10"/>
        <v>0</v>
      </c>
      <c r="J50" s="20">
        <f t="shared" si="2"/>
        <v>0</v>
      </c>
      <c r="K50" s="20"/>
      <c r="L50" s="23">
        <f>IF(D50="",0,VLOOKUP(D50,リスト!$F$4:$H$29,3,FALSE))</f>
        <v>0</v>
      </c>
      <c r="M50" s="80">
        <f t="shared" si="11"/>
        <v>0</v>
      </c>
      <c r="N50" s="20">
        <f t="shared" si="4"/>
        <v>0</v>
      </c>
      <c r="O50" s="6"/>
      <c r="P50" s="80">
        <f t="shared" si="5"/>
        <v>0</v>
      </c>
      <c r="Q50" s="40"/>
      <c r="R50" s="6"/>
      <c r="S50" s="23" t="str">
        <f>IF(Q50="","",VLOOKUP(Q50,リスト!$J$4:$K$31,2,FALSE))</f>
        <v/>
      </c>
      <c r="T50" s="20">
        <f t="shared" si="6"/>
        <v>0</v>
      </c>
      <c r="U50" s="20" t="str">
        <f t="shared" si="0"/>
        <v/>
      </c>
      <c r="V50" s="20">
        <f t="shared" si="12"/>
        <v>0</v>
      </c>
      <c r="W50" s="20">
        <f t="shared" si="13"/>
        <v>0</v>
      </c>
      <c r="AD50"/>
      <c r="AE50" s="9"/>
      <c r="AF50" s="20" t="str" cm="1">
        <f t="array" ref="AF50">IFERROR(IF(#REF!="×",0,_xlfn.IFS(AE50="多面",W50*0.6/1.6*0.5,AE50="治水ダム等",W50*0.75/1.75*0.5)),"")</f>
        <v/>
      </c>
      <c r="AG50" s="21" t="str" cm="1">
        <f t="array" aca="1" ref="AG50" ca="1">IFERROR(_xlfn.IFS(#REF!="×",W50,#REF!="○",(W50-AF50)*0.7),"")</f>
        <v/>
      </c>
      <c r="AH50" s="6"/>
      <c r="AI50" s="24" t="e" cm="1">
        <f t="array" aca="1" ref="AI50" ca="1">_xlfn.IFS(AH50=0,0,AH50&gt;W50,0,W50-AH50&gt;AG50,AG50,W50-AH50&lt;AG50,W50-AH50)</f>
        <v>#NAME?</v>
      </c>
      <c r="AJ50" s="25" t="str">
        <f t="shared" ca="1" si="9"/>
        <v/>
      </c>
    </row>
    <row r="51" spans="1:36" s="1" customFormat="1" ht="24" hidden="1" customHeight="1">
      <c r="A51" s="8">
        <v>40</v>
      </c>
      <c r="B51" s="16"/>
      <c r="C51" s="40"/>
      <c r="D51" s="40"/>
      <c r="E51" s="6"/>
      <c r="F51" s="6"/>
      <c r="G51" s="6"/>
      <c r="H51" s="6"/>
      <c r="I51" s="48">
        <f t="shared" si="10"/>
        <v>0</v>
      </c>
      <c r="J51" s="20">
        <f t="shared" si="2"/>
        <v>0</v>
      </c>
      <c r="K51" s="20"/>
      <c r="L51" s="23">
        <f>IF(D51="",0,VLOOKUP(D51,リスト!$F$4:$H$29,3,FALSE))</f>
        <v>0</v>
      </c>
      <c r="M51" s="80">
        <f t="shared" si="11"/>
        <v>0</v>
      </c>
      <c r="N51" s="20">
        <f t="shared" si="4"/>
        <v>0</v>
      </c>
      <c r="O51" s="6"/>
      <c r="P51" s="80">
        <f t="shared" si="5"/>
        <v>0</v>
      </c>
      <c r="Q51" s="40"/>
      <c r="R51" s="6"/>
      <c r="S51" s="23" t="str">
        <f>IF(Q51="","",VLOOKUP(Q51,リスト!$J$4:$K$31,2,FALSE))</f>
        <v/>
      </c>
      <c r="T51" s="20">
        <f t="shared" si="6"/>
        <v>0</v>
      </c>
      <c r="U51" s="20" t="str">
        <f t="shared" si="0"/>
        <v/>
      </c>
      <c r="V51" s="20">
        <f t="shared" si="12"/>
        <v>0</v>
      </c>
      <c r="W51" s="20">
        <f t="shared" si="13"/>
        <v>0</v>
      </c>
      <c r="AD51"/>
      <c r="AE51" s="9"/>
      <c r="AF51" s="20" t="str" cm="1">
        <f t="array" ref="AF51">IFERROR(IF(#REF!="×",0,_xlfn.IFS(AE51="多面",W51*0.6/1.6*0.5,AE51="治水ダム等",W51*0.75/1.75*0.5)),"")</f>
        <v/>
      </c>
      <c r="AG51" s="21" t="str" cm="1">
        <f t="array" aca="1" ref="AG51" ca="1">IFERROR(_xlfn.IFS(#REF!="×",W51,#REF!="○",(W51-AF51)*0.7),"")</f>
        <v/>
      </c>
      <c r="AH51" s="6"/>
      <c r="AI51" s="24" t="e" cm="1">
        <f t="array" aca="1" ref="AI51" ca="1">_xlfn.IFS(AH51=0,0,AH51&gt;W51,0,W51-AH51&gt;AG51,AG51,W51-AH51&lt;AG51,W51-AH51)</f>
        <v>#NAME?</v>
      </c>
      <c r="AJ51" s="25" t="str">
        <f t="shared" ca="1" si="9"/>
        <v/>
      </c>
    </row>
    <row r="52" spans="1:36" s="1" customFormat="1" ht="24" hidden="1" customHeight="1">
      <c r="A52" s="8">
        <v>41</v>
      </c>
      <c r="B52" s="16"/>
      <c r="C52" s="40"/>
      <c r="D52" s="40"/>
      <c r="E52" s="6"/>
      <c r="F52" s="6"/>
      <c r="G52" s="6"/>
      <c r="H52" s="6"/>
      <c r="I52" s="48">
        <f t="shared" si="10"/>
        <v>0</v>
      </c>
      <c r="J52" s="20">
        <f t="shared" si="2"/>
        <v>0</v>
      </c>
      <c r="K52" s="20"/>
      <c r="L52" s="23">
        <f>IF(D52="",0,VLOOKUP(D52,リスト!$F$4:$H$29,3,FALSE))</f>
        <v>0</v>
      </c>
      <c r="M52" s="80">
        <f t="shared" si="11"/>
        <v>0</v>
      </c>
      <c r="N52" s="20">
        <f t="shared" si="4"/>
        <v>0</v>
      </c>
      <c r="O52" s="6"/>
      <c r="P52" s="80">
        <f t="shared" si="5"/>
        <v>0</v>
      </c>
      <c r="Q52" s="40"/>
      <c r="R52" s="6"/>
      <c r="S52" s="23" t="str">
        <f>IF(Q52="","",VLOOKUP(Q52,リスト!$J$4:$K$31,2,FALSE))</f>
        <v/>
      </c>
      <c r="T52" s="20">
        <f t="shared" si="6"/>
        <v>0</v>
      </c>
      <c r="U52" s="20" t="str">
        <f t="shared" si="0"/>
        <v/>
      </c>
      <c r="V52" s="20">
        <f t="shared" si="12"/>
        <v>0</v>
      </c>
      <c r="W52" s="20">
        <f t="shared" si="13"/>
        <v>0</v>
      </c>
      <c r="AD52"/>
      <c r="AE52" s="9"/>
      <c r="AF52" s="20" t="str" cm="1">
        <f t="array" ref="AF52">IFERROR(IF(#REF!="×",0,_xlfn.IFS(AE52="多面",W52*0.6/1.6*0.5,AE52="治水ダム等",W52*0.75/1.75*0.5)),"")</f>
        <v/>
      </c>
      <c r="AG52" s="21" t="str" cm="1">
        <f t="array" aca="1" ref="AG52" ca="1">IFERROR(_xlfn.IFS(#REF!="×",W52,#REF!="○",(W52-AF52)*0.7),"")</f>
        <v/>
      </c>
      <c r="AH52" s="6"/>
      <c r="AI52" s="24" t="e" cm="1">
        <f t="array" aca="1" ref="AI52" ca="1">_xlfn.IFS(AH52=0,0,AH52&gt;W52,0,W52-AH52&gt;AG52,AG52,W52-AH52&lt;AG52,W52-AH52)</f>
        <v>#NAME?</v>
      </c>
      <c r="AJ52" s="25" t="str">
        <f t="shared" ca="1" si="9"/>
        <v/>
      </c>
    </row>
    <row r="53" spans="1:36" s="1" customFormat="1" ht="24" hidden="1" customHeight="1">
      <c r="A53" s="8">
        <v>42</v>
      </c>
      <c r="B53" s="16"/>
      <c r="C53" s="40"/>
      <c r="D53" s="40"/>
      <c r="E53" s="6"/>
      <c r="F53" s="6"/>
      <c r="G53" s="6"/>
      <c r="H53" s="6"/>
      <c r="I53" s="48">
        <f t="shared" si="10"/>
        <v>0</v>
      </c>
      <c r="J53" s="20">
        <f t="shared" si="2"/>
        <v>0</v>
      </c>
      <c r="K53" s="20"/>
      <c r="L53" s="23">
        <f>IF(D53="",0,VLOOKUP(D53,リスト!$F$4:$H$29,3,FALSE))</f>
        <v>0</v>
      </c>
      <c r="M53" s="80">
        <f t="shared" si="11"/>
        <v>0</v>
      </c>
      <c r="N53" s="20">
        <f t="shared" si="4"/>
        <v>0</v>
      </c>
      <c r="O53" s="6"/>
      <c r="P53" s="80">
        <f t="shared" si="5"/>
        <v>0</v>
      </c>
      <c r="Q53" s="40"/>
      <c r="R53" s="6"/>
      <c r="S53" s="23" t="str">
        <f>IF(Q53="","",VLOOKUP(Q53,リスト!$J$4:$K$31,2,FALSE))</f>
        <v/>
      </c>
      <c r="T53" s="20">
        <f t="shared" si="6"/>
        <v>0</v>
      </c>
      <c r="U53" s="20" t="str">
        <f t="shared" si="0"/>
        <v/>
      </c>
      <c r="V53" s="20">
        <f t="shared" si="12"/>
        <v>0</v>
      </c>
      <c r="W53" s="20">
        <f t="shared" si="13"/>
        <v>0</v>
      </c>
      <c r="AD53"/>
      <c r="AE53" s="9"/>
      <c r="AF53" s="20" t="str" cm="1">
        <f t="array" ref="AF53">IFERROR(IF(#REF!="×",0,_xlfn.IFS(AE53="多面",W53*0.6/1.6*0.5,AE53="治水ダム等",W53*0.75/1.75*0.5)),"")</f>
        <v/>
      </c>
      <c r="AG53" s="21" t="str" cm="1">
        <f t="array" aca="1" ref="AG53" ca="1">IFERROR(_xlfn.IFS(#REF!="×",W53,#REF!="○",(W53-AF53)*0.7),"")</f>
        <v/>
      </c>
      <c r="AH53" s="6"/>
      <c r="AI53" s="24" t="e" cm="1">
        <f t="array" aca="1" ref="AI53" ca="1">_xlfn.IFS(AH53=0,0,AH53&gt;W53,0,W53-AH53&gt;AG53,AG53,W53-AH53&lt;AG53,W53-AH53)</f>
        <v>#NAME?</v>
      </c>
      <c r="AJ53" s="25" t="str">
        <f t="shared" ca="1" si="9"/>
        <v/>
      </c>
    </row>
    <row r="54" spans="1:36" s="1" customFormat="1" ht="24" hidden="1" customHeight="1">
      <c r="A54" s="8">
        <v>43</v>
      </c>
      <c r="B54" s="16"/>
      <c r="C54" s="40"/>
      <c r="D54" s="40"/>
      <c r="E54" s="6"/>
      <c r="F54" s="6"/>
      <c r="G54" s="6"/>
      <c r="H54" s="6"/>
      <c r="I54" s="48">
        <f t="shared" si="10"/>
        <v>0</v>
      </c>
      <c r="J54" s="20">
        <f t="shared" si="2"/>
        <v>0</v>
      </c>
      <c r="K54" s="20"/>
      <c r="L54" s="23">
        <f>IF(D54="",0,VLOOKUP(D54,リスト!$F$4:$H$29,3,FALSE))</f>
        <v>0</v>
      </c>
      <c r="M54" s="80">
        <f t="shared" si="11"/>
        <v>0</v>
      </c>
      <c r="N54" s="20">
        <f t="shared" si="4"/>
        <v>0</v>
      </c>
      <c r="O54" s="6"/>
      <c r="P54" s="80">
        <f t="shared" si="5"/>
        <v>0</v>
      </c>
      <c r="Q54" s="40"/>
      <c r="R54" s="6"/>
      <c r="S54" s="23" t="str">
        <f>IF(Q54="","",VLOOKUP(Q54,リスト!$J$4:$K$31,2,FALSE))</f>
        <v/>
      </c>
      <c r="T54" s="20">
        <f t="shared" si="6"/>
        <v>0</v>
      </c>
      <c r="U54" s="20" t="str">
        <f t="shared" si="0"/>
        <v/>
      </c>
      <c r="V54" s="20">
        <f t="shared" si="12"/>
        <v>0</v>
      </c>
      <c r="W54" s="20">
        <f t="shared" si="13"/>
        <v>0</v>
      </c>
      <c r="AD54"/>
      <c r="AE54" s="9"/>
      <c r="AF54" s="20" t="str" cm="1">
        <f t="array" ref="AF54">IFERROR(IF(#REF!="×",0,_xlfn.IFS(AE54="多面",W54*0.6/1.6*0.5,AE54="治水ダム等",W54*0.75/1.75*0.5)),"")</f>
        <v/>
      </c>
      <c r="AG54" s="21" t="str" cm="1">
        <f t="array" aca="1" ref="AG54" ca="1">IFERROR(_xlfn.IFS(#REF!="×",W54,#REF!="○",(W54-AF54)*0.7),"")</f>
        <v/>
      </c>
      <c r="AH54" s="6"/>
      <c r="AI54" s="24" t="e" cm="1">
        <f t="array" aca="1" ref="AI54" ca="1">_xlfn.IFS(AH54=0,0,AH54&gt;W54,0,W54-AH54&gt;AG54,AG54,W54-AH54&lt;AG54,W54-AH54)</f>
        <v>#NAME?</v>
      </c>
      <c r="AJ54" s="25" t="str">
        <f t="shared" ca="1" si="9"/>
        <v/>
      </c>
    </row>
    <row r="55" spans="1:36" s="1" customFormat="1" ht="24" hidden="1" customHeight="1">
      <c r="A55" s="8">
        <v>44</v>
      </c>
      <c r="B55" s="16"/>
      <c r="C55" s="40"/>
      <c r="D55" s="40"/>
      <c r="E55" s="6"/>
      <c r="F55" s="6"/>
      <c r="G55" s="6"/>
      <c r="H55" s="6"/>
      <c r="I55" s="48">
        <f t="shared" si="10"/>
        <v>0</v>
      </c>
      <c r="J55" s="20">
        <f t="shared" si="2"/>
        <v>0</v>
      </c>
      <c r="K55" s="20"/>
      <c r="L55" s="23">
        <f>IF(D55="",0,VLOOKUP(D55,リスト!$F$4:$H$29,3,FALSE))</f>
        <v>0</v>
      </c>
      <c r="M55" s="80">
        <f t="shared" si="11"/>
        <v>0</v>
      </c>
      <c r="N55" s="20">
        <f t="shared" si="4"/>
        <v>0</v>
      </c>
      <c r="O55" s="6"/>
      <c r="P55" s="80">
        <f t="shared" si="5"/>
        <v>0</v>
      </c>
      <c r="Q55" s="40"/>
      <c r="R55" s="6"/>
      <c r="S55" s="23" t="str">
        <f>IF(Q55="","",VLOOKUP(Q55,リスト!$J$4:$K$31,2,FALSE))</f>
        <v/>
      </c>
      <c r="T55" s="20">
        <f t="shared" si="6"/>
        <v>0</v>
      </c>
      <c r="U55" s="20" t="str">
        <f t="shared" si="0"/>
        <v/>
      </c>
      <c r="V55" s="20">
        <f t="shared" si="12"/>
        <v>0</v>
      </c>
      <c r="W55" s="20">
        <f t="shared" si="13"/>
        <v>0</v>
      </c>
      <c r="AD55"/>
      <c r="AE55" s="9"/>
      <c r="AF55" s="20" t="str" cm="1">
        <f t="array" ref="AF55">IFERROR(IF(#REF!="×",0,_xlfn.IFS(AE55="多面",W55*0.6/1.6*0.5,AE55="治水ダム等",W55*0.75/1.75*0.5)),"")</f>
        <v/>
      </c>
      <c r="AG55" s="21" t="str" cm="1">
        <f t="array" aca="1" ref="AG55" ca="1">IFERROR(_xlfn.IFS(#REF!="×",W55,#REF!="○",(W55-AF55)*0.7),"")</f>
        <v/>
      </c>
      <c r="AH55" s="6"/>
      <c r="AI55" s="24" t="e" cm="1">
        <f t="array" aca="1" ref="AI55" ca="1">_xlfn.IFS(AH55=0,0,AH55&gt;W55,0,W55-AH55&gt;AG55,AG55,W55-AH55&lt;AG55,W55-AH55)</f>
        <v>#NAME?</v>
      </c>
      <c r="AJ55" s="25" t="str">
        <f t="shared" ca="1" si="9"/>
        <v/>
      </c>
    </row>
    <row r="56" spans="1:36" s="1" customFormat="1" ht="24" hidden="1" customHeight="1">
      <c r="A56" s="8">
        <v>45</v>
      </c>
      <c r="B56" s="16"/>
      <c r="C56" s="40"/>
      <c r="D56" s="40"/>
      <c r="E56" s="6"/>
      <c r="F56" s="6"/>
      <c r="G56" s="6"/>
      <c r="H56" s="6"/>
      <c r="I56" s="48">
        <f t="shared" si="10"/>
        <v>0</v>
      </c>
      <c r="J56" s="20">
        <f t="shared" si="2"/>
        <v>0</v>
      </c>
      <c r="K56" s="20"/>
      <c r="L56" s="23">
        <f>IF(D56="",0,VLOOKUP(D56,リスト!$F$4:$H$29,3,FALSE))</f>
        <v>0</v>
      </c>
      <c r="M56" s="80">
        <f t="shared" si="11"/>
        <v>0</v>
      </c>
      <c r="N56" s="20">
        <f t="shared" si="4"/>
        <v>0</v>
      </c>
      <c r="O56" s="6"/>
      <c r="P56" s="80">
        <f t="shared" si="5"/>
        <v>0</v>
      </c>
      <c r="Q56" s="40"/>
      <c r="R56" s="6"/>
      <c r="S56" s="23" t="str">
        <f>IF(Q56="","",VLOOKUP(Q56,リスト!$J$4:$K$31,2,FALSE))</f>
        <v/>
      </c>
      <c r="T56" s="20">
        <f t="shared" si="6"/>
        <v>0</v>
      </c>
      <c r="U56" s="20" t="str">
        <f t="shared" si="0"/>
        <v/>
      </c>
      <c r="V56" s="20">
        <f t="shared" si="12"/>
        <v>0</v>
      </c>
      <c r="W56" s="20">
        <f t="shared" si="13"/>
        <v>0</v>
      </c>
      <c r="AD56"/>
      <c r="AE56" s="9"/>
      <c r="AF56" s="20" t="str" cm="1">
        <f t="array" ref="AF56">IFERROR(IF(#REF!="×",0,_xlfn.IFS(AE56="多面",W56*0.6/1.6*0.5,AE56="治水ダム等",W56*0.75/1.75*0.5)),"")</f>
        <v/>
      </c>
      <c r="AG56" s="21" t="str" cm="1">
        <f t="array" aca="1" ref="AG56" ca="1">IFERROR(_xlfn.IFS(#REF!="×",W56,#REF!="○",(W56-AF56)*0.7),"")</f>
        <v/>
      </c>
      <c r="AH56" s="6"/>
      <c r="AI56" s="24" t="e" cm="1">
        <f t="array" aca="1" ref="AI56" ca="1">_xlfn.IFS(AH56=0,0,AH56&gt;W56,0,W56-AH56&gt;AG56,AG56,W56-AH56&lt;AG56,W56-AH56)</f>
        <v>#NAME?</v>
      </c>
      <c r="AJ56" s="25" t="str">
        <f t="shared" ca="1" si="9"/>
        <v/>
      </c>
    </row>
    <row r="57" spans="1:36" s="1" customFormat="1" ht="24" hidden="1" customHeight="1">
      <c r="A57" s="8">
        <v>46</v>
      </c>
      <c r="B57" s="16"/>
      <c r="C57" s="40"/>
      <c r="D57" s="40"/>
      <c r="E57" s="6"/>
      <c r="F57" s="6"/>
      <c r="G57" s="6"/>
      <c r="H57" s="6"/>
      <c r="I57" s="48">
        <f t="shared" si="10"/>
        <v>0</v>
      </c>
      <c r="J57" s="20">
        <f t="shared" si="2"/>
        <v>0</v>
      </c>
      <c r="K57" s="20"/>
      <c r="L57" s="23">
        <f>IF(D57="",0,VLOOKUP(D57,リスト!$F$4:$H$29,3,FALSE))</f>
        <v>0</v>
      </c>
      <c r="M57" s="80">
        <f t="shared" si="11"/>
        <v>0</v>
      </c>
      <c r="N57" s="20">
        <f t="shared" si="4"/>
        <v>0</v>
      </c>
      <c r="O57" s="6"/>
      <c r="P57" s="80">
        <f t="shared" si="5"/>
        <v>0</v>
      </c>
      <c r="Q57" s="40"/>
      <c r="R57" s="6"/>
      <c r="S57" s="23" t="str">
        <f>IF(Q57="","",VLOOKUP(Q57,リスト!$J$4:$K$31,2,FALSE))</f>
        <v/>
      </c>
      <c r="T57" s="20">
        <f t="shared" si="6"/>
        <v>0</v>
      </c>
      <c r="U57" s="20" t="str">
        <f t="shared" si="0"/>
        <v/>
      </c>
      <c r="V57" s="20">
        <f t="shared" si="12"/>
        <v>0</v>
      </c>
      <c r="W57" s="20">
        <f t="shared" si="13"/>
        <v>0</v>
      </c>
      <c r="AD57"/>
      <c r="AE57" s="9"/>
      <c r="AF57" s="20" t="str" cm="1">
        <f t="array" ref="AF57">IFERROR(IF(#REF!="×",0,_xlfn.IFS(AE57="多面",W57*0.6/1.6*0.5,AE57="治水ダム等",W57*0.75/1.75*0.5)),"")</f>
        <v/>
      </c>
      <c r="AG57" s="21" t="str" cm="1">
        <f t="array" aca="1" ref="AG57" ca="1">IFERROR(_xlfn.IFS(#REF!="×",W57,#REF!="○",(W57-AF57)*0.7),"")</f>
        <v/>
      </c>
      <c r="AH57" s="6"/>
      <c r="AI57" s="24" t="e" cm="1">
        <f t="array" aca="1" ref="AI57" ca="1">_xlfn.IFS(AH57=0,0,AH57&gt;W57,0,W57-AH57&gt;AG57,AG57,W57-AH57&lt;AG57,W57-AH57)</f>
        <v>#NAME?</v>
      </c>
      <c r="AJ57" s="25" t="str">
        <f t="shared" ca="1" si="9"/>
        <v/>
      </c>
    </row>
    <row r="58" spans="1:36" s="1" customFormat="1" ht="24" hidden="1" customHeight="1">
      <c r="A58" s="8">
        <v>47</v>
      </c>
      <c r="B58" s="16"/>
      <c r="C58" s="40"/>
      <c r="D58" s="40"/>
      <c r="E58" s="6"/>
      <c r="F58" s="6"/>
      <c r="G58" s="6"/>
      <c r="H58" s="6"/>
      <c r="I58" s="48">
        <f t="shared" si="10"/>
        <v>0</v>
      </c>
      <c r="J58" s="20">
        <f t="shared" si="2"/>
        <v>0</v>
      </c>
      <c r="K58" s="20"/>
      <c r="L58" s="23">
        <f>IF(D58="",0,VLOOKUP(D58,リスト!$F$4:$H$29,3,FALSE))</f>
        <v>0</v>
      </c>
      <c r="M58" s="80">
        <f t="shared" si="11"/>
        <v>0</v>
      </c>
      <c r="N58" s="20">
        <f t="shared" si="4"/>
        <v>0</v>
      </c>
      <c r="O58" s="6"/>
      <c r="P58" s="80">
        <f t="shared" si="5"/>
        <v>0</v>
      </c>
      <c r="Q58" s="40"/>
      <c r="R58" s="6"/>
      <c r="S58" s="23" t="str">
        <f>IF(Q58="","",VLOOKUP(Q58,リスト!$J$4:$K$31,2,FALSE))</f>
        <v/>
      </c>
      <c r="T58" s="20">
        <f t="shared" si="6"/>
        <v>0</v>
      </c>
      <c r="U58" s="20" t="str">
        <f t="shared" si="0"/>
        <v/>
      </c>
      <c r="V58" s="20">
        <f t="shared" si="12"/>
        <v>0</v>
      </c>
      <c r="W58" s="20">
        <f t="shared" si="13"/>
        <v>0</v>
      </c>
      <c r="AD58"/>
      <c r="AE58" s="9"/>
      <c r="AF58" s="20" t="str" cm="1">
        <f t="array" ref="AF58">IFERROR(IF(#REF!="×",0,_xlfn.IFS(AE58="多面",W58*0.6/1.6*0.5,AE58="治水ダム等",W58*0.75/1.75*0.5)),"")</f>
        <v/>
      </c>
      <c r="AG58" s="21" t="str" cm="1">
        <f t="array" aca="1" ref="AG58" ca="1">IFERROR(_xlfn.IFS(#REF!="×",W58,#REF!="○",(W58-AF58)*0.7),"")</f>
        <v/>
      </c>
      <c r="AH58" s="6"/>
      <c r="AI58" s="24" t="e" cm="1">
        <f t="array" aca="1" ref="AI58" ca="1">_xlfn.IFS(AH58=0,0,AH58&gt;W58,0,W58-AH58&gt;AG58,AG58,W58-AH58&lt;AG58,W58-AH58)</f>
        <v>#NAME?</v>
      </c>
      <c r="AJ58" s="25" t="str">
        <f t="shared" ca="1" si="9"/>
        <v/>
      </c>
    </row>
    <row r="59" spans="1:36" s="1" customFormat="1" ht="24" hidden="1" customHeight="1">
      <c r="A59" s="8">
        <v>48</v>
      </c>
      <c r="B59" s="16"/>
      <c r="C59" s="40"/>
      <c r="D59" s="40"/>
      <c r="E59" s="6"/>
      <c r="F59" s="6"/>
      <c r="G59" s="6"/>
      <c r="H59" s="6"/>
      <c r="I59" s="48">
        <f t="shared" si="10"/>
        <v>0</v>
      </c>
      <c r="J59" s="20">
        <f t="shared" si="2"/>
        <v>0</v>
      </c>
      <c r="K59" s="20"/>
      <c r="L59" s="23">
        <f>IF(D59="",0,VLOOKUP(D59,リスト!$F$4:$H$29,3,FALSE))</f>
        <v>0</v>
      </c>
      <c r="M59" s="80">
        <f t="shared" si="11"/>
        <v>0</v>
      </c>
      <c r="N59" s="20">
        <f t="shared" si="4"/>
        <v>0</v>
      </c>
      <c r="O59" s="6"/>
      <c r="P59" s="80">
        <f t="shared" si="5"/>
        <v>0</v>
      </c>
      <c r="Q59" s="40"/>
      <c r="R59" s="6"/>
      <c r="S59" s="23" t="str">
        <f>IF(Q59="","",VLOOKUP(Q59,リスト!$J$4:$K$31,2,FALSE))</f>
        <v/>
      </c>
      <c r="T59" s="20">
        <f t="shared" si="6"/>
        <v>0</v>
      </c>
      <c r="U59" s="20" t="str">
        <f t="shared" si="0"/>
        <v/>
      </c>
      <c r="V59" s="20">
        <f t="shared" si="12"/>
        <v>0</v>
      </c>
      <c r="W59" s="20">
        <f t="shared" si="13"/>
        <v>0</v>
      </c>
      <c r="AD59"/>
      <c r="AE59" s="9"/>
      <c r="AF59" s="20" t="str" cm="1">
        <f t="array" ref="AF59">IFERROR(IF(#REF!="×",0,_xlfn.IFS(AE59="多面",W59*0.6/1.6*0.5,AE59="治水ダム等",W59*0.75/1.75*0.5)),"")</f>
        <v/>
      </c>
      <c r="AG59" s="21" t="str" cm="1">
        <f t="array" aca="1" ref="AG59" ca="1">IFERROR(_xlfn.IFS(#REF!="×",W59,#REF!="○",(W59-AF59)*0.7),"")</f>
        <v/>
      </c>
      <c r="AH59" s="6"/>
      <c r="AI59" s="24" t="e" cm="1">
        <f t="array" aca="1" ref="AI59" ca="1">_xlfn.IFS(AH59=0,0,AH59&gt;W59,0,W59-AH59&gt;AG59,AG59,W59-AH59&lt;AG59,W59-AH59)</f>
        <v>#NAME?</v>
      </c>
      <c r="AJ59" s="25" t="str">
        <f t="shared" ca="1" si="9"/>
        <v/>
      </c>
    </row>
    <row r="60" spans="1:36" s="1" customFormat="1" ht="24" hidden="1" customHeight="1">
      <c r="A60" s="8">
        <v>49</v>
      </c>
      <c r="B60" s="16"/>
      <c r="C60" s="40"/>
      <c r="D60" s="40"/>
      <c r="E60" s="6"/>
      <c r="F60" s="6"/>
      <c r="G60" s="6"/>
      <c r="H60" s="6"/>
      <c r="I60" s="48">
        <f t="shared" si="10"/>
        <v>0</v>
      </c>
      <c r="J60" s="20">
        <f t="shared" si="2"/>
        <v>0</v>
      </c>
      <c r="K60" s="20"/>
      <c r="L60" s="23">
        <f>IF(D60="",0,VLOOKUP(D60,リスト!$F$4:$H$29,3,FALSE))</f>
        <v>0</v>
      </c>
      <c r="M60" s="80">
        <f t="shared" si="11"/>
        <v>0</v>
      </c>
      <c r="N60" s="20">
        <f t="shared" si="4"/>
        <v>0</v>
      </c>
      <c r="O60" s="6"/>
      <c r="P60" s="80">
        <f t="shared" si="5"/>
        <v>0</v>
      </c>
      <c r="Q60" s="40"/>
      <c r="R60" s="6"/>
      <c r="S60" s="23" t="str">
        <f>IF(Q60="","",VLOOKUP(Q60,リスト!$J$4:$K$31,2,FALSE))</f>
        <v/>
      </c>
      <c r="T60" s="20">
        <f t="shared" si="6"/>
        <v>0</v>
      </c>
      <c r="U60" s="20" t="str">
        <f t="shared" si="0"/>
        <v/>
      </c>
      <c r="V60" s="20">
        <f t="shared" si="12"/>
        <v>0</v>
      </c>
      <c r="W60" s="20">
        <f t="shared" si="13"/>
        <v>0</v>
      </c>
      <c r="AD60"/>
      <c r="AE60" s="9"/>
      <c r="AF60" s="20" t="str" cm="1">
        <f t="array" ref="AF60">IFERROR(IF(#REF!="×",0,_xlfn.IFS(AE60="多面",W60*0.6/1.6*0.5,AE60="治水ダム等",W60*0.75/1.75*0.5)),"")</f>
        <v/>
      </c>
      <c r="AG60" s="21" t="str" cm="1">
        <f t="array" aca="1" ref="AG60" ca="1">IFERROR(_xlfn.IFS(#REF!="×",W60,#REF!="○",(W60-AF60)*0.7),"")</f>
        <v/>
      </c>
      <c r="AH60" s="6"/>
      <c r="AI60" s="24" t="e" cm="1">
        <f t="array" aca="1" ref="AI60" ca="1">_xlfn.IFS(AH60=0,0,AH60&gt;W60,0,W60-AH60&gt;AG60,AG60,W60-AH60&lt;AG60,W60-AH60)</f>
        <v>#NAME?</v>
      </c>
      <c r="AJ60" s="25" t="str">
        <f t="shared" ca="1" si="9"/>
        <v/>
      </c>
    </row>
    <row r="61" spans="1:36" s="1" customFormat="1" ht="24" hidden="1" customHeight="1">
      <c r="A61" s="8">
        <v>50</v>
      </c>
      <c r="B61" s="16"/>
      <c r="C61" s="40"/>
      <c r="D61" s="40"/>
      <c r="E61" s="6"/>
      <c r="F61" s="6"/>
      <c r="G61" s="6"/>
      <c r="H61" s="6"/>
      <c r="I61" s="48">
        <f t="shared" si="10"/>
        <v>0</v>
      </c>
      <c r="J61" s="20">
        <f t="shared" si="2"/>
        <v>0</v>
      </c>
      <c r="K61" s="20"/>
      <c r="L61" s="23">
        <f>IF(D61="",0,VLOOKUP(D61,リスト!$F$4:$H$29,3,FALSE))</f>
        <v>0</v>
      </c>
      <c r="M61" s="80">
        <f t="shared" si="11"/>
        <v>0</v>
      </c>
      <c r="N61" s="20">
        <f t="shared" si="4"/>
        <v>0</v>
      </c>
      <c r="O61" s="6"/>
      <c r="P61" s="80">
        <f t="shared" si="5"/>
        <v>0</v>
      </c>
      <c r="Q61" s="40"/>
      <c r="R61" s="6"/>
      <c r="S61" s="23" t="str">
        <f>IF(Q61="","",VLOOKUP(Q61,リスト!$J$4:$K$31,2,FALSE))</f>
        <v/>
      </c>
      <c r="T61" s="20">
        <f t="shared" si="6"/>
        <v>0</v>
      </c>
      <c r="U61" s="20" t="str">
        <f t="shared" si="0"/>
        <v/>
      </c>
      <c r="V61" s="20">
        <f t="shared" si="12"/>
        <v>0</v>
      </c>
      <c r="W61" s="20">
        <f t="shared" si="13"/>
        <v>0</v>
      </c>
      <c r="AD61"/>
      <c r="AE61" s="9"/>
      <c r="AF61" s="20" t="str" cm="1">
        <f t="array" ref="AF61">IFERROR(IF(#REF!="×",0,_xlfn.IFS(AE61="多面",W61*0.6/1.6*0.5,AE61="治水ダム等",W61*0.75/1.75*0.5)),"")</f>
        <v/>
      </c>
      <c r="AG61" s="21" t="str" cm="1">
        <f t="array" aca="1" ref="AG61" ca="1">IFERROR(_xlfn.IFS(#REF!="×",W61,#REF!="○",(W61-AF61)*0.7),"")</f>
        <v/>
      </c>
      <c r="AH61" s="6"/>
      <c r="AI61" s="24" t="e" cm="1">
        <f t="array" aca="1" ref="AI61" ca="1">_xlfn.IFS(AH61=0,0,AH61&gt;W61,0,W61-AH61&gt;AG61,AG61,W61-AH61&lt;AG61,W61-AH61)</f>
        <v>#NAME?</v>
      </c>
      <c r="AJ61" s="25" t="str">
        <f t="shared" ca="1" si="9"/>
        <v/>
      </c>
    </row>
    <row r="62" spans="1:36" s="1" customFormat="1" ht="24" hidden="1" customHeight="1">
      <c r="A62" s="8">
        <v>51</v>
      </c>
      <c r="B62" s="16"/>
      <c r="C62" s="40"/>
      <c r="D62" s="40"/>
      <c r="E62" s="6"/>
      <c r="F62" s="6"/>
      <c r="G62" s="6"/>
      <c r="H62" s="6"/>
      <c r="I62" s="48">
        <f t="shared" si="10"/>
        <v>0</v>
      </c>
      <c r="J62" s="20">
        <f t="shared" si="2"/>
        <v>0</v>
      </c>
      <c r="K62" s="20"/>
      <c r="L62" s="23">
        <f>IF(D62="",0,VLOOKUP(D62,リスト!$F$4:$H$29,3,FALSE))</f>
        <v>0</v>
      </c>
      <c r="M62" s="80">
        <f t="shared" si="11"/>
        <v>0</v>
      </c>
      <c r="N62" s="20">
        <f t="shared" si="4"/>
        <v>0</v>
      </c>
      <c r="O62" s="6"/>
      <c r="P62" s="80">
        <f t="shared" si="5"/>
        <v>0</v>
      </c>
      <c r="Q62" s="40"/>
      <c r="R62" s="6"/>
      <c r="S62" s="23" t="str">
        <f>IF(Q62="","",VLOOKUP(Q62,リスト!$J$4:$K$31,2,FALSE))</f>
        <v/>
      </c>
      <c r="T62" s="20">
        <f t="shared" si="6"/>
        <v>0</v>
      </c>
      <c r="U62" s="20" t="str">
        <f t="shared" si="0"/>
        <v/>
      </c>
      <c r="V62" s="20">
        <f t="shared" si="12"/>
        <v>0</v>
      </c>
      <c r="W62" s="20">
        <f t="shared" si="13"/>
        <v>0</v>
      </c>
      <c r="AD62"/>
      <c r="AE62" s="9"/>
      <c r="AF62" s="20" t="str" cm="1">
        <f t="array" ref="AF62">IFERROR(IF(#REF!="×",0,_xlfn.IFS(AE62="多面",W62*0.6/1.6*0.5,AE62="治水ダム等",W62*0.75/1.75*0.5)),"")</f>
        <v/>
      </c>
      <c r="AG62" s="21" t="str" cm="1">
        <f t="array" aca="1" ref="AG62" ca="1">IFERROR(_xlfn.IFS(#REF!="×",W62,#REF!="○",(W62-AF62)*0.7),"")</f>
        <v/>
      </c>
      <c r="AH62" s="6"/>
      <c r="AI62" s="24" t="e" cm="1">
        <f t="array" aca="1" ref="AI62" ca="1">_xlfn.IFS(AH62=0,0,AH62&gt;W62,0,W62-AH62&gt;AG62,AG62,W62-AH62&lt;AG62,W62-AH62)</f>
        <v>#NAME?</v>
      </c>
      <c r="AJ62" s="25" t="str">
        <f t="shared" ca="1" si="9"/>
        <v/>
      </c>
    </row>
    <row r="63" spans="1:36" s="1" customFormat="1" ht="24" hidden="1" customHeight="1">
      <c r="A63" s="8">
        <v>52</v>
      </c>
      <c r="B63" s="16"/>
      <c r="C63" s="40"/>
      <c r="D63" s="40"/>
      <c r="E63" s="6"/>
      <c r="F63" s="6"/>
      <c r="G63" s="6"/>
      <c r="H63" s="6"/>
      <c r="I63" s="48">
        <f t="shared" si="10"/>
        <v>0</v>
      </c>
      <c r="J63" s="20">
        <f t="shared" si="2"/>
        <v>0</v>
      </c>
      <c r="K63" s="20"/>
      <c r="L63" s="23">
        <f>IF(D63="",0,VLOOKUP(D63,リスト!$F$4:$H$29,3,FALSE))</f>
        <v>0</v>
      </c>
      <c r="M63" s="80">
        <f t="shared" si="11"/>
        <v>0</v>
      </c>
      <c r="N63" s="20">
        <f t="shared" si="4"/>
        <v>0</v>
      </c>
      <c r="O63" s="6"/>
      <c r="P63" s="80">
        <f t="shared" si="5"/>
        <v>0</v>
      </c>
      <c r="Q63" s="40"/>
      <c r="R63" s="6"/>
      <c r="S63" s="23" t="str">
        <f>IF(Q63="","",VLOOKUP(Q63,リスト!$J$4:$K$31,2,FALSE))</f>
        <v/>
      </c>
      <c r="T63" s="20">
        <f t="shared" si="6"/>
        <v>0</v>
      </c>
      <c r="U63" s="20" t="str">
        <f t="shared" si="0"/>
        <v/>
      </c>
      <c r="V63" s="20">
        <f t="shared" si="12"/>
        <v>0</v>
      </c>
      <c r="W63" s="20">
        <f t="shared" si="13"/>
        <v>0</v>
      </c>
      <c r="AD63"/>
      <c r="AE63" s="9"/>
      <c r="AF63" s="20" t="str" cm="1">
        <f t="array" ref="AF63">IFERROR(IF(#REF!="×",0,_xlfn.IFS(AE63="多面",W63*0.6/1.6*0.5,AE63="治水ダム等",W63*0.75/1.75*0.5)),"")</f>
        <v/>
      </c>
      <c r="AG63" s="21" t="str" cm="1">
        <f t="array" aca="1" ref="AG63" ca="1">IFERROR(_xlfn.IFS(#REF!="×",W63,#REF!="○",(W63-AF63)*0.7),"")</f>
        <v/>
      </c>
      <c r="AH63" s="6"/>
      <c r="AI63" s="24" t="e" cm="1">
        <f t="array" aca="1" ref="AI63" ca="1">_xlfn.IFS(AH63=0,0,AH63&gt;W63,0,W63-AH63&gt;AG63,AG63,W63-AH63&lt;AG63,W63-AH63)</f>
        <v>#NAME?</v>
      </c>
      <c r="AJ63" s="25" t="str">
        <f t="shared" ca="1" si="9"/>
        <v/>
      </c>
    </row>
    <row r="64" spans="1:36" s="1" customFormat="1" ht="24" hidden="1" customHeight="1">
      <c r="A64" s="8">
        <v>53</v>
      </c>
      <c r="B64" s="16"/>
      <c r="C64" s="40"/>
      <c r="D64" s="40"/>
      <c r="E64" s="6"/>
      <c r="F64" s="6"/>
      <c r="G64" s="6"/>
      <c r="H64" s="6"/>
      <c r="I64" s="48">
        <f t="shared" si="10"/>
        <v>0</v>
      </c>
      <c r="J64" s="20">
        <f t="shared" si="2"/>
        <v>0</v>
      </c>
      <c r="K64" s="20"/>
      <c r="L64" s="23">
        <f>IF(D64="",0,VLOOKUP(D64,リスト!$F$4:$H$29,3,FALSE))</f>
        <v>0</v>
      </c>
      <c r="M64" s="80">
        <f t="shared" si="11"/>
        <v>0</v>
      </c>
      <c r="N64" s="20">
        <f t="shared" si="4"/>
        <v>0</v>
      </c>
      <c r="O64" s="6"/>
      <c r="P64" s="80">
        <f t="shared" si="5"/>
        <v>0</v>
      </c>
      <c r="Q64" s="40"/>
      <c r="R64" s="6"/>
      <c r="S64" s="23" t="str">
        <f>IF(Q64="","",VLOOKUP(Q64,リスト!$J$4:$K$31,2,FALSE))</f>
        <v/>
      </c>
      <c r="T64" s="20">
        <f t="shared" si="6"/>
        <v>0</v>
      </c>
      <c r="U64" s="20" t="str">
        <f t="shared" si="0"/>
        <v/>
      </c>
      <c r="V64" s="20">
        <f t="shared" si="12"/>
        <v>0</v>
      </c>
      <c r="W64" s="20">
        <f t="shared" si="13"/>
        <v>0</v>
      </c>
      <c r="AD64"/>
      <c r="AE64" s="9"/>
      <c r="AF64" s="20" t="str" cm="1">
        <f t="array" ref="AF64">IFERROR(IF(#REF!="×",0,_xlfn.IFS(AE64="多面",W64*0.6/1.6*0.5,AE64="治水ダム等",W64*0.75/1.75*0.5)),"")</f>
        <v/>
      </c>
      <c r="AG64" s="21" t="str" cm="1">
        <f t="array" aca="1" ref="AG64" ca="1">IFERROR(_xlfn.IFS(#REF!="×",W64,#REF!="○",(W64-AF64)*0.7),"")</f>
        <v/>
      </c>
      <c r="AH64" s="6"/>
      <c r="AI64" s="24" t="e" cm="1">
        <f t="array" aca="1" ref="AI64" ca="1">_xlfn.IFS(AH64=0,0,AH64&gt;W64,0,W64-AH64&gt;AG64,AG64,W64-AH64&lt;AG64,W64-AH64)</f>
        <v>#NAME?</v>
      </c>
      <c r="AJ64" s="25" t="str">
        <f t="shared" ca="1" si="9"/>
        <v/>
      </c>
    </row>
    <row r="65" spans="1:36" s="1" customFormat="1" ht="24" hidden="1" customHeight="1">
      <c r="A65" s="8">
        <v>54</v>
      </c>
      <c r="B65" s="16"/>
      <c r="C65" s="40"/>
      <c r="D65" s="40"/>
      <c r="E65" s="6"/>
      <c r="F65" s="6"/>
      <c r="G65" s="6"/>
      <c r="H65" s="6"/>
      <c r="I65" s="48">
        <f t="shared" si="10"/>
        <v>0</v>
      </c>
      <c r="J65" s="20">
        <f t="shared" si="2"/>
        <v>0</v>
      </c>
      <c r="K65" s="20"/>
      <c r="L65" s="23">
        <f>IF(D65="",0,VLOOKUP(D65,リスト!$F$4:$H$29,3,FALSE))</f>
        <v>0</v>
      </c>
      <c r="M65" s="80">
        <f t="shared" si="11"/>
        <v>0</v>
      </c>
      <c r="N65" s="20">
        <f t="shared" si="4"/>
        <v>0</v>
      </c>
      <c r="O65" s="6"/>
      <c r="P65" s="80">
        <f t="shared" si="5"/>
        <v>0</v>
      </c>
      <c r="Q65" s="40"/>
      <c r="R65" s="6"/>
      <c r="S65" s="23" t="str">
        <f>IF(Q65="","",VLOOKUP(Q65,リスト!$J$4:$K$31,2,FALSE))</f>
        <v/>
      </c>
      <c r="T65" s="20">
        <f t="shared" si="6"/>
        <v>0</v>
      </c>
      <c r="U65" s="20" t="str">
        <f t="shared" si="0"/>
        <v/>
      </c>
      <c r="V65" s="20">
        <f t="shared" si="12"/>
        <v>0</v>
      </c>
      <c r="W65" s="20">
        <f t="shared" si="13"/>
        <v>0</v>
      </c>
      <c r="AD65"/>
      <c r="AE65" s="9"/>
      <c r="AF65" s="20" t="str" cm="1">
        <f t="array" ref="AF65">IFERROR(IF(#REF!="×",0,_xlfn.IFS(AE65="多面",W65*0.6/1.6*0.5,AE65="治水ダム等",W65*0.75/1.75*0.5)),"")</f>
        <v/>
      </c>
      <c r="AG65" s="21" t="str" cm="1">
        <f t="array" aca="1" ref="AG65" ca="1">IFERROR(_xlfn.IFS(#REF!="×",W65,#REF!="○",(W65-AF65)*0.7),"")</f>
        <v/>
      </c>
      <c r="AH65" s="6"/>
      <c r="AI65" s="24" t="e" cm="1">
        <f t="array" aca="1" ref="AI65" ca="1">_xlfn.IFS(AH65=0,0,AH65&gt;W65,0,W65-AH65&gt;AG65,AG65,W65-AH65&lt;AG65,W65-AH65)</f>
        <v>#NAME?</v>
      </c>
      <c r="AJ65" s="25" t="str">
        <f t="shared" ca="1" si="9"/>
        <v/>
      </c>
    </row>
    <row r="66" spans="1:36" s="1" customFormat="1" ht="24" hidden="1" customHeight="1">
      <c r="A66" s="8">
        <v>55</v>
      </c>
      <c r="B66" s="16"/>
      <c r="C66" s="40"/>
      <c r="D66" s="40"/>
      <c r="E66" s="6"/>
      <c r="F66" s="6"/>
      <c r="G66" s="6"/>
      <c r="H66" s="6"/>
      <c r="I66" s="48">
        <f t="shared" si="10"/>
        <v>0</v>
      </c>
      <c r="J66" s="20">
        <f t="shared" si="2"/>
        <v>0</v>
      </c>
      <c r="K66" s="20"/>
      <c r="L66" s="23">
        <f>IF(D66="",0,VLOOKUP(D66,リスト!$F$4:$H$29,3,FALSE))</f>
        <v>0</v>
      </c>
      <c r="M66" s="80">
        <f t="shared" si="11"/>
        <v>0</v>
      </c>
      <c r="N66" s="20">
        <f t="shared" si="4"/>
        <v>0</v>
      </c>
      <c r="O66" s="6"/>
      <c r="P66" s="80">
        <f t="shared" si="5"/>
        <v>0</v>
      </c>
      <c r="Q66" s="40"/>
      <c r="R66" s="6"/>
      <c r="S66" s="23" t="str">
        <f>IF(Q66="","",VLOOKUP(Q66,リスト!$J$4:$K$31,2,FALSE))</f>
        <v/>
      </c>
      <c r="T66" s="20">
        <f t="shared" si="6"/>
        <v>0</v>
      </c>
      <c r="U66" s="20" t="str">
        <f t="shared" si="0"/>
        <v/>
      </c>
      <c r="V66" s="20">
        <f t="shared" si="12"/>
        <v>0</v>
      </c>
      <c r="W66" s="20">
        <f t="shared" si="13"/>
        <v>0</v>
      </c>
      <c r="AD66"/>
      <c r="AE66" s="9"/>
      <c r="AF66" s="20" t="str" cm="1">
        <f t="array" ref="AF66">IFERROR(IF(#REF!="×",0,_xlfn.IFS(AE66="多面",W66*0.6/1.6*0.5,AE66="治水ダム等",W66*0.75/1.75*0.5)),"")</f>
        <v/>
      </c>
      <c r="AG66" s="21" t="str" cm="1">
        <f t="array" aca="1" ref="AG66" ca="1">IFERROR(_xlfn.IFS(#REF!="×",W66,#REF!="○",(W66-AF66)*0.7),"")</f>
        <v/>
      </c>
      <c r="AH66" s="6"/>
      <c r="AI66" s="24" t="e" cm="1">
        <f t="array" aca="1" ref="AI66" ca="1">_xlfn.IFS(AH66=0,0,AH66&gt;W66,0,W66-AH66&gt;AG66,AG66,W66-AH66&lt;AG66,W66-AH66)</f>
        <v>#NAME?</v>
      </c>
      <c r="AJ66" s="25" t="str">
        <f t="shared" ca="1" si="9"/>
        <v/>
      </c>
    </row>
    <row r="67" spans="1:36" s="1" customFormat="1" ht="24" hidden="1" customHeight="1">
      <c r="A67" s="8">
        <v>56</v>
      </c>
      <c r="B67" s="16"/>
      <c r="C67" s="40"/>
      <c r="D67" s="40"/>
      <c r="E67" s="6"/>
      <c r="F67" s="6"/>
      <c r="G67" s="6"/>
      <c r="H67" s="6"/>
      <c r="I67" s="48">
        <f t="shared" si="10"/>
        <v>0</v>
      </c>
      <c r="J67" s="20">
        <f t="shared" si="2"/>
        <v>0</v>
      </c>
      <c r="K67" s="20"/>
      <c r="L67" s="23">
        <f>IF(D67="",0,VLOOKUP(D67,リスト!$F$4:$H$29,3,FALSE))</f>
        <v>0</v>
      </c>
      <c r="M67" s="80">
        <f t="shared" si="11"/>
        <v>0</v>
      </c>
      <c r="N67" s="20">
        <f t="shared" si="4"/>
        <v>0</v>
      </c>
      <c r="O67" s="6"/>
      <c r="P67" s="80">
        <f t="shared" si="5"/>
        <v>0</v>
      </c>
      <c r="Q67" s="40"/>
      <c r="R67" s="6"/>
      <c r="S67" s="23" t="str">
        <f>IF(Q67="","",VLOOKUP(Q67,リスト!$J$4:$K$31,2,FALSE))</f>
        <v/>
      </c>
      <c r="T67" s="20">
        <f t="shared" si="6"/>
        <v>0</v>
      </c>
      <c r="U67" s="20" t="str">
        <f t="shared" si="0"/>
        <v/>
      </c>
      <c r="V67" s="20">
        <f t="shared" si="12"/>
        <v>0</v>
      </c>
      <c r="W67" s="20">
        <f t="shared" si="13"/>
        <v>0</v>
      </c>
      <c r="AD67"/>
      <c r="AE67" s="9"/>
      <c r="AF67" s="20" t="str" cm="1">
        <f t="array" ref="AF67">IFERROR(IF(#REF!="×",0,_xlfn.IFS(AE67="多面",W67*0.6/1.6*0.5,AE67="治水ダム等",W67*0.75/1.75*0.5)),"")</f>
        <v/>
      </c>
      <c r="AG67" s="21" t="str" cm="1">
        <f t="array" aca="1" ref="AG67" ca="1">IFERROR(_xlfn.IFS(#REF!="×",W67,#REF!="○",(W67-AF67)*0.7),"")</f>
        <v/>
      </c>
      <c r="AH67" s="6"/>
      <c r="AI67" s="24" t="e" cm="1">
        <f t="array" aca="1" ref="AI67" ca="1">_xlfn.IFS(AH67=0,0,AH67&gt;W67,0,W67-AH67&gt;AG67,AG67,W67-AH67&lt;AG67,W67-AH67)</f>
        <v>#NAME?</v>
      </c>
      <c r="AJ67" s="25" t="str">
        <f t="shared" ca="1" si="9"/>
        <v/>
      </c>
    </row>
    <row r="68" spans="1:36" s="1" customFormat="1" ht="24" hidden="1" customHeight="1">
      <c r="A68" s="8">
        <v>57</v>
      </c>
      <c r="B68" s="16"/>
      <c r="C68" s="40"/>
      <c r="D68" s="40"/>
      <c r="E68" s="6"/>
      <c r="F68" s="6"/>
      <c r="G68" s="6"/>
      <c r="H68" s="6"/>
      <c r="I68" s="48">
        <f t="shared" si="10"/>
        <v>0</v>
      </c>
      <c r="J68" s="20">
        <f t="shared" si="2"/>
        <v>0</v>
      </c>
      <c r="K68" s="20"/>
      <c r="L68" s="23">
        <f>IF(D68="",0,VLOOKUP(D68,リスト!$F$4:$H$29,3,FALSE))</f>
        <v>0</v>
      </c>
      <c r="M68" s="80">
        <f t="shared" si="11"/>
        <v>0</v>
      </c>
      <c r="N68" s="20">
        <f t="shared" si="4"/>
        <v>0</v>
      </c>
      <c r="O68" s="6"/>
      <c r="P68" s="80">
        <f t="shared" si="5"/>
        <v>0</v>
      </c>
      <c r="Q68" s="40"/>
      <c r="R68" s="6"/>
      <c r="S68" s="23" t="str">
        <f>IF(Q68="","",VLOOKUP(Q68,リスト!$J$4:$K$31,2,FALSE))</f>
        <v/>
      </c>
      <c r="T68" s="20">
        <f t="shared" si="6"/>
        <v>0</v>
      </c>
      <c r="U68" s="20" t="str">
        <f t="shared" si="0"/>
        <v/>
      </c>
      <c r="V68" s="20">
        <f t="shared" si="12"/>
        <v>0</v>
      </c>
      <c r="W68" s="20">
        <f t="shared" si="13"/>
        <v>0</v>
      </c>
      <c r="AD68"/>
      <c r="AE68" s="9"/>
      <c r="AF68" s="20" t="str" cm="1">
        <f t="array" ref="AF68">IFERROR(IF(#REF!="×",0,_xlfn.IFS(AE68="多面",W68*0.6/1.6*0.5,AE68="治水ダム等",W68*0.75/1.75*0.5)),"")</f>
        <v/>
      </c>
      <c r="AG68" s="21" t="str" cm="1">
        <f t="array" aca="1" ref="AG68" ca="1">IFERROR(_xlfn.IFS(#REF!="×",W68,#REF!="○",(W68-AF68)*0.7),"")</f>
        <v/>
      </c>
      <c r="AH68" s="6"/>
      <c r="AI68" s="24" t="e" cm="1">
        <f t="array" aca="1" ref="AI68" ca="1">_xlfn.IFS(AH68=0,0,AH68&gt;W68,0,W68-AH68&gt;AG68,AG68,W68-AH68&lt;AG68,W68-AH68)</f>
        <v>#NAME?</v>
      </c>
      <c r="AJ68" s="25" t="str">
        <f t="shared" ca="1" si="9"/>
        <v/>
      </c>
    </row>
    <row r="69" spans="1:36" s="1" customFormat="1" ht="24" hidden="1" customHeight="1">
      <c r="A69" s="8">
        <v>58</v>
      </c>
      <c r="B69" s="16"/>
      <c r="C69" s="40"/>
      <c r="D69" s="40"/>
      <c r="E69" s="6"/>
      <c r="F69" s="6"/>
      <c r="G69" s="6"/>
      <c r="H69" s="6"/>
      <c r="I69" s="48">
        <f t="shared" si="10"/>
        <v>0</v>
      </c>
      <c r="J69" s="20">
        <f t="shared" si="2"/>
        <v>0</v>
      </c>
      <c r="K69" s="20"/>
      <c r="L69" s="23">
        <f>IF(D69="",0,VLOOKUP(D69,リスト!$F$4:$H$29,3,FALSE))</f>
        <v>0</v>
      </c>
      <c r="M69" s="80">
        <f t="shared" si="11"/>
        <v>0</v>
      </c>
      <c r="N69" s="20">
        <f t="shared" si="4"/>
        <v>0</v>
      </c>
      <c r="O69" s="6"/>
      <c r="P69" s="80">
        <f t="shared" si="5"/>
        <v>0</v>
      </c>
      <c r="Q69" s="40"/>
      <c r="R69" s="6"/>
      <c r="S69" s="23" t="str">
        <f>IF(Q69="","",VLOOKUP(Q69,リスト!$J$4:$K$31,2,FALSE))</f>
        <v/>
      </c>
      <c r="T69" s="20">
        <f t="shared" si="6"/>
        <v>0</v>
      </c>
      <c r="U69" s="20" t="str">
        <f t="shared" si="0"/>
        <v/>
      </c>
      <c r="V69" s="20">
        <f t="shared" si="12"/>
        <v>0</v>
      </c>
      <c r="W69" s="20">
        <f t="shared" si="13"/>
        <v>0</v>
      </c>
      <c r="AD69"/>
      <c r="AE69" s="9"/>
      <c r="AF69" s="20" t="str" cm="1">
        <f t="array" ref="AF69">IFERROR(IF(#REF!="×",0,_xlfn.IFS(AE69="多面",W69*0.6/1.6*0.5,AE69="治水ダム等",W69*0.75/1.75*0.5)),"")</f>
        <v/>
      </c>
      <c r="AG69" s="21" t="str" cm="1">
        <f t="array" aca="1" ref="AG69" ca="1">IFERROR(_xlfn.IFS(#REF!="×",W69,#REF!="○",(W69-AF69)*0.7),"")</f>
        <v/>
      </c>
      <c r="AH69" s="6"/>
      <c r="AI69" s="24" t="e" cm="1">
        <f t="array" aca="1" ref="AI69" ca="1">_xlfn.IFS(AH69=0,0,AH69&gt;W69,0,W69-AH69&gt;AG69,AG69,W69-AH69&lt;AG69,W69-AH69)</f>
        <v>#NAME?</v>
      </c>
      <c r="AJ69" s="25" t="str">
        <f t="shared" ca="1" si="9"/>
        <v/>
      </c>
    </row>
    <row r="70" spans="1:36" s="1" customFormat="1" ht="24" hidden="1" customHeight="1">
      <c r="A70" s="8">
        <v>59</v>
      </c>
      <c r="B70" s="16"/>
      <c r="C70" s="40"/>
      <c r="D70" s="40"/>
      <c r="E70" s="6"/>
      <c r="F70" s="6"/>
      <c r="G70" s="6"/>
      <c r="H70" s="6"/>
      <c r="I70" s="48">
        <f t="shared" si="10"/>
        <v>0</v>
      </c>
      <c r="J70" s="20">
        <f t="shared" si="2"/>
        <v>0</v>
      </c>
      <c r="K70" s="20"/>
      <c r="L70" s="23">
        <f>IF(D70="",0,VLOOKUP(D70,リスト!$F$4:$H$29,3,FALSE))</f>
        <v>0</v>
      </c>
      <c r="M70" s="80">
        <f t="shared" si="11"/>
        <v>0</v>
      </c>
      <c r="N70" s="20">
        <f t="shared" si="4"/>
        <v>0</v>
      </c>
      <c r="O70" s="6"/>
      <c r="P70" s="80">
        <f t="shared" si="5"/>
        <v>0</v>
      </c>
      <c r="Q70" s="40"/>
      <c r="R70" s="6"/>
      <c r="S70" s="23" t="str">
        <f>IF(Q70="","",VLOOKUP(Q70,リスト!$J$4:$K$31,2,FALSE))</f>
        <v/>
      </c>
      <c r="T70" s="20">
        <f t="shared" si="6"/>
        <v>0</v>
      </c>
      <c r="U70" s="20" t="str">
        <f t="shared" si="0"/>
        <v/>
      </c>
      <c r="V70" s="20">
        <f t="shared" si="12"/>
        <v>0</v>
      </c>
      <c r="W70" s="20">
        <f t="shared" si="13"/>
        <v>0</v>
      </c>
      <c r="AD70"/>
      <c r="AE70" s="9"/>
      <c r="AF70" s="20" t="str" cm="1">
        <f t="array" ref="AF70">IFERROR(IF(#REF!="×",0,_xlfn.IFS(AE70="多面",W70*0.6/1.6*0.5,AE70="治水ダム等",W70*0.75/1.75*0.5)),"")</f>
        <v/>
      </c>
      <c r="AG70" s="21" t="str" cm="1">
        <f t="array" aca="1" ref="AG70" ca="1">IFERROR(_xlfn.IFS(#REF!="×",W70,#REF!="○",(W70-AF70)*0.7),"")</f>
        <v/>
      </c>
      <c r="AH70" s="6"/>
      <c r="AI70" s="24" t="e" cm="1">
        <f t="array" aca="1" ref="AI70" ca="1">_xlfn.IFS(AH70=0,0,AH70&gt;W70,0,W70-AH70&gt;AG70,AG70,W70-AH70&lt;AG70,W70-AH70)</f>
        <v>#NAME?</v>
      </c>
      <c r="AJ70" s="25" t="str">
        <f t="shared" ca="1" si="9"/>
        <v/>
      </c>
    </row>
    <row r="71" spans="1:36" s="1" customFormat="1" ht="24" hidden="1" customHeight="1">
      <c r="A71" s="8">
        <v>60</v>
      </c>
      <c r="B71" s="16"/>
      <c r="C71" s="40"/>
      <c r="D71" s="40"/>
      <c r="E71" s="6"/>
      <c r="F71" s="6"/>
      <c r="G71" s="6"/>
      <c r="H71" s="6"/>
      <c r="I71" s="48">
        <f t="shared" si="10"/>
        <v>0</v>
      </c>
      <c r="J71" s="20">
        <f t="shared" si="2"/>
        <v>0</v>
      </c>
      <c r="K71" s="20"/>
      <c r="L71" s="23">
        <f>IF(D71="",0,VLOOKUP(D71,リスト!$F$4:$H$29,3,FALSE))</f>
        <v>0</v>
      </c>
      <c r="M71" s="80">
        <f t="shared" si="11"/>
        <v>0</v>
      </c>
      <c r="N71" s="20">
        <f t="shared" si="4"/>
        <v>0</v>
      </c>
      <c r="O71" s="6"/>
      <c r="P71" s="80">
        <f t="shared" si="5"/>
        <v>0</v>
      </c>
      <c r="Q71" s="40"/>
      <c r="R71" s="6"/>
      <c r="S71" s="23" t="str">
        <f>IF(Q71="","",VLOOKUP(Q71,リスト!$J$4:$K$31,2,FALSE))</f>
        <v/>
      </c>
      <c r="T71" s="20">
        <f t="shared" si="6"/>
        <v>0</v>
      </c>
      <c r="U71" s="20" t="str">
        <f t="shared" si="0"/>
        <v/>
      </c>
      <c r="V71" s="20">
        <f t="shared" si="12"/>
        <v>0</v>
      </c>
      <c r="W71" s="20">
        <f t="shared" si="13"/>
        <v>0</v>
      </c>
      <c r="AD71"/>
      <c r="AE71" s="9"/>
      <c r="AF71" s="20" t="str" cm="1">
        <f t="array" ref="AF71">IFERROR(IF(#REF!="×",0,_xlfn.IFS(AE71="多面",W71*0.6/1.6*0.5,AE71="治水ダム等",W71*0.75/1.75*0.5)),"")</f>
        <v/>
      </c>
      <c r="AG71" s="21" t="str" cm="1">
        <f t="array" aca="1" ref="AG71" ca="1">IFERROR(_xlfn.IFS(#REF!="×",W71,#REF!="○",(W71-AF71)*0.7),"")</f>
        <v/>
      </c>
      <c r="AH71" s="6"/>
      <c r="AI71" s="24" t="e" cm="1">
        <f t="array" aca="1" ref="AI71" ca="1">_xlfn.IFS(AH71=0,0,AH71&gt;W71,0,W71-AH71&gt;AG71,AG71,W71-AH71&lt;AG71,W71-AH71)</f>
        <v>#NAME?</v>
      </c>
      <c r="AJ71" s="25" t="str">
        <f t="shared" ca="1" si="9"/>
        <v/>
      </c>
    </row>
    <row r="72" spans="1:36" s="1" customFormat="1" ht="24" hidden="1" customHeight="1">
      <c r="A72" s="8">
        <v>61</v>
      </c>
      <c r="B72" s="16"/>
      <c r="C72" s="40"/>
      <c r="D72" s="40"/>
      <c r="E72" s="6"/>
      <c r="F72" s="6"/>
      <c r="G72" s="6"/>
      <c r="H72" s="6"/>
      <c r="I72" s="48">
        <f t="shared" si="10"/>
        <v>0</v>
      </c>
      <c r="J72" s="20">
        <f t="shared" si="2"/>
        <v>0</v>
      </c>
      <c r="K72" s="20"/>
      <c r="L72" s="23">
        <f>IF(D72="",0,VLOOKUP(D72,リスト!$F$4:$H$29,3,FALSE))</f>
        <v>0</v>
      </c>
      <c r="M72" s="80">
        <f t="shared" si="11"/>
        <v>0</v>
      </c>
      <c r="N72" s="20">
        <f t="shared" si="4"/>
        <v>0</v>
      </c>
      <c r="O72" s="6"/>
      <c r="P72" s="80">
        <f t="shared" si="5"/>
        <v>0</v>
      </c>
      <c r="Q72" s="40"/>
      <c r="R72" s="6"/>
      <c r="S72" s="23" t="str">
        <f>IF(Q72="","",VLOOKUP(Q72,リスト!$J$4:$K$31,2,FALSE))</f>
        <v/>
      </c>
      <c r="T72" s="20">
        <f t="shared" si="6"/>
        <v>0</v>
      </c>
      <c r="U72" s="20" t="str">
        <f t="shared" si="0"/>
        <v/>
      </c>
      <c r="V72" s="20">
        <f t="shared" si="12"/>
        <v>0</v>
      </c>
      <c r="W72" s="20">
        <f t="shared" si="13"/>
        <v>0</v>
      </c>
      <c r="AD72"/>
      <c r="AE72" s="9"/>
      <c r="AF72" s="20" t="str" cm="1">
        <f t="array" ref="AF72">IFERROR(IF(#REF!="×",0,_xlfn.IFS(AE72="多面",W72*0.6/1.6*0.5,AE72="治水ダム等",W72*0.75/1.75*0.5)),"")</f>
        <v/>
      </c>
      <c r="AG72" s="21" t="str" cm="1">
        <f t="array" aca="1" ref="AG72" ca="1">IFERROR(_xlfn.IFS(#REF!="×",W72,#REF!="○",(W72-AF72)*0.7),"")</f>
        <v/>
      </c>
      <c r="AH72" s="6"/>
      <c r="AI72" s="24" t="e" cm="1">
        <f t="array" aca="1" ref="AI72" ca="1">_xlfn.IFS(AH72=0,0,AH72&gt;W72,0,W72-AH72&gt;AG72,AG72,W72-AH72&lt;AG72,W72-AH72)</f>
        <v>#NAME?</v>
      </c>
      <c r="AJ72" s="25" t="str">
        <f t="shared" ca="1" si="9"/>
        <v/>
      </c>
    </row>
    <row r="73" spans="1:36" s="1" customFormat="1" ht="24" hidden="1" customHeight="1">
      <c r="A73" s="8">
        <v>62</v>
      </c>
      <c r="B73" s="16"/>
      <c r="C73" s="40"/>
      <c r="D73" s="40"/>
      <c r="E73" s="6"/>
      <c r="F73" s="6"/>
      <c r="G73" s="6"/>
      <c r="H73" s="6"/>
      <c r="I73" s="48">
        <f t="shared" si="10"/>
        <v>0</v>
      </c>
      <c r="J73" s="20">
        <f t="shared" si="2"/>
        <v>0</v>
      </c>
      <c r="K73" s="20"/>
      <c r="L73" s="23">
        <f>IF(D73="",0,VLOOKUP(D73,リスト!$F$4:$H$29,3,FALSE))</f>
        <v>0</v>
      </c>
      <c r="M73" s="80">
        <f t="shared" si="11"/>
        <v>0</v>
      </c>
      <c r="N73" s="20">
        <f t="shared" si="4"/>
        <v>0</v>
      </c>
      <c r="O73" s="6"/>
      <c r="P73" s="80">
        <f t="shared" si="5"/>
        <v>0</v>
      </c>
      <c r="Q73" s="40"/>
      <c r="R73" s="6"/>
      <c r="S73" s="23" t="str">
        <f>IF(Q73="","",VLOOKUP(Q73,リスト!$J$4:$K$31,2,FALSE))</f>
        <v/>
      </c>
      <c r="T73" s="20">
        <f t="shared" si="6"/>
        <v>0</v>
      </c>
      <c r="U73" s="20" t="str">
        <f t="shared" si="0"/>
        <v/>
      </c>
      <c r="V73" s="20">
        <f t="shared" si="12"/>
        <v>0</v>
      </c>
      <c r="W73" s="20">
        <f t="shared" si="13"/>
        <v>0</v>
      </c>
      <c r="AD73"/>
      <c r="AE73" s="9"/>
      <c r="AF73" s="20" t="str" cm="1">
        <f t="array" ref="AF73">IFERROR(IF(#REF!="×",0,_xlfn.IFS(AE73="多面",W73*0.6/1.6*0.5,AE73="治水ダム等",W73*0.75/1.75*0.5)),"")</f>
        <v/>
      </c>
      <c r="AG73" s="21" t="str" cm="1">
        <f t="array" aca="1" ref="AG73" ca="1">IFERROR(_xlfn.IFS(#REF!="×",W73,#REF!="○",(W73-AF73)*0.7),"")</f>
        <v/>
      </c>
      <c r="AH73" s="6"/>
      <c r="AI73" s="24" t="e" cm="1">
        <f t="array" aca="1" ref="AI73" ca="1">_xlfn.IFS(AH73=0,0,AH73&gt;W73,0,W73-AH73&gt;AG73,AG73,W73-AH73&lt;AG73,W73-AH73)</f>
        <v>#NAME?</v>
      </c>
      <c r="AJ73" s="25" t="str">
        <f t="shared" ca="1" si="9"/>
        <v/>
      </c>
    </row>
    <row r="74" spans="1:36" s="1" customFormat="1" ht="24" hidden="1" customHeight="1">
      <c r="A74" s="8">
        <v>63</v>
      </c>
      <c r="B74" s="16"/>
      <c r="C74" s="40"/>
      <c r="D74" s="40"/>
      <c r="E74" s="6"/>
      <c r="F74" s="6"/>
      <c r="G74" s="6"/>
      <c r="H74" s="6"/>
      <c r="I74" s="48">
        <f t="shared" si="10"/>
        <v>0</v>
      </c>
      <c r="J74" s="20">
        <f t="shared" si="2"/>
        <v>0</v>
      </c>
      <c r="K74" s="20"/>
      <c r="L74" s="23">
        <f>IF(D74="",0,VLOOKUP(D74,リスト!$F$4:$H$29,3,FALSE))</f>
        <v>0</v>
      </c>
      <c r="M74" s="80">
        <f t="shared" si="11"/>
        <v>0</v>
      </c>
      <c r="N74" s="20">
        <f t="shared" si="4"/>
        <v>0</v>
      </c>
      <c r="O74" s="6"/>
      <c r="P74" s="80">
        <f t="shared" si="5"/>
        <v>0</v>
      </c>
      <c r="Q74" s="40"/>
      <c r="R74" s="6"/>
      <c r="S74" s="23" t="str">
        <f>IF(Q74="","",VLOOKUP(Q74,リスト!$J$4:$K$31,2,FALSE))</f>
        <v/>
      </c>
      <c r="T74" s="20">
        <f t="shared" si="6"/>
        <v>0</v>
      </c>
      <c r="U74" s="20" t="str">
        <f t="shared" si="0"/>
        <v/>
      </c>
      <c r="V74" s="20">
        <f t="shared" si="12"/>
        <v>0</v>
      </c>
      <c r="W74" s="20">
        <f t="shared" si="13"/>
        <v>0</v>
      </c>
      <c r="AD74"/>
      <c r="AE74" s="9"/>
      <c r="AF74" s="20" t="str" cm="1">
        <f t="array" ref="AF74">IFERROR(IF(#REF!="×",0,_xlfn.IFS(AE74="多面",W74*0.6/1.6*0.5,AE74="治水ダム等",W74*0.75/1.75*0.5)),"")</f>
        <v/>
      </c>
      <c r="AG74" s="21" t="str" cm="1">
        <f t="array" aca="1" ref="AG74" ca="1">IFERROR(_xlfn.IFS(#REF!="×",W74,#REF!="○",(W74-AF74)*0.7),"")</f>
        <v/>
      </c>
      <c r="AH74" s="6"/>
      <c r="AI74" s="24" t="e" cm="1">
        <f t="array" aca="1" ref="AI74" ca="1">_xlfn.IFS(AH74=0,0,AH74&gt;W74,0,W74-AH74&gt;AG74,AG74,W74-AH74&lt;AG74,W74-AH74)</f>
        <v>#NAME?</v>
      </c>
      <c r="AJ74" s="25" t="str">
        <f t="shared" ca="1" si="9"/>
        <v/>
      </c>
    </row>
    <row r="75" spans="1:36" s="1" customFormat="1" ht="24" hidden="1" customHeight="1">
      <c r="A75" s="8">
        <v>64</v>
      </c>
      <c r="B75" s="16"/>
      <c r="C75" s="40"/>
      <c r="D75" s="40"/>
      <c r="E75" s="6"/>
      <c r="F75" s="6"/>
      <c r="G75" s="6"/>
      <c r="H75" s="6"/>
      <c r="I75" s="48">
        <f t="shared" si="10"/>
        <v>0</v>
      </c>
      <c r="J75" s="20">
        <f t="shared" si="2"/>
        <v>0</v>
      </c>
      <c r="K75" s="20"/>
      <c r="L75" s="23">
        <f>IF(D75="",0,VLOOKUP(D75,リスト!$F$4:$H$29,3,FALSE))</f>
        <v>0</v>
      </c>
      <c r="M75" s="80">
        <f t="shared" si="11"/>
        <v>0</v>
      </c>
      <c r="N75" s="20">
        <f t="shared" si="4"/>
        <v>0</v>
      </c>
      <c r="O75" s="6"/>
      <c r="P75" s="80">
        <f t="shared" si="5"/>
        <v>0</v>
      </c>
      <c r="Q75" s="40"/>
      <c r="R75" s="6"/>
      <c r="S75" s="23" t="str">
        <f>IF(Q75="","",VLOOKUP(Q75,リスト!$J$4:$K$31,2,FALSE))</f>
        <v/>
      </c>
      <c r="T75" s="20">
        <f t="shared" si="6"/>
        <v>0</v>
      </c>
      <c r="U75" s="20" t="str">
        <f t="shared" si="0"/>
        <v/>
      </c>
      <c r="V75" s="20">
        <f t="shared" si="12"/>
        <v>0</v>
      </c>
      <c r="W75" s="20">
        <f t="shared" si="13"/>
        <v>0</v>
      </c>
      <c r="AD75"/>
      <c r="AE75" s="9"/>
      <c r="AF75" s="20" t="str" cm="1">
        <f t="array" ref="AF75">IFERROR(IF(#REF!="×",0,_xlfn.IFS(AE75="多面",W75*0.6/1.6*0.5,AE75="治水ダム等",W75*0.75/1.75*0.5)),"")</f>
        <v/>
      </c>
      <c r="AG75" s="21" t="str" cm="1">
        <f t="array" aca="1" ref="AG75" ca="1">IFERROR(_xlfn.IFS(#REF!="×",W75,#REF!="○",(W75-AF75)*0.7),"")</f>
        <v/>
      </c>
      <c r="AH75" s="6"/>
      <c r="AI75" s="24" t="e" cm="1">
        <f t="array" aca="1" ref="AI75" ca="1">_xlfn.IFS(AH75=0,0,AH75&gt;W75,0,W75-AH75&gt;AG75,AG75,W75-AH75&lt;AG75,W75-AH75)</f>
        <v>#NAME?</v>
      </c>
      <c r="AJ75" s="25" t="str">
        <f t="shared" ca="1" si="9"/>
        <v/>
      </c>
    </row>
    <row r="76" spans="1:36" s="1" customFormat="1" ht="24" hidden="1" customHeight="1">
      <c r="A76" s="8">
        <v>65</v>
      </c>
      <c r="B76" s="16"/>
      <c r="C76" s="40"/>
      <c r="D76" s="40"/>
      <c r="E76" s="6"/>
      <c r="F76" s="6"/>
      <c r="G76" s="6"/>
      <c r="H76" s="6"/>
      <c r="I76" s="48">
        <f t="shared" si="10"/>
        <v>0</v>
      </c>
      <c r="J76" s="20">
        <f t="shared" si="2"/>
        <v>0</v>
      </c>
      <c r="K76" s="20"/>
      <c r="L76" s="23">
        <f>IF(D76="",0,VLOOKUP(D76,リスト!$F$4:$H$29,3,FALSE))</f>
        <v>0</v>
      </c>
      <c r="M76" s="80">
        <f t="shared" si="11"/>
        <v>0</v>
      </c>
      <c r="N76" s="20">
        <f t="shared" si="4"/>
        <v>0</v>
      </c>
      <c r="O76" s="6"/>
      <c r="P76" s="80">
        <f t="shared" si="5"/>
        <v>0</v>
      </c>
      <c r="Q76" s="40"/>
      <c r="R76" s="6"/>
      <c r="S76" s="23" t="str">
        <f>IF(Q76="","",VLOOKUP(Q76,リスト!$J$4:$K$31,2,FALSE))</f>
        <v/>
      </c>
      <c r="T76" s="20">
        <f t="shared" si="6"/>
        <v>0</v>
      </c>
      <c r="U76" s="20" t="str">
        <f t="shared" ref="U76:U139" si="14">IF(C76="","",IF(C76="多面",T76*0.6/1.6*0.5,IF(C76="治水ダム等",T76*0.75/1.75*0.5)))</f>
        <v/>
      </c>
      <c r="V76" s="20">
        <f t="shared" si="12"/>
        <v>0</v>
      </c>
      <c r="W76" s="20">
        <f t="shared" si="13"/>
        <v>0</v>
      </c>
      <c r="AD76"/>
      <c r="AE76" s="9"/>
      <c r="AF76" s="20" t="str" cm="1">
        <f t="array" ref="AF76">IFERROR(IF(#REF!="×",0,_xlfn.IFS(AE76="多面",W76*0.6/1.6*0.5,AE76="治水ダム等",W76*0.75/1.75*0.5)),"")</f>
        <v/>
      </c>
      <c r="AG76" s="21" t="str" cm="1">
        <f t="array" aca="1" ref="AG76" ca="1">IFERROR(_xlfn.IFS(#REF!="×",W76,#REF!="○",(W76-AF76)*0.7),"")</f>
        <v/>
      </c>
      <c r="AH76" s="6"/>
      <c r="AI76" s="24" t="e" cm="1">
        <f t="array" aca="1" ref="AI76" ca="1">_xlfn.IFS(AH76=0,0,AH76&gt;W76,0,W76-AH76&gt;AG76,AG76,W76-AH76&lt;AG76,W76-AH76)</f>
        <v>#NAME?</v>
      </c>
      <c r="AJ76" s="25" t="str">
        <f t="shared" ca="1" si="9"/>
        <v/>
      </c>
    </row>
    <row r="77" spans="1:36" s="1" customFormat="1" ht="24" hidden="1" customHeight="1">
      <c r="A77" s="8">
        <v>66</v>
      </c>
      <c r="B77" s="16"/>
      <c r="C77" s="40"/>
      <c r="D77" s="40"/>
      <c r="E77" s="6"/>
      <c r="F77" s="6"/>
      <c r="G77" s="6"/>
      <c r="H77" s="6"/>
      <c r="I77" s="48">
        <f t="shared" si="10"/>
        <v>0</v>
      </c>
      <c r="J77" s="20">
        <f t="shared" ref="J77:J140" si="15">SUM(E77:G77)</f>
        <v>0</v>
      </c>
      <c r="K77" s="20"/>
      <c r="L77" s="23">
        <f>IF(D77="",0,VLOOKUP(D77,リスト!$F$4:$H$29,3,FALSE))</f>
        <v>0</v>
      </c>
      <c r="M77" s="80">
        <f t="shared" si="11"/>
        <v>0</v>
      </c>
      <c r="N77" s="20">
        <f t="shared" ref="N77:N140" si="16">IF(C77="",0,IF(C77="多面",M77*0.6/1.6*0.5,IF(C77="治水ダム等",M77*0.75/1.75*0.5)))</f>
        <v>0</v>
      </c>
      <c r="O77" s="6"/>
      <c r="P77" s="80">
        <f t="shared" ref="P77:P140" si="17">IF(I77=0,0,IF((E77+F77+G77)-(E77/K77+(F77+G77)/L77)+O77&lt;0,0,(E77+F77+G77)-(E77/K77+(F77+G77)/L77)+O77))</f>
        <v>0</v>
      </c>
      <c r="Q77" s="40"/>
      <c r="R77" s="6"/>
      <c r="S77" s="23" t="str">
        <f>IF(Q77="","",VLOOKUP(Q77,リスト!$J$4:$K$31,2,FALSE))</f>
        <v/>
      </c>
      <c r="T77" s="20">
        <f t="shared" ref="T77:T140" si="18">IF(R77=0,0,R77/S77)</f>
        <v>0</v>
      </c>
      <c r="U77" s="20" t="str">
        <f t="shared" si="14"/>
        <v/>
      </c>
      <c r="V77" s="20">
        <f t="shared" si="12"/>
        <v>0</v>
      </c>
      <c r="W77" s="20">
        <f t="shared" si="13"/>
        <v>0</v>
      </c>
      <c r="AD77"/>
      <c r="AE77" s="9"/>
      <c r="AF77" s="20" t="str" cm="1">
        <f t="array" ref="AF77">IFERROR(IF(#REF!="×",0,_xlfn.IFS(AE77="多面",W77*0.6/1.6*0.5,AE77="治水ダム等",W77*0.75/1.75*0.5)),"")</f>
        <v/>
      </c>
      <c r="AG77" s="21" t="str" cm="1">
        <f t="array" aca="1" ref="AG77" ca="1">IFERROR(_xlfn.IFS(#REF!="×",W77,#REF!="○",(W77-AF77)*0.7),"")</f>
        <v/>
      </c>
      <c r="AH77" s="6"/>
      <c r="AI77" s="24" t="e" cm="1">
        <f t="array" aca="1" ref="AI77" ca="1">_xlfn.IFS(AH77=0,0,AH77&gt;W77,0,W77-AH77&gt;AG77,AG77,W77-AH77&lt;AG77,W77-AH77)</f>
        <v>#NAME?</v>
      </c>
      <c r="AJ77" s="25" t="str">
        <f t="shared" ref="AJ77:AJ140" ca="1" si="19">IF(AH77=0,AG77,0)</f>
        <v/>
      </c>
    </row>
    <row r="78" spans="1:36" s="1" customFormat="1" ht="24" hidden="1" customHeight="1">
      <c r="A78" s="8">
        <v>67</v>
      </c>
      <c r="B78" s="16"/>
      <c r="C78" s="40"/>
      <c r="D78" s="40"/>
      <c r="E78" s="6"/>
      <c r="F78" s="6"/>
      <c r="G78" s="6"/>
      <c r="H78" s="6"/>
      <c r="I78" s="48">
        <f t="shared" si="10"/>
        <v>0</v>
      </c>
      <c r="J78" s="20">
        <f t="shared" si="15"/>
        <v>0</v>
      </c>
      <c r="K78" s="20"/>
      <c r="L78" s="23">
        <f>IF(D78="",0,VLOOKUP(D78,リスト!$F$4:$H$29,3,FALSE))</f>
        <v>0</v>
      </c>
      <c r="M78" s="80">
        <f t="shared" si="11"/>
        <v>0</v>
      </c>
      <c r="N78" s="20">
        <f t="shared" si="16"/>
        <v>0</v>
      </c>
      <c r="O78" s="6"/>
      <c r="P78" s="80">
        <f t="shared" si="17"/>
        <v>0</v>
      </c>
      <c r="Q78" s="40"/>
      <c r="R78" s="6"/>
      <c r="S78" s="23" t="str">
        <f>IF(Q78="","",VLOOKUP(Q78,リスト!$J$4:$K$31,2,FALSE))</f>
        <v/>
      </c>
      <c r="T78" s="20">
        <f t="shared" si="18"/>
        <v>0</v>
      </c>
      <c r="U78" s="20" t="str">
        <f t="shared" si="14"/>
        <v/>
      </c>
      <c r="V78" s="20">
        <f t="shared" si="12"/>
        <v>0</v>
      </c>
      <c r="W78" s="20">
        <f t="shared" si="13"/>
        <v>0</v>
      </c>
      <c r="AD78"/>
      <c r="AE78" s="9"/>
      <c r="AF78" s="20" t="str" cm="1">
        <f t="array" ref="AF78">IFERROR(IF(#REF!="×",0,_xlfn.IFS(AE78="多面",W78*0.6/1.6*0.5,AE78="治水ダム等",W78*0.75/1.75*0.5)),"")</f>
        <v/>
      </c>
      <c r="AG78" s="21" t="str" cm="1">
        <f t="array" aca="1" ref="AG78" ca="1">IFERROR(_xlfn.IFS(#REF!="×",W78,#REF!="○",(W78-AF78)*0.7),"")</f>
        <v/>
      </c>
      <c r="AH78" s="6"/>
      <c r="AI78" s="24" t="e" cm="1">
        <f t="array" aca="1" ref="AI78" ca="1">_xlfn.IFS(AH78=0,0,AH78&gt;W78,0,W78-AH78&gt;AG78,AG78,W78-AH78&lt;AG78,W78-AH78)</f>
        <v>#NAME?</v>
      </c>
      <c r="AJ78" s="25" t="str">
        <f t="shared" ca="1" si="19"/>
        <v/>
      </c>
    </row>
    <row r="79" spans="1:36" s="1" customFormat="1" ht="24" hidden="1" customHeight="1">
      <c r="A79" s="8">
        <v>68</v>
      </c>
      <c r="B79" s="16"/>
      <c r="C79" s="40"/>
      <c r="D79" s="40"/>
      <c r="E79" s="6"/>
      <c r="F79" s="6"/>
      <c r="G79" s="6"/>
      <c r="H79" s="6"/>
      <c r="I79" s="48">
        <f t="shared" si="10"/>
        <v>0</v>
      </c>
      <c r="J79" s="20">
        <f t="shared" si="15"/>
        <v>0</v>
      </c>
      <c r="K79" s="20"/>
      <c r="L79" s="23">
        <f>IF(D79="",0,VLOOKUP(D79,リスト!$F$4:$H$29,3,FALSE))</f>
        <v>0</v>
      </c>
      <c r="M79" s="80">
        <f t="shared" si="11"/>
        <v>0</v>
      </c>
      <c r="N79" s="20">
        <f t="shared" si="16"/>
        <v>0</v>
      </c>
      <c r="O79" s="6"/>
      <c r="P79" s="80">
        <f t="shared" si="17"/>
        <v>0</v>
      </c>
      <c r="Q79" s="40"/>
      <c r="R79" s="6"/>
      <c r="S79" s="23" t="str">
        <f>IF(Q79="","",VLOOKUP(Q79,リスト!$J$4:$K$31,2,FALSE))</f>
        <v/>
      </c>
      <c r="T79" s="20">
        <f t="shared" si="18"/>
        <v>0</v>
      </c>
      <c r="U79" s="20" t="str">
        <f t="shared" si="14"/>
        <v/>
      </c>
      <c r="V79" s="20">
        <f t="shared" si="12"/>
        <v>0</v>
      </c>
      <c r="W79" s="20">
        <f t="shared" si="13"/>
        <v>0</v>
      </c>
      <c r="AD79"/>
      <c r="AE79" s="9"/>
      <c r="AF79" s="20" t="str" cm="1">
        <f t="array" ref="AF79">IFERROR(IF(#REF!="×",0,_xlfn.IFS(AE79="多面",W79*0.6/1.6*0.5,AE79="治水ダム等",W79*0.75/1.75*0.5)),"")</f>
        <v/>
      </c>
      <c r="AG79" s="21" t="str" cm="1">
        <f t="array" aca="1" ref="AG79" ca="1">IFERROR(_xlfn.IFS(#REF!="×",W79,#REF!="○",(W79-AF79)*0.7),"")</f>
        <v/>
      </c>
      <c r="AH79" s="6"/>
      <c r="AI79" s="24" t="e" cm="1">
        <f t="array" aca="1" ref="AI79" ca="1">_xlfn.IFS(AH79=0,0,AH79&gt;W79,0,W79-AH79&gt;AG79,AG79,W79-AH79&lt;AG79,W79-AH79)</f>
        <v>#NAME?</v>
      </c>
      <c r="AJ79" s="25" t="str">
        <f t="shared" ca="1" si="19"/>
        <v/>
      </c>
    </row>
    <row r="80" spans="1:36" s="1" customFormat="1" ht="24" hidden="1" customHeight="1">
      <c r="A80" s="8">
        <v>69</v>
      </c>
      <c r="B80" s="16"/>
      <c r="C80" s="40"/>
      <c r="D80" s="40"/>
      <c r="E80" s="6"/>
      <c r="F80" s="6"/>
      <c r="G80" s="6"/>
      <c r="H80" s="6"/>
      <c r="I80" s="48">
        <f t="shared" si="10"/>
        <v>0</v>
      </c>
      <c r="J80" s="20">
        <f t="shared" si="15"/>
        <v>0</v>
      </c>
      <c r="K80" s="20"/>
      <c r="L80" s="23">
        <f>IF(D80="",0,VLOOKUP(D80,リスト!$F$4:$H$29,3,FALSE))</f>
        <v>0</v>
      </c>
      <c r="M80" s="80">
        <f t="shared" si="11"/>
        <v>0</v>
      </c>
      <c r="N80" s="20">
        <f t="shared" si="16"/>
        <v>0</v>
      </c>
      <c r="O80" s="6"/>
      <c r="P80" s="80">
        <f t="shared" si="17"/>
        <v>0</v>
      </c>
      <c r="Q80" s="40"/>
      <c r="R80" s="6"/>
      <c r="S80" s="23" t="str">
        <f>IF(Q80="","",VLOOKUP(Q80,リスト!$J$4:$K$31,2,FALSE))</f>
        <v/>
      </c>
      <c r="T80" s="20">
        <f t="shared" si="18"/>
        <v>0</v>
      </c>
      <c r="U80" s="20" t="str">
        <f t="shared" si="14"/>
        <v/>
      </c>
      <c r="V80" s="20">
        <f t="shared" si="12"/>
        <v>0</v>
      </c>
      <c r="W80" s="20">
        <f t="shared" si="13"/>
        <v>0</v>
      </c>
      <c r="AD80"/>
      <c r="AE80" s="9"/>
      <c r="AF80" s="20" t="str" cm="1">
        <f t="array" ref="AF80">IFERROR(IF(#REF!="×",0,_xlfn.IFS(AE80="多面",W80*0.6/1.6*0.5,AE80="治水ダム等",W80*0.75/1.75*0.5)),"")</f>
        <v/>
      </c>
      <c r="AG80" s="21" t="str" cm="1">
        <f t="array" aca="1" ref="AG80" ca="1">IFERROR(_xlfn.IFS(#REF!="×",W80,#REF!="○",(W80-AF80)*0.7),"")</f>
        <v/>
      </c>
      <c r="AH80" s="6"/>
      <c r="AI80" s="24" t="e" cm="1">
        <f t="array" aca="1" ref="AI80" ca="1">_xlfn.IFS(AH80=0,0,AH80&gt;W80,0,W80-AH80&gt;AG80,AG80,W80-AH80&lt;AG80,W80-AH80)</f>
        <v>#NAME?</v>
      </c>
      <c r="AJ80" s="25" t="str">
        <f t="shared" ca="1" si="19"/>
        <v/>
      </c>
    </row>
    <row r="81" spans="1:36" s="1" customFormat="1" ht="24" hidden="1" customHeight="1">
      <c r="A81" s="8">
        <v>70</v>
      </c>
      <c r="B81" s="16"/>
      <c r="C81" s="40"/>
      <c r="D81" s="40"/>
      <c r="E81" s="6"/>
      <c r="F81" s="6"/>
      <c r="G81" s="6"/>
      <c r="H81" s="6"/>
      <c r="I81" s="48">
        <f t="shared" si="10"/>
        <v>0</v>
      </c>
      <c r="J81" s="20">
        <f t="shared" si="15"/>
        <v>0</v>
      </c>
      <c r="K81" s="20"/>
      <c r="L81" s="23">
        <f>IF(D81="",0,VLOOKUP(D81,リスト!$F$4:$H$29,3,FALSE))</f>
        <v>0</v>
      </c>
      <c r="M81" s="80">
        <f t="shared" si="11"/>
        <v>0</v>
      </c>
      <c r="N81" s="20">
        <f t="shared" si="16"/>
        <v>0</v>
      </c>
      <c r="O81" s="6"/>
      <c r="P81" s="80">
        <f t="shared" si="17"/>
        <v>0</v>
      </c>
      <c r="Q81" s="40"/>
      <c r="R81" s="6"/>
      <c r="S81" s="23" t="str">
        <f>IF(Q81="","",VLOOKUP(Q81,リスト!$J$4:$K$31,2,FALSE))</f>
        <v/>
      </c>
      <c r="T81" s="20">
        <f t="shared" si="18"/>
        <v>0</v>
      </c>
      <c r="U81" s="20" t="str">
        <f t="shared" si="14"/>
        <v/>
      </c>
      <c r="V81" s="20">
        <f t="shared" si="12"/>
        <v>0</v>
      </c>
      <c r="W81" s="20">
        <f t="shared" si="13"/>
        <v>0</v>
      </c>
      <c r="AD81"/>
      <c r="AE81" s="9"/>
      <c r="AF81" s="20" t="str" cm="1">
        <f t="array" ref="AF81">IFERROR(IF(#REF!="×",0,_xlfn.IFS(AE81="多面",W81*0.6/1.6*0.5,AE81="治水ダム等",W81*0.75/1.75*0.5)),"")</f>
        <v/>
      </c>
      <c r="AG81" s="21" t="str" cm="1">
        <f t="array" aca="1" ref="AG81" ca="1">IFERROR(_xlfn.IFS(#REF!="×",W81,#REF!="○",(W81-AF81)*0.7),"")</f>
        <v/>
      </c>
      <c r="AH81" s="6"/>
      <c r="AI81" s="24" t="e" cm="1">
        <f t="array" aca="1" ref="AI81" ca="1">_xlfn.IFS(AH81=0,0,AH81&gt;W81,0,W81-AH81&gt;AG81,AG81,W81-AH81&lt;AG81,W81-AH81)</f>
        <v>#NAME?</v>
      </c>
      <c r="AJ81" s="25" t="str">
        <f t="shared" ca="1" si="19"/>
        <v/>
      </c>
    </row>
    <row r="82" spans="1:36" s="1" customFormat="1" ht="24" hidden="1" customHeight="1">
      <c r="A82" s="8">
        <v>71</v>
      </c>
      <c r="B82" s="16"/>
      <c r="C82" s="40"/>
      <c r="D82" s="40"/>
      <c r="E82" s="6"/>
      <c r="F82" s="6"/>
      <c r="G82" s="6"/>
      <c r="H82" s="6"/>
      <c r="I82" s="48">
        <f t="shared" si="10"/>
        <v>0</v>
      </c>
      <c r="J82" s="20">
        <f t="shared" si="15"/>
        <v>0</v>
      </c>
      <c r="K82" s="20"/>
      <c r="L82" s="23">
        <f>IF(D82="",0,VLOOKUP(D82,リスト!$F$4:$H$29,3,FALSE))</f>
        <v>0</v>
      </c>
      <c r="M82" s="80">
        <f t="shared" si="11"/>
        <v>0</v>
      </c>
      <c r="N82" s="20">
        <f t="shared" si="16"/>
        <v>0</v>
      </c>
      <c r="O82" s="6"/>
      <c r="P82" s="80">
        <f t="shared" si="17"/>
        <v>0</v>
      </c>
      <c r="Q82" s="40"/>
      <c r="R82" s="6"/>
      <c r="S82" s="23" t="str">
        <f>IF(Q82="","",VLOOKUP(Q82,リスト!$J$4:$K$31,2,FALSE))</f>
        <v/>
      </c>
      <c r="T82" s="20">
        <f t="shared" si="18"/>
        <v>0</v>
      </c>
      <c r="U82" s="20" t="str">
        <f t="shared" si="14"/>
        <v/>
      </c>
      <c r="V82" s="20">
        <f t="shared" si="12"/>
        <v>0</v>
      </c>
      <c r="W82" s="20">
        <f t="shared" si="13"/>
        <v>0</v>
      </c>
      <c r="AD82"/>
      <c r="AE82" s="9"/>
      <c r="AF82" s="20" t="str" cm="1">
        <f t="array" ref="AF82">IFERROR(IF(#REF!="×",0,_xlfn.IFS(AE82="多面",W82*0.6/1.6*0.5,AE82="治水ダム等",W82*0.75/1.75*0.5)),"")</f>
        <v/>
      </c>
      <c r="AG82" s="21" t="str" cm="1">
        <f t="array" aca="1" ref="AG82" ca="1">IFERROR(_xlfn.IFS(#REF!="×",W82,#REF!="○",(W82-AF82)*0.7),"")</f>
        <v/>
      </c>
      <c r="AH82" s="6"/>
      <c r="AI82" s="24" t="e" cm="1">
        <f t="array" aca="1" ref="AI82" ca="1">_xlfn.IFS(AH82=0,0,AH82&gt;W82,0,W82-AH82&gt;AG82,AG82,W82-AH82&lt;AG82,W82-AH82)</f>
        <v>#NAME?</v>
      </c>
      <c r="AJ82" s="25" t="str">
        <f t="shared" ca="1" si="19"/>
        <v/>
      </c>
    </row>
    <row r="83" spans="1:36" s="1" customFormat="1" ht="24" hidden="1" customHeight="1">
      <c r="A83" s="8">
        <v>72</v>
      </c>
      <c r="B83" s="16"/>
      <c r="C83" s="40"/>
      <c r="D83" s="40"/>
      <c r="E83" s="6"/>
      <c r="F83" s="6"/>
      <c r="G83" s="6"/>
      <c r="H83" s="6"/>
      <c r="I83" s="48">
        <f t="shared" si="10"/>
        <v>0</v>
      </c>
      <c r="J83" s="20">
        <f t="shared" si="15"/>
        <v>0</v>
      </c>
      <c r="K83" s="20"/>
      <c r="L83" s="23">
        <f>IF(D83="",0,VLOOKUP(D83,リスト!$F$4:$H$29,3,FALSE))</f>
        <v>0</v>
      </c>
      <c r="M83" s="80">
        <f t="shared" si="11"/>
        <v>0</v>
      </c>
      <c r="N83" s="20">
        <f t="shared" si="16"/>
        <v>0</v>
      </c>
      <c r="O83" s="6"/>
      <c r="P83" s="80">
        <f t="shared" si="17"/>
        <v>0</v>
      </c>
      <c r="Q83" s="40"/>
      <c r="R83" s="6"/>
      <c r="S83" s="23" t="str">
        <f>IF(Q83="","",VLOOKUP(Q83,リスト!$J$4:$K$31,2,FALSE))</f>
        <v/>
      </c>
      <c r="T83" s="20">
        <f t="shared" si="18"/>
        <v>0</v>
      </c>
      <c r="U83" s="20" t="str">
        <f t="shared" si="14"/>
        <v/>
      </c>
      <c r="V83" s="20">
        <f t="shared" si="12"/>
        <v>0</v>
      </c>
      <c r="W83" s="20">
        <f t="shared" si="13"/>
        <v>0</v>
      </c>
      <c r="AD83"/>
      <c r="AE83" s="9"/>
      <c r="AF83" s="20" t="str" cm="1">
        <f t="array" ref="AF83">IFERROR(IF(#REF!="×",0,_xlfn.IFS(AE83="多面",W83*0.6/1.6*0.5,AE83="治水ダム等",W83*0.75/1.75*0.5)),"")</f>
        <v/>
      </c>
      <c r="AG83" s="21" t="str" cm="1">
        <f t="array" aca="1" ref="AG83" ca="1">IFERROR(_xlfn.IFS(#REF!="×",W83,#REF!="○",(W83-AF83)*0.7),"")</f>
        <v/>
      </c>
      <c r="AH83" s="6"/>
      <c r="AI83" s="24" t="e" cm="1">
        <f t="array" aca="1" ref="AI83" ca="1">_xlfn.IFS(AH83=0,0,AH83&gt;W83,0,W83-AH83&gt;AG83,AG83,W83-AH83&lt;AG83,W83-AH83)</f>
        <v>#NAME?</v>
      </c>
      <c r="AJ83" s="25" t="str">
        <f t="shared" ca="1" si="19"/>
        <v/>
      </c>
    </row>
    <row r="84" spans="1:36" s="1" customFormat="1" ht="24" hidden="1" customHeight="1">
      <c r="A84" s="8">
        <v>73</v>
      </c>
      <c r="B84" s="16"/>
      <c r="C84" s="40"/>
      <c r="D84" s="40"/>
      <c r="E84" s="6"/>
      <c r="F84" s="6"/>
      <c r="G84" s="6"/>
      <c r="H84" s="6"/>
      <c r="I84" s="48">
        <f t="shared" si="10"/>
        <v>0</v>
      </c>
      <c r="J84" s="20">
        <f t="shared" si="15"/>
        <v>0</v>
      </c>
      <c r="K84" s="20"/>
      <c r="L84" s="23">
        <f>IF(D84="",0,VLOOKUP(D84,リスト!$F$4:$H$29,3,FALSE))</f>
        <v>0</v>
      </c>
      <c r="M84" s="80">
        <f t="shared" si="11"/>
        <v>0</v>
      </c>
      <c r="N84" s="20">
        <f t="shared" si="16"/>
        <v>0</v>
      </c>
      <c r="O84" s="6"/>
      <c r="P84" s="80">
        <f t="shared" si="17"/>
        <v>0</v>
      </c>
      <c r="Q84" s="40"/>
      <c r="R84" s="6"/>
      <c r="S84" s="23" t="str">
        <f>IF(Q84="","",VLOOKUP(Q84,リスト!$J$4:$K$31,2,FALSE))</f>
        <v/>
      </c>
      <c r="T84" s="20">
        <f t="shared" si="18"/>
        <v>0</v>
      </c>
      <c r="U84" s="20" t="str">
        <f t="shared" si="14"/>
        <v/>
      </c>
      <c r="V84" s="20">
        <f t="shared" si="12"/>
        <v>0</v>
      </c>
      <c r="W84" s="20">
        <f t="shared" si="13"/>
        <v>0</v>
      </c>
      <c r="AD84"/>
      <c r="AE84" s="9"/>
      <c r="AF84" s="20" t="str" cm="1">
        <f t="array" ref="AF84">IFERROR(IF(#REF!="×",0,_xlfn.IFS(AE84="多面",W84*0.6/1.6*0.5,AE84="治水ダム等",W84*0.75/1.75*0.5)),"")</f>
        <v/>
      </c>
      <c r="AG84" s="21" t="str" cm="1">
        <f t="array" aca="1" ref="AG84" ca="1">IFERROR(_xlfn.IFS(#REF!="×",W84,#REF!="○",(W84-AF84)*0.7),"")</f>
        <v/>
      </c>
      <c r="AH84" s="6"/>
      <c r="AI84" s="24" t="e" cm="1">
        <f t="array" aca="1" ref="AI84" ca="1">_xlfn.IFS(AH84=0,0,AH84&gt;W84,0,W84-AH84&gt;AG84,AG84,W84-AH84&lt;AG84,W84-AH84)</f>
        <v>#NAME?</v>
      </c>
      <c r="AJ84" s="25" t="str">
        <f t="shared" ca="1" si="19"/>
        <v/>
      </c>
    </row>
    <row r="85" spans="1:36" s="1" customFormat="1" ht="24" hidden="1" customHeight="1">
      <c r="A85" s="8">
        <v>74</v>
      </c>
      <c r="B85" s="16"/>
      <c r="C85" s="40"/>
      <c r="D85" s="40"/>
      <c r="E85" s="6"/>
      <c r="F85" s="6"/>
      <c r="G85" s="6"/>
      <c r="H85" s="6"/>
      <c r="I85" s="48">
        <f t="shared" si="10"/>
        <v>0</v>
      </c>
      <c r="J85" s="20">
        <f t="shared" si="15"/>
        <v>0</v>
      </c>
      <c r="K85" s="20"/>
      <c r="L85" s="23">
        <f>IF(D85="",0,VLOOKUP(D85,リスト!$F$4:$H$29,3,FALSE))</f>
        <v>0</v>
      </c>
      <c r="M85" s="80">
        <f t="shared" si="11"/>
        <v>0</v>
      </c>
      <c r="N85" s="20">
        <f t="shared" si="16"/>
        <v>0</v>
      </c>
      <c r="O85" s="6"/>
      <c r="P85" s="80">
        <f t="shared" si="17"/>
        <v>0</v>
      </c>
      <c r="Q85" s="40"/>
      <c r="R85" s="6"/>
      <c r="S85" s="23" t="str">
        <f>IF(Q85="","",VLOOKUP(Q85,リスト!$J$4:$K$31,2,FALSE))</f>
        <v/>
      </c>
      <c r="T85" s="20">
        <f t="shared" si="18"/>
        <v>0</v>
      </c>
      <c r="U85" s="20" t="str">
        <f t="shared" si="14"/>
        <v/>
      </c>
      <c r="V85" s="20">
        <f t="shared" si="12"/>
        <v>0</v>
      </c>
      <c r="W85" s="20">
        <f t="shared" si="13"/>
        <v>0</v>
      </c>
      <c r="AD85"/>
      <c r="AE85" s="9"/>
      <c r="AF85" s="20" t="str" cm="1">
        <f t="array" ref="AF85">IFERROR(IF(#REF!="×",0,_xlfn.IFS(AE85="多面",W85*0.6/1.6*0.5,AE85="治水ダム等",W85*0.75/1.75*0.5)),"")</f>
        <v/>
      </c>
      <c r="AG85" s="21" t="str" cm="1">
        <f t="array" aca="1" ref="AG85" ca="1">IFERROR(_xlfn.IFS(#REF!="×",W85,#REF!="○",(W85-AF85)*0.7),"")</f>
        <v/>
      </c>
      <c r="AH85" s="6"/>
      <c r="AI85" s="24" t="e" cm="1">
        <f t="array" aca="1" ref="AI85" ca="1">_xlfn.IFS(AH85=0,0,AH85&gt;W85,0,W85-AH85&gt;AG85,AG85,W85-AH85&lt;AG85,W85-AH85)</f>
        <v>#NAME?</v>
      </c>
      <c r="AJ85" s="25" t="str">
        <f t="shared" ca="1" si="19"/>
        <v/>
      </c>
    </row>
    <row r="86" spans="1:36" s="1" customFormat="1" ht="24" hidden="1" customHeight="1">
      <c r="A86" s="8">
        <v>75</v>
      </c>
      <c r="B86" s="16"/>
      <c r="C86" s="40"/>
      <c r="D86" s="40"/>
      <c r="E86" s="6"/>
      <c r="F86" s="6"/>
      <c r="G86" s="6"/>
      <c r="H86" s="6"/>
      <c r="I86" s="48">
        <f t="shared" si="10"/>
        <v>0</v>
      </c>
      <c r="J86" s="20">
        <f t="shared" si="15"/>
        <v>0</v>
      </c>
      <c r="K86" s="20"/>
      <c r="L86" s="23">
        <f>IF(D86="",0,VLOOKUP(D86,リスト!$F$4:$H$29,3,FALSE))</f>
        <v>0</v>
      </c>
      <c r="M86" s="80">
        <f t="shared" si="11"/>
        <v>0</v>
      </c>
      <c r="N86" s="20">
        <f t="shared" si="16"/>
        <v>0</v>
      </c>
      <c r="O86" s="6"/>
      <c r="P86" s="80">
        <f t="shared" si="17"/>
        <v>0</v>
      </c>
      <c r="Q86" s="40"/>
      <c r="R86" s="6"/>
      <c r="S86" s="23" t="str">
        <f>IF(Q86="","",VLOOKUP(Q86,リスト!$J$4:$K$31,2,FALSE))</f>
        <v/>
      </c>
      <c r="T86" s="20">
        <f t="shared" si="18"/>
        <v>0</v>
      </c>
      <c r="U86" s="20" t="str">
        <f t="shared" si="14"/>
        <v/>
      </c>
      <c r="V86" s="20">
        <f t="shared" si="12"/>
        <v>0</v>
      </c>
      <c r="W86" s="20">
        <f t="shared" si="13"/>
        <v>0</v>
      </c>
      <c r="AD86"/>
      <c r="AE86" s="9"/>
      <c r="AF86" s="20" t="str" cm="1">
        <f t="array" ref="AF86">IFERROR(IF(#REF!="×",0,_xlfn.IFS(AE86="多面",W86*0.6/1.6*0.5,AE86="治水ダム等",W86*0.75/1.75*0.5)),"")</f>
        <v/>
      </c>
      <c r="AG86" s="21" t="str" cm="1">
        <f t="array" aca="1" ref="AG86" ca="1">IFERROR(_xlfn.IFS(#REF!="×",W86,#REF!="○",(W86-AF86)*0.7),"")</f>
        <v/>
      </c>
      <c r="AH86" s="6"/>
      <c r="AI86" s="24" t="e" cm="1">
        <f t="array" aca="1" ref="AI86" ca="1">_xlfn.IFS(AH86=0,0,AH86&gt;W86,0,W86-AH86&gt;AG86,AG86,W86-AH86&lt;AG86,W86-AH86)</f>
        <v>#NAME?</v>
      </c>
      <c r="AJ86" s="25" t="str">
        <f t="shared" ca="1" si="19"/>
        <v/>
      </c>
    </row>
    <row r="87" spans="1:36" s="1" customFormat="1" ht="24" hidden="1" customHeight="1">
      <c r="A87" s="8">
        <v>76</v>
      </c>
      <c r="B87" s="16"/>
      <c r="C87" s="40"/>
      <c r="D87" s="40"/>
      <c r="E87" s="6"/>
      <c r="F87" s="6"/>
      <c r="G87" s="6"/>
      <c r="H87" s="6"/>
      <c r="I87" s="48">
        <f t="shared" si="10"/>
        <v>0</v>
      </c>
      <c r="J87" s="20">
        <f t="shared" si="15"/>
        <v>0</v>
      </c>
      <c r="K87" s="20"/>
      <c r="L87" s="23">
        <f>IF(D87="",0,VLOOKUP(D87,リスト!$F$4:$H$29,3,FALSE))</f>
        <v>0</v>
      </c>
      <c r="M87" s="80">
        <f t="shared" si="11"/>
        <v>0</v>
      </c>
      <c r="N87" s="20">
        <f t="shared" si="16"/>
        <v>0</v>
      </c>
      <c r="O87" s="6"/>
      <c r="P87" s="80">
        <f t="shared" si="17"/>
        <v>0</v>
      </c>
      <c r="Q87" s="40"/>
      <c r="R87" s="6"/>
      <c r="S87" s="23" t="str">
        <f>IF(Q87="","",VLOOKUP(Q87,リスト!$J$4:$K$31,2,FALSE))</f>
        <v/>
      </c>
      <c r="T87" s="20">
        <f t="shared" si="18"/>
        <v>0</v>
      </c>
      <c r="U87" s="20" t="str">
        <f t="shared" si="14"/>
        <v/>
      </c>
      <c r="V87" s="20">
        <f t="shared" si="12"/>
        <v>0</v>
      </c>
      <c r="W87" s="20">
        <f t="shared" si="13"/>
        <v>0</v>
      </c>
      <c r="AD87"/>
      <c r="AE87" s="9"/>
      <c r="AF87" s="20" t="str" cm="1">
        <f t="array" ref="AF87">IFERROR(IF(#REF!="×",0,_xlfn.IFS(AE87="多面",W87*0.6/1.6*0.5,AE87="治水ダム等",W87*0.75/1.75*0.5)),"")</f>
        <v/>
      </c>
      <c r="AG87" s="21" t="str" cm="1">
        <f t="array" aca="1" ref="AG87" ca="1">IFERROR(_xlfn.IFS(#REF!="×",W87,#REF!="○",(W87-AF87)*0.7),"")</f>
        <v/>
      </c>
      <c r="AH87" s="6"/>
      <c r="AI87" s="24" t="e" cm="1">
        <f t="array" aca="1" ref="AI87" ca="1">_xlfn.IFS(AH87=0,0,AH87&gt;W87,0,W87-AH87&gt;AG87,AG87,W87-AH87&lt;AG87,W87-AH87)</f>
        <v>#NAME?</v>
      </c>
      <c r="AJ87" s="25" t="str">
        <f t="shared" ca="1" si="19"/>
        <v/>
      </c>
    </row>
    <row r="88" spans="1:36" s="1" customFormat="1" ht="24" hidden="1" customHeight="1">
      <c r="A88" s="8">
        <v>77</v>
      </c>
      <c r="B88" s="16"/>
      <c r="C88" s="40"/>
      <c r="D88" s="40"/>
      <c r="E88" s="6"/>
      <c r="F88" s="6"/>
      <c r="G88" s="6"/>
      <c r="H88" s="6"/>
      <c r="I88" s="48">
        <f t="shared" si="10"/>
        <v>0</v>
      </c>
      <c r="J88" s="20">
        <f t="shared" si="15"/>
        <v>0</v>
      </c>
      <c r="K88" s="20"/>
      <c r="L88" s="23">
        <f>IF(D88="",0,VLOOKUP(D88,リスト!$F$4:$H$29,3,FALSE))</f>
        <v>0</v>
      </c>
      <c r="M88" s="80">
        <f t="shared" si="11"/>
        <v>0</v>
      </c>
      <c r="N88" s="20">
        <f t="shared" si="16"/>
        <v>0</v>
      </c>
      <c r="O88" s="6"/>
      <c r="P88" s="80">
        <f t="shared" si="17"/>
        <v>0</v>
      </c>
      <c r="Q88" s="40"/>
      <c r="R88" s="6"/>
      <c r="S88" s="23" t="str">
        <f>IF(Q88="","",VLOOKUP(Q88,リスト!$J$4:$K$31,2,FALSE))</f>
        <v/>
      </c>
      <c r="T88" s="20">
        <f t="shared" si="18"/>
        <v>0</v>
      </c>
      <c r="U88" s="20" t="str">
        <f t="shared" si="14"/>
        <v/>
      </c>
      <c r="V88" s="20">
        <f t="shared" si="12"/>
        <v>0</v>
      </c>
      <c r="W88" s="20">
        <f t="shared" si="13"/>
        <v>0</v>
      </c>
      <c r="AD88"/>
      <c r="AE88" s="9"/>
      <c r="AF88" s="20" t="str" cm="1">
        <f t="array" ref="AF88">IFERROR(IF(#REF!="×",0,_xlfn.IFS(AE88="多面",W88*0.6/1.6*0.5,AE88="治水ダム等",W88*0.75/1.75*0.5)),"")</f>
        <v/>
      </c>
      <c r="AG88" s="21" t="str" cm="1">
        <f t="array" aca="1" ref="AG88" ca="1">IFERROR(_xlfn.IFS(#REF!="×",W88,#REF!="○",(W88-AF88)*0.7),"")</f>
        <v/>
      </c>
      <c r="AH88" s="6"/>
      <c r="AI88" s="24" t="e" cm="1">
        <f t="array" aca="1" ref="AI88" ca="1">_xlfn.IFS(AH88=0,0,AH88&gt;W88,0,W88-AH88&gt;AG88,AG88,W88-AH88&lt;AG88,W88-AH88)</f>
        <v>#NAME?</v>
      </c>
      <c r="AJ88" s="25" t="str">
        <f t="shared" ca="1" si="19"/>
        <v/>
      </c>
    </row>
    <row r="89" spans="1:36" s="1" customFormat="1" ht="24" hidden="1" customHeight="1">
      <c r="A89" s="8">
        <v>78</v>
      </c>
      <c r="B89" s="16"/>
      <c r="C89" s="40"/>
      <c r="D89" s="40"/>
      <c r="E89" s="6"/>
      <c r="F89" s="6"/>
      <c r="G89" s="6"/>
      <c r="H89" s="6"/>
      <c r="I89" s="48">
        <f t="shared" si="10"/>
        <v>0</v>
      </c>
      <c r="J89" s="20">
        <f t="shared" si="15"/>
        <v>0</v>
      </c>
      <c r="K89" s="20"/>
      <c r="L89" s="23">
        <f>IF(D89="",0,VLOOKUP(D89,リスト!$F$4:$H$29,3,FALSE))</f>
        <v>0</v>
      </c>
      <c r="M89" s="80">
        <f t="shared" si="11"/>
        <v>0</v>
      </c>
      <c r="N89" s="20">
        <f t="shared" si="16"/>
        <v>0</v>
      </c>
      <c r="O89" s="6"/>
      <c r="P89" s="80">
        <f t="shared" si="17"/>
        <v>0</v>
      </c>
      <c r="Q89" s="40"/>
      <c r="R89" s="6"/>
      <c r="S89" s="23" t="str">
        <f>IF(Q89="","",VLOOKUP(Q89,リスト!$J$4:$K$31,2,FALSE))</f>
        <v/>
      </c>
      <c r="T89" s="20">
        <f t="shared" si="18"/>
        <v>0</v>
      </c>
      <c r="U89" s="20" t="str">
        <f t="shared" si="14"/>
        <v/>
      </c>
      <c r="V89" s="20">
        <f t="shared" si="12"/>
        <v>0</v>
      </c>
      <c r="W89" s="20">
        <f t="shared" si="13"/>
        <v>0</v>
      </c>
      <c r="AD89"/>
      <c r="AE89" s="9"/>
      <c r="AF89" s="20" t="str" cm="1">
        <f t="array" ref="AF89">IFERROR(IF(#REF!="×",0,_xlfn.IFS(AE89="多面",W89*0.6/1.6*0.5,AE89="治水ダム等",W89*0.75/1.75*0.5)),"")</f>
        <v/>
      </c>
      <c r="AG89" s="21" t="str" cm="1">
        <f t="array" aca="1" ref="AG89" ca="1">IFERROR(_xlfn.IFS(#REF!="×",W89,#REF!="○",(W89-AF89)*0.7),"")</f>
        <v/>
      </c>
      <c r="AH89" s="6"/>
      <c r="AI89" s="24" t="e" cm="1">
        <f t="array" aca="1" ref="AI89" ca="1">_xlfn.IFS(AH89=0,0,AH89&gt;W89,0,W89-AH89&gt;AG89,AG89,W89-AH89&lt;AG89,W89-AH89)</f>
        <v>#NAME?</v>
      </c>
      <c r="AJ89" s="25" t="str">
        <f t="shared" ca="1" si="19"/>
        <v/>
      </c>
    </row>
    <row r="90" spans="1:36" s="1" customFormat="1" ht="24" hidden="1" customHeight="1">
      <c r="A90" s="8">
        <v>79</v>
      </c>
      <c r="B90" s="16"/>
      <c r="C90" s="40"/>
      <c r="D90" s="40"/>
      <c r="E90" s="6"/>
      <c r="F90" s="6"/>
      <c r="G90" s="6"/>
      <c r="H90" s="6"/>
      <c r="I90" s="48">
        <f t="shared" si="10"/>
        <v>0</v>
      </c>
      <c r="J90" s="20">
        <f t="shared" si="15"/>
        <v>0</v>
      </c>
      <c r="K90" s="20"/>
      <c r="L90" s="23">
        <f>IF(D90="",0,VLOOKUP(D90,リスト!$F$4:$H$29,3,FALSE))</f>
        <v>0</v>
      </c>
      <c r="M90" s="80">
        <f t="shared" si="11"/>
        <v>0</v>
      </c>
      <c r="N90" s="20">
        <f t="shared" si="16"/>
        <v>0</v>
      </c>
      <c r="O90" s="6"/>
      <c r="P90" s="80">
        <f t="shared" si="17"/>
        <v>0</v>
      </c>
      <c r="Q90" s="40"/>
      <c r="R90" s="6"/>
      <c r="S90" s="23" t="str">
        <f>IF(Q90="","",VLOOKUP(Q90,リスト!$J$4:$K$31,2,FALSE))</f>
        <v/>
      </c>
      <c r="T90" s="20">
        <f t="shared" si="18"/>
        <v>0</v>
      </c>
      <c r="U90" s="20" t="str">
        <f t="shared" si="14"/>
        <v/>
      </c>
      <c r="V90" s="20">
        <f t="shared" si="12"/>
        <v>0</v>
      </c>
      <c r="W90" s="20">
        <f t="shared" si="13"/>
        <v>0</v>
      </c>
      <c r="AD90"/>
      <c r="AE90" s="9"/>
      <c r="AF90" s="20" t="str" cm="1">
        <f t="array" ref="AF90">IFERROR(IF(#REF!="×",0,_xlfn.IFS(AE90="多面",W90*0.6/1.6*0.5,AE90="治水ダム等",W90*0.75/1.75*0.5)),"")</f>
        <v/>
      </c>
      <c r="AG90" s="21" t="str" cm="1">
        <f t="array" aca="1" ref="AG90" ca="1">IFERROR(_xlfn.IFS(#REF!="×",W90,#REF!="○",(W90-AF90)*0.7),"")</f>
        <v/>
      </c>
      <c r="AH90" s="6"/>
      <c r="AI90" s="24" t="e" cm="1">
        <f t="array" aca="1" ref="AI90" ca="1">_xlfn.IFS(AH90=0,0,AH90&gt;W90,0,W90-AH90&gt;AG90,AG90,W90-AH90&lt;AG90,W90-AH90)</f>
        <v>#NAME?</v>
      </c>
      <c r="AJ90" s="25" t="str">
        <f t="shared" ca="1" si="19"/>
        <v/>
      </c>
    </row>
    <row r="91" spans="1:36" s="1" customFormat="1" ht="24" hidden="1" customHeight="1">
      <c r="A91" s="8">
        <v>80</v>
      </c>
      <c r="B91" s="16"/>
      <c r="C91" s="40"/>
      <c r="D91" s="40"/>
      <c r="E91" s="6"/>
      <c r="F91" s="6"/>
      <c r="G91" s="6"/>
      <c r="H91" s="6"/>
      <c r="I91" s="48">
        <f t="shared" si="10"/>
        <v>0</v>
      </c>
      <c r="J91" s="20">
        <f t="shared" si="15"/>
        <v>0</v>
      </c>
      <c r="K91" s="20"/>
      <c r="L91" s="23">
        <f>IF(D91="",0,VLOOKUP(D91,リスト!$F$4:$H$29,3,FALSE))</f>
        <v>0</v>
      </c>
      <c r="M91" s="80">
        <f t="shared" si="11"/>
        <v>0</v>
      </c>
      <c r="N91" s="20">
        <f t="shared" si="16"/>
        <v>0</v>
      </c>
      <c r="O91" s="6"/>
      <c r="P91" s="80">
        <f t="shared" si="17"/>
        <v>0</v>
      </c>
      <c r="Q91" s="40"/>
      <c r="R91" s="6"/>
      <c r="S91" s="23" t="str">
        <f>IF(Q91="","",VLOOKUP(Q91,リスト!$J$4:$K$31,2,FALSE))</f>
        <v/>
      </c>
      <c r="T91" s="20">
        <f t="shared" si="18"/>
        <v>0</v>
      </c>
      <c r="U91" s="20" t="str">
        <f t="shared" si="14"/>
        <v/>
      </c>
      <c r="V91" s="20">
        <f t="shared" si="12"/>
        <v>0</v>
      </c>
      <c r="W91" s="20">
        <f t="shared" si="13"/>
        <v>0</v>
      </c>
      <c r="AD91"/>
      <c r="AE91" s="9"/>
      <c r="AF91" s="20" t="str" cm="1">
        <f t="array" ref="AF91">IFERROR(IF(#REF!="×",0,_xlfn.IFS(AE91="多面",W91*0.6/1.6*0.5,AE91="治水ダム等",W91*0.75/1.75*0.5)),"")</f>
        <v/>
      </c>
      <c r="AG91" s="21" t="str" cm="1">
        <f t="array" aca="1" ref="AG91" ca="1">IFERROR(_xlfn.IFS(#REF!="×",W91,#REF!="○",(W91-AF91)*0.7),"")</f>
        <v/>
      </c>
      <c r="AH91" s="6"/>
      <c r="AI91" s="24" t="e" cm="1">
        <f t="array" aca="1" ref="AI91" ca="1">_xlfn.IFS(AH91=0,0,AH91&gt;W91,0,W91-AH91&gt;AG91,AG91,W91-AH91&lt;AG91,W91-AH91)</f>
        <v>#NAME?</v>
      </c>
      <c r="AJ91" s="25" t="str">
        <f t="shared" ca="1" si="19"/>
        <v/>
      </c>
    </row>
    <row r="92" spans="1:36" s="1" customFormat="1" ht="24" hidden="1" customHeight="1">
      <c r="A92" s="8">
        <v>81</v>
      </c>
      <c r="B92" s="16"/>
      <c r="C92" s="40"/>
      <c r="D92" s="40"/>
      <c r="E92" s="6"/>
      <c r="F92" s="6"/>
      <c r="G92" s="6"/>
      <c r="H92" s="6"/>
      <c r="I92" s="48">
        <f t="shared" si="10"/>
        <v>0</v>
      </c>
      <c r="J92" s="20">
        <f t="shared" si="15"/>
        <v>0</v>
      </c>
      <c r="K92" s="20"/>
      <c r="L92" s="23">
        <f>IF(D92="",0,VLOOKUP(D92,リスト!$F$4:$H$29,3,FALSE))</f>
        <v>0</v>
      </c>
      <c r="M92" s="80">
        <f t="shared" si="11"/>
        <v>0</v>
      </c>
      <c r="N92" s="20">
        <f t="shared" si="16"/>
        <v>0</v>
      </c>
      <c r="O92" s="6"/>
      <c r="P92" s="80">
        <f t="shared" si="17"/>
        <v>0</v>
      </c>
      <c r="Q92" s="40"/>
      <c r="R92" s="6"/>
      <c r="S92" s="23" t="str">
        <f>IF(Q92="","",VLOOKUP(Q92,リスト!$J$4:$K$31,2,FALSE))</f>
        <v/>
      </c>
      <c r="T92" s="20">
        <f t="shared" si="18"/>
        <v>0</v>
      </c>
      <c r="U92" s="20" t="str">
        <f t="shared" si="14"/>
        <v/>
      </c>
      <c r="V92" s="20">
        <f t="shared" si="12"/>
        <v>0</v>
      </c>
      <c r="W92" s="20">
        <f t="shared" si="13"/>
        <v>0</v>
      </c>
      <c r="AD92"/>
      <c r="AE92" s="9"/>
      <c r="AF92" s="20" t="str" cm="1">
        <f t="array" ref="AF92">IFERROR(IF(#REF!="×",0,_xlfn.IFS(AE92="多面",W92*0.6/1.6*0.5,AE92="治水ダム等",W92*0.75/1.75*0.5)),"")</f>
        <v/>
      </c>
      <c r="AG92" s="21" t="str" cm="1">
        <f t="array" aca="1" ref="AG92" ca="1">IFERROR(_xlfn.IFS(#REF!="×",W92,#REF!="○",(W92-AF92)*0.7),"")</f>
        <v/>
      </c>
      <c r="AH92" s="6"/>
      <c r="AI92" s="24" t="e" cm="1">
        <f t="array" aca="1" ref="AI92" ca="1">_xlfn.IFS(AH92=0,0,AH92&gt;W92,0,W92-AH92&gt;AG92,AG92,W92-AH92&lt;AG92,W92-AH92)</f>
        <v>#NAME?</v>
      </c>
      <c r="AJ92" s="25" t="str">
        <f t="shared" ca="1" si="19"/>
        <v/>
      </c>
    </row>
    <row r="93" spans="1:36" s="1" customFormat="1" ht="24" hidden="1" customHeight="1">
      <c r="A93" s="8">
        <v>82</v>
      </c>
      <c r="B93" s="16"/>
      <c r="C93" s="40"/>
      <c r="D93" s="40"/>
      <c r="E93" s="6"/>
      <c r="F93" s="6"/>
      <c r="G93" s="6"/>
      <c r="H93" s="6"/>
      <c r="I93" s="48">
        <f t="shared" si="10"/>
        <v>0</v>
      </c>
      <c r="J93" s="20">
        <f t="shared" si="15"/>
        <v>0</v>
      </c>
      <c r="K93" s="20"/>
      <c r="L93" s="23">
        <f>IF(D93="",0,VLOOKUP(D93,リスト!$F$4:$H$29,3,FALSE))</f>
        <v>0</v>
      </c>
      <c r="M93" s="80">
        <f t="shared" si="11"/>
        <v>0</v>
      </c>
      <c r="N93" s="20">
        <f t="shared" si="16"/>
        <v>0</v>
      </c>
      <c r="O93" s="6"/>
      <c r="P93" s="80">
        <f t="shared" si="17"/>
        <v>0</v>
      </c>
      <c r="Q93" s="40"/>
      <c r="R93" s="6"/>
      <c r="S93" s="23" t="str">
        <f>IF(Q93="","",VLOOKUP(Q93,リスト!$J$4:$K$31,2,FALSE))</f>
        <v/>
      </c>
      <c r="T93" s="20">
        <f t="shared" si="18"/>
        <v>0</v>
      </c>
      <c r="U93" s="20" t="str">
        <f t="shared" si="14"/>
        <v/>
      </c>
      <c r="V93" s="20">
        <f t="shared" si="12"/>
        <v>0</v>
      </c>
      <c r="W93" s="20">
        <f t="shared" si="13"/>
        <v>0</v>
      </c>
      <c r="AD93"/>
      <c r="AE93" s="9"/>
      <c r="AF93" s="20" t="str" cm="1">
        <f t="array" ref="AF93">IFERROR(IF(#REF!="×",0,_xlfn.IFS(AE93="多面",W93*0.6/1.6*0.5,AE93="治水ダム等",W93*0.75/1.75*0.5)),"")</f>
        <v/>
      </c>
      <c r="AG93" s="21" t="str" cm="1">
        <f t="array" aca="1" ref="AG93" ca="1">IFERROR(_xlfn.IFS(#REF!="×",W93,#REF!="○",(W93-AF93)*0.7),"")</f>
        <v/>
      </c>
      <c r="AH93" s="6"/>
      <c r="AI93" s="24" t="e" cm="1">
        <f t="array" aca="1" ref="AI93" ca="1">_xlfn.IFS(AH93=0,0,AH93&gt;W93,0,W93-AH93&gt;AG93,AG93,W93-AH93&lt;AG93,W93-AH93)</f>
        <v>#NAME?</v>
      </c>
      <c r="AJ93" s="25" t="str">
        <f t="shared" ca="1" si="19"/>
        <v/>
      </c>
    </row>
    <row r="94" spans="1:36" s="1" customFormat="1" ht="24" hidden="1" customHeight="1">
      <c r="A94" s="8">
        <v>83</v>
      </c>
      <c r="B94" s="16"/>
      <c r="C94" s="40"/>
      <c r="D94" s="40"/>
      <c r="E94" s="6"/>
      <c r="F94" s="6"/>
      <c r="G94" s="6"/>
      <c r="H94" s="6"/>
      <c r="I94" s="48">
        <f t="shared" si="10"/>
        <v>0</v>
      </c>
      <c r="J94" s="20">
        <f t="shared" si="15"/>
        <v>0</v>
      </c>
      <c r="K94" s="20"/>
      <c r="L94" s="23">
        <f>IF(D94="",0,VLOOKUP(D94,リスト!$F$4:$H$29,3,FALSE))</f>
        <v>0</v>
      </c>
      <c r="M94" s="80">
        <f t="shared" si="11"/>
        <v>0</v>
      </c>
      <c r="N94" s="20">
        <f t="shared" si="16"/>
        <v>0</v>
      </c>
      <c r="O94" s="6"/>
      <c r="P94" s="80">
        <f t="shared" si="17"/>
        <v>0</v>
      </c>
      <c r="Q94" s="40"/>
      <c r="R94" s="6"/>
      <c r="S94" s="23" t="str">
        <f>IF(Q94="","",VLOOKUP(Q94,リスト!$J$4:$K$31,2,FALSE))</f>
        <v/>
      </c>
      <c r="T94" s="20">
        <f t="shared" si="18"/>
        <v>0</v>
      </c>
      <c r="U94" s="20" t="str">
        <f t="shared" si="14"/>
        <v/>
      </c>
      <c r="V94" s="20">
        <f t="shared" si="12"/>
        <v>0</v>
      </c>
      <c r="W94" s="20">
        <f t="shared" si="13"/>
        <v>0</v>
      </c>
      <c r="AD94"/>
      <c r="AE94" s="9"/>
      <c r="AF94" s="20" t="str" cm="1">
        <f t="array" ref="AF94">IFERROR(IF(#REF!="×",0,_xlfn.IFS(AE94="多面",W94*0.6/1.6*0.5,AE94="治水ダム等",W94*0.75/1.75*0.5)),"")</f>
        <v/>
      </c>
      <c r="AG94" s="21" t="str" cm="1">
        <f t="array" aca="1" ref="AG94" ca="1">IFERROR(_xlfn.IFS(#REF!="×",W94,#REF!="○",(W94-AF94)*0.7),"")</f>
        <v/>
      </c>
      <c r="AH94" s="6"/>
      <c r="AI94" s="24" t="e" cm="1">
        <f t="array" aca="1" ref="AI94" ca="1">_xlfn.IFS(AH94=0,0,AH94&gt;W94,0,W94-AH94&gt;AG94,AG94,W94-AH94&lt;AG94,W94-AH94)</f>
        <v>#NAME?</v>
      </c>
      <c r="AJ94" s="25" t="str">
        <f t="shared" ca="1" si="19"/>
        <v/>
      </c>
    </row>
    <row r="95" spans="1:36" s="1" customFormat="1" ht="24" hidden="1" customHeight="1">
      <c r="A95" s="8">
        <v>84</v>
      </c>
      <c r="B95" s="16"/>
      <c r="C95" s="40"/>
      <c r="D95" s="40"/>
      <c r="E95" s="6"/>
      <c r="F95" s="6"/>
      <c r="G95" s="6"/>
      <c r="H95" s="6"/>
      <c r="I95" s="48">
        <f t="shared" si="10"/>
        <v>0</v>
      </c>
      <c r="J95" s="20">
        <f t="shared" si="15"/>
        <v>0</v>
      </c>
      <c r="K95" s="20"/>
      <c r="L95" s="23">
        <f>IF(D95="",0,VLOOKUP(D95,リスト!$F$4:$H$29,3,FALSE))</f>
        <v>0</v>
      </c>
      <c r="M95" s="80">
        <f t="shared" si="11"/>
        <v>0</v>
      </c>
      <c r="N95" s="20">
        <f t="shared" si="16"/>
        <v>0</v>
      </c>
      <c r="O95" s="6"/>
      <c r="P95" s="80">
        <f t="shared" si="17"/>
        <v>0</v>
      </c>
      <c r="Q95" s="40"/>
      <c r="R95" s="6"/>
      <c r="S95" s="23" t="str">
        <f>IF(Q95="","",VLOOKUP(Q95,リスト!$J$4:$K$31,2,FALSE))</f>
        <v/>
      </c>
      <c r="T95" s="20">
        <f t="shared" si="18"/>
        <v>0</v>
      </c>
      <c r="U95" s="20" t="str">
        <f t="shared" si="14"/>
        <v/>
      </c>
      <c r="V95" s="20">
        <f t="shared" si="12"/>
        <v>0</v>
      </c>
      <c r="W95" s="20">
        <f t="shared" si="13"/>
        <v>0</v>
      </c>
      <c r="AD95"/>
      <c r="AE95" s="9"/>
      <c r="AF95" s="20" t="str" cm="1">
        <f t="array" ref="AF95">IFERROR(IF(#REF!="×",0,_xlfn.IFS(AE95="多面",W95*0.6/1.6*0.5,AE95="治水ダム等",W95*0.75/1.75*0.5)),"")</f>
        <v/>
      </c>
      <c r="AG95" s="21" t="str" cm="1">
        <f t="array" aca="1" ref="AG95" ca="1">IFERROR(_xlfn.IFS(#REF!="×",W95,#REF!="○",(W95-AF95)*0.7),"")</f>
        <v/>
      </c>
      <c r="AH95" s="6"/>
      <c r="AI95" s="24" t="e" cm="1">
        <f t="array" aca="1" ref="AI95" ca="1">_xlfn.IFS(AH95=0,0,AH95&gt;W95,0,W95-AH95&gt;AG95,AG95,W95-AH95&lt;AG95,W95-AH95)</f>
        <v>#NAME?</v>
      </c>
      <c r="AJ95" s="25" t="str">
        <f t="shared" ca="1" si="19"/>
        <v/>
      </c>
    </row>
    <row r="96" spans="1:36" s="1" customFormat="1" ht="24" hidden="1" customHeight="1">
      <c r="A96" s="8">
        <v>85</v>
      </c>
      <c r="B96" s="16"/>
      <c r="C96" s="40"/>
      <c r="D96" s="40"/>
      <c r="E96" s="6"/>
      <c r="F96" s="6"/>
      <c r="G96" s="6"/>
      <c r="H96" s="6"/>
      <c r="I96" s="48">
        <f t="shared" si="10"/>
        <v>0</v>
      </c>
      <c r="J96" s="20">
        <f t="shared" si="15"/>
        <v>0</v>
      </c>
      <c r="K96" s="20"/>
      <c r="L96" s="23">
        <f>IF(D96="",0,VLOOKUP(D96,リスト!$F$4:$H$29,3,FALSE))</f>
        <v>0</v>
      </c>
      <c r="M96" s="80">
        <f t="shared" si="11"/>
        <v>0</v>
      </c>
      <c r="N96" s="20">
        <f t="shared" si="16"/>
        <v>0</v>
      </c>
      <c r="O96" s="6"/>
      <c r="P96" s="80">
        <f t="shared" si="17"/>
        <v>0</v>
      </c>
      <c r="Q96" s="40"/>
      <c r="R96" s="6"/>
      <c r="S96" s="23" t="str">
        <f>IF(Q96="","",VLOOKUP(Q96,リスト!$J$4:$K$31,2,FALSE))</f>
        <v/>
      </c>
      <c r="T96" s="20">
        <f t="shared" si="18"/>
        <v>0</v>
      </c>
      <c r="U96" s="20" t="str">
        <f t="shared" si="14"/>
        <v/>
      </c>
      <c r="V96" s="20">
        <f t="shared" si="12"/>
        <v>0</v>
      </c>
      <c r="W96" s="20">
        <f t="shared" si="13"/>
        <v>0</v>
      </c>
      <c r="AD96"/>
      <c r="AE96" s="9"/>
      <c r="AF96" s="20" t="str" cm="1">
        <f t="array" ref="AF96">IFERROR(IF(#REF!="×",0,_xlfn.IFS(AE96="多面",W96*0.6/1.6*0.5,AE96="治水ダム等",W96*0.75/1.75*0.5)),"")</f>
        <v/>
      </c>
      <c r="AG96" s="21" t="str" cm="1">
        <f t="array" aca="1" ref="AG96" ca="1">IFERROR(_xlfn.IFS(#REF!="×",W96,#REF!="○",(W96-AF96)*0.7),"")</f>
        <v/>
      </c>
      <c r="AH96" s="6"/>
      <c r="AI96" s="24" t="e" cm="1">
        <f t="array" aca="1" ref="AI96" ca="1">_xlfn.IFS(AH96=0,0,AH96&gt;W96,0,W96-AH96&gt;AG96,AG96,W96-AH96&lt;AG96,W96-AH96)</f>
        <v>#NAME?</v>
      </c>
      <c r="AJ96" s="25" t="str">
        <f t="shared" ca="1" si="19"/>
        <v/>
      </c>
    </row>
    <row r="97" spans="1:36" s="1" customFormat="1" ht="24" hidden="1" customHeight="1">
      <c r="A97" s="8">
        <v>86</v>
      </c>
      <c r="B97" s="16"/>
      <c r="C97" s="40"/>
      <c r="D97" s="40"/>
      <c r="E97" s="6"/>
      <c r="F97" s="6"/>
      <c r="G97" s="6"/>
      <c r="H97" s="6"/>
      <c r="I97" s="48">
        <f t="shared" si="10"/>
        <v>0</v>
      </c>
      <c r="J97" s="20">
        <f t="shared" si="15"/>
        <v>0</v>
      </c>
      <c r="K97" s="20"/>
      <c r="L97" s="23">
        <f>IF(D97="",0,VLOOKUP(D97,リスト!$F$4:$H$29,3,FALSE))</f>
        <v>0</v>
      </c>
      <c r="M97" s="80">
        <f t="shared" si="11"/>
        <v>0</v>
      </c>
      <c r="N97" s="20">
        <f t="shared" si="16"/>
        <v>0</v>
      </c>
      <c r="O97" s="6"/>
      <c r="P97" s="80">
        <f t="shared" si="17"/>
        <v>0</v>
      </c>
      <c r="Q97" s="40"/>
      <c r="R97" s="6"/>
      <c r="S97" s="23" t="str">
        <f>IF(Q97="","",VLOOKUP(Q97,リスト!$J$4:$K$31,2,FALSE))</f>
        <v/>
      </c>
      <c r="T97" s="20">
        <f t="shared" si="18"/>
        <v>0</v>
      </c>
      <c r="U97" s="20" t="str">
        <f t="shared" si="14"/>
        <v/>
      </c>
      <c r="V97" s="20">
        <f t="shared" si="12"/>
        <v>0</v>
      </c>
      <c r="W97" s="20">
        <f t="shared" si="13"/>
        <v>0</v>
      </c>
      <c r="AD97"/>
      <c r="AE97" s="9"/>
      <c r="AF97" s="20" t="str" cm="1">
        <f t="array" ref="AF97">IFERROR(IF(#REF!="×",0,_xlfn.IFS(AE97="多面",W97*0.6/1.6*0.5,AE97="治水ダム等",W97*0.75/1.75*0.5)),"")</f>
        <v/>
      </c>
      <c r="AG97" s="21" t="str" cm="1">
        <f t="array" aca="1" ref="AG97" ca="1">IFERROR(_xlfn.IFS(#REF!="×",W97,#REF!="○",(W97-AF97)*0.7),"")</f>
        <v/>
      </c>
      <c r="AH97" s="6"/>
      <c r="AI97" s="24" t="e" cm="1">
        <f t="array" aca="1" ref="AI97" ca="1">_xlfn.IFS(AH97=0,0,AH97&gt;W97,0,W97-AH97&gt;AG97,AG97,W97-AH97&lt;AG97,W97-AH97)</f>
        <v>#NAME?</v>
      </c>
      <c r="AJ97" s="25" t="str">
        <f t="shared" ca="1" si="19"/>
        <v/>
      </c>
    </row>
    <row r="98" spans="1:36" s="1" customFormat="1" ht="24" hidden="1" customHeight="1">
      <c r="A98" s="8">
        <v>87</v>
      </c>
      <c r="B98" s="16"/>
      <c r="C98" s="40"/>
      <c r="D98" s="40"/>
      <c r="E98" s="6"/>
      <c r="F98" s="6"/>
      <c r="G98" s="6"/>
      <c r="H98" s="6"/>
      <c r="I98" s="48">
        <f t="shared" si="10"/>
        <v>0</v>
      </c>
      <c r="J98" s="20">
        <f t="shared" si="15"/>
        <v>0</v>
      </c>
      <c r="K98" s="20"/>
      <c r="L98" s="23">
        <f>IF(D98="",0,VLOOKUP(D98,リスト!$F$4:$H$29,3,FALSE))</f>
        <v>0</v>
      </c>
      <c r="M98" s="80">
        <f t="shared" si="11"/>
        <v>0</v>
      </c>
      <c r="N98" s="20">
        <f t="shared" si="16"/>
        <v>0</v>
      </c>
      <c r="O98" s="6"/>
      <c r="P98" s="80">
        <f t="shared" si="17"/>
        <v>0</v>
      </c>
      <c r="Q98" s="40"/>
      <c r="R98" s="6"/>
      <c r="S98" s="23" t="str">
        <f>IF(Q98="","",VLOOKUP(Q98,リスト!$J$4:$K$31,2,FALSE))</f>
        <v/>
      </c>
      <c r="T98" s="20">
        <f t="shared" si="18"/>
        <v>0</v>
      </c>
      <c r="U98" s="20" t="str">
        <f t="shared" si="14"/>
        <v/>
      </c>
      <c r="V98" s="20">
        <f t="shared" si="12"/>
        <v>0</v>
      </c>
      <c r="W98" s="20">
        <f t="shared" si="13"/>
        <v>0</v>
      </c>
      <c r="AD98"/>
      <c r="AE98" s="9"/>
      <c r="AF98" s="20" t="str" cm="1">
        <f t="array" ref="AF98">IFERROR(IF(#REF!="×",0,_xlfn.IFS(AE98="多面",W98*0.6/1.6*0.5,AE98="治水ダム等",W98*0.75/1.75*0.5)),"")</f>
        <v/>
      </c>
      <c r="AG98" s="21" t="str" cm="1">
        <f t="array" aca="1" ref="AG98" ca="1">IFERROR(_xlfn.IFS(#REF!="×",W98,#REF!="○",(W98-AF98)*0.7),"")</f>
        <v/>
      </c>
      <c r="AH98" s="6"/>
      <c r="AI98" s="24" t="e" cm="1">
        <f t="array" aca="1" ref="AI98" ca="1">_xlfn.IFS(AH98=0,0,AH98&gt;W98,0,W98-AH98&gt;AG98,AG98,W98-AH98&lt;AG98,W98-AH98)</f>
        <v>#NAME?</v>
      </c>
      <c r="AJ98" s="25" t="str">
        <f t="shared" ca="1" si="19"/>
        <v/>
      </c>
    </row>
    <row r="99" spans="1:36" s="1" customFormat="1" ht="24" hidden="1" customHeight="1">
      <c r="A99" s="8">
        <v>88</v>
      </c>
      <c r="B99" s="16"/>
      <c r="C99" s="40"/>
      <c r="D99" s="40"/>
      <c r="E99" s="6"/>
      <c r="F99" s="6"/>
      <c r="G99" s="6"/>
      <c r="H99" s="6"/>
      <c r="I99" s="48">
        <f t="shared" si="10"/>
        <v>0</v>
      </c>
      <c r="J99" s="20">
        <f t="shared" si="15"/>
        <v>0</v>
      </c>
      <c r="K99" s="20"/>
      <c r="L99" s="23">
        <f>IF(D99="",0,VLOOKUP(D99,リスト!$F$4:$H$29,3,FALSE))</f>
        <v>0</v>
      </c>
      <c r="M99" s="80">
        <f t="shared" si="11"/>
        <v>0</v>
      </c>
      <c r="N99" s="20">
        <f t="shared" si="16"/>
        <v>0</v>
      </c>
      <c r="O99" s="6"/>
      <c r="P99" s="80">
        <f t="shared" si="17"/>
        <v>0</v>
      </c>
      <c r="Q99" s="40"/>
      <c r="R99" s="6"/>
      <c r="S99" s="23" t="str">
        <f>IF(Q99="","",VLOOKUP(Q99,リスト!$J$4:$K$31,2,FALSE))</f>
        <v/>
      </c>
      <c r="T99" s="20">
        <f t="shared" si="18"/>
        <v>0</v>
      </c>
      <c r="U99" s="20" t="str">
        <f t="shared" si="14"/>
        <v/>
      </c>
      <c r="V99" s="20">
        <f t="shared" si="12"/>
        <v>0</v>
      </c>
      <c r="W99" s="20">
        <f t="shared" si="13"/>
        <v>0</v>
      </c>
      <c r="AD99"/>
      <c r="AE99" s="9"/>
      <c r="AF99" s="20" t="str" cm="1">
        <f t="array" ref="AF99">IFERROR(IF(#REF!="×",0,_xlfn.IFS(AE99="多面",W99*0.6/1.6*0.5,AE99="治水ダム等",W99*0.75/1.75*0.5)),"")</f>
        <v/>
      </c>
      <c r="AG99" s="21" t="str" cm="1">
        <f t="array" aca="1" ref="AG99" ca="1">IFERROR(_xlfn.IFS(#REF!="×",W99,#REF!="○",(W99-AF99)*0.7),"")</f>
        <v/>
      </c>
      <c r="AH99" s="6"/>
      <c r="AI99" s="24" t="e" cm="1">
        <f t="array" aca="1" ref="AI99" ca="1">_xlfn.IFS(AH99=0,0,AH99&gt;W99,0,W99-AH99&gt;AG99,AG99,W99-AH99&lt;AG99,W99-AH99)</f>
        <v>#NAME?</v>
      </c>
      <c r="AJ99" s="25" t="str">
        <f t="shared" ca="1" si="19"/>
        <v/>
      </c>
    </row>
    <row r="100" spans="1:36" s="1" customFormat="1" ht="24" hidden="1" customHeight="1">
      <c r="A100" s="8">
        <v>89</v>
      </c>
      <c r="B100" s="16"/>
      <c r="C100" s="40"/>
      <c r="D100" s="40"/>
      <c r="E100" s="6"/>
      <c r="F100" s="6"/>
      <c r="G100" s="6"/>
      <c r="H100" s="6"/>
      <c r="I100" s="48">
        <f t="shared" si="10"/>
        <v>0</v>
      </c>
      <c r="J100" s="20">
        <f t="shared" si="15"/>
        <v>0</v>
      </c>
      <c r="K100" s="20"/>
      <c r="L100" s="23">
        <f>IF(D100="",0,VLOOKUP(D100,リスト!$F$4:$H$29,3,FALSE))</f>
        <v>0</v>
      </c>
      <c r="M100" s="80">
        <f t="shared" si="11"/>
        <v>0</v>
      </c>
      <c r="N100" s="20">
        <f t="shared" si="16"/>
        <v>0</v>
      </c>
      <c r="O100" s="6"/>
      <c r="P100" s="80">
        <f t="shared" si="17"/>
        <v>0</v>
      </c>
      <c r="Q100" s="40"/>
      <c r="R100" s="6"/>
      <c r="S100" s="23" t="str">
        <f>IF(Q100="","",VLOOKUP(Q100,リスト!$J$4:$K$31,2,FALSE))</f>
        <v/>
      </c>
      <c r="T100" s="20">
        <f t="shared" si="18"/>
        <v>0</v>
      </c>
      <c r="U100" s="20" t="str">
        <f t="shared" si="14"/>
        <v/>
      </c>
      <c r="V100" s="20">
        <f t="shared" si="12"/>
        <v>0</v>
      </c>
      <c r="W100" s="20">
        <f t="shared" si="13"/>
        <v>0</v>
      </c>
      <c r="AD100"/>
      <c r="AE100" s="9"/>
      <c r="AF100" s="20" t="str" cm="1">
        <f t="array" ref="AF100">IFERROR(IF(#REF!="×",0,_xlfn.IFS(AE100="多面",W100*0.6/1.6*0.5,AE100="治水ダム等",W100*0.75/1.75*0.5)),"")</f>
        <v/>
      </c>
      <c r="AG100" s="21" t="str" cm="1">
        <f t="array" aca="1" ref="AG100" ca="1">IFERROR(_xlfn.IFS(#REF!="×",W100,#REF!="○",(W100-AF100)*0.7),"")</f>
        <v/>
      </c>
      <c r="AH100" s="6"/>
      <c r="AI100" s="24" t="e" cm="1">
        <f t="array" aca="1" ref="AI100" ca="1">_xlfn.IFS(AH100=0,0,AH100&gt;W100,0,W100-AH100&gt;AG100,AG100,W100-AH100&lt;AG100,W100-AH100)</f>
        <v>#NAME?</v>
      </c>
      <c r="AJ100" s="25" t="str">
        <f t="shared" ca="1" si="19"/>
        <v/>
      </c>
    </row>
    <row r="101" spans="1:36" s="1" customFormat="1" ht="24" hidden="1" customHeight="1">
      <c r="A101" s="8">
        <v>90</v>
      </c>
      <c r="B101" s="16"/>
      <c r="C101" s="40"/>
      <c r="D101" s="40"/>
      <c r="E101" s="6"/>
      <c r="F101" s="6"/>
      <c r="G101" s="6"/>
      <c r="H101" s="6"/>
      <c r="I101" s="48">
        <f t="shared" ref="I101:I164" si="20">SUM(E101:H101)</f>
        <v>0</v>
      </c>
      <c r="J101" s="20">
        <f t="shared" si="15"/>
        <v>0</v>
      </c>
      <c r="K101" s="20"/>
      <c r="L101" s="23">
        <f>IF(D101="",0,VLOOKUP(D101,リスト!$F$4:$H$29,3,FALSE))</f>
        <v>0</v>
      </c>
      <c r="M101" s="80">
        <f t="shared" si="11"/>
        <v>0</v>
      </c>
      <c r="N101" s="20">
        <f t="shared" si="16"/>
        <v>0</v>
      </c>
      <c r="O101" s="6"/>
      <c r="P101" s="80">
        <f t="shared" si="17"/>
        <v>0</v>
      </c>
      <c r="Q101" s="40"/>
      <c r="R101" s="6"/>
      <c r="S101" s="23" t="str">
        <f>IF(Q101="","",VLOOKUP(Q101,リスト!$J$4:$K$31,2,FALSE))</f>
        <v/>
      </c>
      <c r="T101" s="20">
        <f t="shared" si="18"/>
        <v>0</v>
      </c>
      <c r="U101" s="20" t="str">
        <f t="shared" si="14"/>
        <v/>
      </c>
      <c r="V101" s="20">
        <f t="shared" si="12"/>
        <v>0</v>
      </c>
      <c r="W101" s="20">
        <f t="shared" si="13"/>
        <v>0</v>
      </c>
      <c r="AD101"/>
      <c r="AE101" s="9"/>
      <c r="AF101" s="20" t="str" cm="1">
        <f t="array" ref="AF101">IFERROR(IF(#REF!="×",0,_xlfn.IFS(AE101="多面",W101*0.6/1.6*0.5,AE101="治水ダム等",W101*0.75/1.75*0.5)),"")</f>
        <v/>
      </c>
      <c r="AG101" s="21" t="str" cm="1">
        <f t="array" aca="1" ref="AG101" ca="1">IFERROR(_xlfn.IFS(#REF!="×",W101,#REF!="○",(W101-AF101)*0.7),"")</f>
        <v/>
      </c>
      <c r="AH101" s="6"/>
      <c r="AI101" s="24" t="e" cm="1">
        <f t="array" aca="1" ref="AI101" ca="1">_xlfn.IFS(AH101=0,0,AH101&gt;W101,0,W101-AH101&gt;AG101,AG101,W101-AH101&lt;AG101,W101-AH101)</f>
        <v>#NAME?</v>
      </c>
      <c r="AJ101" s="25" t="str">
        <f t="shared" ca="1" si="19"/>
        <v/>
      </c>
    </row>
    <row r="102" spans="1:36" s="1" customFormat="1" ht="24" hidden="1" customHeight="1">
      <c r="A102" s="8">
        <v>91</v>
      </c>
      <c r="B102" s="16"/>
      <c r="C102" s="40"/>
      <c r="D102" s="40"/>
      <c r="E102" s="6"/>
      <c r="F102" s="6"/>
      <c r="G102" s="6"/>
      <c r="H102" s="6"/>
      <c r="I102" s="48">
        <f t="shared" si="20"/>
        <v>0</v>
      </c>
      <c r="J102" s="20">
        <f t="shared" si="15"/>
        <v>0</v>
      </c>
      <c r="K102" s="20"/>
      <c r="L102" s="23">
        <f>IF(D102="",0,VLOOKUP(D102,リスト!$F$4:$H$29,3,FALSE))</f>
        <v>0</v>
      </c>
      <c r="M102" s="80">
        <f t="shared" si="11"/>
        <v>0</v>
      </c>
      <c r="N102" s="20">
        <f t="shared" si="16"/>
        <v>0</v>
      </c>
      <c r="O102" s="6"/>
      <c r="P102" s="80">
        <f t="shared" si="17"/>
        <v>0</v>
      </c>
      <c r="Q102" s="40"/>
      <c r="R102" s="6"/>
      <c r="S102" s="23" t="str">
        <f>IF(Q102="","",VLOOKUP(Q102,リスト!$J$4:$K$31,2,FALSE))</f>
        <v/>
      </c>
      <c r="T102" s="20">
        <f t="shared" si="18"/>
        <v>0</v>
      </c>
      <c r="U102" s="20" t="str">
        <f t="shared" si="14"/>
        <v/>
      </c>
      <c r="V102" s="20">
        <f t="shared" si="12"/>
        <v>0</v>
      </c>
      <c r="W102" s="20">
        <f t="shared" si="13"/>
        <v>0</v>
      </c>
      <c r="AD102"/>
      <c r="AE102" s="9"/>
      <c r="AF102" s="20" t="str" cm="1">
        <f t="array" ref="AF102">IFERROR(IF(#REF!="×",0,_xlfn.IFS(AE102="多面",W102*0.6/1.6*0.5,AE102="治水ダム等",W102*0.75/1.75*0.5)),"")</f>
        <v/>
      </c>
      <c r="AG102" s="21" t="str" cm="1">
        <f t="array" aca="1" ref="AG102" ca="1">IFERROR(_xlfn.IFS(#REF!="×",W102,#REF!="○",(W102-AF102)*0.7),"")</f>
        <v/>
      </c>
      <c r="AH102" s="6"/>
      <c r="AI102" s="24" t="e" cm="1">
        <f t="array" aca="1" ref="AI102" ca="1">_xlfn.IFS(AH102=0,0,AH102&gt;W102,0,W102-AH102&gt;AG102,AG102,W102-AH102&lt;AG102,W102-AH102)</f>
        <v>#NAME?</v>
      </c>
      <c r="AJ102" s="25" t="str">
        <f t="shared" ca="1" si="19"/>
        <v/>
      </c>
    </row>
    <row r="103" spans="1:36" s="1" customFormat="1" ht="24" hidden="1" customHeight="1">
      <c r="A103" s="8">
        <v>92</v>
      </c>
      <c r="B103" s="16"/>
      <c r="C103" s="40"/>
      <c r="D103" s="40"/>
      <c r="E103" s="6"/>
      <c r="F103" s="6"/>
      <c r="G103" s="6"/>
      <c r="H103" s="6"/>
      <c r="I103" s="48">
        <f t="shared" si="20"/>
        <v>0</v>
      </c>
      <c r="J103" s="20">
        <f t="shared" si="15"/>
        <v>0</v>
      </c>
      <c r="K103" s="20"/>
      <c r="L103" s="23">
        <f>IF(D103="",0,VLOOKUP(D103,リスト!$F$4:$H$29,3,FALSE))</f>
        <v>0</v>
      </c>
      <c r="M103" s="80">
        <f t="shared" si="11"/>
        <v>0</v>
      </c>
      <c r="N103" s="20">
        <f t="shared" si="16"/>
        <v>0</v>
      </c>
      <c r="O103" s="6"/>
      <c r="P103" s="80">
        <f t="shared" si="17"/>
        <v>0</v>
      </c>
      <c r="Q103" s="40"/>
      <c r="R103" s="6"/>
      <c r="S103" s="23" t="str">
        <f>IF(Q103="","",VLOOKUP(Q103,リスト!$J$4:$K$31,2,FALSE))</f>
        <v/>
      </c>
      <c r="T103" s="20">
        <f t="shared" si="18"/>
        <v>0</v>
      </c>
      <c r="U103" s="20" t="str">
        <f t="shared" si="14"/>
        <v/>
      </c>
      <c r="V103" s="20">
        <f t="shared" si="12"/>
        <v>0</v>
      </c>
      <c r="W103" s="20">
        <f t="shared" si="13"/>
        <v>0</v>
      </c>
      <c r="AD103"/>
      <c r="AE103" s="9"/>
      <c r="AF103" s="20" t="str" cm="1">
        <f t="array" ref="AF103">IFERROR(IF(#REF!="×",0,_xlfn.IFS(AE103="多面",W103*0.6/1.6*0.5,AE103="治水ダム等",W103*0.75/1.75*0.5)),"")</f>
        <v/>
      </c>
      <c r="AG103" s="21" t="str" cm="1">
        <f t="array" aca="1" ref="AG103" ca="1">IFERROR(_xlfn.IFS(#REF!="×",W103,#REF!="○",(W103-AF103)*0.7),"")</f>
        <v/>
      </c>
      <c r="AH103" s="6"/>
      <c r="AI103" s="24" t="e" cm="1">
        <f t="array" aca="1" ref="AI103" ca="1">_xlfn.IFS(AH103=0,0,AH103&gt;W103,0,W103-AH103&gt;AG103,AG103,W103-AH103&lt;AG103,W103-AH103)</f>
        <v>#NAME?</v>
      </c>
      <c r="AJ103" s="25" t="str">
        <f t="shared" ca="1" si="19"/>
        <v/>
      </c>
    </row>
    <row r="104" spans="1:36" s="1" customFormat="1" ht="24" hidden="1" customHeight="1">
      <c r="A104" s="8">
        <v>93</v>
      </c>
      <c r="B104" s="16"/>
      <c r="C104" s="40"/>
      <c r="D104" s="40"/>
      <c r="E104" s="6"/>
      <c r="F104" s="6"/>
      <c r="G104" s="6"/>
      <c r="H104" s="6"/>
      <c r="I104" s="48">
        <f t="shared" si="20"/>
        <v>0</v>
      </c>
      <c r="J104" s="20">
        <f t="shared" si="15"/>
        <v>0</v>
      </c>
      <c r="K104" s="20"/>
      <c r="L104" s="23">
        <f>IF(D104="",0,VLOOKUP(D104,リスト!$F$4:$H$29,3,FALSE))</f>
        <v>0</v>
      </c>
      <c r="M104" s="80">
        <f t="shared" si="11"/>
        <v>0</v>
      </c>
      <c r="N104" s="20">
        <f t="shared" si="16"/>
        <v>0</v>
      </c>
      <c r="O104" s="6"/>
      <c r="P104" s="80">
        <f t="shared" si="17"/>
        <v>0</v>
      </c>
      <c r="Q104" s="40"/>
      <c r="R104" s="6"/>
      <c r="S104" s="23" t="str">
        <f>IF(Q104="","",VLOOKUP(Q104,リスト!$J$4:$K$31,2,FALSE))</f>
        <v/>
      </c>
      <c r="T104" s="20">
        <f t="shared" si="18"/>
        <v>0</v>
      </c>
      <c r="U104" s="20" t="str">
        <f t="shared" si="14"/>
        <v/>
      </c>
      <c r="V104" s="20">
        <f t="shared" si="12"/>
        <v>0</v>
      </c>
      <c r="W104" s="20">
        <f t="shared" si="13"/>
        <v>0</v>
      </c>
      <c r="AD104"/>
      <c r="AE104" s="9"/>
      <c r="AF104" s="20" t="str" cm="1">
        <f t="array" ref="AF104">IFERROR(IF(#REF!="×",0,_xlfn.IFS(AE104="多面",W104*0.6/1.6*0.5,AE104="治水ダム等",W104*0.75/1.75*0.5)),"")</f>
        <v/>
      </c>
      <c r="AG104" s="21" t="str" cm="1">
        <f t="array" aca="1" ref="AG104" ca="1">IFERROR(_xlfn.IFS(#REF!="×",W104,#REF!="○",(W104-AF104)*0.7),"")</f>
        <v/>
      </c>
      <c r="AH104" s="6"/>
      <c r="AI104" s="24" t="e" cm="1">
        <f t="array" aca="1" ref="AI104" ca="1">_xlfn.IFS(AH104=0,0,AH104&gt;W104,0,W104-AH104&gt;AG104,AG104,W104-AH104&lt;AG104,W104-AH104)</f>
        <v>#NAME?</v>
      </c>
      <c r="AJ104" s="25" t="str">
        <f t="shared" ca="1" si="19"/>
        <v/>
      </c>
    </row>
    <row r="105" spans="1:36" s="1" customFormat="1" ht="24" hidden="1" customHeight="1">
      <c r="A105" s="8">
        <v>94</v>
      </c>
      <c r="B105" s="16"/>
      <c r="C105" s="40"/>
      <c r="D105" s="40"/>
      <c r="E105" s="6"/>
      <c r="F105" s="6"/>
      <c r="G105" s="6"/>
      <c r="H105" s="6"/>
      <c r="I105" s="48">
        <f t="shared" si="20"/>
        <v>0</v>
      </c>
      <c r="J105" s="20">
        <f t="shared" si="15"/>
        <v>0</v>
      </c>
      <c r="K105" s="20"/>
      <c r="L105" s="23">
        <f>IF(D105="",0,VLOOKUP(D105,リスト!$F$4:$H$29,3,FALSE))</f>
        <v>0</v>
      </c>
      <c r="M105" s="80">
        <f t="shared" si="11"/>
        <v>0</v>
      </c>
      <c r="N105" s="20">
        <f t="shared" si="16"/>
        <v>0</v>
      </c>
      <c r="O105" s="6"/>
      <c r="P105" s="80">
        <f t="shared" si="17"/>
        <v>0</v>
      </c>
      <c r="Q105" s="40"/>
      <c r="R105" s="6"/>
      <c r="S105" s="23" t="str">
        <f>IF(Q105="","",VLOOKUP(Q105,リスト!$J$4:$K$31,2,FALSE))</f>
        <v/>
      </c>
      <c r="T105" s="20">
        <f t="shared" si="18"/>
        <v>0</v>
      </c>
      <c r="U105" s="20" t="str">
        <f t="shared" si="14"/>
        <v/>
      </c>
      <c r="V105" s="20">
        <f t="shared" si="12"/>
        <v>0</v>
      </c>
      <c r="W105" s="20">
        <f t="shared" si="13"/>
        <v>0</v>
      </c>
      <c r="AD105"/>
      <c r="AE105" s="9"/>
      <c r="AF105" s="20" t="str" cm="1">
        <f t="array" ref="AF105">IFERROR(IF(#REF!="×",0,_xlfn.IFS(AE105="多面",W105*0.6/1.6*0.5,AE105="治水ダム等",W105*0.75/1.75*0.5)),"")</f>
        <v/>
      </c>
      <c r="AG105" s="21" t="str" cm="1">
        <f t="array" aca="1" ref="AG105" ca="1">IFERROR(_xlfn.IFS(#REF!="×",W105,#REF!="○",(W105-AF105)*0.7),"")</f>
        <v/>
      </c>
      <c r="AH105" s="6"/>
      <c r="AI105" s="24" t="e" cm="1">
        <f t="array" aca="1" ref="AI105" ca="1">_xlfn.IFS(AH105=0,0,AH105&gt;W105,0,W105-AH105&gt;AG105,AG105,W105-AH105&lt;AG105,W105-AH105)</f>
        <v>#NAME?</v>
      </c>
      <c r="AJ105" s="25" t="str">
        <f t="shared" ca="1" si="19"/>
        <v/>
      </c>
    </row>
    <row r="106" spans="1:36" s="1" customFormat="1" ht="24" hidden="1" customHeight="1">
      <c r="A106" s="8">
        <v>95</v>
      </c>
      <c r="B106" s="16"/>
      <c r="C106" s="40"/>
      <c r="D106" s="40"/>
      <c r="E106" s="6"/>
      <c r="F106" s="6"/>
      <c r="G106" s="6"/>
      <c r="H106" s="6"/>
      <c r="I106" s="48">
        <f t="shared" si="20"/>
        <v>0</v>
      </c>
      <c r="J106" s="20">
        <f t="shared" si="15"/>
        <v>0</v>
      </c>
      <c r="K106" s="20"/>
      <c r="L106" s="23">
        <f>IF(D106="",0,VLOOKUP(D106,リスト!$F$4:$H$29,3,FALSE))</f>
        <v>0</v>
      </c>
      <c r="M106" s="80">
        <f t="shared" si="11"/>
        <v>0</v>
      </c>
      <c r="N106" s="20">
        <f t="shared" si="16"/>
        <v>0</v>
      </c>
      <c r="O106" s="6"/>
      <c r="P106" s="80">
        <f t="shared" si="17"/>
        <v>0</v>
      </c>
      <c r="Q106" s="40"/>
      <c r="R106" s="6"/>
      <c r="S106" s="23" t="str">
        <f>IF(Q106="","",VLOOKUP(Q106,リスト!$J$4:$K$31,2,FALSE))</f>
        <v/>
      </c>
      <c r="T106" s="20">
        <f t="shared" si="18"/>
        <v>0</v>
      </c>
      <c r="U106" s="20" t="str">
        <f t="shared" si="14"/>
        <v/>
      </c>
      <c r="V106" s="20">
        <f t="shared" si="12"/>
        <v>0</v>
      </c>
      <c r="W106" s="20">
        <f t="shared" si="13"/>
        <v>0</v>
      </c>
      <c r="AD106"/>
      <c r="AE106" s="9"/>
      <c r="AF106" s="20" t="str" cm="1">
        <f t="array" ref="AF106">IFERROR(IF(#REF!="×",0,_xlfn.IFS(AE106="多面",W106*0.6/1.6*0.5,AE106="治水ダム等",W106*0.75/1.75*0.5)),"")</f>
        <v/>
      </c>
      <c r="AG106" s="21" t="str" cm="1">
        <f t="array" aca="1" ref="AG106" ca="1">IFERROR(_xlfn.IFS(#REF!="×",W106,#REF!="○",(W106-AF106)*0.7),"")</f>
        <v/>
      </c>
      <c r="AH106" s="6"/>
      <c r="AI106" s="24" t="e" cm="1">
        <f t="array" aca="1" ref="AI106" ca="1">_xlfn.IFS(AH106=0,0,AH106&gt;W106,0,W106-AH106&gt;AG106,AG106,W106-AH106&lt;AG106,W106-AH106)</f>
        <v>#NAME?</v>
      </c>
      <c r="AJ106" s="25" t="str">
        <f t="shared" ca="1" si="19"/>
        <v/>
      </c>
    </row>
    <row r="107" spans="1:36" s="1" customFormat="1" ht="24" hidden="1" customHeight="1">
      <c r="A107" s="8">
        <v>96</v>
      </c>
      <c r="B107" s="16"/>
      <c r="C107" s="40"/>
      <c r="D107" s="40"/>
      <c r="E107" s="6"/>
      <c r="F107" s="6"/>
      <c r="G107" s="6"/>
      <c r="H107" s="6"/>
      <c r="I107" s="48">
        <f t="shared" si="20"/>
        <v>0</v>
      </c>
      <c r="J107" s="20">
        <f t="shared" si="15"/>
        <v>0</v>
      </c>
      <c r="K107" s="20"/>
      <c r="L107" s="23">
        <f>IF(D107="",0,VLOOKUP(D107,リスト!$F$4:$H$29,3,FALSE))</f>
        <v>0</v>
      </c>
      <c r="M107" s="80">
        <f t="shared" si="11"/>
        <v>0</v>
      </c>
      <c r="N107" s="20">
        <f t="shared" si="16"/>
        <v>0</v>
      </c>
      <c r="O107" s="6"/>
      <c r="P107" s="80">
        <f t="shared" si="17"/>
        <v>0</v>
      </c>
      <c r="Q107" s="40"/>
      <c r="R107" s="6"/>
      <c r="S107" s="23" t="str">
        <f>IF(Q107="","",VLOOKUP(Q107,リスト!$J$4:$K$31,2,FALSE))</f>
        <v/>
      </c>
      <c r="T107" s="20">
        <f t="shared" si="18"/>
        <v>0</v>
      </c>
      <c r="U107" s="20" t="str">
        <f t="shared" si="14"/>
        <v/>
      </c>
      <c r="V107" s="20">
        <f t="shared" si="12"/>
        <v>0</v>
      </c>
      <c r="W107" s="20">
        <f t="shared" si="13"/>
        <v>0</v>
      </c>
      <c r="AD107"/>
      <c r="AE107" s="9"/>
      <c r="AF107" s="20" t="str" cm="1">
        <f t="array" ref="AF107">IFERROR(IF(#REF!="×",0,_xlfn.IFS(AE107="多面",W107*0.6/1.6*0.5,AE107="治水ダム等",W107*0.75/1.75*0.5)),"")</f>
        <v/>
      </c>
      <c r="AG107" s="21" t="str" cm="1">
        <f t="array" aca="1" ref="AG107" ca="1">IFERROR(_xlfn.IFS(#REF!="×",W107,#REF!="○",(W107-AF107)*0.7),"")</f>
        <v/>
      </c>
      <c r="AH107" s="6"/>
      <c r="AI107" s="24" t="e" cm="1">
        <f t="array" aca="1" ref="AI107" ca="1">_xlfn.IFS(AH107=0,0,AH107&gt;W107,0,W107-AH107&gt;AG107,AG107,W107-AH107&lt;AG107,W107-AH107)</f>
        <v>#NAME?</v>
      </c>
      <c r="AJ107" s="25" t="str">
        <f t="shared" ca="1" si="19"/>
        <v/>
      </c>
    </row>
    <row r="108" spans="1:36" s="1" customFormat="1" ht="24" hidden="1" customHeight="1">
      <c r="A108" s="8">
        <v>97</v>
      </c>
      <c r="B108" s="16"/>
      <c r="C108" s="40"/>
      <c r="D108" s="40"/>
      <c r="E108" s="6"/>
      <c r="F108" s="6"/>
      <c r="G108" s="6"/>
      <c r="H108" s="6"/>
      <c r="I108" s="48">
        <f t="shared" si="20"/>
        <v>0</v>
      </c>
      <c r="J108" s="20">
        <f t="shared" si="15"/>
        <v>0</v>
      </c>
      <c r="K108" s="20"/>
      <c r="L108" s="23">
        <f>IF(D108="",0,VLOOKUP(D108,リスト!$F$4:$H$29,3,FALSE))</f>
        <v>0</v>
      </c>
      <c r="M108" s="80">
        <f t="shared" si="11"/>
        <v>0</v>
      </c>
      <c r="N108" s="20">
        <f t="shared" si="16"/>
        <v>0</v>
      </c>
      <c r="O108" s="6"/>
      <c r="P108" s="80">
        <f t="shared" si="17"/>
        <v>0</v>
      </c>
      <c r="Q108" s="40"/>
      <c r="R108" s="6"/>
      <c r="S108" s="23" t="str">
        <f>IF(Q108="","",VLOOKUP(Q108,リスト!$J$4:$K$31,2,FALSE))</f>
        <v/>
      </c>
      <c r="T108" s="20">
        <f t="shared" si="18"/>
        <v>0</v>
      </c>
      <c r="U108" s="20" t="str">
        <f t="shared" si="14"/>
        <v/>
      </c>
      <c r="V108" s="20">
        <f t="shared" si="12"/>
        <v>0</v>
      </c>
      <c r="W108" s="20">
        <f t="shared" si="13"/>
        <v>0</v>
      </c>
      <c r="AD108"/>
      <c r="AE108" s="9"/>
      <c r="AF108" s="20" t="str" cm="1">
        <f t="array" ref="AF108">IFERROR(IF(#REF!="×",0,_xlfn.IFS(AE108="多面",W108*0.6/1.6*0.5,AE108="治水ダム等",W108*0.75/1.75*0.5)),"")</f>
        <v/>
      </c>
      <c r="AG108" s="21" t="str" cm="1">
        <f t="array" aca="1" ref="AG108" ca="1">IFERROR(_xlfn.IFS(#REF!="×",W108,#REF!="○",(W108-AF108)*0.7),"")</f>
        <v/>
      </c>
      <c r="AH108" s="6"/>
      <c r="AI108" s="24" t="e" cm="1">
        <f t="array" aca="1" ref="AI108" ca="1">_xlfn.IFS(AH108=0,0,AH108&gt;W108,0,W108-AH108&gt;AG108,AG108,W108-AH108&lt;AG108,W108-AH108)</f>
        <v>#NAME?</v>
      </c>
      <c r="AJ108" s="25" t="str">
        <f t="shared" ca="1" si="19"/>
        <v/>
      </c>
    </row>
    <row r="109" spans="1:36" s="1" customFormat="1" ht="24" hidden="1" customHeight="1">
      <c r="A109" s="8">
        <v>98</v>
      </c>
      <c r="B109" s="16"/>
      <c r="C109" s="40"/>
      <c r="D109" s="40"/>
      <c r="E109" s="6"/>
      <c r="F109" s="6"/>
      <c r="G109" s="6"/>
      <c r="H109" s="6"/>
      <c r="I109" s="48">
        <f t="shared" si="20"/>
        <v>0</v>
      </c>
      <c r="J109" s="20">
        <f t="shared" si="15"/>
        <v>0</v>
      </c>
      <c r="K109" s="20"/>
      <c r="L109" s="23">
        <f>IF(D109="",0,VLOOKUP(D109,リスト!$F$4:$H$29,3,FALSE))</f>
        <v>0</v>
      </c>
      <c r="M109" s="80">
        <f t="shared" si="11"/>
        <v>0</v>
      </c>
      <c r="N109" s="20">
        <f t="shared" si="16"/>
        <v>0</v>
      </c>
      <c r="O109" s="6"/>
      <c r="P109" s="80">
        <f t="shared" si="17"/>
        <v>0</v>
      </c>
      <c r="Q109" s="40"/>
      <c r="R109" s="6"/>
      <c r="S109" s="23" t="str">
        <f>IF(Q109="","",VLOOKUP(Q109,リスト!$J$4:$K$31,2,FALSE))</f>
        <v/>
      </c>
      <c r="T109" s="20">
        <f t="shared" si="18"/>
        <v>0</v>
      </c>
      <c r="U109" s="20" t="str">
        <f t="shared" si="14"/>
        <v/>
      </c>
      <c r="V109" s="20">
        <f t="shared" si="12"/>
        <v>0</v>
      </c>
      <c r="W109" s="20">
        <f t="shared" si="13"/>
        <v>0</v>
      </c>
      <c r="AD109"/>
      <c r="AE109" s="9"/>
      <c r="AF109" s="20" t="str" cm="1">
        <f t="array" ref="AF109">IFERROR(IF(#REF!="×",0,_xlfn.IFS(AE109="多面",W109*0.6/1.6*0.5,AE109="治水ダム等",W109*0.75/1.75*0.5)),"")</f>
        <v/>
      </c>
      <c r="AG109" s="21" t="str" cm="1">
        <f t="array" aca="1" ref="AG109" ca="1">IFERROR(_xlfn.IFS(#REF!="×",W109,#REF!="○",(W109-AF109)*0.7),"")</f>
        <v/>
      </c>
      <c r="AH109" s="6"/>
      <c r="AI109" s="24" t="e" cm="1">
        <f t="array" aca="1" ref="AI109" ca="1">_xlfn.IFS(AH109=0,0,AH109&gt;W109,0,W109-AH109&gt;AG109,AG109,W109-AH109&lt;AG109,W109-AH109)</f>
        <v>#NAME?</v>
      </c>
      <c r="AJ109" s="25" t="str">
        <f t="shared" ca="1" si="19"/>
        <v/>
      </c>
    </row>
    <row r="110" spans="1:36" s="1" customFormat="1" ht="24" hidden="1" customHeight="1">
      <c r="A110" s="8">
        <v>99</v>
      </c>
      <c r="B110" s="16"/>
      <c r="C110" s="40"/>
      <c r="D110" s="40"/>
      <c r="E110" s="6"/>
      <c r="F110" s="6"/>
      <c r="G110" s="6"/>
      <c r="H110" s="6"/>
      <c r="I110" s="48">
        <f t="shared" si="20"/>
        <v>0</v>
      </c>
      <c r="J110" s="20">
        <f t="shared" si="15"/>
        <v>0</v>
      </c>
      <c r="K110" s="20"/>
      <c r="L110" s="23">
        <f>IF(D110="",0,VLOOKUP(D110,リスト!$F$4:$H$29,3,FALSE))</f>
        <v>0</v>
      </c>
      <c r="M110" s="80">
        <f t="shared" si="11"/>
        <v>0</v>
      </c>
      <c r="N110" s="20">
        <f t="shared" si="16"/>
        <v>0</v>
      </c>
      <c r="O110" s="6"/>
      <c r="P110" s="80">
        <f t="shared" si="17"/>
        <v>0</v>
      </c>
      <c r="Q110" s="40"/>
      <c r="R110" s="6"/>
      <c r="S110" s="23" t="str">
        <f>IF(Q110="","",VLOOKUP(Q110,リスト!$J$4:$K$31,2,FALSE))</f>
        <v/>
      </c>
      <c r="T110" s="20">
        <f t="shared" si="18"/>
        <v>0</v>
      </c>
      <c r="U110" s="20" t="str">
        <f t="shared" si="14"/>
        <v/>
      </c>
      <c r="V110" s="20">
        <f t="shared" si="12"/>
        <v>0</v>
      </c>
      <c r="W110" s="20">
        <f t="shared" si="13"/>
        <v>0</v>
      </c>
      <c r="AD110"/>
      <c r="AE110" s="9"/>
      <c r="AF110" s="20" t="str" cm="1">
        <f t="array" ref="AF110">IFERROR(IF(#REF!="×",0,_xlfn.IFS(AE110="多面",W110*0.6/1.6*0.5,AE110="治水ダム等",W110*0.75/1.75*0.5)),"")</f>
        <v/>
      </c>
      <c r="AG110" s="21" t="str" cm="1">
        <f t="array" aca="1" ref="AG110" ca="1">IFERROR(_xlfn.IFS(#REF!="×",W110,#REF!="○",(W110-AF110)*0.7),"")</f>
        <v/>
      </c>
      <c r="AH110" s="6"/>
      <c r="AI110" s="24" t="e" cm="1">
        <f t="array" aca="1" ref="AI110" ca="1">_xlfn.IFS(AH110=0,0,AH110&gt;W110,0,W110-AH110&gt;AG110,AG110,W110-AH110&lt;AG110,W110-AH110)</f>
        <v>#NAME?</v>
      </c>
      <c r="AJ110" s="25" t="str">
        <f t="shared" ca="1" si="19"/>
        <v/>
      </c>
    </row>
    <row r="111" spans="1:36" s="1" customFormat="1" ht="24" hidden="1" customHeight="1">
      <c r="A111" s="8">
        <v>100</v>
      </c>
      <c r="B111" s="16"/>
      <c r="C111" s="40"/>
      <c r="D111" s="40"/>
      <c r="E111" s="6"/>
      <c r="F111" s="6"/>
      <c r="G111" s="6"/>
      <c r="H111" s="6"/>
      <c r="I111" s="48">
        <f t="shared" si="20"/>
        <v>0</v>
      </c>
      <c r="J111" s="20">
        <f t="shared" si="15"/>
        <v>0</v>
      </c>
      <c r="K111" s="20"/>
      <c r="L111" s="23">
        <f>IF(D111="",0,VLOOKUP(D111,リスト!$F$4:$H$29,3,FALSE))</f>
        <v>0</v>
      </c>
      <c r="M111" s="80">
        <f t="shared" ref="M111:M174" si="21">IF(J111=0,0,E111+(F111+G111)/L111+H111/1.035)</f>
        <v>0</v>
      </c>
      <c r="N111" s="20">
        <f t="shared" si="16"/>
        <v>0</v>
      </c>
      <c r="O111" s="6"/>
      <c r="P111" s="80">
        <f t="shared" si="17"/>
        <v>0</v>
      </c>
      <c r="Q111" s="40"/>
      <c r="R111" s="6"/>
      <c r="S111" s="23" t="str">
        <f>IF(Q111="","",VLOOKUP(Q111,リスト!$J$4:$K$31,2,FALSE))</f>
        <v/>
      </c>
      <c r="T111" s="20">
        <f t="shared" si="18"/>
        <v>0</v>
      </c>
      <c r="U111" s="20" t="str">
        <f t="shared" si="14"/>
        <v/>
      </c>
      <c r="V111" s="20">
        <f t="shared" ref="V111:V174" si="22">IF(R111=0,0,R111-T111)</f>
        <v>0</v>
      </c>
      <c r="W111" s="20">
        <f t="shared" ref="W111:W174" si="23">IF(P111+V111=0,0,P111+V111)</f>
        <v>0</v>
      </c>
      <c r="AD111"/>
      <c r="AE111" s="9"/>
      <c r="AF111" s="20" t="str" cm="1">
        <f t="array" ref="AF111">IFERROR(IF(#REF!="×",0,_xlfn.IFS(AE111="多面",W111*0.6/1.6*0.5,AE111="治水ダム等",W111*0.75/1.75*0.5)),"")</f>
        <v/>
      </c>
      <c r="AG111" s="21" t="str" cm="1">
        <f t="array" aca="1" ref="AG111" ca="1">IFERROR(_xlfn.IFS(#REF!="×",W111,#REF!="○",(W111-AF111)*0.7),"")</f>
        <v/>
      </c>
      <c r="AH111" s="6"/>
      <c r="AI111" s="24" t="e" cm="1">
        <f t="array" aca="1" ref="AI111" ca="1">_xlfn.IFS(AH111=0,0,AH111&gt;W111,0,W111-AH111&gt;AG111,AG111,W111-AH111&lt;AG111,W111-AH111)</f>
        <v>#NAME?</v>
      </c>
      <c r="AJ111" s="25" t="str">
        <f t="shared" ca="1" si="19"/>
        <v/>
      </c>
    </row>
    <row r="112" spans="1:36" s="1" customFormat="1" ht="24" hidden="1" customHeight="1">
      <c r="A112" s="8">
        <v>101</v>
      </c>
      <c r="B112" s="16"/>
      <c r="C112" s="40"/>
      <c r="D112" s="40"/>
      <c r="E112" s="6"/>
      <c r="F112" s="6"/>
      <c r="G112" s="6"/>
      <c r="H112" s="6"/>
      <c r="I112" s="48">
        <f t="shared" si="20"/>
        <v>0</v>
      </c>
      <c r="J112" s="20">
        <f t="shared" si="15"/>
        <v>0</v>
      </c>
      <c r="K112" s="20"/>
      <c r="L112" s="23">
        <f>IF(D112="",0,VLOOKUP(D112,リスト!$F$4:$H$29,3,FALSE))</f>
        <v>0</v>
      </c>
      <c r="M112" s="80">
        <f t="shared" si="21"/>
        <v>0</v>
      </c>
      <c r="N112" s="20">
        <f t="shared" si="16"/>
        <v>0</v>
      </c>
      <c r="O112" s="6"/>
      <c r="P112" s="80">
        <f t="shared" si="17"/>
        <v>0</v>
      </c>
      <c r="Q112" s="40"/>
      <c r="R112" s="6"/>
      <c r="S112" s="23" t="str">
        <f>IF(Q112="","",VLOOKUP(Q112,リスト!$J$4:$K$31,2,FALSE))</f>
        <v/>
      </c>
      <c r="T112" s="20">
        <f t="shared" si="18"/>
        <v>0</v>
      </c>
      <c r="U112" s="20" t="str">
        <f t="shared" si="14"/>
        <v/>
      </c>
      <c r="V112" s="20">
        <f t="shared" si="22"/>
        <v>0</v>
      </c>
      <c r="W112" s="20">
        <f t="shared" si="23"/>
        <v>0</v>
      </c>
      <c r="AD112"/>
      <c r="AE112" s="9"/>
      <c r="AF112" s="20" t="str" cm="1">
        <f t="array" ref="AF112">IFERROR(IF(#REF!="×",0,_xlfn.IFS(AE112="多面",W112*0.6/1.6*0.5,AE112="治水ダム等",W112*0.75/1.75*0.5)),"")</f>
        <v/>
      </c>
      <c r="AG112" s="21" t="str" cm="1">
        <f t="array" aca="1" ref="AG112" ca="1">IFERROR(_xlfn.IFS(#REF!="×",W112,#REF!="○",(W112-AF112)*0.7),"")</f>
        <v/>
      </c>
      <c r="AH112" s="6"/>
      <c r="AI112" s="24" t="e" cm="1">
        <f t="array" aca="1" ref="AI112" ca="1">_xlfn.IFS(AH112=0,0,AH112&gt;W112,0,W112-AH112&gt;AG112,AG112,W112-AH112&lt;AG112,W112-AH112)</f>
        <v>#NAME?</v>
      </c>
      <c r="AJ112" s="25" t="str">
        <f t="shared" ca="1" si="19"/>
        <v/>
      </c>
    </row>
    <row r="113" spans="1:36" s="1" customFormat="1" ht="24" hidden="1" customHeight="1">
      <c r="A113" s="8">
        <v>102</v>
      </c>
      <c r="B113" s="16"/>
      <c r="C113" s="40"/>
      <c r="D113" s="40"/>
      <c r="E113" s="6"/>
      <c r="F113" s="6"/>
      <c r="G113" s="6"/>
      <c r="H113" s="6"/>
      <c r="I113" s="48">
        <f t="shared" si="20"/>
        <v>0</v>
      </c>
      <c r="J113" s="20">
        <f t="shared" si="15"/>
        <v>0</v>
      </c>
      <c r="K113" s="20"/>
      <c r="L113" s="23">
        <f>IF(D113="",0,VLOOKUP(D113,リスト!$F$4:$H$29,3,FALSE))</f>
        <v>0</v>
      </c>
      <c r="M113" s="80">
        <f t="shared" si="21"/>
        <v>0</v>
      </c>
      <c r="N113" s="20">
        <f t="shared" si="16"/>
        <v>0</v>
      </c>
      <c r="O113" s="6"/>
      <c r="P113" s="80">
        <f t="shared" si="17"/>
        <v>0</v>
      </c>
      <c r="Q113" s="40"/>
      <c r="R113" s="6"/>
      <c r="S113" s="23" t="str">
        <f>IF(Q113="","",VLOOKUP(Q113,リスト!$J$4:$K$31,2,FALSE))</f>
        <v/>
      </c>
      <c r="T113" s="20">
        <f t="shared" si="18"/>
        <v>0</v>
      </c>
      <c r="U113" s="20" t="str">
        <f t="shared" si="14"/>
        <v/>
      </c>
      <c r="V113" s="20">
        <f t="shared" si="22"/>
        <v>0</v>
      </c>
      <c r="W113" s="20">
        <f t="shared" si="23"/>
        <v>0</v>
      </c>
      <c r="AD113"/>
      <c r="AE113" s="9"/>
      <c r="AF113" s="20" t="str" cm="1">
        <f t="array" ref="AF113">IFERROR(IF(#REF!="×",0,_xlfn.IFS(AE113="多面",W113*0.6/1.6*0.5,AE113="治水ダム等",W113*0.75/1.75*0.5)),"")</f>
        <v/>
      </c>
      <c r="AG113" s="21" t="str" cm="1">
        <f t="array" aca="1" ref="AG113" ca="1">IFERROR(_xlfn.IFS(#REF!="×",W113,#REF!="○",(W113-AF113)*0.7),"")</f>
        <v/>
      </c>
      <c r="AH113" s="6"/>
      <c r="AI113" s="24" t="e" cm="1">
        <f t="array" aca="1" ref="AI113" ca="1">_xlfn.IFS(AH113=0,0,AH113&gt;W113,0,W113-AH113&gt;AG113,AG113,W113-AH113&lt;AG113,W113-AH113)</f>
        <v>#NAME?</v>
      </c>
      <c r="AJ113" s="25" t="str">
        <f t="shared" ca="1" si="19"/>
        <v/>
      </c>
    </row>
    <row r="114" spans="1:36" s="1" customFormat="1" ht="24" hidden="1" customHeight="1">
      <c r="A114" s="8">
        <v>103</v>
      </c>
      <c r="B114" s="16"/>
      <c r="C114" s="40"/>
      <c r="D114" s="40"/>
      <c r="E114" s="6"/>
      <c r="F114" s="6"/>
      <c r="G114" s="6"/>
      <c r="H114" s="6"/>
      <c r="I114" s="48">
        <f t="shared" si="20"/>
        <v>0</v>
      </c>
      <c r="J114" s="20">
        <f t="shared" si="15"/>
        <v>0</v>
      </c>
      <c r="K114" s="20"/>
      <c r="L114" s="23">
        <f>IF(D114="",0,VLOOKUP(D114,リスト!$F$4:$H$29,3,FALSE))</f>
        <v>0</v>
      </c>
      <c r="M114" s="80">
        <f t="shared" si="21"/>
        <v>0</v>
      </c>
      <c r="N114" s="20">
        <f t="shared" si="16"/>
        <v>0</v>
      </c>
      <c r="O114" s="6"/>
      <c r="P114" s="80">
        <f t="shared" si="17"/>
        <v>0</v>
      </c>
      <c r="Q114" s="40"/>
      <c r="R114" s="6"/>
      <c r="S114" s="23" t="str">
        <f>IF(Q114="","",VLOOKUP(Q114,リスト!$J$4:$K$31,2,FALSE))</f>
        <v/>
      </c>
      <c r="T114" s="20">
        <f t="shared" si="18"/>
        <v>0</v>
      </c>
      <c r="U114" s="20" t="str">
        <f t="shared" si="14"/>
        <v/>
      </c>
      <c r="V114" s="20">
        <f t="shared" si="22"/>
        <v>0</v>
      </c>
      <c r="W114" s="20">
        <f t="shared" si="23"/>
        <v>0</v>
      </c>
      <c r="AD114"/>
      <c r="AE114" s="9"/>
      <c r="AF114" s="20" t="str" cm="1">
        <f t="array" ref="AF114">IFERROR(IF(#REF!="×",0,_xlfn.IFS(AE114="多面",W114*0.6/1.6*0.5,AE114="治水ダム等",W114*0.75/1.75*0.5)),"")</f>
        <v/>
      </c>
      <c r="AG114" s="21" t="str" cm="1">
        <f t="array" aca="1" ref="AG114" ca="1">IFERROR(_xlfn.IFS(#REF!="×",W114,#REF!="○",(W114-AF114)*0.7),"")</f>
        <v/>
      </c>
      <c r="AH114" s="6"/>
      <c r="AI114" s="24" t="e" cm="1">
        <f t="array" aca="1" ref="AI114" ca="1">_xlfn.IFS(AH114=0,0,AH114&gt;W114,0,W114-AH114&gt;AG114,AG114,W114-AH114&lt;AG114,W114-AH114)</f>
        <v>#NAME?</v>
      </c>
      <c r="AJ114" s="25" t="str">
        <f t="shared" ca="1" si="19"/>
        <v/>
      </c>
    </row>
    <row r="115" spans="1:36" s="1" customFormat="1" ht="24" hidden="1" customHeight="1">
      <c r="A115" s="8">
        <v>104</v>
      </c>
      <c r="B115" s="16"/>
      <c r="C115" s="40"/>
      <c r="D115" s="40"/>
      <c r="E115" s="6"/>
      <c r="F115" s="6"/>
      <c r="G115" s="6"/>
      <c r="H115" s="6"/>
      <c r="I115" s="48">
        <f t="shared" si="20"/>
        <v>0</v>
      </c>
      <c r="J115" s="20">
        <f t="shared" si="15"/>
        <v>0</v>
      </c>
      <c r="K115" s="20"/>
      <c r="L115" s="23">
        <f>IF(D115="",0,VLOOKUP(D115,リスト!$F$4:$H$29,3,FALSE))</f>
        <v>0</v>
      </c>
      <c r="M115" s="80">
        <f t="shared" si="21"/>
        <v>0</v>
      </c>
      <c r="N115" s="20">
        <f t="shared" si="16"/>
        <v>0</v>
      </c>
      <c r="O115" s="6"/>
      <c r="P115" s="80">
        <f t="shared" si="17"/>
        <v>0</v>
      </c>
      <c r="Q115" s="40"/>
      <c r="R115" s="6"/>
      <c r="S115" s="23" t="str">
        <f>IF(Q115="","",VLOOKUP(Q115,リスト!$J$4:$K$31,2,FALSE))</f>
        <v/>
      </c>
      <c r="T115" s="20">
        <f t="shared" si="18"/>
        <v>0</v>
      </c>
      <c r="U115" s="20" t="str">
        <f t="shared" si="14"/>
        <v/>
      </c>
      <c r="V115" s="20">
        <f t="shared" si="22"/>
        <v>0</v>
      </c>
      <c r="W115" s="20">
        <f t="shared" si="23"/>
        <v>0</v>
      </c>
      <c r="AD115"/>
      <c r="AE115" s="9"/>
      <c r="AF115" s="20" t="str" cm="1">
        <f t="array" ref="AF115">IFERROR(IF(#REF!="×",0,_xlfn.IFS(AE115="多面",W115*0.6/1.6*0.5,AE115="治水ダム等",W115*0.75/1.75*0.5)),"")</f>
        <v/>
      </c>
      <c r="AG115" s="21" t="str" cm="1">
        <f t="array" aca="1" ref="AG115" ca="1">IFERROR(_xlfn.IFS(#REF!="×",W115,#REF!="○",(W115-AF115)*0.7),"")</f>
        <v/>
      </c>
      <c r="AH115" s="6"/>
      <c r="AI115" s="24" t="e" cm="1">
        <f t="array" aca="1" ref="AI115" ca="1">_xlfn.IFS(AH115=0,0,AH115&gt;W115,0,W115-AH115&gt;AG115,AG115,W115-AH115&lt;AG115,W115-AH115)</f>
        <v>#NAME?</v>
      </c>
      <c r="AJ115" s="25" t="str">
        <f t="shared" ca="1" si="19"/>
        <v/>
      </c>
    </row>
    <row r="116" spans="1:36" s="1" customFormat="1" ht="24" hidden="1" customHeight="1">
      <c r="A116" s="8">
        <v>105</v>
      </c>
      <c r="B116" s="16"/>
      <c r="C116" s="40"/>
      <c r="D116" s="40"/>
      <c r="E116" s="6"/>
      <c r="F116" s="6"/>
      <c r="G116" s="6"/>
      <c r="H116" s="6"/>
      <c r="I116" s="48">
        <f t="shared" si="20"/>
        <v>0</v>
      </c>
      <c r="J116" s="20">
        <f t="shared" si="15"/>
        <v>0</v>
      </c>
      <c r="K116" s="20"/>
      <c r="L116" s="23">
        <f>IF(D116="",0,VLOOKUP(D116,リスト!$F$4:$H$29,3,FALSE))</f>
        <v>0</v>
      </c>
      <c r="M116" s="80">
        <f t="shared" si="21"/>
        <v>0</v>
      </c>
      <c r="N116" s="20">
        <f t="shared" si="16"/>
        <v>0</v>
      </c>
      <c r="O116" s="6"/>
      <c r="P116" s="80">
        <f t="shared" si="17"/>
        <v>0</v>
      </c>
      <c r="Q116" s="40"/>
      <c r="R116" s="6"/>
      <c r="S116" s="23" t="str">
        <f>IF(Q116="","",VLOOKUP(Q116,リスト!$J$4:$K$31,2,FALSE))</f>
        <v/>
      </c>
      <c r="T116" s="20">
        <f t="shared" si="18"/>
        <v>0</v>
      </c>
      <c r="U116" s="20" t="str">
        <f t="shared" si="14"/>
        <v/>
      </c>
      <c r="V116" s="20">
        <f t="shared" si="22"/>
        <v>0</v>
      </c>
      <c r="W116" s="20">
        <f t="shared" si="23"/>
        <v>0</v>
      </c>
      <c r="AD116"/>
      <c r="AE116" s="9"/>
      <c r="AF116" s="20" t="str" cm="1">
        <f t="array" ref="AF116">IFERROR(IF(#REF!="×",0,_xlfn.IFS(AE116="多面",W116*0.6/1.6*0.5,AE116="治水ダム等",W116*0.75/1.75*0.5)),"")</f>
        <v/>
      </c>
      <c r="AG116" s="21" t="str" cm="1">
        <f t="array" aca="1" ref="AG116" ca="1">IFERROR(_xlfn.IFS(#REF!="×",W116,#REF!="○",(W116-AF116)*0.7),"")</f>
        <v/>
      </c>
      <c r="AH116" s="6"/>
      <c r="AI116" s="24" t="e" cm="1">
        <f t="array" aca="1" ref="AI116" ca="1">_xlfn.IFS(AH116=0,0,AH116&gt;W116,0,W116-AH116&gt;AG116,AG116,W116-AH116&lt;AG116,W116-AH116)</f>
        <v>#NAME?</v>
      </c>
      <c r="AJ116" s="25" t="str">
        <f t="shared" ca="1" si="19"/>
        <v/>
      </c>
    </row>
    <row r="117" spans="1:36" s="1" customFormat="1" ht="24" hidden="1" customHeight="1">
      <c r="A117" s="8">
        <v>106</v>
      </c>
      <c r="B117" s="16"/>
      <c r="C117" s="40"/>
      <c r="D117" s="40"/>
      <c r="E117" s="6"/>
      <c r="F117" s="6"/>
      <c r="G117" s="6"/>
      <c r="H117" s="6"/>
      <c r="I117" s="48">
        <f t="shared" si="20"/>
        <v>0</v>
      </c>
      <c r="J117" s="20">
        <f t="shared" si="15"/>
        <v>0</v>
      </c>
      <c r="K117" s="20"/>
      <c r="L117" s="23">
        <f>IF(D117="",0,VLOOKUP(D117,リスト!$F$4:$H$29,3,FALSE))</f>
        <v>0</v>
      </c>
      <c r="M117" s="80">
        <f t="shared" si="21"/>
        <v>0</v>
      </c>
      <c r="N117" s="20">
        <f t="shared" si="16"/>
        <v>0</v>
      </c>
      <c r="O117" s="6"/>
      <c r="P117" s="80">
        <f t="shared" si="17"/>
        <v>0</v>
      </c>
      <c r="Q117" s="40"/>
      <c r="R117" s="6"/>
      <c r="S117" s="23" t="str">
        <f>IF(Q117="","",VLOOKUP(Q117,リスト!$J$4:$K$31,2,FALSE))</f>
        <v/>
      </c>
      <c r="T117" s="20">
        <f t="shared" si="18"/>
        <v>0</v>
      </c>
      <c r="U117" s="20" t="str">
        <f t="shared" si="14"/>
        <v/>
      </c>
      <c r="V117" s="20">
        <f t="shared" si="22"/>
        <v>0</v>
      </c>
      <c r="W117" s="20">
        <f t="shared" si="23"/>
        <v>0</v>
      </c>
      <c r="AD117"/>
      <c r="AE117" s="9"/>
      <c r="AF117" s="20" t="str" cm="1">
        <f t="array" ref="AF117">IFERROR(IF(#REF!="×",0,_xlfn.IFS(AE117="多面",W117*0.6/1.6*0.5,AE117="治水ダム等",W117*0.75/1.75*0.5)),"")</f>
        <v/>
      </c>
      <c r="AG117" s="21" t="str" cm="1">
        <f t="array" aca="1" ref="AG117" ca="1">IFERROR(_xlfn.IFS(#REF!="×",W117,#REF!="○",(W117-AF117)*0.7),"")</f>
        <v/>
      </c>
      <c r="AH117" s="6"/>
      <c r="AI117" s="24" t="e" cm="1">
        <f t="array" aca="1" ref="AI117" ca="1">_xlfn.IFS(AH117=0,0,AH117&gt;W117,0,W117-AH117&gt;AG117,AG117,W117-AH117&lt;AG117,W117-AH117)</f>
        <v>#NAME?</v>
      </c>
      <c r="AJ117" s="25" t="str">
        <f t="shared" ca="1" si="19"/>
        <v/>
      </c>
    </row>
    <row r="118" spans="1:36" s="1" customFormat="1" ht="24" hidden="1" customHeight="1">
      <c r="A118" s="8">
        <v>107</v>
      </c>
      <c r="B118" s="16"/>
      <c r="C118" s="40"/>
      <c r="D118" s="40"/>
      <c r="E118" s="6"/>
      <c r="F118" s="6"/>
      <c r="G118" s="6"/>
      <c r="H118" s="6"/>
      <c r="I118" s="48">
        <f t="shared" si="20"/>
        <v>0</v>
      </c>
      <c r="J118" s="20">
        <f t="shared" si="15"/>
        <v>0</v>
      </c>
      <c r="K118" s="20"/>
      <c r="L118" s="23">
        <f>IF(D118="",0,VLOOKUP(D118,リスト!$F$4:$H$29,3,FALSE))</f>
        <v>0</v>
      </c>
      <c r="M118" s="80">
        <f t="shared" si="21"/>
        <v>0</v>
      </c>
      <c r="N118" s="20">
        <f t="shared" si="16"/>
        <v>0</v>
      </c>
      <c r="O118" s="6"/>
      <c r="P118" s="80">
        <f t="shared" si="17"/>
        <v>0</v>
      </c>
      <c r="Q118" s="40"/>
      <c r="R118" s="6"/>
      <c r="S118" s="23" t="str">
        <f>IF(Q118="","",VLOOKUP(Q118,リスト!$J$4:$K$31,2,FALSE))</f>
        <v/>
      </c>
      <c r="T118" s="20">
        <f t="shared" si="18"/>
        <v>0</v>
      </c>
      <c r="U118" s="20" t="str">
        <f t="shared" si="14"/>
        <v/>
      </c>
      <c r="V118" s="20">
        <f t="shared" si="22"/>
        <v>0</v>
      </c>
      <c r="W118" s="20">
        <f t="shared" si="23"/>
        <v>0</v>
      </c>
      <c r="AD118"/>
      <c r="AE118" s="9"/>
      <c r="AF118" s="20" t="str" cm="1">
        <f t="array" ref="AF118">IFERROR(IF(#REF!="×",0,_xlfn.IFS(AE118="多面",W118*0.6/1.6*0.5,AE118="治水ダム等",W118*0.75/1.75*0.5)),"")</f>
        <v/>
      </c>
      <c r="AG118" s="21" t="str" cm="1">
        <f t="array" aca="1" ref="AG118" ca="1">IFERROR(_xlfn.IFS(#REF!="×",W118,#REF!="○",(W118-AF118)*0.7),"")</f>
        <v/>
      </c>
      <c r="AH118" s="6"/>
      <c r="AI118" s="24" t="e" cm="1">
        <f t="array" aca="1" ref="AI118" ca="1">_xlfn.IFS(AH118=0,0,AH118&gt;W118,0,W118-AH118&gt;AG118,AG118,W118-AH118&lt;AG118,W118-AH118)</f>
        <v>#NAME?</v>
      </c>
      <c r="AJ118" s="25" t="str">
        <f t="shared" ca="1" si="19"/>
        <v/>
      </c>
    </row>
    <row r="119" spans="1:36" s="1" customFormat="1" ht="24" hidden="1" customHeight="1">
      <c r="A119" s="8">
        <v>108</v>
      </c>
      <c r="B119" s="16"/>
      <c r="C119" s="40"/>
      <c r="D119" s="40"/>
      <c r="E119" s="6"/>
      <c r="F119" s="6"/>
      <c r="G119" s="6"/>
      <c r="H119" s="6"/>
      <c r="I119" s="48">
        <f t="shared" si="20"/>
        <v>0</v>
      </c>
      <c r="J119" s="20">
        <f t="shared" si="15"/>
        <v>0</v>
      </c>
      <c r="K119" s="20"/>
      <c r="L119" s="23">
        <f>IF(D119="",0,VLOOKUP(D119,リスト!$F$4:$H$29,3,FALSE))</f>
        <v>0</v>
      </c>
      <c r="M119" s="80">
        <f t="shared" si="21"/>
        <v>0</v>
      </c>
      <c r="N119" s="20">
        <f t="shared" si="16"/>
        <v>0</v>
      </c>
      <c r="O119" s="6"/>
      <c r="P119" s="80">
        <f t="shared" si="17"/>
        <v>0</v>
      </c>
      <c r="Q119" s="40"/>
      <c r="R119" s="6"/>
      <c r="S119" s="23" t="str">
        <f>IF(Q119="","",VLOOKUP(Q119,リスト!$J$4:$K$31,2,FALSE))</f>
        <v/>
      </c>
      <c r="T119" s="20">
        <f t="shared" si="18"/>
        <v>0</v>
      </c>
      <c r="U119" s="20" t="str">
        <f t="shared" si="14"/>
        <v/>
      </c>
      <c r="V119" s="20">
        <f t="shared" si="22"/>
        <v>0</v>
      </c>
      <c r="W119" s="20">
        <f t="shared" si="23"/>
        <v>0</v>
      </c>
      <c r="AD119"/>
      <c r="AE119" s="9"/>
      <c r="AF119" s="20" t="str" cm="1">
        <f t="array" ref="AF119">IFERROR(IF(#REF!="×",0,_xlfn.IFS(AE119="多面",W119*0.6/1.6*0.5,AE119="治水ダム等",W119*0.75/1.75*0.5)),"")</f>
        <v/>
      </c>
      <c r="AG119" s="21" t="str" cm="1">
        <f t="array" aca="1" ref="AG119" ca="1">IFERROR(_xlfn.IFS(#REF!="×",W119,#REF!="○",(W119-AF119)*0.7),"")</f>
        <v/>
      </c>
      <c r="AH119" s="6"/>
      <c r="AI119" s="24" t="e" cm="1">
        <f t="array" aca="1" ref="AI119" ca="1">_xlfn.IFS(AH119=0,0,AH119&gt;W119,0,W119-AH119&gt;AG119,AG119,W119-AH119&lt;AG119,W119-AH119)</f>
        <v>#NAME?</v>
      </c>
      <c r="AJ119" s="25" t="str">
        <f t="shared" ca="1" si="19"/>
        <v/>
      </c>
    </row>
    <row r="120" spans="1:36" s="1" customFormat="1" ht="24" hidden="1" customHeight="1">
      <c r="A120" s="8">
        <v>109</v>
      </c>
      <c r="B120" s="16"/>
      <c r="C120" s="40"/>
      <c r="D120" s="40"/>
      <c r="E120" s="6"/>
      <c r="F120" s="6"/>
      <c r="G120" s="6"/>
      <c r="H120" s="6"/>
      <c r="I120" s="48">
        <f t="shared" si="20"/>
        <v>0</v>
      </c>
      <c r="J120" s="20">
        <f t="shared" si="15"/>
        <v>0</v>
      </c>
      <c r="K120" s="20"/>
      <c r="L120" s="23">
        <f>IF(D120="",0,VLOOKUP(D120,リスト!$F$4:$H$29,3,FALSE))</f>
        <v>0</v>
      </c>
      <c r="M120" s="80">
        <f t="shared" si="21"/>
        <v>0</v>
      </c>
      <c r="N120" s="20">
        <f t="shared" si="16"/>
        <v>0</v>
      </c>
      <c r="O120" s="6"/>
      <c r="P120" s="80">
        <f t="shared" si="17"/>
        <v>0</v>
      </c>
      <c r="Q120" s="40"/>
      <c r="R120" s="6"/>
      <c r="S120" s="23" t="str">
        <f>IF(Q120="","",VLOOKUP(Q120,リスト!$J$4:$K$31,2,FALSE))</f>
        <v/>
      </c>
      <c r="T120" s="20">
        <f t="shared" si="18"/>
        <v>0</v>
      </c>
      <c r="U120" s="20" t="str">
        <f t="shared" si="14"/>
        <v/>
      </c>
      <c r="V120" s="20">
        <f t="shared" si="22"/>
        <v>0</v>
      </c>
      <c r="W120" s="20">
        <f t="shared" si="23"/>
        <v>0</v>
      </c>
      <c r="AD120"/>
      <c r="AE120" s="9"/>
      <c r="AF120" s="20" t="str" cm="1">
        <f t="array" ref="AF120">IFERROR(IF(#REF!="×",0,_xlfn.IFS(AE120="多面",W120*0.6/1.6*0.5,AE120="治水ダム等",W120*0.75/1.75*0.5)),"")</f>
        <v/>
      </c>
      <c r="AG120" s="21" t="str" cm="1">
        <f t="array" aca="1" ref="AG120" ca="1">IFERROR(_xlfn.IFS(#REF!="×",W120,#REF!="○",(W120-AF120)*0.7),"")</f>
        <v/>
      </c>
      <c r="AH120" s="6"/>
      <c r="AI120" s="24" t="e" cm="1">
        <f t="array" aca="1" ref="AI120" ca="1">_xlfn.IFS(AH120=0,0,AH120&gt;W120,0,W120-AH120&gt;AG120,AG120,W120-AH120&lt;AG120,W120-AH120)</f>
        <v>#NAME?</v>
      </c>
      <c r="AJ120" s="25" t="str">
        <f t="shared" ca="1" si="19"/>
        <v/>
      </c>
    </row>
    <row r="121" spans="1:36" s="1" customFormat="1" ht="24" hidden="1" customHeight="1">
      <c r="A121" s="8">
        <v>110</v>
      </c>
      <c r="B121" s="16"/>
      <c r="C121" s="40"/>
      <c r="D121" s="40"/>
      <c r="E121" s="6"/>
      <c r="F121" s="6"/>
      <c r="G121" s="6"/>
      <c r="H121" s="6"/>
      <c r="I121" s="48">
        <f t="shared" si="20"/>
        <v>0</v>
      </c>
      <c r="J121" s="20">
        <f t="shared" si="15"/>
        <v>0</v>
      </c>
      <c r="K121" s="20"/>
      <c r="L121" s="23">
        <f>IF(D121="",0,VLOOKUP(D121,リスト!$F$4:$H$29,3,FALSE))</f>
        <v>0</v>
      </c>
      <c r="M121" s="80">
        <f t="shared" si="21"/>
        <v>0</v>
      </c>
      <c r="N121" s="20">
        <f t="shared" si="16"/>
        <v>0</v>
      </c>
      <c r="O121" s="6"/>
      <c r="P121" s="80">
        <f t="shared" si="17"/>
        <v>0</v>
      </c>
      <c r="Q121" s="40"/>
      <c r="R121" s="6"/>
      <c r="S121" s="23" t="str">
        <f>IF(Q121="","",VLOOKUP(Q121,リスト!$J$4:$K$31,2,FALSE))</f>
        <v/>
      </c>
      <c r="T121" s="20">
        <f t="shared" si="18"/>
        <v>0</v>
      </c>
      <c r="U121" s="20" t="str">
        <f t="shared" si="14"/>
        <v/>
      </c>
      <c r="V121" s="20">
        <f t="shared" si="22"/>
        <v>0</v>
      </c>
      <c r="W121" s="20">
        <f t="shared" si="23"/>
        <v>0</v>
      </c>
      <c r="AD121"/>
      <c r="AE121" s="9"/>
      <c r="AF121" s="20" t="str" cm="1">
        <f t="array" ref="AF121">IFERROR(IF(#REF!="×",0,_xlfn.IFS(AE121="多面",W121*0.6/1.6*0.5,AE121="治水ダム等",W121*0.75/1.75*0.5)),"")</f>
        <v/>
      </c>
      <c r="AG121" s="21" t="str" cm="1">
        <f t="array" aca="1" ref="AG121" ca="1">IFERROR(_xlfn.IFS(#REF!="×",W121,#REF!="○",(W121-AF121)*0.7),"")</f>
        <v/>
      </c>
      <c r="AH121" s="6"/>
      <c r="AI121" s="24" t="e" cm="1">
        <f t="array" aca="1" ref="AI121" ca="1">_xlfn.IFS(AH121=0,0,AH121&gt;W121,0,W121-AH121&gt;AG121,AG121,W121-AH121&lt;AG121,W121-AH121)</f>
        <v>#NAME?</v>
      </c>
      <c r="AJ121" s="25" t="str">
        <f t="shared" ca="1" si="19"/>
        <v/>
      </c>
    </row>
    <row r="122" spans="1:36" s="1" customFormat="1" ht="24" hidden="1" customHeight="1">
      <c r="A122" s="8">
        <v>111</v>
      </c>
      <c r="B122" s="16"/>
      <c r="C122" s="40"/>
      <c r="D122" s="40"/>
      <c r="E122" s="6"/>
      <c r="F122" s="6"/>
      <c r="G122" s="6"/>
      <c r="H122" s="6"/>
      <c r="I122" s="48">
        <f t="shared" si="20"/>
        <v>0</v>
      </c>
      <c r="J122" s="20">
        <f t="shared" si="15"/>
        <v>0</v>
      </c>
      <c r="K122" s="20"/>
      <c r="L122" s="23">
        <f>IF(D122="",0,VLOOKUP(D122,リスト!$F$4:$H$29,3,FALSE))</f>
        <v>0</v>
      </c>
      <c r="M122" s="80">
        <f t="shared" si="21"/>
        <v>0</v>
      </c>
      <c r="N122" s="20">
        <f t="shared" si="16"/>
        <v>0</v>
      </c>
      <c r="O122" s="6"/>
      <c r="P122" s="80">
        <f t="shared" si="17"/>
        <v>0</v>
      </c>
      <c r="Q122" s="40"/>
      <c r="R122" s="6"/>
      <c r="S122" s="23" t="str">
        <f>IF(Q122="","",VLOOKUP(Q122,リスト!$J$4:$K$31,2,FALSE))</f>
        <v/>
      </c>
      <c r="T122" s="20">
        <f t="shared" si="18"/>
        <v>0</v>
      </c>
      <c r="U122" s="20" t="str">
        <f t="shared" si="14"/>
        <v/>
      </c>
      <c r="V122" s="20">
        <f t="shared" si="22"/>
        <v>0</v>
      </c>
      <c r="W122" s="20">
        <f t="shared" si="23"/>
        <v>0</v>
      </c>
      <c r="AD122"/>
      <c r="AE122" s="9"/>
      <c r="AF122" s="20" t="str" cm="1">
        <f t="array" ref="AF122">IFERROR(IF(#REF!="×",0,_xlfn.IFS(AE122="多面",W122*0.6/1.6*0.5,AE122="治水ダム等",W122*0.75/1.75*0.5)),"")</f>
        <v/>
      </c>
      <c r="AG122" s="21" t="str" cm="1">
        <f t="array" aca="1" ref="AG122" ca="1">IFERROR(_xlfn.IFS(#REF!="×",W122,#REF!="○",(W122-AF122)*0.7),"")</f>
        <v/>
      </c>
      <c r="AH122" s="6"/>
      <c r="AI122" s="24" t="e" cm="1">
        <f t="array" aca="1" ref="AI122" ca="1">_xlfn.IFS(AH122=0,0,AH122&gt;W122,0,W122-AH122&gt;AG122,AG122,W122-AH122&lt;AG122,W122-AH122)</f>
        <v>#NAME?</v>
      </c>
      <c r="AJ122" s="25" t="str">
        <f t="shared" ca="1" si="19"/>
        <v/>
      </c>
    </row>
    <row r="123" spans="1:36" s="1" customFormat="1" ht="24" hidden="1" customHeight="1">
      <c r="A123" s="8">
        <v>112</v>
      </c>
      <c r="B123" s="16"/>
      <c r="C123" s="40"/>
      <c r="D123" s="40"/>
      <c r="E123" s="6"/>
      <c r="F123" s="6"/>
      <c r="G123" s="6"/>
      <c r="H123" s="6"/>
      <c r="I123" s="48">
        <f t="shared" si="20"/>
        <v>0</v>
      </c>
      <c r="J123" s="20">
        <f t="shared" si="15"/>
        <v>0</v>
      </c>
      <c r="K123" s="20"/>
      <c r="L123" s="23">
        <f>IF(D123="",0,VLOOKUP(D123,リスト!$F$4:$H$29,3,FALSE))</f>
        <v>0</v>
      </c>
      <c r="M123" s="80">
        <f t="shared" si="21"/>
        <v>0</v>
      </c>
      <c r="N123" s="20">
        <f t="shared" si="16"/>
        <v>0</v>
      </c>
      <c r="O123" s="6"/>
      <c r="P123" s="80">
        <f t="shared" si="17"/>
        <v>0</v>
      </c>
      <c r="Q123" s="40"/>
      <c r="R123" s="6"/>
      <c r="S123" s="23" t="str">
        <f>IF(Q123="","",VLOOKUP(Q123,リスト!$J$4:$K$31,2,FALSE))</f>
        <v/>
      </c>
      <c r="T123" s="20">
        <f t="shared" si="18"/>
        <v>0</v>
      </c>
      <c r="U123" s="20" t="str">
        <f t="shared" si="14"/>
        <v/>
      </c>
      <c r="V123" s="20">
        <f t="shared" si="22"/>
        <v>0</v>
      </c>
      <c r="W123" s="20">
        <f t="shared" si="23"/>
        <v>0</v>
      </c>
      <c r="AD123"/>
      <c r="AE123" s="9"/>
      <c r="AF123" s="20" t="str" cm="1">
        <f t="array" ref="AF123">IFERROR(IF(#REF!="×",0,_xlfn.IFS(AE123="多面",W123*0.6/1.6*0.5,AE123="治水ダム等",W123*0.75/1.75*0.5)),"")</f>
        <v/>
      </c>
      <c r="AG123" s="21" t="str" cm="1">
        <f t="array" aca="1" ref="AG123" ca="1">IFERROR(_xlfn.IFS(#REF!="×",W123,#REF!="○",(W123-AF123)*0.7),"")</f>
        <v/>
      </c>
      <c r="AH123" s="6"/>
      <c r="AI123" s="24" t="e" cm="1">
        <f t="array" aca="1" ref="AI123" ca="1">_xlfn.IFS(AH123=0,0,AH123&gt;W123,0,W123-AH123&gt;AG123,AG123,W123-AH123&lt;AG123,W123-AH123)</f>
        <v>#NAME?</v>
      </c>
      <c r="AJ123" s="25" t="str">
        <f t="shared" ca="1" si="19"/>
        <v/>
      </c>
    </row>
    <row r="124" spans="1:36" s="1" customFormat="1" ht="24" hidden="1" customHeight="1">
      <c r="A124" s="8">
        <v>113</v>
      </c>
      <c r="B124" s="16"/>
      <c r="C124" s="40"/>
      <c r="D124" s="40"/>
      <c r="E124" s="6"/>
      <c r="F124" s="6"/>
      <c r="G124" s="6"/>
      <c r="H124" s="6"/>
      <c r="I124" s="48">
        <f t="shared" si="20"/>
        <v>0</v>
      </c>
      <c r="J124" s="20">
        <f t="shared" si="15"/>
        <v>0</v>
      </c>
      <c r="K124" s="20"/>
      <c r="L124" s="23">
        <f>IF(D124="",0,VLOOKUP(D124,リスト!$F$4:$H$29,3,FALSE))</f>
        <v>0</v>
      </c>
      <c r="M124" s="80">
        <f t="shared" si="21"/>
        <v>0</v>
      </c>
      <c r="N124" s="20">
        <f t="shared" si="16"/>
        <v>0</v>
      </c>
      <c r="O124" s="6"/>
      <c r="P124" s="80">
        <f t="shared" si="17"/>
        <v>0</v>
      </c>
      <c r="Q124" s="40"/>
      <c r="R124" s="6"/>
      <c r="S124" s="23" t="str">
        <f>IF(Q124="","",VLOOKUP(Q124,リスト!$J$4:$K$31,2,FALSE))</f>
        <v/>
      </c>
      <c r="T124" s="20">
        <f t="shared" si="18"/>
        <v>0</v>
      </c>
      <c r="U124" s="20" t="str">
        <f t="shared" si="14"/>
        <v/>
      </c>
      <c r="V124" s="20">
        <f t="shared" si="22"/>
        <v>0</v>
      </c>
      <c r="W124" s="20">
        <f t="shared" si="23"/>
        <v>0</v>
      </c>
      <c r="AD124"/>
      <c r="AE124" s="9"/>
      <c r="AF124" s="20" t="str" cm="1">
        <f t="array" ref="AF124">IFERROR(IF(#REF!="×",0,_xlfn.IFS(AE124="多面",W124*0.6/1.6*0.5,AE124="治水ダム等",W124*0.75/1.75*0.5)),"")</f>
        <v/>
      </c>
      <c r="AG124" s="21" t="str" cm="1">
        <f t="array" aca="1" ref="AG124" ca="1">IFERROR(_xlfn.IFS(#REF!="×",W124,#REF!="○",(W124-AF124)*0.7),"")</f>
        <v/>
      </c>
      <c r="AH124" s="6"/>
      <c r="AI124" s="24" t="e" cm="1">
        <f t="array" aca="1" ref="AI124" ca="1">_xlfn.IFS(AH124=0,0,AH124&gt;W124,0,W124-AH124&gt;AG124,AG124,W124-AH124&lt;AG124,W124-AH124)</f>
        <v>#NAME?</v>
      </c>
      <c r="AJ124" s="25" t="str">
        <f t="shared" ca="1" si="19"/>
        <v/>
      </c>
    </row>
    <row r="125" spans="1:36" s="1" customFormat="1" ht="24" hidden="1" customHeight="1">
      <c r="A125" s="8">
        <v>114</v>
      </c>
      <c r="B125" s="16"/>
      <c r="C125" s="40"/>
      <c r="D125" s="40"/>
      <c r="E125" s="6"/>
      <c r="F125" s="6"/>
      <c r="G125" s="6"/>
      <c r="H125" s="6"/>
      <c r="I125" s="48">
        <f t="shared" si="20"/>
        <v>0</v>
      </c>
      <c r="J125" s="20">
        <f t="shared" si="15"/>
        <v>0</v>
      </c>
      <c r="K125" s="20"/>
      <c r="L125" s="23">
        <f>IF(D125="",0,VLOOKUP(D125,リスト!$F$4:$H$29,3,FALSE))</f>
        <v>0</v>
      </c>
      <c r="M125" s="80">
        <f t="shared" si="21"/>
        <v>0</v>
      </c>
      <c r="N125" s="20">
        <f t="shared" si="16"/>
        <v>0</v>
      </c>
      <c r="O125" s="6"/>
      <c r="P125" s="80">
        <f t="shared" si="17"/>
        <v>0</v>
      </c>
      <c r="Q125" s="40"/>
      <c r="R125" s="6"/>
      <c r="S125" s="23" t="str">
        <f>IF(Q125="","",VLOOKUP(Q125,リスト!$J$4:$K$31,2,FALSE))</f>
        <v/>
      </c>
      <c r="T125" s="20">
        <f t="shared" si="18"/>
        <v>0</v>
      </c>
      <c r="U125" s="20" t="str">
        <f t="shared" si="14"/>
        <v/>
      </c>
      <c r="V125" s="20">
        <f t="shared" si="22"/>
        <v>0</v>
      </c>
      <c r="W125" s="20">
        <f t="shared" si="23"/>
        <v>0</v>
      </c>
      <c r="AD125"/>
      <c r="AE125" s="9"/>
      <c r="AF125" s="20" t="str" cm="1">
        <f t="array" ref="AF125">IFERROR(IF(#REF!="×",0,_xlfn.IFS(AE125="多面",W125*0.6/1.6*0.5,AE125="治水ダム等",W125*0.75/1.75*0.5)),"")</f>
        <v/>
      </c>
      <c r="AG125" s="21" t="str" cm="1">
        <f t="array" aca="1" ref="AG125" ca="1">IFERROR(_xlfn.IFS(#REF!="×",W125,#REF!="○",(W125-AF125)*0.7),"")</f>
        <v/>
      </c>
      <c r="AH125" s="6"/>
      <c r="AI125" s="24" t="e" cm="1">
        <f t="array" aca="1" ref="AI125" ca="1">_xlfn.IFS(AH125=0,0,AH125&gt;W125,0,W125-AH125&gt;AG125,AG125,W125-AH125&lt;AG125,W125-AH125)</f>
        <v>#NAME?</v>
      </c>
      <c r="AJ125" s="25" t="str">
        <f t="shared" ca="1" si="19"/>
        <v/>
      </c>
    </row>
    <row r="126" spans="1:36" s="1" customFormat="1" ht="24" hidden="1" customHeight="1">
      <c r="A126" s="8">
        <v>115</v>
      </c>
      <c r="B126" s="16"/>
      <c r="C126" s="40"/>
      <c r="D126" s="40"/>
      <c r="E126" s="6"/>
      <c r="F126" s="6"/>
      <c r="G126" s="6"/>
      <c r="H126" s="6"/>
      <c r="I126" s="48">
        <f t="shared" si="20"/>
        <v>0</v>
      </c>
      <c r="J126" s="20">
        <f t="shared" si="15"/>
        <v>0</v>
      </c>
      <c r="K126" s="20"/>
      <c r="L126" s="23">
        <f>IF(D126="",0,VLOOKUP(D126,リスト!$F$4:$H$29,3,FALSE))</f>
        <v>0</v>
      </c>
      <c r="M126" s="80">
        <f t="shared" si="21"/>
        <v>0</v>
      </c>
      <c r="N126" s="20">
        <f t="shared" si="16"/>
        <v>0</v>
      </c>
      <c r="O126" s="6"/>
      <c r="P126" s="80">
        <f t="shared" si="17"/>
        <v>0</v>
      </c>
      <c r="Q126" s="40"/>
      <c r="R126" s="6"/>
      <c r="S126" s="23" t="str">
        <f>IF(Q126="","",VLOOKUP(Q126,リスト!$J$4:$K$31,2,FALSE))</f>
        <v/>
      </c>
      <c r="T126" s="20">
        <f t="shared" si="18"/>
        <v>0</v>
      </c>
      <c r="U126" s="20" t="str">
        <f t="shared" si="14"/>
        <v/>
      </c>
      <c r="V126" s="20">
        <f t="shared" si="22"/>
        <v>0</v>
      </c>
      <c r="W126" s="20">
        <f t="shared" si="23"/>
        <v>0</v>
      </c>
      <c r="AD126"/>
      <c r="AE126" s="9"/>
      <c r="AF126" s="20" t="str" cm="1">
        <f t="array" ref="AF126">IFERROR(IF(#REF!="×",0,_xlfn.IFS(AE126="多面",W126*0.6/1.6*0.5,AE126="治水ダム等",W126*0.75/1.75*0.5)),"")</f>
        <v/>
      </c>
      <c r="AG126" s="21" t="str" cm="1">
        <f t="array" aca="1" ref="AG126" ca="1">IFERROR(_xlfn.IFS(#REF!="×",W126,#REF!="○",(W126-AF126)*0.7),"")</f>
        <v/>
      </c>
      <c r="AH126" s="6"/>
      <c r="AI126" s="24" t="e" cm="1">
        <f t="array" aca="1" ref="AI126" ca="1">_xlfn.IFS(AH126=0,0,AH126&gt;W126,0,W126-AH126&gt;AG126,AG126,W126-AH126&lt;AG126,W126-AH126)</f>
        <v>#NAME?</v>
      </c>
      <c r="AJ126" s="25" t="str">
        <f t="shared" ca="1" si="19"/>
        <v/>
      </c>
    </row>
    <row r="127" spans="1:36" s="1" customFormat="1" ht="24" hidden="1" customHeight="1">
      <c r="A127" s="8">
        <v>116</v>
      </c>
      <c r="B127" s="16"/>
      <c r="C127" s="40"/>
      <c r="D127" s="40"/>
      <c r="E127" s="6"/>
      <c r="F127" s="6"/>
      <c r="G127" s="6"/>
      <c r="H127" s="6"/>
      <c r="I127" s="48">
        <f t="shared" si="20"/>
        <v>0</v>
      </c>
      <c r="J127" s="20">
        <f t="shared" si="15"/>
        <v>0</v>
      </c>
      <c r="K127" s="20"/>
      <c r="L127" s="23">
        <f>IF(D127="",0,VLOOKUP(D127,リスト!$F$4:$H$29,3,FALSE))</f>
        <v>0</v>
      </c>
      <c r="M127" s="80">
        <f t="shared" si="21"/>
        <v>0</v>
      </c>
      <c r="N127" s="20">
        <f t="shared" si="16"/>
        <v>0</v>
      </c>
      <c r="O127" s="6"/>
      <c r="P127" s="80">
        <f t="shared" si="17"/>
        <v>0</v>
      </c>
      <c r="Q127" s="40"/>
      <c r="R127" s="6"/>
      <c r="S127" s="23" t="str">
        <f>IF(Q127="","",VLOOKUP(Q127,リスト!$J$4:$K$31,2,FALSE))</f>
        <v/>
      </c>
      <c r="T127" s="20">
        <f t="shared" si="18"/>
        <v>0</v>
      </c>
      <c r="U127" s="20" t="str">
        <f t="shared" si="14"/>
        <v/>
      </c>
      <c r="V127" s="20">
        <f t="shared" si="22"/>
        <v>0</v>
      </c>
      <c r="W127" s="20">
        <f t="shared" si="23"/>
        <v>0</v>
      </c>
      <c r="AD127"/>
      <c r="AE127" s="9"/>
      <c r="AF127" s="20" t="str" cm="1">
        <f t="array" ref="AF127">IFERROR(IF(#REF!="×",0,_xlfn.IFS(AE127="多面",W127*0.6/1.6*0.5,AE127="治水ダム等",W127*0.75/1.75*0.5)),"")</f>
        <v/>
      </c>
      <c r="AG127" s="21" t="str" cm="1">
        <f t="array" aca="1" ref="AG127" ca="1">IFERROR(_xlfn.IFS(#REF!="×",W127,#REF!="○",(W127-AF127)*0.7),"")</f>
        <v/>
      </c>
      <c r="AH127" s="6"/>
      <c r="AI127" s="24" t="e" cm="1">
        <f t="array" aca="1" ref="AI127" ca="1">_xlfn.IFS(AH127=0,0,AH127&gt;W127,0,W127-AH127&gt;AG127,AG127,W127-AH127&lt;AG127,W127-AH127)</f>
        <v>#NAME?</v>
      </c>
      <c r="AJ127" s="25" t="str">
        <f t="shared" ca="1" si="19"/>
        <v/>
      </c>
    </row>
    <row r="128" spans="1:36" s="1" customFormat="1" ht="24" hidden="1" customHeight="1">
      <c r="A128" s="8">
        <v>117</v>
      </c>
      <c r="B128" s="16"/>
      <c r="C128" s="40"/>
      <c r="D128" s="40"/>
      <c r="E128" s="6"/>
      <c r="F128" s="6"/>
      <c r="G128" s="6"/>
      <c r="H128" s="6"/>
      <c r="I128" s="48">
        <f t="shared" si="20"/>
        <v>0</v>
      </c>
      <c r="J128" s="20">
        <f t="shared" si="15"/>
        <v>0</v>
      </c>
      <c r="K128" s="20"/>
      <c r="L128" s="23">
        <f>IF(D128="",0,VLOOKUP(D128,リスト!$F$4:$H$29,3,FALSE))</f>
        <v>0</v>
      </c>
      <c r="M128" s="80">
        <f t="shared" si="21"/>
        <v>0</v>
      </c>
      <c r="N128" s="20">
        <f t="shared" si="16"/>
        <v>0</v>
      </c>
      <c r="O128" s="6"/>
      <c r="P128" s="80">
        <f t="shared" si="17"/>
        <v>0</v>
      </c>
      <c r="Q128" s="40"/>
      <c r="R128" s="6"/>
      <c r="S128" s="23" t="str">
        <f>IF(Q128="","",VLOOKUP(Q128,リスト!$J$4:$K$31,2,FALSE))</f>
        <v/>
      </c>
      <c r="T128" s="20">
        <f t="shared" si="18"/>
        <v>0</v>
      </c>
      <c r="U128" s="20" t="str">
        <f t="shared" si="14"/>
        <v/>
      </c>
      <c r="V128" s="20">
        <f t="shared" si="22"/>
        <v>0</v>
      </c>
      <c r="W128" s="20">
        <f t="shared" si="23"/>
        <v>0</v>
      </c>
      <c r="AD128"/>
      <c r="AE128" s="9"/>
      <c r="AF128" s="20" t="str" cm="1">
        <f t="array" ref="AF128">IFERROR(IF(#REF!="×",0,_xlfn.IFS(AE128="多面",W128*0.6/1.6*0.5,AE128="治水ダム等",W128*0.75/1.75*0.5)),"")</f>
        <v/>
      </c>
      <c r="AG128" s="21" t="str" cm="1">
        <f t="array" aca="1" ref="AG128" ca="1">IFERROR(_xlfn.IFS(#REF!="×",W128,#REF!="○",(W128-AF128)*0.7),"")</f>
        <v/>
      </c>
      <c r="AH128" s="6"/>
      <c r="AI128" s="24" t="e" cm="1">
        <f t="array" aca="1" ref="AI128" ca="1">_xlfn.IFS(AH128=0,0,AH128&gt;W128,0,W128-AH128&gt;AG128,AG128,W128-AH128&lt;AG128,W128-AH128)</f>
        <v>#NAME?</v>
      </c>
      <c r="AJ128" s="25" t="str">
        <f t="shared" ca="1" si="19"/>
        <v/>
      </c>
    </row>
    <row r="129" spans="1:36" s="1" customFormat="1" ht="24" hidden="1" customHeight="1">
      <c r="A129" s="8">
        <v>118</v>
      </c>
      <c r="B129" s="16"/>
      <c r="C129" s="40"/>
      <c r="D129" s="40"/>
      <c r="E129" s="6"/>
      <c r="F129" s="6"/>
      <c r="G129" s="6"/>
      <c r="H129" s="6"/>
      <c r="I129" s="48">
        <f t="shared" si="20"/>
        <v>0</v>
      </c>
      <c r="J129" s="20">
        <f t="shared" si="15"/>
        <v>0</v>
      </c>
      <c r="K129" s="20"/>
      <c r="L129" s="23">
        <f>IF(D129="",0,VLOOKUP(D129,リスト!$F$4:$H$29,3,FALSE))</f>
        <v>0</v>
      </c>
      <c r="M129" s="80">
        <f t="shared" si="21"/>
        <v>0</v>
      </c>
      <c r="N129" s="20">
        <f t="shared" si="16"/>
        <v>0</v>
      </c>
      <c r="O129" s="6"/>
      <c r="P129" s="80">
        <f t="shared" si="17"/>
        <v>0</v>
      </c>
      <c r="Q129" s="40"/>
      <c r="R129" s="6"/>
      <c r="S129" s="23" t="str">
        <f>IF(Q129="","",VLOOKUP(Q129,リスト!$J$4:$K$31,2,FALSE))</f>
        <v/>
      </c>
      <c r="T129" s="20">
        <f t="shared" si="18"/>
        <v>0</v>
      </c>
      <c r="U129" s="20" t="str">
        <f t="shared" si="14"/>
        <v/>
      </c>
      <c r="V129" s="20">
        <f t="shared" si="22"/>
        <v>0</v>
      </c>
      <c r="W129" s="20">
        <f t="shared" si="23"/>
        <v>0</v>
      </c>
      <c r="AD129"/>
      <c r="AE129" s="9"/>
      <c r="AF129" s="20" t="str" cm="1">
        <f t="array" ref="AF129">IFERROR(IF(#REF!="×",0,_xlfn.IFS(AE129="多面",W129*0.6/1.6*0.5,AE129="治水ダム等",W129*0.75/1.75*0.5)),"")</f>
        <v/>
      </c>
      <c r="AG129" s="21" t="str" cm="1">
        <f t="array" aca="1" ref="AG129" ca="1">IFERROR(_xlfn.IFS(#REF!="×",W129,#REF!="○",(W129-AF129)*0.7),"")</f>
        <v/>
      </c>
      <c r="AH129" s="6"/>
      <c r="AI129" s="24" t="e" cm="1">
        <f t="array" aca="1" ref="AI129" ca="1">_xlfn.IFS(AH129=0,0,AH129&gt;W129,0,W129-AH129&gt;AG129,AG129,W129-AH129&lt;AG129,W129-AH129)</f>
        <v>#NAME?</v>
      </c>
      <c r="AJ129" s="25" t="str">
        <f t="shared" ca="1" si="19"/>
        <v/>
      </c>
    </row>
    <row r="130" spans="1:36" s="1" customFormat="1" ht="24" hidden="1" customHeight="1">
      <c r="A130" s="8">
        <v>119</v>
      </c>
      <c r="B130" s="16"/>
      <c r="C130" s="40"/>
      <c r="D130" s="40"/>
      <c r="E130" s="6"/>
      <c r="F130" s="6"/>
      <c r="G130" s="6"/>
      <c r="H130" s="6"/>
      <c r="I130" s="48">
        <f t="shared" si="20"/>
        <v>0</v>
      </c>
      <c r="J130" s="20">
        <f t="shared" si="15"/>
        <v>0</v>
      </c>
      <c r="K130" s="20"/>
      <c r="L130" s="23">
        <f>IF(D130="",0,VLOOKUP(D130,リスト!$F$4:$H$29,3,FALSE))</f>
        <v>0</v>
      </c>
      <c r="M130" s="80">
        <f t="shared" si="21"/>
        <v>0</v>
      </c>
      <c r="N130" s="20">
        <f t="shared" si="16"/>
        <v>0</v>
      </c>
      <c r="O130" s="6"/>
      <c r="P130" s="80">
        <f t="shared" si="17"/>
        <v>0</v>
      </c>
      <c r="Q130" s="40"/>
      <c r="R130" s="6"/>
      <c r="S130" s="23" t="str">
        <f>IF(Q130="","",VLOOKUP(Q130,リスト!$J$4:$K$31,2,FALSE))</f>
        <v/>
      </c>
      <c r="T130" s="20">
        <f t="shared" si="18"/>
        <v>0</v>
      </c>
      <c r="U130" s="20" t="str">
        <f t="shared" si="14"/>
        <v/>
      </c>
      <c r="V130" s="20">
        <f t="shared" si="22"/>
        <v>0</v>
      </c>
      <c r="W130" s="20">
        <f t="shared" si="23"/>
        <v>0</v>
      </c>
      <c r="AD130"/>
      <c r="AE130" s="9"/>
      <c r="AF130" s="20" t="str" cm="1">
        <f t="array" ref="AF130">IFERROR(IF(#REF!="×",0,_xlfn.IFS(AE130="多面",W130*0.6/1.6*0.5,AE130="治水ダム等",W130*0.75/1.75*0.5)),"")</f>
        <v/>
      </c>
      <c r="AG130" s="21" t="str" cm="1">
        <f t="array" aca="1" ref="AG130" ca="1">IFERROR(_xlfn.IFS(#REF!="×",W130,#REF!="○",(W130-AF130)*0.7),"")</f>
        <v/>
      </c>
      <c r="AH130" s="6"/>
      <c r="AI130" s="24" t="e" cm="1">
        <f t="array" aca="1" ref="AI130" ca="1">_xlfn.IFS(AH130=0,0,AH130&gt;W130,0,W130-AH130&gt;AG130,AG130,W130-AH130&lt;AG130,W130-AH130)</f>
        <v>#NAME?</v>
      </c>
      <c r="AJ130" s="25" t="str">
        <f t="shared" ca="1" si="19"/>
        <v/>
      </c>
    </row>
    <row r="131" spans="1:36" s="1" customFormat="1" ht="24" hidden="1" customHeight="1">
      <c r="A131" s="8">
        <v>120</v>
      </c>
      <c r="B131" s="16"/>
      <c r="C131" s="40"/>
      <c r="D131" s="40"/>
      <c r="E131" s="6"/>
      <c r="F131" s="6"/>
      <c r="G131" s="6"/>
      <c r="H131" s="6"/>
      <c r="I131" s="48">
        <f t="shared" si="20"/>
        <v>0</v>
      </c>
      <c r="J131" s="20">
        <f t="shared" si="15"/>
        <v>0</v>
      </c>
      <c r="K131" s="20"/>
      <c r="L131" s="23">
        <f>IF(D131="",0,VLOOKUP(D131,リスト!$F$4:$H$29,3,FALSE))</f>
        <v>0</v>
      </c>
      <c r="M131" s="80">
        <f t="shared" si="21"/>
        <v>0</v>
      </c>
      <c r="N131" s="20">
        <f t="shared" si="16"/>
        <v>0</v>
      </c>
      <c r="O131" s="6"/>
      <c r="P131" s="80">
        <f t="shared" si="17"/>
        <v>0</v>
      </c>
      <c r="Q131" s="40"/>
      <c r="R131" s="6"/>
      <c r="S131" s="23" t="str">
        <f>IF(Q131="","",VLOOKUP(Q131,リスト!$J$4:$K$31,2,FALSE))</f>
        <v/>
      </c>
      <c r="T131" s="20">
        <f t="shared" si="18"/>
        <v>0</v>
      </c>
      <c r="U131" s="20" t="str">
        <f t="shared" si="14"/>
        <v/>
      </c>
      <c r="V131" s="20">
        <f t="shared" si="22"/>
        <v>0</v>
      </c>
      <c r="W131" s="20">
        <f t="shared" si="23"/>
        <v>0</v>
      </c>
      <c r="AD131"/>
      <c r="AE131" s="9"/>
      <c r="AF131" s="20" t="str" cm="1">
        <f t="array" ref="AF131">IFERROR(IF(#REF!="×",0,_xlfn.IFS(AE131="多面",W131*0.6/1.6*0.5,AE131="治水ダム等",W131*0.75/1.75*0.5)),"")</f>
        <v/>
      </c>
      <c r="AG131" s="21" t="str" cm="1">
        <f t="array" aca="1" ref="AG131" ca="1">IFERROR(_xlfn.IFS(#REF!="×",W131,#REF!="○",(W131-AF131)*0.7),"")</f>
        <v/>
      </c>
      <c r="AH131" s="6"/>
      <c r="AI131" s="24" t="e" cm="1">
        <f t="array" aca="1" ref="AI131" ca="1">_xlfn.IFS(AH131=0,0,AH131&gt;W131,0,W131-AH131&gt;AG131,AG131,W131-AH131&lt;AG131,W131-AH131)</f>
        <v>#NAME?</v>
      </c>
      <c r="AJ131" s="25" t="str">
        <f t="shared" ca="1" si="19"/>
        <v/>
      </c>
    </row>
    <row r="132" spans="1:36" s="1" customFormat="1" ht="24" hidden="1" customHeight="1">
      <c r="A132" s="8">
        <v>121</v>
      </c>
      <c r="B132" s="16"/>
      <c r="C132" s="40"/>
      <c r="D132" s="40"/>
      <c r="E132" s="6"/>
      <c r="F132" s="6"/>
      <c r="G132" s="6"/>
      <c r="H132" s="6"/>
      <c r="I132" s="48">
        <f t="shared" si="20"/>
        <v>0</v>
      </c>
      <c r="J132" s="20">
        <f t="shared" si="15"/>
        <v>0</v>
      </c>
      <c r="K132" s="20"/>
      <c r="L132" s="23">
        <f>IF(D132="",0,VLOOKUP(D132,リスト!$F$4:$H$29,3,FALSE))</f>
        <v>0</v>
      </c>
      <c r="M132" s="80">
        <f t="shared" si="21"/>
        <v>0</v>
      </c>
      <c r="N132" s="20">
        <f t="shared" si="16"/>
        <v>0</v>
      </c>
      <c r="O132" s="6"/>
      <c r="P132" s="80">
        <f t="shared" si="17"/>
        <v>0</v>
      </c>
      <c r="Q132" s="40"/>
      <c r="R132" s="6"/>
      <c r="S132" s="23" t="str">
        <f>IF(Q132="","",VLOOKUP(Q132,リスト!$J$4:$K$31,2,FALSE))</f>
        <v/>
      </c>
      <c r="T132" s="20">
        <f t="shared" si="18"/>
        <v>0</v>
      </c>
      <c r="U132" s="20" t="str">
        <f t="shared" si="14"/>
        <v/>
      </c>
      <c r="V132" s="20">
        <f t="shared" si="22"/>
        <v>0</v>
      </c>
      <c r="W132" s="20">
        <f t="shared" si="23"/>
        <v>0</v>
      </c>
      <c r="AD132"/>
      <c r="AE132" s="9"/>
      <c r="AF132" s="20" t="str" cm="1">
        <f t="array" ref="AF132">IFERROR(IF(#REF!="×",0,_xlfn.IFS(AE132="多面",W132*0.6/1.6*0.5,AE132="治水ダム等",W132*0.75/1.75*0.5)),"")</f>
        <v/>
      </c>
      <c r="AG132" s="21" t="str" cm="1">
        <f t="array" aca="1" ref="AG132" ca="1">IFERROR(_xlfn.IFS(#REF!="×",W132,#REF!="○",(W132-AF132)*0.7),"")</f>
        <v/>
      </c>
      <c r="AH132" s="6"/>
      <c r="AI132" s="24" t="e" cm="1">
        <f t="array" aca="1" ref="AI132" ca="1">_xlfn.IFS(AH132=0,0,AH132&gt;W132,0,W132-AH132&gt;AG132,AG132,W132-AH132&lt;AG132,W132-AH132)</f>
        <v>#NAME?</v>
      </c>
      <c r="AJ132" s="25" t="str">
        <f t="shared" ca="1" si="19"/>
        <v/>
      </c>
    </row>
    <row r="133" spans="1:36" s="1" customFormat="1" ht="24" hidden="1" customHeight="1">
      <c r="A133" s="8">
        <v>122</v>
      </c>
      <c r="B133" s="16"/>
      <c r="C133" s="40"/>
      <c r="D133" s="40"/>
      <c r="E133" s="6"/>
      <c r="F133" s="6"/>
      <c r="G133" s="6"/>
      <c r="H133" s="6"/>
      <c r="I133" s="48">
        <f t="shared" si="20"/>
        <v>0</v>
      </c>
      <c r="J133" s="20">
        <f t="shared" si="15"/>
        <v>0</v>
      </c>
      <c r="K133" s="20"/>
      <c r="L133" s="23">
        <f>IF(D133="",0,VLOOKUP(D133,リスト!$F$4:$H$29,3,FALSE))</f>
        <v>0</v>
      </c>
      <c r="M133" s="80">
        <f t="shared" si="21"/>
        <v>0</v>
      </c>
      <c r="N133" s="20">
        <f t="shared" si="16"/>
        <v>0</v>
      </c>
      <c r="O133" s="6"/>
      <c r="P133" s="80">
        <f t="shared" si="17"/>
        <v>0</v>
      </c>
      <c r="Q133" s="40"/>
      <c r="R133" s="6"/>
      <c r="S133" s="23" t="str">
        <f>IF(Q133="","",VLOOKUP(Q133,リスト!$J$4:$K$31,2,FALSE))</f>
        <v/>
      </c>
      <c r="T133" s="20">
        <f t="shared" si="18"/>
        <v>0</v>
      </c>
      <c r="U133" s="20" t="str">
        <f t="shared" si="14"/>
        <v/>
      </c>
      <c r="V133" s="20">
        <f t="shared" si="22"/>
        <v>0</v>
      </c>
      <c r="W133" s="20">
        <f t="shared" si="23"/>
        <v>0</v>
      </c>
      <c r="AD133"/>
      <c r="AE133" s="9"/>
      <c r="AF133" s="20" t="str" cm="1">
        <f t="array" ref="AF133">IFERROR(IF(#REF!="×",0,_xlfn.IFS(AE133="多面",W133*0.6/1.6*0.5,AE133="治水ダム等",W133*0.75/1.75*0.5)),"")</f>
        <v/>
      </c>
      <c r="AG133" s="21" t="str" cm="1">
        <f t="array" aca="1" ref="AG133" ca="1">IFERROR(_xlfn.IFS(#REF!="×",W133,#REF!="○",(W133-AF133)*0.7),"")</f>
        <v/>
      </c>
      <c r="AH133" s="6"/>
      <c r="AI133" s="24" t="e" cm="1">
        <f t="array" aca="1" ref="AI133" ca="1">_xlfn.IFS(AH133=0,0,AH133&gt;W133,0,W133-AH133&gt;AG133,AG133,W133-AH133&lt;AG133,W133-AH133)</f>
        <v>#NAME?</v>
      </c>
      <c r="AJ133" s="25" t="str">
        <f t="shared" ca="1" si="19"/>
        <v/>
      </c>
    </row>
    <row r="134" spans="1:36" s="1" customFormat="1" ht="24" hidden="1" customHeight="1">
      <c r="A134" s="8">
        <v>123</v>
      </c>
      <c r="B134" s="16"/>
      <c r="C134" s="40"/>
      <c r="D134" s="40"/>
      <c r="E134" s="6"/>
      <c r="F134" s="6"/>
      <c r="G134" s="6"/>
      <c r="H134" s="6"/>
      <c r="I134" s="48">
        <f t="shared" si="20"/>
        <v>0</v>
      </c>
      <c r="J134" s="20">
        <f t="shared" si="15"/>
        <v>0</v>
      </c>
      <c r="K134" s="20"/>
      <c r="L134" s="23">
        <f>IF(D134="",0,VLOOKUP(D134,リスト!$F$4:$H$29,3,FALSE))</f>
        <v>0</v>
      </c>
      <c r="M134" s="80">
        <f t="shared" si="21"/>
        <v>0</v>
      </c>
      <c r="N134" s="20">
        <f t="shared" si="16"/>
        <v>0</v>
      </c>
      <c r="O134" s="6"/>
      <c r="P134" s="80">
        <f t="shared" si="17"/>
        <v>0</v>
      </c>
      <c r="Q134" s="40"/>
      <c r="R134" s="6"/>
      <c r="S134" s="23" t="str">
        <f>IF(Q134="","",VLOOKUP(Q134,リスト!$J$4:$K$31,2,FALSE))</f>
        <v/>
      </c>
      <c r="T134" s="20">
        <f t="shared" si="18"/>
        <v>0</v>
      </c>
      <c r="U134" s="20" t="str">
        <f t="shared" si="14"/>
        <v/>
      </c>
      <c r="V134" s="20">
        <f t="shared" si="22"/>
        <v>0</v>
      </c>
      <c r="W134" s="20">
        <f t="shared" si="23"/>
        <v>0</v>
      </c>
      <c r="AD134"/>
      <c r="AE134" s="9"/>
      <c r="AF134" s="20" t="str" cm="1">
        <f t="array" ref="AF134">IFERROR(IF(#REF!="×",0,_xlfn.IFS(AE134="多面",W134*0.6/1.6*0.5,AE134="治水ダム等",W134*0.75/1.75*0.5)),"")</f>
        <v/>
      </c>
      <c r="AG134" s="21" t="str" cm="1">
        <f t="array" aca="1" ref="AG134" ca="1">IFERROR(_xlfn.IFS(#REF!="×",W134,#REF!="○",(W134-AF134)*0.7),"")</f>
        <v/>
      </c>
      <c r="AH134" s="6"/>
      <c r="AI134" s="24" t="e" cm="1">
        <f t="array" aca="1" ref="AI134" ca="1">_xlfn.IFS(AH134=0,0,AH134&gt;W134,0,W134-AH134&gt;AG134,AG134,W134-AH134&lt;AG134,W134-AH134)</f>
        <v>#NAME?</v>
      </c>
      <c r="AJ134" s="25" t="str">
        <f t="shared" ca="1" si="19"/>
        <v/>
      </c>
    </row>
    <row r="135" spans="1:36" s="1" customFormat="1" ht="24" hidden="1" customHeight="1">
      <c r="A135" s="8">
        <v>124</v>
      </c>
      <c r="B135" s="16"/>
      <c r="C135" s="40"/>
      <c r="D135" s="40"/>
      <c r="E135" s="6"/>
      <c r="F135" s="6"/>
      <c r="G135" s="6"/>
      <c r="H135" s="6"/>
      <c r="I135" s="48">
        <f t="shared" si="20"/>
        <v>0</v>
      </c>
      <c r="J135" s="20">
        <f t="shared" si="15"/>
        <v>0</v>
      </c>
      <c r="K135" s="20"/>
      <c r="L135" s="23">
        <f>IF(D135="",0,VLOOKUP(D135,リスト!$F$4:$H$29,3,FALSE))</f>
        <v>0</v>
      </c>
      <c r="M135" s="80">
        <f t="shared" si="21"/>
        <v>0</v>
      </c>
      <c r="N135" s="20">
        <f t="shared" si="16"/>
        <v>0</v>
      </c>
      <c r="O135" s="6"/>
      <c r="P135" s="80">
        <f t="shared" si="17"/>
        <v>0</v>
      </c>
      <c r="Q135" s="40"/>
      <c r="R135" s="6"/>
      <c r="S135" s="23" t="str">
        <f>IF(Q135="","",VLOOKUP(Q135,リスト!$J$4:$K$31,2,FALSE))</f>
        <v/>
      </c>
      <c r="T135" s="20">
        <f t="shared" si="18"/>
        <v>0</v>
      </c>
      <c r="U135" s="20" t="str">
        <f t="shared" si="14"/>
        <v/>
      </c>
      <c r="V135" s="20">
        <f t="shared" si="22"/>
        <v>0</v>
      </c>
      <c r="W135" s="20">
        <f t="shared" si="23"/>
        <v>0</v>
      </c>
      <c r="AD135"/>
      <c r="AE135" s="9"/>
      <c r="AF135" s="20" t="str" cm="1">
        <f t="array" ref="AF135">IFERROR(IF(#REF!="×",0,_xlfn.IFS(AE135="多面",W135*0.6/1.6*0.5,AE135="治水ダム等",W135*0.75/1.75*0.5)),"")</f>
        <v/>
      </c>
      <c r="AG135" s="21" t="str" cm="1">
        <f t="array" aca="1" ref="AG135" ca="1">IFERROR(_xlfn.IFS(#REF!="×",W135,#REF!="○",(W135-AF135)*0.7),"")</f>
        <v/>
      </c>
      <c r="AH135" s="6"/>
      <c r="AI135" s="24" t="e" cm="1">
        <f t="array" aca="1" ref="AI135" ca="1">_xlfn.IFS(AH135=0,0,AH135&gt;W135,0,W135-AH135&gt;AG135,AG135,W135-AH135&lt;AG135,W135-AH135)</f>
        <v>#NAME?</v>
      </c>
      <c r="AJ135" s="25" t="str">
        <f t="shared" ca="1" si="19"/>
        <v/>
      </c>
    </row>
    <row r="136" spans="1:36" s="1" customFormat="1" ht="24" hidden="1" customHeight="1">
      <c r="A136" s="8">
        <v>125</v>
      </c>
      <c r="B136" s="16"/>
      <c r="C136" s="40"/>
      <c r="D136" s="40"/>
      <c r="E136" s="6"/>
      <c r="F136" s="6"/>
      <c r="G136" s="6"/>
      <c r="H136" s="6"/>
      <c r="I136" s="48">
        <f t="shared" si="20"/>
        <v>0</v>
      </c>
      <c r="J136" s="20">
        <f t="shared" si="15"/>
        <v>0</v>
      </c>
      <c r="K136" s="20"/>
      <c r="L136" s="23">
        <f>IF(D136="",0,VLOOKUP(D136,リスト!$F$4:$H$29,3,FALSE))</f>
        <v>0</v>
      </c>
      <c r="M136" s="80">
        <f t="shared" si="21"/>
        <v>0</v>
      </c>
      <c r="N136" s="20">
        <f t="shared" si="16"/>
        <v>0</v>
      </c>
      <c r="O136" s="6"/>
      <c r="P136" s="80">
        <f t="shared" si="17"/>
        <v>0</v>
      </c>
      <c r="Q136" s="40"/>
      <c r="R136" s="6"/>
      <c r="S136" s="23" t="str">
        <f>IF(Q136="","",VLOOKUP(Q136,リスト!$J$4:$K$31,2,FALSE))</f>
        <v/>
      </c>
      <c r="T136" s="20">
        <f t="shared" si="18"/>
        <v>0</v>
      </c>
      <c r="U136" s="20" t="str">
        <f t="shared" si="14"/>
        <v/>
      </c>
      <c r="V136" s="20">
        <f t="shared" si="22"/>
        <v>0</v>
      </c>
      <c r="W136" s="20">
        <f t="shared" si="23"/>
        <v>0</v>
      </c>
      <c r="AD136"/>
      <c r="AE136" s="9"/>
      <c r="AF136" s="20" t="str" cm="1">
        <f t="array" ref="AF136">IFERROR(IF(#REF!="×",0,_xlfn.IFS(AE136="多面",W136*0.6/1.6*0.5,AE136="治水ダム等",W136*0.75/1.75*0.5)),"")</f>
        <v/>
      </c>
      <c r="AG136" s="21" t="str" cm="1">
        <f t="array" aca="1" ref="AG136" ca="1">IFERROR(_xlfn.IFS(#REF!="×",W136,#REF!="○",(W136-AF136)*0.7),"")</f>
        <v/>
      </c>
      <c r="AH136" s="6"/>
      <c r="AI136" s="24" t="e" cm="1">
        <f t="array" aca="1" ref="AI136" ca="1">_xlfn.IFS(AH136=0,0,AH136&gt;W136,0,W136-AH136&gt;AG136,AG136,W136-AH136&lt;AG136,W136-AH136)</f>
        <v>#NAME?</v>
      </c>
      <c r="AJ136" s="25" t="str">
        <f t="shared" ca="1" si="19"/>
        <v/>
      </c>
    </row>
    <row r="137" spans="1:36" s="1" customFormat="1" ht="24" hidden="1" customHeight="1">
      <c r="A137" s="8">
        <v>126</v>
      </c>
      <c r="B137" s="16"/>
      <c r="C137" s="40"/>
      <c r="D137" s="40"/>
      <c r="E137" s="6"/>
      <c r="F137" s="6"/>
      <c r="G137" s="6"/>
      <c r="H137" s="6"/>
      <c r="I137" s="48">
        <f t="shared" si="20"/>
        <v>0</v>
      </c>
      <c r="J137" s="20">
        <f t="shared" si="15"/>
        <v>0</v>
      </c>
      <c r="K137" s="20"/>
      <c r="L137" s="23">
        <f>IF(D137="",0,VLOOKUP(D137,リスト!$F$4:$H$29,3,FALSE))</f>
        <v>0</v>
      </c>
      <c r="M137" s="80">
        <f t="shared" si="21"/>
        <v>0</v>
      </c>
      <c r="N137" s="20">
        <f t="shared" si="16"/>
        <v>0</v>
      </c>
      <c r="O137" s="6"/>
      <c r="P137" s="80">
        <f t="shared" si="17"/>
        <v>0</v>
      </c>
      <c r="Q137" s="40"/>
      <c r="R137" s="6"/>
      <c r="S137" s="23" t="str">
        <f>IF(Q137="","",VLOOKUP(Q137,リスト!$J$4:$K$31,2,FALSE))</f>
        <v/>
      </c>
      <c r="T137" s="20">
        <f t="shared" si="18"/>
        <v>0</v>
      </c>
      <c r="U137" s="20" t="str">
        <f t="shared" si="14"/>
        <v/>
      </c>
      <c r="V137" s="20">
        <f t="shared" si="22"/>
        <v>0</v>
      </c>
      <c r="W137" s="20">
        <f t="shared" si="23"/>
        <v>0</v>
      </c>
      <c r="AD137"/>
      <c r="AE137" s="9"/>
      <c r="AF137" s="20" t="str" cm="1">
        <f t="array" ref="AF137">IFERROR(IF(#REF!="×",0,_xlfn.IFS(AE137="多面",W137*0.6/1.6*0.5,AE137="治水ダム等",W137*0.75/1.75*0.5)),"")</f>
        <v/>
      </c>
      <c r="AG137" s="21" t="str" cm="1">
        <f t="array" aca="1" ref="AG137" ca="1">IFERROR(_xlfn.IFS(#REF!="×",W137,#REF!="○",(W137-AF137)*0.7),"")</f>
        <v/>
      </c>
      <c r="AH137" s="6"/>
      <c r="AI137" s="24" t="e" cm="1">
        <f t="array" aca="1" ref="AI137" ca="1">_xlfn.IFS(AH137=0,0,AH137&gt;W137,0,W137-AH137&gt;AG137,AG137,W137-AH137&lt;AG137,W137-AH137)</f>
        <v>#NAME?</v>
      </c>
      <c r="AJ137" s="25" t="str">
        <f t="shared" ca="1" si="19"/>
        <v/>
      </c>
    </row>
    <row r="138" spans="1:36" s="1" customFormat="1" ht="24" hidden="1" customHeight="1">
      <c r="A138" s="8">
        <v>127</v>
      </c>
      <c r="B138" s="16"/>
      <c r="C138" s="40"/>
      <c r="D138" s="40"/>
      <c r="E138" s="6"/>
      <c r="F138" s="6"/>
      <c r="G138" s="6"/>
      <c r="H138" s="6"/>
      <c r="I138" s="48">
        <f t="shared" si="20"/>
        <v>0</v>
      </c>
      <c r="J138" s="20">
        <f t="shared" si="15"/>
        <v>0</v>
      </c>
      <c r="K138" s="20"/>
      <c r="L138" s="23">
        <f>IF(D138="",0,VLOOKUP(D138,リスト!$F$4:$H$29,3,FALSE))</f>
        <v>0</v>
      </c>
      <c r="M138" s="80">
        <f t="shared" si="21"/>
        <v>0</v>
      </c>
      <c r="N138" s="20">
        <f t="shared" si="16"/>
        <v>0</v>
      </c>
      <c r="O138" s="6"/>
      <c r="P138" s="80">
        <f t="shared" si="17"/>
        <v>0</v>
      </c>
      <c r="Q138" s="40"/>
      <c r="R138" s="6"/>
      <c r="S138" s="23" t="str">
        <f>IF(Q138="","",VLOOKUP(Q138,リスト!$J$4:$K$31,2,FALSE))</f>
        <v/>
      </c>
      <c r="T138" s="20">
        <f t="shared" si="18"/>
        <v>0</v>
      </c>
      <c r="U138" s="20" t="str">
        <f t="shared" si="14"/>
        <v/>
      </c>
      <c r="V138" s="20">
        <f t="shared" si="22"/>
        <v>0</v>
      </c>
      <c r="W138" s="20">
        <f t="shared" si="23"/>
        <v>0</v>
      </c>
      <c r="AD138"/>
      <c r="AE138" s="9"/>
      <c r="AF138" s="20" t="str" cm="1">
        <f t="array" ref="AF138">IFERROR(IF(#REF!="×",0,_xlfn.IFS(AE138="多面",W138*0.6/1.6*0.5,AE138="治水ダム等",W138*0.75/1.75*0.5)),"")</f>
        <v/>
      </c>
      <c r="AG138" s="21" t="str" cm="1">
        <f t="array" aca="1" ref="AG138" ca="1">IFERROR(_xlfn.IFS(#REF!="×",W138,#REF!="○",(W138-AF138)*0.7),"")</f>
        <v/>
      </c>
      <c r="AH138" s="6"/>
      <c r="AI138" s="24" t="e" cm="1">
        <f t="array" aca="1" ref="AI138" ca="1">_xlfn.IFS(AH138=0,0,AH138&gt;W138,0,W138-AH138&gt;AG138,AG138,W138-AH138&lt;AG138,W138-AH138)</f>
        <v>#NAME?</v>
      </c>
      <c r="AJ138" s="25" t="str">
        <f t="shared" ca="1" si="19"/>
        <v/>
      </c>
    </row>
    <row r="139" spans="1:36" s="1" customFormat="1" ht="24" hidden="1" customHeight="1">
      <c r="A139" s="8">
        <v>128</v>
      </c>
      <c r="B139" s="16"/>
      <c r="C139" s="40"/>
      <c r="D139" s="40"/>
      <c r="E139" s="6"/>
      <c r="F139" s="6"/>
      <c r="G139" s="6"/>
      <c r="H139" s="6"/>
      <c r="I139" s="48">
        <f t="shared" si="20"/>
        <v>0</v>
      </c>
      <c r="J139" s="20">
        <f t="shared" si="15"/>
        <v>0</v>
      </c>
      <c r="K139" s="20"/>
      <c r="L139" s="23">
        <f>IF(D139="",0,VLOOKUP(D139,リスト!$F$4:$H$29,3,FALSE))</f>
        <v>0</v>
      </c>
      <c r="M139" s="80">
        <f t="shared" si="21"/>
        <v>0</v>
      </c>
      <c r="N139" s="20">
        <f t="shared" si="16"/>
        <v>0</v>
      </c>
      <c r="O139" s="6"/>
      <c r="P139" s="80">
        <f t="shared" si="17"/>
        <v>0</v>
      </c>
      <c r="Q139" s="40"/>
      <c r="R139" s="6"/>
      <c r="S139" s="23" t="str">
        <f>IF(Q139="","",VLOOKUP(Q139,リスト!$J$4:$K$31,2,FALSE))</f>
        <v/>
      </c>
      <c r="T139" s="20">
        <f t="shared" si="18"/>
        <v>0</v>
      </c>
      <c r="U139" s="20" t="str">
        <f t="shared" si="14"/>
        <v/>
      </c>
      <c r="V139" s="20">
        <f t="shared" si="22"/>
        <v>0</v>
      </c>
      <c r="W139" s="20">
        <f t="shared" si="23"/>
        <v>0</v>
      </c>
      <c r="AD139"/>
      <c r="AE139" s="9"/>
      <c r="AF139" s="20" t="str" cm="1">
        <f t="array" ref="AF139">IFERROR(IF(#REF!="×",0,_xlfn.IFS(AE139="多面",W139*0.6/1.6*0.5,AE139="治水ダム等",W139*0.75/1.75*0.5)),"")</f>
        <v/>
      </c>
      <c r="AG139" s="21" t="str" cm="1">
        <f t="array" aca="1" ref="AG139" ca="1">IFERROR(_xlfn.IFS(#REF!="×",W139,#REF!="○",(W139-AF139)*0.7),"")</f>
        <v/>
      </c>
      <c r="AH139" s="6"/>
      <c r="AI139" s="24" t="e" cm="1">
        <f t="array" aca="1" ref="AI139" ca="1">_xlfn.IFS(AH139=0,0,AH139&gt;W139,0,W139-AH139&gt;AG139,AG139,W139-AH139&lt;AG139,W139-AH139)</f>
        <v>#NAME?</v>
      </c>
      <c r="AJ139" s="25" t="str">
        <f t="shared" ca="1" si="19"/>
        <v/>
      </c>
    </row>
    <row r="140" spans="1:36" s="1" customFormat="1" ht="24" hidden="1" customHeight="1">
      <c r="A140" s="8">
        <v>129</v>
      </c>
      <c r="B140" s="16"/>
      <c r="C140" s="40"/>
      <c r="D140" s="40"/>
      <c r="E140" s="6"/>
      <c r="F140" s="6"/>
      <c r="G140" s="6"/>
      <c r="H140" s="6"/>
      <c r="I140" s="48">
        <f t="shared" si="20"/>
        <v>0</v>
      </c>
      <c r="J140" s="20">
        <f t="shared" si="15"/>
        <v>0</v>
      </c>
      <c r="K140" s="20"/>
      <c r="L140" s="23">
        <f>IF(D140="",0,VLOOKUP(D140,リスト!$F$4:$H$29,3,FALSE))</f>
        <v>0</v>
      </c>
      <c r="M140" s="80">
        <f t="shared" si="21"/>
        <v>0</v>
      </c>
      <c r="N140" s="20">
        <f t="shared" si="16"/>
        <v>0</v>
      </c>
      <c r="O140" s="6"/>
      <c r="P140" s="80">
        <f t="shared" si="17"/>
        <v>0</v>
      </c>
      <c r="Q140" s="40"/>
      <c r="R140" s="6"/>
      <c r="S140" s="23" t="str">
        <f>IF(Q140="","",VLOOKUP(Q140,リスト!$J$4:$K$31,2,FALSE))</f>
        <v/>
      </c>
      <c r="T140" s="20">
        <f t="shared" si="18"/>
        <v>0</v>
      </c>
      <c r="U140" s="20" t="str">
        <f t="shared" ref="U140:U203" si="24">IF(C140="","",IF(C140="多面",T140*0.6/1.6*0.5,IF(C140="治水ダム等",T140*0.75/1.75*0.5)))</f>
        <v/>
      </c>
      <c r="V140" s="20">
        <f t="shared" si="22"/>
        <v>0</v>
      </c>
      <c r="W140" s="20">
        <f t="shared" si="23"/>
        <v>0</v>
      </c>
      <c r="AD140"/>
      <c r="AE140" s="9"/>
      <c r="AF140" s="20" t="str" cm="1">
        <f t="array" ref="AF140">IFERROR(IF(#REF!="×",0,_xlfn.IFS(AE140="多面",W140*0.6/1.6*0.5,AE140="治水ダム等",W140*0.75/1.75*0.5)),"")</f>
        <v/>
      </c>
      <c r="AG140" s="21" t="str" cm="1">
        <f t="array" aca="1" ref="AG140" ca="1">IFERROR(_xlfn.IFS(#REF!="×",W140,#REF!="○",(W140-AF140)*0.7),"")</f>
        <v/>
      </c>
      <c r="AH140" s="6"/>
      <c r="AI140" s="24" t="e" cm="1">
        <f t="array" aca="1" ref="AI140" ca="1">_xlfn.IFS(AH140=0,0,AH140&gt;W140,0,W140-AH140&gt;AG140,AG140,W140-AH140&lt;AG140,W140-AH140)</f>
        <v>#NAME?</v>
      </c>
      <c r="AJ140" s="25" t="str">
        <f t="shared" ca="1" si="19"/>
        <v/>
      </c>
    </row>
    <row r="141" spans="1:36" s="1" customFormat="1" ht="24" hidden="1" customHeight="1">
      <c r="A141" s="8">
        <v>130</v>
      </c>
      <c r="B141" s="16"/>
      <c r="C141" s="40"/>
      <c r="D141" s="40"/>
      <c r="E141" s="6"/>
      <c r="F141" s="6"/>
      <c r="G141" s="6"/>
      <c r="H141" s="6"/>
      <c r="I141" s="48">
        <f t="shared" si="20"/>
        <v>0</v>
      </c>
      <c r="J141" s="20">
        <f t="shared" ref="J141:J204" si="25">SUM(E141:G141)</f>
        <v>0</v>
      </c>
      <c r="K141" s="20"/>
      <c r="L141" s="23">
        <f>IF(D141="",0,VLOOKUP(D141,リスト!$F$4:$H$29,3,FALSE))</f>
        <v>0</v>
      </c>
      <c r="M141" s="80">
        <f t="shared" si="21"/>
        <v>0</v>
      </c>
      <c r="N141" s="20">
        <f t="shared" ref="N141:N204" si="26">IF(C141="",0,IF(C141="多面",M141*0.6/1.6*0.5,IF(C141="治水ダム等",M141*0.75/1.75*0.5)))</f>
        <v>0</v>
      </c>
      <c r="O141" s="6"/>
      <c r="P141" s="80">
        <f t="shared" ref="P141:P204" si="27">IF(I141=0,0,IF((E141+F141+G141)-(E141/K141+(F141+G141)/L141)+O141&lt;0,0,(E141+F141+G141)-(E141/K141+(F141+G141)/L141)+O141))</f>
        <v>0</v>
      </c>
      <c r="Q141" s="40"/>
      <c r="R141" s="6"/>
      <c r="S141" s="23" t="str">
        <f>IF(Q141="","",VLOOKUP(Q141,リスト!$J$4:$K$31,2,FALSE))</f>
        <v/>
      </c>
      <c r="T141" s="20">
        <f t="shared" ref="T141:T204" si="28">IF(R141=0,0,R141/S141)</f>
        <v>0</v>
      </c>
      <c r="U141" s="20" t="str">
        <f t="shared" si="24"/>
        <v/>
      </c>
      <c r="V141" s="20">
        <f t="shared" si="22"/>
        <v>0</v>
      </c>
      <c r="W141" s="20">
        <f t="shared" si="23"/>
        <v>0</v>
      </c>
      <c r="AD141"/>
      <c r="AE141" s="9"/>
      <c r="AF141" s="20" t="str" cm="1">
        <f t="array" ref="AF141">IFERROR(IF(#REF!="×",0,_xlfn.IFS(AE141="多面",W141*0.6/1.6*0.5,AE141="治水ダム等",W141*0.75/1.75*0.5)),"")</f>
        <v/>
      </c>
      <c r="AG141" s="21" t="str" cm="1">
        <f t="array" aca="1" ref="AG141" ca="1">IFERROR(_xlfn.IFS(#REF!="×",W141,#REF!="○",(W141-AF141)*0.7),"")</f>
        <v/>
      </c>
      <c r="AH141" s="6"/>
      <c r="AI141" s="24" t="e" cm="1">
        <f t="array" aca="1" ref="AI141" ca="1">_xlfn.IFS(AH141=0,0,AH141&gt;W141,0,W141-AH141&gt;AG141,AG141,W141-AH141&lt;AG141,W141-AH141)</f>
        <v>#NAME?</v>
      </c>
      <c r="AJ141" s="25" t="str">
        <f t="shared" ref="AJ141:AJ204" ca="1" si="29">IF(AH141=0,AG141,0)</f>
        <v/>
      </c>
    </row>
    <row r="142" spans="1:36" s="1" customFormat="1" ht="24" hidden="1" customHeight="1">
      <c r="A142" s="8">
        <v>131</v>
      </c>
      <c r="B142" s="16"/>
      <c r="C142" s="40"/>
      <c r="D142" s="40"/>
      <c r="E142" s="6"/>
      <c r="F142" s="6"/>
      <c r="G142" s="6"/>
      <c r="H142" s="6"/>
      <c r="I142" s="48">
        <f t="shared" si="20"/>
        <v>0</v>
      </c>
      <c r="J142" s="20">
        <f t="shared" si="25"/>
        <v>0</v>
      </c>
      <c r="K142" s="20"/>
      <c r="L142" s="23">
        <f>IF(D142="",0,VLOOKUP(D142,リスト!$F$4:$H$29,3,FALSE))</f>
        <v>0</v>
      </c>
      <c r="M142" s="80">
        <f t="shared" si="21"/>
        <v>0</v>
      </c>
      <c r="N142" s="20">
        <f t="shared" si="26"/>
        <v>0</v>
      </c>
      <c r="O142" s="6"/>
      <c r="P142" s="80">
        <f t="shared" si="27"/>
        <v>0</v>
      </c>
      <c r="Q142" s="40"/>
      <c r="R142" s="6"/>
      <c r="S142" s="23" t="str">
        <f>IF(Q142="","",VLOOKUP(Q142,リスト!$J$4:$K$31,2,FALSE))</f>
        <v/>
      </c>
      <c r="T142" s="20">
        <f t="shared" si="28"/>
        <v>0</v>
      </c>
      <c r="U142" s="20" t="str">
        <f t="shared" si="24"/>
        <v/>
      </c>
      <c r="V142" s="20">
        <f t="shared" si="22"/>
        <v>0</v>
      </c>
      <c r="W142" s="20">
        <f t="shared" si="23"/>
        <v>0</v>
      </c>
      <c r="AD142"/>
      <c r="AE142" s="9"/>
      <c r="AF142" s="20" t="str" cm="1">
        <f t="array" ref="AF142">IFERROR(IF(#REF!="×",0,_xlfn.IFS(AE142="多面",W142*0.6/1.6*0.5,AE142="治水ダム等",W142*0.75/1.75*0.5)),"")</f>
        <v/>
      </c>
      <c r="AG142" s="21" t="str" cm="1">
        <f t="array" aca="1" ref="AG142" ca="1">IFERROR(_xlfn.IFS(#REF!="×",W142,#REF!="○",(W142-AF142)*0.7),"")</f>
        <v/>
      </c>
      <c r="AH142" s="6"/>
      <c r="AI142" s="24" t="e" cm="1">
        <f t="array" aca="1" ref="AI142" ca="1">_xlfn.IFS(AH142=0,0,AH142&gt;W142,0,W142-AH142&gt;AG142,AG142,W142-AH142&lt;AG142,W142-AH142)</f>
        <v>#NAME?</v>
      </c>
      <c r="AJ142" s="25" t="str">
        <f t="shared" ca="1" si="29"/>
        <v/>
      </c>
    </row>
    <row r="143" spans="1:36" s="1" customFormat="1" ht="24" hidden="1" customHeight="1">
      <c r="A143" s="8">
        <v>132</v>
      </c>
      <c r="B143" s="16"/>
      <c r="C143" s="40"/>
      <c r="D143" s="40"/>
      <c r="E143" s="6"/>
      <c r="F143" s="6"/>
      <c r="G143" s="6"/>
      <c r="H143" s="6"/>
      <c r="I143" s="48">
        <f t="shared" si="20"/>
        <v>0</v>
      </c>
      <c r="J143" s="20">
        <f t="shared" si="25"/>
        <v>0</v>
      </c>
      <c r="K143" s="20"/>
      <c r="L143" s="23">
        <f>IF(D143="",0,VLOOKUP(D143,リスト!$F$4:$H$29,3,FALSE))</f>
        <v>0</v>
      </c>
      <c r="M143" s="80">
        <f t="shared" si="21"/>
        <v>0</v>
      </c>
      <c r="N143" s="20">
        <f t="shared" si="26"/>
        <v>0</v>
      </c>
      <c r="O143" s="6"/>
      <c r="P143" s="80">
        <f t="shared" si="27"/>
        <v>0</v>
      </c>
      <c r="Q143" s="40"/>
      <c r="R143" s="6"/>
      <c r="S143" s="23" t="str">
        <f>IF(Q143="","",VLOOKUP(Q143,リスト!$J$4:$K$31,2,FALSE))</f>
        <v/>
      </c>
      <c r="T143" s="20">
        <f t="shared" si="28"/>
        <v>0</v>
      </c>
      <c r="U143" s="20" t="str">
        <f t="shared" si="24"/>
        <v/>
      </c>
      <c r="V143" s="20">
        <f t="shared" si="22"/>
        <v>0</v>
      </c>
      <c r="W143" s="20">
        <f t="shared" si="23"/>
        <v>0</v>
      </c>
      <c r="AD143"/>
      <c r="AE143" s="9"/>
      <c r="AF143" s="20" t="str" cm="1">
        <f t="array" ref="AF143">IFERROR(IF(#REF!="×",0,_xlfn.IFS(AE143="多面",W143*0.6/1.6*0.5,AE143="治水ダム等",W143*0.75/1.75*0.5)),"")</f>
        <v/>
      </c>
      <c r="AG143" s="21" t="str" cm="1">
        <f t="array" aca="1" ref="AG143" ca="1">IFERROR(_xlfn.IFS(#REF!="×",W143,#REF!="○",(W143-AF143)*0.7),"")</f>
        <v/>
      </c>
      <c r="AH143" s="6"/>
      <c r="AI143" s="24" t="e" cm="1">
        <f t="array" aca="1" ref="AI143" ca="1">_xlfn.IFS(AH143=0,0,AH143&gt;W143,0,W143-AH143&gt;AG143,AG143,W143-AH143&lt;AG143,W143-AH143)</f>
        <v>#NAME?</v>
      </c>
      <c r="AJ143" s="25" t="str">
        <f t="shared" ca="1" si="29"/>
        <v/>
      </c>
    </row>
    <row r="144" spans="1:36" s="1" customFormat="1" ht="24" hidden="1" customHeight="1">
      <c r="A144" s="8">
        <v>133</v>
      </c>
      <c r="B144" s="16"/>
      <c r="C144" s="40"/>
      <c r="D144" s="40"/>
      <c r="E144" s="6"/>
      <c r="F144" s="6"/>
      <c r="G144" s="6"/>
      <c r="H144" s="6"/>
      <c r="I144" s="48">
        <f t="shared" si="20"/>
        <v>0</v>
      </c>
      <c r="J144" s="20">
        <f t="shared" si="25"/>
        <v>0</v>
      </c>
      <c r="K144" s="20"/>
      <c r="L144" s="23">
        <f>IF(D144="",0,VLOOKUP(D144,リスト!$F$4:$H$29,3,FALSE))</f>
        <v>0</v>
      </c>
      <c r="M144" s="80">
        <f t="shared" si="21"/>
        <v>0</v>
      </c>
      <c r="N144" s="20">
        <f t="shared" si="26"/>
        <v>0</v>
      </c>
      <c r="O144" s="6"/>
      <c r="P144" s="80">
        <f t="shared" si="27"/>
        <v>0</v>
      </c>
      <c r="Q144" s="40"/>
      <c r="R144" s="6"/>
      <c r="S144" s="23" t="str">
        <f>IF(Q144="","",VLOOKUP(Q144,リスト!$J$4:$K$31,2,FALSE))</f>
        <v/>
      </c>
      <c r="T144" s="20">
        <f t="shared" si="28"/>
        <v>0</v>
      </c>
      <c r="U144" s="20" t="str">
        <f t="shared" si="24"/>
        <v/>
      </c>
      <c r="V144" s="20">
        <f t="shared" si="22"/>
        <v>0</v>
      </c>
      <c r="W144" s="20">
        <f t="shared" si="23"/>
        <v>0</v>
      </c>
      <c r="AD144"/>
      <c r="AE144" s="9"/>
      <c r="AF144" s="20" t="str" cm="1">
        <f t="array" ref="AF144">IFERROR(IF(#REF!="×",0,_xlfn.IFS(AE144="多面",W144*0.6/1.6*0.5,AE144="治水ダム等",W144*0.75/1.75*0.5)),"")</f>
        <v/>
      </c>
      <c r="AG144" s="21" t="str" cm="1">
        <f t="array" aca="1" ref="AG144" ca="1">IFERROR(_xlfn.IFS(#REF!="×",W144,#REF!="○",(W144-AF144)*0.7),"")</f>
        <v/>
      </c>
      <c r="AH144" s="6"/>
      <c r="AI144" s="24" t="e" cm="1">
        <f t="array" aca="1" ref="AI144" ca="1">_xlfn.IFS(AH144=0,0,AH144&gt;W144,0,W144-AH144&gt;AG144,AG144,W144-AH144&lt;AG144,W144-AH144)</f>
        <v>#NAME?</v>
      </c>
      <c r="AJ144" s="25" t="str">
        <f t="shared" ca="1" si="29"/>
        <v/>
      </c>
    </row>
    <row r="145" spans="1:36" s="1" customFormat="1" ht="24" hidden="1" customHeight="1">
      <c r="A145" s="8">
        <v>134</v>
      </c>
      <c r="B145" s="16"/>
      <c r="C145" s="40"/>
      <c r="D145" s="40"/>
      <c r="E145" s="6"/>
      <c r="F145" s="6"/>
      <c r="G145" s="6"/>
      <c r="H145" s="6"/>
      <c r="I145" s="48">
        <f t="shared" si="20"/>
        <v>0</v>
      </c>
      <c r="J145" s="20">
        <f t="shared" si="25"/>
        <v>0</v>
      </c>
      <c r="K145" s="20"/>
      <c r="L145" s="23">
        <f>IF(D145="",0,VLOOKUP(D145,リスト!$F$4:$H$29,3,FALSE))</f>
        <v>0</v>
      </c>
      <c r="M145" s="80">
        <f t="shared" si="21"/>
        <v>0</v>
      </c>
      <c r="N145" s="20">
        <f t="shared" si="26"/>
        <v>0</v>
      </c>
      <c r="O145" s="6"/>
      <c r="P145" s="80">
        <f t="shared" si="27"/>
        <v>0</v>
      </c>
      <c r="Q145" s="40"/>
      <c r="R145" s="6"/>
      <c r="S145" s="23" t="str">
        <f>IF(Q145="","",VLOOKUP(Q145,リスト!$J$4:$K$31,2,FALSE))</f>
        <v/>
      </c>
      <c r="T145" s="20">
        <f t="shared" si="28"/>
        <v>0</v>
      </c>
      <c r="U145" s="20" t="str">
        <f t="shared" si="24"/>
        <v/>
      </c>
      <c r="V145" s="20">
        <f t="shared" si="22"/>
        <v>0</v>
      </c>
      <c r="W145" s="20">
        <f t="shared" si="23"/>
        <v>0</v>
      </c>
      <c r="AD145"/>
      <c r="AE145" s="9"/>
      <c r="AF145" s="20" t="str" cm="1">
        <f t="array" ref="AF145">IFERROR(IF(#REF!="×",0,_xlfn.IFS(AE145="多面",W145*0.6/1.6*0.5,AE145="治水ダム等",W145*0.75/1.75*0.5)),"")</f>
        <v/>
      </c>
      <c r="AG145" s="21" t="str" cm="1">
        <f t="array" aca="1" ref="AG145" ca="1">IFERROR(_xlfn.IFS(#REF!="×",W145,#REF!="○",(W145-AF145)*0.7),"")</f>
        <v/>
      </c>
      <c r="AH145" s="6"/>
      <c r="AI145" s="24" t="e" cm="1">
        <f t="array" aca="1" ref="AI145" ca="1">_xlfn.IFS(AH145=0,0,AH145&gt;W145,0,W145-AH145&gt;AG145,AG145,W145-AH145&lt;AG145,W145-AH145)</f>
        <v>#NAME?</v>
      </c>
      <c r="AJ145" s="25" t="str">
        <f t="shared" ca="1" si="29"/>
        <v/>
      </c>
    </row>
    <row r="146" spans="1:36" s="1" customFormat="1" ht="24" hidden="1" customHeight="1">
      <c r="A146" s="8">
        <v>135</v>
      </c>
      <c r="B146" s="16"/>
      <c r="C146" s="40"/>
      <c r="D146" s="40"/>
      <c r="E146" s="6"/>
      <c r="F146" s="6"/>
      <c r="G146" s="6"/>
      <c r="H146" s="6"/>
      <c r="I146" s="48">
        <f t="shared" si="20"/>
        <v>0</v>
      </c>
      <c r="J146" s="20">
        <f t="shared" si="25"/>
        <v>0</v>
      </c>
      <c r="K146" s="20"/>
      <c r="L146" s="23">
        <f>IF(D146="",0,VLOOKUP(D146,リスト!$F$4:$H$29,3,FALSE))</f>
        <v>0</v>
      </c>
      <c r="M146" s="80">
        <f t="shared" si="21"/>
        <v>0</v>
      </c>
      <c r="N146" s="20">
        <f t="shared" si="26"/>
        <v>0</v>
      </c>
      <c r="O146" s="6"/>
      <c r="P146" s="80">
        <f t="shared" si="27"/>
        <v>0</v>
      </c>
      <c r="Q146" s="40"/>
      <c r="R146" s="6"/>
      <c r="S146" s="23" t="str">
        <f>IF(Q146="","",VLOOKUP(Q146,リスト!$J$4:$K$31,2,FALSE))</f>
        <v/>
      </c>
      <c r="T146" s="20">
        <f t="shared" si="28"/>
        <v>0</v>
      </c>
      <c r="U146" s="20" t="str">
        <f t="shared" si="24"/>
        <v/>
      </c>
      <c r="V146" s="20">
        <f t="shared" si="22"/>
        <v>0</v>
      </c>
      <c r="W146" s="20">
        <f t="shared" si="23"/>
        <v>0</v>
      </c>
      <c r="AD146"/>
      <c r="AE146" s="9"/>
      <c r="AF146" s="20" t="str" cm="1">
        <f t="array" ref="AF146">IFERROR(IF(#REF!="×",0,_xlfn.IFS(AE146="多面",W146*0.6/1.6*0.5,AE146="治水ダム等",W146*0.75/1.75*0.5)),"")</f>
        <v/>
      </c>
      <c r="AG146" s="21" t="str" cm="1">
        <f t="array" aca="1" ref="AG146" ca="1">IFERROR(_xlfn.IFS(#REF!="×",W146,#REF!="○",(W146-AF146)*0.7),"")</f>
        <v/>
      </c>
      <c r="AH146" s="6"/>
      <c r="AI146" s="24" t="e" cm="1">
        <f t="array" aca="1" ref="AI146" ca="1">_xlfn.IFS(AH146=0,0,AH146&gt;W146,0,W146-AH146&gt;AG146,AG146,W146-AH146&lt;AG146,W146-AH146)</f>
        <v>#NAME?</v>
      </c>
      <c r="AJ146" s="25" t="str">
        <f t="shared" ca="1" si="29"/>
        <v/>
      </c>
    </row>
    <row r="147" spans="1:36" s="1" customFormat="1" ht="24" hidden="1" customHeight="1">
      <c r="A147" s="8">
        <v>136</v>
      </c>
      <c r="B147" s="16"/>
      <c r="C147" s="40"/>
      <c r="D147" s="40"/>
      <c r="E147" s="6"/>
      <c r="F147" s="6"/>
      <c r="G147" s="6"/>
      <c r="H147" s="6"/>
      <c r="I147" s="48">
        <f t="shared" si="20"/>
        <v>0</v>
      </c>
      <c r="J147" s="20">
        <f t="shared" si="25"/>
        <v>0</v>
      </c>
      <c r="K147" s="20"/>
      <c r="L147" s="23">
        <f>IF(D147="",0,VLOOKUP(D147,リスト!$F$4:$H$29,3,FALSE))</f>
        <v>0</v>
      </c>
      <c r="M147" s="80">
        <f t="shared" si="21"/>
        <v>0</v>
      </c>
      <c r="N147" s="20">
        <f t="shared" si="26"/>
        <v>0</v>
      </c>
      <c r="O147" s="6"/>
      <c r="P147" s="80">
        <f t="shared" si="27"/>
        <v>0</v>
      </c>
      <c r="Q147" s="40"/>
      <c r="R147" s="6"/>
      <c r="S147" s="23" t="str">
        <f>IF(Q147="","",VLOOKUP(Q147,リスト!$J$4:$K$31,2,FALSE))</f>
        <v/>
      </c>
      <c r="T147" s="20">
        <f t="shared" si="28"/>
        <v>0</v>
      </c>
      <c r="U147" s="20" t="str">
        <f t="shared" si="24"/>
        <v/>
      </c>
      <c r="V147" s="20">
        <f t="shared" si="22"/>
        <v>0</v>
      </c>
      <c r="W147" s="20">
        <f t="shared" si="23"/>
        <v>0</v>
      </c>
      <c r="AD147"/>
      <c r="AE147" s="9"/>
      <c r="AF147" s="20" t="str" cm="1">
        <f t="array" ref="AF147">IFERROR(IF(#REF!="×",0,_xlfn.IFS(AE147="多面",W147*0.6/1.6*0.5,AE147="治水ダム等",W147*0.75/1.75*0.5)),"")</f>
        <v/>
      </c>
      <c r="AG147" s="21" t="str" cm="1">
        <f t="array" aca="1" ref="AG147" ca="1">IFERROR(_xlfn.IFS(#REF!="×",W147,#REF!="○",(W147-AF147)*0.7),"")</f>
        <v/>
      </c>
      <c r="AH147" s="6"/>
      <c r="AI147" s="24" t="e" cm="1">
        <f t="array" aca="1" ref="AI147" ca="1">_xlfn.IFS(AH147=0,0,AH147&gt;W147,0,W147-AH147&gt;AG147,AG147,W147-AH147&lt;AG147,W147-AH147)</f>
        <v>#NAME?</v>
      </c>
      <c r="AJ147" s="25" t="str">
        <f t="shared" ca="1" si="29"/>
        <v/>
      </c>
    </row>
    <row r="148" spans="1:36" s="1" customFormat="1" ht="24" hidden="1" customHeight="1">
      <c r="A148" s="8">
        <v>137</v>
      </c>
      <c r="B148" s="16"/>
      <c r="C148" s="40"/>
      <c r="D148" s="40"/>
      <c r="E148" s="6"/>
      <c r="F148" s="6"/>
      <c r="G148" s="6"/>
      <c r="H148" s="6"/>
      <c r="I148" s="48">
        <f t="shared" si="20"/>
        <v>0</v>
      </c>
      <c r="J148" s="20">
        <f t="shared" si="25"/>
        <v>0</v>
      </c>
      <c r="K148" s="20"/>
      <c r="L148" s="23">
        <f>IF(D148="",0,VLOOKUP(D148,リスト!$F$4:$H$29,3,FALSE))</f>
        <v>0</v>
      </c>
      <c r="M148" s="80">
        <f t="shared" si="21"/>
        <v>0</v>
      </c>
      <c r="N148" s="20">
        <f t="shared" si="26"/>
        <v>0</v>
      </c>
      <c r="O148" s="6"/>
      <c r="P148" s="80">
        <f t="shared" si="27"/>
        <v>0</v>
      </c>
      <c r="Q148" s="40"/>
      <c r="R148" s="6"/>
      <c r="S148" s="23" t="str">
        <f>IF(Q148="","",VLOOKUP(Q148,リスト!$J$4:$K$31,2,FALSE))</f>
        <v/>
      </c>
      <c r="T148" s="20">
        <f t="shared" si="28"/>
        <v>0</v>
      </c>
      <c r="U148" s="20" t="str">
        <f t="shared" si="24"/>
        <v/>
      </c>
      <c r="V148" s="20">
        <f t="shared" si="22"/>
        <v>0</v>
      </c>
      <c r="W148" s="20">
        <f t="shared" si="23"/>
        <v>0</v>
      </c>
      <c r="AD148"/>
      <c r="AE148" s="9"/>
      <c r="AF148" s="20" t="str" cm="1">
        <f t="array" ref="AF148">IFERROR(IF(#REF!="×",0,_xlfn.IFS(AE148="多面",W148*0.6/1.6*0.5,AE148="治水ダム等",W148*0.75/1.75*0.5)),"")</f>
        <v/>
      </c>
      <c r="AG148" s="21" t="str" cm="1">
        <f t="array" aca="1" ref="AG148" ca="1">IFERROR(_xlfn.IFS(#REF!="×",W148,#REF!="○",(W148-AF148)*0.7),"")</f>
        <v/>
      </c>
      <c r="AH148" s="6"/>
      <c r="AI148" s="24" t="e" cm="1">
        <f t="array" aca="1" ref="AI148" ca="1">_xlfn.IFS(AH148=0,0,AH148&gt;W148,0,W148-AH148&gt;AG148,AG148,W148-AH148&lt;AG148,W148-AH148)</f>
        <v>#NAME?</v>
      </c>
      <c r="AJ148" s="25" t="str">
        <f t="shared" ca="1" si="29"/>
        <v/>
      </c>
    </row>
    <row r="149" spans="1:36" s="1" customFormat="1" ht="24" hidden="1" customHeight="1">
      <c r="A149" s="8">
        <v>138</v>
      </c>
      <c r="B149" s="16"/>
      <c r="C149" s="40"/>
      <c r="D149" s="40"/>
      <c r="E149" s="6"/>
      <c r="F149" s="6"/>
      <c r="G149" s="6"/>
      <c r="H149" s="6"/>
      <c r="I149" s="48">
        <f t="shared" si="20"/>
        <v>0</v>
      </c>
      <c r="J149" s="20">
        <f t="shared" si="25"/>
        <v>0</v>
      </c>
      <c r="K149" s="20"/>
      <c r="L149" s="23">
        <f>IF(D149="",0,VLOOKUP(D149,リスト!$F$4:$H$29,3,FALSE))</f>
        <v>0</v>
      </c>
      <c r="M149" s="80">
        <f t="shared" si="21"/>
        <v>0</v>
      </c>
      <c r="N149" s="20">
        <f t="shared" si="26"/>
        <v>0</v>
      </c>
      <c r="O149" s="6"/>
      <c r="P149" s="80">
        <f t="shared" si="27"/>
        <v>0</v>
      </c>
      <c r="Q149" s="40"/>
      <c r="R149" s="6"/>
      <c r="S149" s="23" t="str">
        <f>IF(Q149="","",VLOOKUP(Q149,リスト!$J$4:$K$31,2,FALSE))</f>
        <v/>
      </c>
      <c r="T149" s="20">
        <f t="shared" si="28"/>
        <v>0</v>
      </c>
      <c r="U149" s="20" t="str">
        <f t="shared" si="24"/>
        <v/>
      </c>
      <c r="V149" s="20">
        <f t="shared" si="22"/>
        <v>0</v>
      </c>
      <c r="W149" s="20">
        <f t="shared" si="23"/>
        <v>0</v>
      </c>
      <c r="AD149"/>
      <c r="AE149" s="9"/>
      <c r="AF149" s="20" t="str" cm="1">
        <f t="array" ref="AF149">IFERROR(IF(#REF!="×",0,_xlfn.IFS(AE149="多面",W149*0.6/1.6*0.5,AE149="治水ダム等",W149*0.75/1.75*0.5)),"")</f>
        <v/>
      </c>
      <c r="AG149" s="21" t="str" cm="1">
        <f t="array" aca="1" ref="AG149" ca="1">IFERROR(_xlfn.IFS(#REF!="×",W149,#REF!="○",(W149-AF149)*0.7),"")</f>
        <v/>
      </c>
      <c r="AH149" s="6"/>
      <c r="AI149" s="24" t="e" cm="1">
        <f t="array" aca="1" ref="AI149" ca="1">_xlfn.IFS(AH149=0,0,AH149&gt;W149,0,W149-AH149&gt;AG149,AG149,W149-AH149&lt;AG149,W149-AH149)</f>
        <v>#NAME?</v>
      </c>
      <c r="AJ149" s="25" t="str">
        <f t="shared" ca="1" si="29"/>
        <v/>
      </c>
    </row>
    <row r="150" spans="1:36" s="1" customFormat="1" ht="24" hidden="1" customHeight="1">
      <c r="A150" s="8">
        <v>139</v>
      </c>
      <c r="B150" s="16"/>
      <c r="C150" s="40"/>
      <c r="D150" s="40"/>
      <c r="E150" s="6"/>
      <c r="F150" s="6"/>
      <c r="G150" s="6"/>
      <c r="H150" s="6"/>
      <c r="I150" s="48">
        <f t="shared" si="20"/>
        <v>0</v>
      </c>
      <c r="J150" s="20">
        <f t="shared" si="25"/>
        <v>0</v>
      </c>
      <c r="K150" s="20"/>
      <c r="L150" s="23">
        <f>IF(D150="",0,VLOOKUP(D150,リスト!$F$4:$H$29,3,FALSE))</f>
        <v>0</v>
      </c>
      <c r="M150" s="80">
        <f t="shared" si="21"/>
        <v>0</v>
      </c>
      <c r="N150" s="20">
        <f t="shared" si="26"/>
        <v>0</v>
      </c>
      <c r="O150" s="6"/>
      <c r="P150" s="80">
        <f t="shared" si="27"/>
        <v>0</v>
      </c>
      <c r="Q150" s="40"/>
      <c r="R150" s="6"/>
      <c r="S150" s="23" t="str">
        <f>IF(Q150="","",VLOOKUP(Q150,リスト!$J$4:$K$31,2,FALSE))</f>
        <v/>
      </c>
      <c r="T150" s="20">
        <f t="shared" si="28"/>
        <v>0</v>
      </c>
      <c r="U150" s="20" t="str">
        <f t="shared" si="24"/>
        <v/>
      </c>
      <c r="V150" s="20">
        <f t="shared" si="22"/>
        <v>0</v>
      </c>
      <c r="W150" s="20">
        <f t="shared" si="23"/>
        <v>0</v>
      </c>
      <c r="AD150"/>
      <c r="AE150" s="9"/>
      <c r="AF150" s="20" t="str" cm="1">
        <f t="array" ref="AF150">IFERROR(IF(#REF!="×",0,_xlfn.IFS(AE150="多面",W150*0.6/1.6*0.5,AE150="治水ダム等",W150*0.75/1.75*0.5)),"")</f>
        <v/>
      </c>
      <c r="AG150" s="21" t="str" cm="1">
        <f t="array" aca="1" ref="AG150" ca="1">IFERROR(_xlfn.IFS(#REF!="×",W150,#REF!="○",(W150-AF150)*0.7),"")</f>
        <v/>
      </c>
      <c r="AH150" s="6"/>
      <c r="AI150" s="24" t="e" cm="1">
        <f t="array" aca="1" ref="AI150" ca="1">_xlfn.IFS(AH150=0,0,AH150&gt;W150,0,W150-AH150&gt;AG150,AG150,W150-AH150&lt;AG150,W150-AH150)</f>
        <v>#NAME?</v>
      </c>
      <c r="AJ150" s="25" t="str">
        <f t="shared" ca="1" si="29"/>
        <v/>
      </c>
    </row>
    <row r="151" spans="1:36" s="1" customFormat="1" ht="24" hidden="1" customHeight="1">
      <c r="A151" s="8">
        <v>140</v>
      </c>
      <c r="B151" s="16"/>
      <c r="C151" s="40"/>
      <c r="D151" s="40"/>
      <c r="E151" s="6"/>
      <c r="F151" s="6"/>
      <c r="G151" s="6"/>
      <c r="H151" s="6"/>
      <c r="I151" s="48">
        <f t="shared" si="20"/>
        <v>0</v>
      </c>
      <c r="J151" s="20">
        <f t="shared" si="25"/>
        <v>0</v>
      </c>
      <c r="K151" s="20"/>
      <c r="L151" s="23">
        <f>IF(D151="",0,VLOOKUP(D151,リスト!$F$4:$H$29,3,FALSE))</f>
        <v>0</v>
      </c>
      <c r="M151" s="80">
        <f t="shared" si="21"/>
        <v>0</v>
      </c>
      <c r="N151" s="20">
        <f t="shared" si="26"/>
        <v>0</v>
      </c>
      <c r="O151" s="6"/>
      <c r="P151" s="80">
        <f t="shared" si="27"/>
        <v>0</v>
      </c>
      <c r="Q151" s="40"/>
      <c r="R151" s="6"/>
      <c r="S151" s="23" t="str">
        <f>IF(Q151="","",VLOOKUP(Q151,リスト!$J$4:$K$31,2,FALSE))</f>
        <v/>
      </c>
      <c r="T151" s="20">
        <f t="shared" si="28"/>
        <v>0</v>
      </c>
      <c r="U151" s="20" t="str">
        <f t="shared" si="24"/>
        <v/>
      </c>
      <c r="V151" s="20">
        <f t="shared" si="22"/>
        <v>0</v>
      </c>
      <c r="W151" s="20">
        <f t="shared" si="23"/>
        <v>0</v>
      </c>
      <c r="AD151"/>
      <c r="AE151" s="9"/>
      <c r="AF151" s="20" t="str" cm="1">
        <f t="array" ref="AF151">IFERROR(IF(#REF!="×",0,_xlfn.IFS(AE151="多面",W151*0.6/1.6*0.5,AE151="治水ダム等",W151*0.75/1.75*0.5)),"")</f>
        <v/>
      </c>
      <c r="AG151" s="21" t="str" cm="1">
        <f t="array" aca="1" ref="AG151" ca="1">IFERROR(_xlfn.IFS(#REF!="×",W151,#REF!="○",(W151-AF151)*0.7),"")</f>
        <v/>
      </c>
      <c r="AH151" s="6"/>
      <c r="AI151" s="24" t="e" cm="1">
        <f t="array" aca="1" ref="AI151" ca="1">_xlfn.IFS(AH151=0,0,AH151&gt;W151,0,W151-AH151&gt;AG151,AG151,W151-AH151&lt;AG151,W151-AH151)</f>
        <v>#NAME?</v>
      </c>
      <c r="AJ151" s="25" t="str">
        <f t="shared" ca="1" si="29"/>
        <v/>
      </c>
    </row>
    <row r="152" spans="1:36" s="1" customFormat="1" ht="24" hidden="1" customHeight="1">
      <c r="A152" s="8">
        <v>141</v>
      </c>
      <c r="B152" s="16"/>
      <c r="C152" s="40"/>
      <c r="D152" s="40"/>
      <c r="E152" s="6"/>
      <c r="F152" s="6"/>
      <c r="G152" s="6"/>
      <c r="H152" s="6"/>
      <c r="I152" s="48">
        <f t="shared" si="20"/>
        <v>0</v>
      </c>
      <c r="J152" s="20">
        <f t="shared" si="25"/>
        <v>0</v>
      </c>
      <c r="K152" s="20"/>
      <c r="L152" s="23">
        <f>IF(D152="",0,VLOOKUP(D152,リスト!$F$4:$H$29,3,FALSE))</f>
        <v>0</v>
      </c>
      <c r="M152" s="80">
        <f t="shared" si="21"/>
        <v>0</v>
      </c>
      <c r="N152" s="20">
        <f t="shared" si="26"/>
        <v>0</v>
      </c>
      <c r="O152" s="6"/>
      <c r="P152" s="80">
        <f t="shared" si="27"/>
        <v>0</v>
      </c>
      <c r="Q152" s="40"/>
      <c r="R152" s="6"/>
      <c r="S152" s="23" t="str">
        <f>IF(Q152="","",VLOOKUP(Q152,リスト!$J$4:$K$31,2,FALSE))</f>
        <v/>
      </c>
      <c r="T152" s="20">
        <f t="shared" si="28"/>
        <v>0</v>
      </c>
      <c r="U152" s="20" t="str">
        <f t="shared" si="24"/>
        <v/>
      </c>
      <c r="V152" s="20">
        <f t="shared" si="22"/>
        <v>0</v>
      </c>
      <c r="W152" s="20">
        <f t="shared" si="23"/>
        <v>0</v>
      </c>
      <c r="AD152"/>
      <c r="AE152" s="9"/>
      <c r="AF152" s="20" t="str" cm="1">
        <f t="array" ref="AF152">IFERROR(IF(#REF!="×",0,_xlfn.IFS(AE152="多面",W152*0.6/1.6*0.5,AE152="治水ダム等",W152*0.75/1.75*0.5)),"")</f>
        <v/>
      </c>
      <c r="AG152" s="21" t="str" cm="1">
        <f t="array" aca="1" ref="AG152" ca="1">IFERROR(_xlfn.IFS(#REF!="×",W152,#REF!="○",(W152-AF152)*0.7),"")</f>
        <v/>
      </c>
      <c r="AH152" s="6"/>
      <c r="AI152" s="24" t="e" cm="1">
        <f t="array" aca="1" ref="AI152" ca="1">_xlfn.IFS(AH152=0,0,AH152&gt;W152,0,W152-AH152&gt;AG152,AG152,W152-AH152&lt;AG152,W152-AH152)</f>
        <v>#NAME?</v>
      </c>
      <c r="AJ152" s="25" t="str">
        <f t="shared" ca="1" si="29"/>
        <v/>
      </c>
    </row>
    <row r="153" spans="1:36" s="1" customFormat="1" ht="24" hidden="1" customHeight="1">
      <c r="A153" s="8">
        <v>142</v>
      </c>
      <c r="B153" s="16"/>
      <c r="C153" s="40"/>
      <c r="D153" s="40"/>
      <c r="E153" s="6"/>
      <c r="F153" s="6"/>
      <c r="G153" s="6"/>
      <c r="H153" s="6"/>
      <c r="I153" s="48">
        <f t="shared" si="20"/>
        <v>0</v>
      </c>
      <c r="J153" s="20">
        <f t="shared" si="25"/>
        <v>0</v>
      </c>
      <c r="K153" s="20"/>
      <c r="L153" s="23">
        <f>IF(D153="",0,VLOOKUP(D153,リスト!$F$4:$H$29,3,FALSE))</f>
        <v>0</v>
      </c>
      <c r="M153" s="80">
        <f t="shared" si="21"/>
        <v>0</v>
      </c>
      <c r="N153" s="20">
        <f t="shared" si="26"/>
        <v>0</v>
      </c>
      <c r="O153" s="6"/>
      <c r="P153" s="80">
        <f t="shared" si="27"/>
        <v>0</v>
      </c>
      <c r="Q153" s="40"/>
      <c r="R153" s="6"/>
      <c r="S153" s="23" t="str">
        <f>IF(Q153="","",VLOOKUP(Q153,リスト!$J$4:$K$31,2,FALSE))</f>
        <v/>
      </c>
      <c r="T153" s="20">
        <f t="shared" si="28"/>
        <v>0</v>
      </c>
      <c r="U153" s="20" t="str">
        <f t="shared" si="24"/>
        <v/>
      </c>
      <c r="V153" s="20">
        <f t="shared" si="22"/>
        <v>0</v>
      </c>
      <c r="W153" s="20">
        <f t="shared" si="23"/>
        <v>0</v>
      </c>
      <c r="AD153"/>
      <c r="AE153" s="9"/>
      <c r="AF153" s="20" t="str" cm="1">
        <f t="array" ref="AF153">IFERROR(IF(#REF!="×",0,_xlfn.IFS(AE153="多面",W153*0.6/1.6*0.5,AE153="治水ダム等",W153*0.75/1.75*0.5)),"")</f>
        <v/>
      </c>
      <c r="AG153" s="21" t="str" cm="1">
        <f t="array" aca="1" ref="AG153" ca="1">IFERROR(_xlfn.IFS(#REF!="×",W153,#REF!="○",(W153-AF153)*0.7),"")</f>
        <v/>
      </c>
      <c r="AH153" s="6"/>
      <c r="AI153" s="24" t="e" cm="1">
        <f t="array" aca="1" ref="AI153" ca="1">_xlfn.IFS(AH153=0,0,AH153&gt;W153,0,W153-AH153&gt;AG153,AG153,W153-AH153&lt;AG153,W153-AH153)</f>
        <v>#NAME?</v>
      </c>
      <c r="AJ153" s="25" t="str">
        <f t="shared" ca="1" si="29"/>
        <v/>
      </c>
    </row>
    <row r="154" spans="1:36" s="1" customFormat="1" ht="24" hidden="1" customHeight="1">
      <c r="A154" s="8">
        <v>143</v>
      </c>
      <c r="B154" s="16"/>
      <c r="C154" s="40"/>
      <c r="D154" s="40"/>
      <c r="E154" s="6"/>
      <c r="F154" s="6"/>
      <c r="G154" s="6"/>
      <c r="H154" s="6"/>
      <c r="I154" s="48">
        <f t="shared" si="20"/>
        <v>0</v>
      </c>
      <c r="J154" s="20">
        <f t="shared" si="25"/>
        <v>0</v>
      </c>
      <c r="K154" s="20"/>
      <c r="L154" s="23">
        <f>IF(D154="",0,VLOOKUP(D154,リスト!$F$4:$H$29,3,FALSE))</f>
        <v>0</v>
      </c>
      <c r="M154" s="80">
        <f t="shared" si="21"/>
        <v>0</v>
      </c>
      <c r="N154" s="20">
        <f t="shared" si="26"/>
        <v>0</v>
      </c>
      <c r="O154" s="6"/>
      <c r="P154" s="80">
        <f t="shared" si="27"/>
        <v>0</v>
      </c>
      <c r="Q154" s="40"/>
      <c r="R154" s="6"/>
      <c r="S154" s="23" t="str">
        <f>IF(Q154="","",VLOOKUP(Q154,リスト!$J$4:$K$31,2,FALSE))</f>
        <v/>
      </c>
      <c r="T154" s="20">
        <f t="shared" si="28"/>
        <v>0</v>
      </c>
      <c r="U154" s="20" t="str">
        <f t="shared" si="24"/>
        <v/>
      </c>
      <c r="V154" s="20">
        <f t="shared" si="22"/>
        <v>0</v>
      </c>
      <c r="W154" s="20">
        <f t="shared" si="23"/>
        <v>0</v>
      </c>
      <c r="AD154"/>
      <c r="AE154" s="9"/>
      <c r="AF154" s="20" t="str" cm="1">
        <f t="array" ref="AF154">IFERROR(IF(#REF!="×",0,_xlfn.IFS(AE154="多面",W154*0.6/1.6*0.5,AE154="治水ダム等",W154*0.75/1.75*0.5)),"")</f>
        <v/>
      </c>
      <c r="AG154" s="21" t="str" cm="1">
        <f t="array" aca="1" ref="AG154" ca="1">IFERROR(_xlfn.IFS(#REF!="×",W154,#REF!="○",(W154-AF154)*0.7),"")</f>
        <v/>
      </c>
      <c r="AH154" s="6"/>
      <c r="AI154" s="24" t="e" cm="1">
        <f t="array" aca="1" ref="AI154" ca="1">_xlfn.IFS(AH154=0,0,AH154&gt;W154,0,W154-AH154&gt;AG154,AG154,W154-AH154&lt;AG154,W154-AH154)</f>
        <v>#NAME?</v>
      </c>
      <c r="AJ154" s="25" t="str">
        <f t="shared" ca="1" si="29"/>
        <v/>
      </c>
    </row>
    <row r="155" spans="1:36" s="1" customFormat="1" ht="24" hidden="1" customHeight="1">
      <c r="A155" s="8">
        <v>144</v>
      </c>
      <c r="B155" s="16"/>
      <c r="C155" s="40"/>
      <c r="D155" s="40"/>
      <c r="E155" s="6"/>
      <c r="F155" s="6"/>
      <c r="G155" s="6"/>
      <c r="H155" s="6"/>
      <c r="I155" s="48">
        <f t="shared" si="20"/>
        <v>0</v>
      </c>
      <c r="J155" s="20">
        <f t="shared" si="25"/>
        <v>0</v>
      </c>
      <c r="K155" s="20"/>
      <c r="L155" s="23">
        <f>IF(D155="",0,VLOOKUP(D155,リスト!$F$4:$H$29,3,FALSE))</f>
        <v>0</v>
      </c>
      <c r="M155" s="80">
        <f t="shared" si="21"/>
        <v>0</v>
      </c>
      <c r="N155" s="20">
        <f t="shared" si="26"/>
        <v>0</v>
      </c>
      <c r="O155" s="6"/>
      <c r="P155" s="80">
        <f t="shared" si="27"/>
        <v>0</v>
      </c>
      <c r="Q155" s="40"/>
      <c r="R155" s="6"/>
      <c r="S155" s="23" t="str">
        <f>IF(Q155="","",VLOOKUP(Q155,リスト!$J$4:$K$31,2,FALSE))</f>
        <v/>
      </c>
      <c r="T155" s="20">
        <f t="shared" si="28"/>
        <v>0</v>
      </c>
      <c r="U155" s="20" t="str">
        <f t="shared" si="24"/>
        <v/>
      </c>
      <c r="V155" s="20">
        <f t="shared" si="22"/>
        <v>0</v>
      </c>
      <c r="W155" s="20">
        <f t="shared" si="23"/>
        <v>0</v>
      </c>
      <c r="AD155"/>
      <c r="AE155" s="9"/>
      <c r="AF155" s="20" t="str" cm="1">
        <f t="array" ref="AF155">IFERROR(IF(#REF!="×",0,_xlfn.IFS(AE155="多面",W155*0.6/1.6*0.5,AE155="治水ダム等",W155*0.75/1.75*0.5)),"")</f>
        <v/>
      </c>
      <c r="AG155" s="21" t="str" cm="1">
        <f t="array" aca="1" ref="AG155" ca="1">IFERROR(_xlfn.IFS(#REF!="×",W155,#REF!="○",(W155-AF155)*0.7),"")</f>
        <v/>
      </c>
      <c r="AH155" s="6"/>
      <c r="AI155" s="24" t="e" cm="1">
        <f t="array" aca="1" ref="AI155" ca="1">_xlfn.IFS(AH155=0,0,AH155&gt;W155,0,W155-AH155&gt;AG155,AG155,W155-AH155&lt;AG155,W155-AH155)</f>
        <v>#NAME?</v>
      </c>
      <c r="AJ155" s="25" t="str">
        <f t="shared" ca="1" si="29"/>
        <v/>
      </c>
    </row>
    <row r="156" spans="1:36" s="1" customFormat="1" ht="24" hidden="1" customHeight="1">
      <c r="A156" s="8">
        <v>145</v>
      </c>
      <c r="B156" s="16"/>
      <c r="C156" s="40"/>
      <c r="D156" s="40"/>
      <c r="E156" s="6"/>
      <c r="F156" s="6"/>
      <c r="G156" s="6"/>
      <c r="H156" s="6"/>
      <c r="I156" s="48">
        <f t="shared" si="20"/>
        <v>0</v>
      </c>
      <c r="J156" s="20">
        <f t="shared" si="25"/>
        <v>0</v>
      </c>
      <c r="K156" s="20"/>
      <c r="L156" s="23">
        <f>IF(D156="",0,VLOOKUP(D156,リスト!$F$4:$H$29,3,FALSE))</f>
        <v>0</v>
      </c>
      <c r="M156" s="80">
        <f t="shared" si="21"/>
        <v>0</v>
      </c>
      <c r="N156" s="20">
        <f t="shared" si="26"/>
        <v>0</v>
      </c>
      <c r="O156" s="6"/>
      <c r="P156" s="80">
        <f t="shared" si="27"/>
        <v>0</v>
      </c>
      <c r="Q156" s="40"/>
      <c r="R156" s="6"/>
      <c r="S156" s="23" t="str">
        <f>IF(Q156="","",VLOOKUP(Q156,リスト!$J$4:$K$31,2,FALSE))</f>
        <v/>
      </c>
      <c r="T156" s="20">
        <f t="shared" si="28"/>
        <v>0</v>
      </c>
      <c r="U156" s="20" t="str">
        <f t="shared" si="24"/>
        <v/>
      </c>
      <c r="V156" s="20">
        <f t="shared" si="22"/>
        <v>0</v>
      </c>
      <c r="W156" s="20">
        <f t="shared" si="23"/>
        <v>0</v>
      </c>
      <c r="AD156"/>
      <c r="AE156" s="9"/>
      <c r="AF156" s="20" t="str" cm="1">
        <f t="array" ref="AF156">IFERROR(IF(#REF!="×",0,_xlfn.IFS(AE156="多面",W156*0.6/1.6*0.5,AE156="治水ダム等",W156*0.75/1.75*0.5)),"")</f>
        <v/>
      </c>
      <c r="AG156" s="21" t="str" cm="1">
        <f t="array" aca="1" ref="AG156" ca="1">IFERROR(_xlfn.IFS(#REF!="×",W156,#REF!="○",(W156-AF156)*0.7),"")</f>
        <v/>
      </c>
      <c r="AH156" s="6"/>
      <c r="AI156" s="24" t="e" cm="1">
        <f t="array" aca="1" ref="AI156" ca="1">_xlfn.IFS(AH156=0,0,AH156&gt;W156,0,W156-AH156&gt;AG156,AG156,W156-AH156&lt;AG156,W156-AH156)</f>
        <v>#NAME?</v>
      </c>
      <c r="AJ156" s="25" t="str">
        <f t="shared" ca="1" si="29"/>
        <v/>
      </c>
    </row>
    <row r="157" spans="1:36" s="1" customFormat="1" ht="24" hidden="1" customHeight="1">
      <c r="A157" s="8">
        <v>146</v>
      </c>
      <c r="B157" s="16"/>
      <c r="C157" s="40"/>
      <c r="D157" s="40"/>
      <c r="E157" s="6"/>
      <c r="F157" s="6"/>
      <c r="G157" s="6"/>
      <c r="H157" s="6"/>
      <c r="I157" s="48">
        <f t="shared" si="20"/>
        <v>0</v>
      </c>
      <c r="J157" s="20">
        <f t="shared" si="25"/>
        <v>0</v>
      </c>
      <c r="K157" s="20"/>
      <c r="L157" s="23">
        <f>IF(D157="",0,VLOOKUP(D157,リスト!$F$4:$H$29,3,FALSE))</f>
        <v>0</v>
      </c>
      <c r="M157" s="80">
        <f t="shared" si="21"/>
        <v>0</v>
      </c>
      <c r="N157" s="20">
        <f t="shared" si="26"/>
        <v>0</v>
      </c>
      <c r="O157" s="6"/>
      <c r="P157" s="80">
        <f t="shared" si="27"/>
        <v>0</v>
      </c>
      <c r="Q157" s="40"/>
      <c r="R157" s="6"/>
      <c r="S157" s="23" t="str">
        <f>IF(Q157="","",VLOOKUP(Q157,リスト!$J$4:$K$31,2,FALSE))</f>
        <v/>
      </c>
      <c r="T157" s="20">
        <f t="shared" si="28"/>
        <v>0</v>
      </c>
      <c r="U157" s="20" t="str">
        <f t="shared" si="24"/>
        <v/>
      </c>
      <c r="V157" s="20">
        <f t="shared" si="22"/>
        <v>0</v>
      </c>
      <c r="W157" s="20">
        <f t="shared" si="23"/>
        <v>0</v>
      </c>
      <c r="AD157"/>
      <c r="AE157" s="9"/>
      <c r="AF157" s="20" t="str" cm="1">
        <f t="array" ref="AF157">IFERROR(IF(#REF!="×",0,_xlfn.IFS(AE157="多面",W157*0.6/1.6*0.5,AE157="治水ダム等",W157*0.75/1.75*0.5)),"")</f>
        <v/>
      </c>
      <c r="AG157" s="21" t="str" cm="1">
        <f t="array" aca="1" ref="AG157" ca="1">IFERROR(_xlfn.IFS(#REF!="×",W157,#REF!="○",(W157-AF157)*0.7),"")</f>
        <v/>
      </c>
      <c r="AH157" s="6"/>
      <c r="AI157" s="24" t="e" cm="1">
        <f t="array" aca="1" ref="AI157" ca="1">_xlfn.IFS(AH157=0,0,AH157&gt;W157,0,W157-AH157&gt;AG157,AG157,W157-AH157&lt;AG157,W157-AH157)</f>
        <v>#NAME?</v>
      </c>
      <c r="AJ157" s="25" t="str">
        <f t="shared" ca="1" si="29"/>
        <v/>
      </c>
    </row>
    <row r="158" spans="1:36" s="1" customFormat="1" ht="24" hidden="1" customHeight="1">
      <c r="A158" s="8">
        <v>147</v>
      </c>
      <c r="B158" s="16"/>
      <c r="C158" s="40"/>
      <c r="D158" s="40"/>
      <c r="E158" s="6"/>
      <c r="F158" s="6"/>
      <c r="G158" s="6"/>
      <c r="H158" s="6"/>
      <c r="I158" s="48">
        <f t="shared" si="20"/>
        <v>0</v>
      </c>
      <c r="J158" s="20">
        <f t="shared" si="25"/>
        <v>0</v>
      </c>
      <c r="K158" s="20"/>
      <c r="L158" s="23">
        <f>IF(D158="",0,VLOOKUP(D158,リスト!$F$4:$H$29,3,FALSE))</f>
        <v>0</v>
      </c>
      <c r="M158" s="80">
        <f t="shared" si="21"/>
        <v>0</v>
      </c>
      <c r="N158" s="20">
        <f t="shared" si="26"/>
        <v>0</v>
      </c>
      <c r="O158" s="6"/>
      <c r="P158" s="80">
        <f t="shared" si="27"/>
        <v>0</v>
      </c>
      <c r="Q158" s="40"/>
      <c r="R158" s="6"/>
      <c r="S158" s="23" t="str">
        <f>IF(Q158="","",VLOOKUP(Q158,リスト!$J$4:$K$31,2,FALSE))</f>
        <v/>
      </c>
      <c r="T158" s="20">
        <f t="shared" si="28"/>
        <v>0</v>
      </c>
      <c r="U158" s="20" t="str">
        <f t="shared" si="24"/>
        <v/>
      </c>
      <c r="V158" s="20">
        <f t="shared" si="22"/>
        <v>0</v>
      </c>
      <c r="W158" s="20">
        <f t="shared" si="23"/>
        <v>0</v>
      </c>
      <c r="AD158"/>
      <c r="AE158" s="9"/>
      <c r="AF158" s="20" t="str" cm="1">
        <f t="array" ref="AF158">IFERROR(IF(#REF!="×",0,_xlfn.IFS(AE158="多面",W158*0.6/1.6*0.5,AE158="治水ダム等",W158*0.75/1.75*0.5)),"")</f>
        <v/>
      </c>
      <c r="AG158" s="21" t="str" cm="1">
        <f t="array" aca="1" ref="AG158" ca="1">IFERROR(_xlfn.IFS(#REF!="×",W158,#REF!="○",(W158-AF158)*0.7),"")</f>
        <v/>
      </c>
      <c r="AH158" s="6"/>
      <c r="AI158" s="24" t="e" cm="1">
        <f t="array" aca="1" ref="AI158" ca="1">_xlfn.IFS(AH158=0,0,AH158&gt;W158,0,W158-AH158&gt;AG158,AG158,W158-AH158&lt;AG158,W158-AH158)</f>
        <v>#NAME?</v>
      </c>
      <c r="AJ158" s="25" t="str">
        <f t="shared" ca="1" si="29"/>
        <v/>
      </c>
    </row>
    <row r="159" spans="1:36" s="1" customFormat="1" ht="24" hidden="1" customHeight="1">
      <c r="A159" s="8">
        <v>148</v>
      </c>
      <c r="B159" s="16"/>
      <c r="C159" s="40"/>
      <c r="D159" s="40"/>
      <c r="E159" s="6"/>
      <c r="F159" s="6"/>
      <c r="G159" s="6"/>
      <c r="H159" s="6"/>
      <c r="I159" s="48">
        <f t="shared" si="20"/>
        <v>0</v>
      </c>
      <c r="J159" s="20">
        <f t="shared" si="25"/>
        <v>0</v>
      </c>
      <c r="K159" s="20"/>
      <c r="L159" s="23">
        <f>IF(D159="",0,VLOOKUP(D159,リスト!$F$4:$H$29,3,FALSE))</f>
        <v>0</v>
      </c>
      <c r="M159" s="80">
        <f t="shared" si="21"/>
        <v>0</v>
      </c>
      <c r="N159" s="20">
        <f t="shared" si="26"/>
        <v>0</v>
      </c>
      <c r="O159" s="6"/>
      <c r="P159" s="80">
        <f t="shared" si="27"/>
        <v>0</v>
      </c>
      <c r="Q159" s="40"/>
      <c r="R159" s="6"/>
      <c r="S159" s="23" t="str">
        <f>IF(Q159="","",VLOOKUP(Q159,リスト!$J$4:$K$31,2,FALSE))</f>
        <v/>
      </c>
      <c r="T159" s="20">
        <f t="shared" si="28"/>
        <v>0</v>
      </c>
      <c r="U159" s="20" t="str">
        <f t="shared" si="24"/>
        <v/>
      </c>
      <c r="V159" s="20">
        <f t="shared" si="22"/>
        <v>0</v>
      </c>
      <c r="W159" s="20">
        <f t="shared" si="23"/>
        <v>0</v>
      </c>
      <c r="AD159"/>
      <c r="AE159" s="9"/>
      <c r="AF159" s="20" t="str" cm="1">
        <f t="array" ref="AF159">IFERROR(IF(#REF!="×",0,_xlfn.IFS(AE159="多面",W159*0.6/1.6*0.5,AE159="治水ダム等",W159*0.75/1.75*0.5)),"")</f>
        <v/>
      </c>
      <c r="AG159" s="21" t="str" cm="1">
        <f t="array" aca="1" ref="AG159" ca="1">IFERROR(_xlfn.IFS(#REF!="×",W159,#REF!="○",(W159-AF159)*0.7),"")</f>
        <v/>
      </c>
      <c r="AH159" s="6"/>
      <c r="AI159" s="24" t="e" cm="1">
        <f t="array" aca="1" ref="AI159" ca="1">_xlfn.IFS(AH159=0,0,AH159&gt;W159,0,W159-AH159&gt;AG159,AG159,W159-AH159&lt;AG159,W159-AH159)</f>
        <v>#NAME?</v>
      </c>
      <c r="AJ159" s="25" t="str">
        <f t="shared" ca="1" si="29"/>
        <v/>
      </c>
    </row>
    <row r="160" spans="1:36" s="1" customFormat="1" ht="24" hidden="1" customHeight="1">
      <c r="A160" s="8">
        <v>149</v>
      </c>
      <c r="B160" s="16"/>
      <c r="C160" s="40"/>
      <c r="D160" s="40"/>
      <c r="E160" s="6"/>
      <c r="F160" s="6"/>
      <c r="G160" s="6"/>
      <c r="H160" s="6"/>
      <c r="I160" s="48">
        <f t="shared" si="20"/>
        <v>0</v>
      </c>
      <c r="J160" s="20">
        <f t="shared" si="25"/>
        <v>0</v>
      </c>
      <c r="K160" s="20"/>
      <c r="L160" s="23">
        <f>IF(D160="",0,VLOOKUP(D160,リスト!$F$4:$H$29,3,FALSE))</f>
        <v>0</v>
      </c>
      <c r="M160" s="80">
        <f t="shared" si="21"/>
        <v>0</v>
      </c>
      <c r="N160" s="20">
        <f t="shared" si="26"/>
        <v>0</v>
      </c>
      <c r="O160" s="6"/>
      <c r="P160" s="80">
        <f t="shared" si="27"/>
        <v>0</v>
      </c>
      <c r="Q160" s="40"/>
      <c r="R160" s="6"/>
      <c r="S160" s="23" t="str">
        <f>IF(Q160="","",VLOOKUP(Q160,リスト!$J$4:$K$31,2,FALSE))</f>
        <v/>
      </c>
      <c r="T160" s="20">
        <f t="shared" si="28"/>
        <v>0</v>
      </c>
      <c r="U160" s="20" t="str">
        <f t="shared" si="24"/>
        <v/>
      </c>
      <c r="V160" s="20">
        <f t="shared" si="22"/>
        <v>0</v>
      </c>
      <c r="W160" s="20">
        <f t="shared" si="23"/>
        <v>0</v>
      </c>
      <c r="AD160"/>
      <c r="AE160" s="9"/>
      <c r="AF160" s="20" t="str" cm="1">
        <f t="array" ref="AF160">IFERROR(IF(#REF!="×",0,_xlfn.IFS(AE160="多面",W160*0.6/1.6*0.5,AE160="治水ダム等",W160*0.75/1.75*0.5)),"")</f>
        <v/>
      </c>
      <c r="AG160" s="21" t="str" cm="1">
        <f t="array" aca="1" ref="AG160" ca="1">IFERROR(_xlfn.IFS(#REF!="×",W160,#REF!="○",(W160-AF160)*0.7),"")</f>
        <v/>
      </c>
      <c r="AH160" s="6"/>
      <c r="AI160" s="24" t="e" cm="1">
        <f t="array" aca="1" ref="AI160" ca="1">_xlfn.IFS(AH160=0,0,AH160&gt;W160,0,W160-AH160&gt;AG160,AG160,W160-AH160&lt;AG160,W160-AH160)</f>
        <v>#NAME?</v>
      </c>
      <c r="AJ160" s="25" t="str">
        <f t="shared" ca="1" si="29"/>
        <v/>
      </c>
    </row>
    <row r="161" spans="1:36" s="1" customFormat="1" ht="24" hidden="1" customHeight="1">
      <c r="A161" s="8">
        <v>150</v>
      </c>
      <c r="B161" s="16"/>
      <c r="C161" s="40"/>
      <c r="D161" s="40"/>
      <c r="E161" s="6"/>
      <c r="F161" s="6"/>
      <c r="G161" s="6"/>
      <c r="H161" s="6"/>
      <c r="I161" s="48">
        <f t="shared" si="20"/>
        <v>0</v>
      </c>
      <c r="J161" s="20">
        <f t="shared" si="25"/>
        <v>0</v>
      </c>
      <c r="K161" s="20"/>
      <c r="L161" s="23">
        <f>IF(D161="",0,VLOOKUP(D161,リスト!$F$4:$H$29,3,FALSE))</f>
        <v>0</v>
      </c>
      <c r="M161" s="80">
        <f t="shared" si="21"/>
        <v>0</v>
      </c>
      <c r="N161" s="20">
        <f t="shared" si="26"/>
        <v>0</v>
      </c>
      <c r="O161" s="6"/>
      <c r="P161" s="80">
        <f t="shared" si="27"/>
        <v>0</v>
      </c>
      <c r="Q161" s="40"/>
      <c r="R161" s="6"/>
      <c r="S161" s="23" t="str">
        <f>IF(Q161="","",VLOOKUP(Q161,リスト!$J$4:$K$31,2,FALSE))</f>
        <v/>
      </c>
      <c r="T161" s="20">
        <f t="shared" si="28"/>
        <v>0</v>
      </c>
      <c r="U161" s="20" t="str">
        <f t="shared" si="24"/>
        <v/>
      </c>
      <c r="V161" s="20">
        <f t="shared" si="22"/>
        <v>0</v>
      </c>
      <c r="W161" s="20">
        <f t="shared" si="23"/>
        <v>0</v>
      </c>
      <c r="AD161"/>
      <c r="AE161" s="9"/>
      <c r="AF161" s="20" t="str" cm="1">
        <f t="array" ref="AF161">IFERROR(IF(#REF!="×",0,_xlfn.IFS(AE161="多面",W161*0.6/1.6*0.5,AE161="治水ダム等",W161*0.75/1.75*0.5)),"")</f>
        <v/>
      </c>
      <c r="AG161" s="21" t="str" cm="1">
        <f t="array" aca="1" ref="AG161" ca="1">IFERROR(_xlfn.IFS(#REF!="×",W161,#REF!="○",(W161-AF161)*0.7),"")</f>
        <v/>
      </c>
      <c r="AH161" s="6"/>
      <c r="AI161" s="24" t="e" cm="1">
        <f t="array" aca="1" ref="AI161" ca="1">_xlfn.IFS(AH161=0,0,AH161&gt;W161,0,W161-AH161&gt;AG161,AG161,W161-AH161&lt;AG161,W161-AH161)</f>
        <v>#NAME?</v>
      </c>
      <c r="AJ161" s="25" t="str">
        <f t="shared" ca="1" si="29"/>
        <v/>
      </c>
    </row>
    <row r="162" spans="1:36" s="1" customFormat="1" ht="24" hidden="1" customHeight="1">
      <c r="A162" s="8">
        <v>151</v>
      </c>
      <c r="B162" s="16"/>
      <c r="C162" s="40"/>
      <c r="D162" s="40"/>
      <c r="E162" s="6"/>
      <c r="F162" s="6"/>
      <c r="G162" s="6"/>
      <c r="H162" s="6"/>
      <c r="I162" s="48">
        <f t="shared" si="20"/>
        <v>0</v>
      </c>
      <c r="J162" s="20">
        <f t="shared" si="25"/>
        <v>0</v>
      </c>
      <c r="K162" s="20"/>
      <c r="L162" s="23">
        <f>IF(D162="",0,VLOOKUP(D162,リスト!$F$4:$H$29,3,FALSE))</f>
        <v>0</v>
      </c>
      <c r="M162" s="80">
        <f t="shared" si="21"/>
        <v>0</v>
      </c>
      <c r="N162" s="20">
        <f t="shared" si="26"/>
        <v>0</v>
      </c>
      <c r="O162" s="6"/>
      <c r="P162" s="80">
        <f t="shared" si="27"/>
        <v>0</v>
      </c>
      <c r="Q162" s="40"/>
      <c r="R162" s="6"/>
      <c r="S162" s="23" t="str">
        <f>IF(Q162="","",VLOOKUP(Q162,リスト!$J$4:$K$31,2,FALSE))</f>
        <v/>
      </c>
      <c r="T162" s="20">
        <f t="shared" si="28"/>
        <v>0</v>
      </c>
      <c r="U162" s="20" t="str">
        <f t="shared" si="24"/>
        <v/>
      </c>
      <c r="V162" s="20">
        <f t="shared" si="22"/>
        <v>0</v>
      </c>
      <c r="W162" s="20">
        <f t="shared" si="23"/>
        <v>0</v>
      </c>
      <c r="AD162"/>
      <c r="AE162" s="9"/>
      <c r="AF162" s="20" t="str" cm="1">
        <f t="array" ref="AF162">IFERROR(IF(#REF!="×",0,_xlfn.IFS(AE162="多面",W162*0.6/1.6*0.5,AE162="治水ダム等",W162*0.75/1.75*0.5)),"")</f>
        <v/>
      </c>
      <c r="AG162" s="21" t="str" cm="1">
        <f t="array" aca="1" ref="AG162" ca="1">IFERROR(_xlfn.IFS(#REF!="×",W162,#REF!="○",(W162-AF162)*0.7),"")</f>
        <v/>
      </c>
      <c r="AH162" s="6"/>
      <c r="AI162" s="24" t="e" cm="1">
        <f t="array" aca="1" ref="AI162" ca="1">_xlfn.IFS(AH162=0,0,AH162&gt;W162,0,W162-AH162&gt;AG162,AG162,W162-AH162&lt;AG162,W162-AH162)</f>
        <v>#NAME?</v>
      </c>
      <c r="AJ162" s="25" t="str">
        <f t="shared" ca="1" si="29"/>
        <v/>
      </c>
    </row>
    <row r="163" spans="1:36" s="1" customFormat="1" ht="24" hidden="1" customHeight="1">
      <c r="A163" s="8">
        <v>152</v>
      </c>
      <c r="B163" s="16"/>
      <c r="C163" s="40"/>
      <c r="D163" s="40"/>
      <c r="E163" s="6"/>
      <c r="F163" s="6"/>
      <c r="G163" s="6"/>
      <c r="H163" s="6"/>
      <c r="I163" s="48">
        <f t="shared" si="20"/>
        <v>0</v>
      </c>
      <c r="J163" s="20">
        <f t="shared" si="25"/>
        <v>0</v>
      </c>
      <c r="K163" s="20"/>
      <c r="L163" s="23">
        <f>IF(D163="",0,VLOOKUP(D163,リスト!$F$4:$H$29,3,FALSE))</f>
        <v>0</v>
      </c>
      <c r="M163" s="80">
        <f t="shared" si="21"/>
        <v>0</v>
      </c>
      <c r="N163" s="20">
        <f t="shared" si="26"/>
        <v>0</v>
      </c>
      <c r="O163" s="6"/>
      <c r="P163" s="80">
        <f t="shared" si="27"/>
        <v>0</v>
      </c>
      <c r="Q163" s="40"/>
      <c r="R163" s="6"/>
      <c r="S163" s="23" t="str">
        <f>IF(Q163="","",VLOOKUP(Q163,リスト!$J$4:$K$31,2,FALSE))</f>
        <v/>
      </c>
      <c r="T163" s="20">
        <f t="shared" si="28"/>
        <v>0</v>
      </c>
      <c r="U163" s="20" t="str">
        <f t="shared" si="24"/>
        <v/>
      </c>
      <c r="V163" s="20">
        <f t="shared" si="22"/>
        <v>0</v>
      </c>
      <c r="W163" s="20">
        <f t="shared" si="23"/>
        <v>0</v>
      </c>
      <c r="AD163"/>
      <c r="AE163" s="9"/>
      <c r="AF163" s="20" t="str" cm="1">
        <f t="array" ref="AF163">IFERROR(IF(#REF!="×",0,_xlfn.IFS(AE163="多面",W163*0.6/1.6*0.5,AE163="治水ダム等",W163*0.75/1.75*0.5)),"")</f>
        <v/>
      </c>
      <c r="AG163" s="21" t="str" cm="1">
        <f t="array" aca="1" ref="AG163" ca="1">IFERROR(_xlfn.IFS(#REF!="×",W163,#REF!="○",(W163-AF163)*0.7),"")</f>
        <v/>
      </c>
      <c r="AH163" s="6"/>
      <c r="AI163" s="24" t="e" cm="1">
        <f t="array" aca="1" ref="AI163" ca="1">_xlfn.IFS(AH163=0,0,AH163&gt;W163,0,W163-AH163&gt;AG163,AG163,W163-AH163&lt;AG163,W163-AH163)</f>
        <v>#NAME?</v>
      </c>
      <c r="AJ163" s="25" t="str">
        <f t="shared" ca="1" si="29"/>
        <v/>
      </c>
    </row>
    <row r="164" spans="1:36" s="1" customFormat="1" ht="24" hidden="1" customHeight="1">
      <c r="A164" s="8">
        <v>153</v>
      </c>
      <c r="B164" s="16"/>
      <c r="C164" s="40"/>
      <c r="D164" s="40"/>
      <c r="E164" s="6"/>
      <c r="F164" s="6"/>
      <c r="G164" s="6"/>
      <c r="H164" s="6"/>
      <c r="I164" s="48">
        <f t="shared" si="20"/>
        <v>0</v>
      </c>
      <c r="J164" s="20">
        <f t="shared" si="25"/>
        <v>0</v>
      </c>
      <c r="K164" s="20"/>
      <c r="L164" s="23">
        <f>IF(D164="",0,VLOOKUP(D164,リスト!$F$4:$H$29,3,FALSE))</f>
        <v>0</v>
      </c>
      <c r="M164" s="80">
        <f t="shared" si="21"/>
        <v>0</v>
      </c>
      <c r="N164" s="20">
        <f t="shared" si="26"/>
        <v>0</v>
      </c>
      <c r="O164" s="6"/>
      <c r="P164" s="80">
        <f t="shared" si="27"/>
        <v>0</v>
      </c>
      <c r="Q164" s="40"/>
      <c r="R164" s="6"/>
      <c r="S164" s="23" t="str">
        <f>IF(Q164="","",VLOOKUP(Q164,リスト!$J$4:$K$31,2,FALSE))</f>
        <v/>
      </c>
      <c r="T164" s="20">
        <f t="shared" si="28"/>
        <v>0</v>
      </c>
      <c r="U164" s="20" t="str">
        <f t="shared" si="24"/>
        <v/>
      </c>
      <c r="V164" s="20">
        <f t="shared" si="22"/>
        <v>0</v>
      </c>
      <c r="W164" s="20">
        <f t="shared" si="23"/>
        <v>0</v>
      </c>
      <c r="AD164"/>
      <c r="AE164" s="9"/>
      <c r="AF164" s="20" t="str" cm="1">
        <f t="array" ref="AF164">IFERROR(IF(#REF!="×",0,_xlfn.IFS(AE164="多面",W164*0.6/1.6*0.5,AE164="治水ダム等",W164*0.75/1.75*0.5)),"")</f>
        <v/>
      </c>
      <c r="AG164" s="21" t="str" cm="1">
        <f t="array" aca="1" ref="AG164" ca="1">IFERROR(_xlfn.IFS(#REF!="×",W164,#REF!="○",(W164-AF164)*0.7),"")</f>
        <v/>
      </c>
      <c r="AH164" s="6"/>
      <c r="AI164" s="24" t="e" cm="1">
        <f t="array" aca="1" ref="AI164" ca="1">_xlfn.IFS(AH164=0,0,AH164&gt;W164,0,W164-AH164&gt;AG164,AG164,W164-AH164&lt;AG164,W164-AH164)</f>
        <v>#NAME?</v>
      </c>
      <c r="AJ164" s="25" t="str">
        <f t="shared" ca="1" si="29"/>
        <v/>
      </c>
    </row>
    <row r="165" spans="1:36" s="1" customFormat="1" ht="24" hidden="1" customHeight="1">
      <c r="A165" s="8">
        <v>154</v>
      </c>
      <c r="B165" s="16"/>
      <c r="C165" s="40"/>
      <c r="D165" s="40"/>
      <c r="E165" s="6"/>
      <c r="F165" s="6"/>
      <c r="G165" s="6"/>
      <c r="H165" s="6"/>
      <c r="I165" s="48">
        <f t="shared" ref="I165:I209" si="30">SUM(E165:H165)</f>
        <v>0</v>
      </c>
      <c r="J165" s="20">
        <f t="shared" si="25"/>
        <v>0</v>
      </c>
      <c r="K165" s="20"/>
      <c r="L165" s="23">
        <f>IF(D165="",0,VLOOKUP(D165,リスト!$F$4:$H$29,3,FALSE))</f>
        <v>0</v>
      </c>
      <c r="M165" s="80">
        <f t="shared" si="21"/>
        <v>0</v>
      </c>
      <c r="N165" s="20">
        <f t="shared" si="26"/>
        <v>0</v>
      </c>
      <c r="O165" s="6"/>
      <c r="P165" s="80">
        <f t="shared" si="27"/>
        <v>0</v>
      </c>
      <c r="Q165" s="40"/>
      <c r="R165" s="6"/>
      <c r="S165" s="23" t="str">
        <f>IF(Q165="","",VLOOKUP(Q165,リスト!$J$4:$K$31,2,FALSE))</f>
        <v/>
      </c>
      <c r="T165" s="20">
        <f t="shared" si="28"/>
        <v>0</v>
      </c>
      <c r="U165" s="20" t="str">
        <f t="shared" si="24"/>
        <v/>
      </c>
      <c r="V165" s="20">
        <f t="shared" si="22"/>
        <v>0</v>
      </c>
      <c r="W165" s="20">
        <f t="shared" si="23"/>
        <v>0</v>
      </c>
      <c r="AD165"/>
      <c r="AE165" s="9"/>
      <c r="AF165" s="20" t="str" cm="1">
        <f t="array" ref="AF165">IFERROR(IF(#REF!="×",0,_xlfn.IFS(AE165="多面",W165*0.6/1.6*0.5,AE165="治水ダム等",W165*0.75/1.75*0.5)),"")</f>
        <v/>
      </c>
      <c r="AG165" s="21" t="str" cm="1">
        <f t="array" aca="1" ref="AG165" ca="1">IFERROR(_xlfn.IFS(#REF!="×",W165,#REF!="○",(W165-AF165)*0.7),"")</f>
        <v/>
      </c>
      <c r="AH165" s="6"/>
      <c r="AI165" s="24" t="e" cm="1">
        <f t="array" aca="1" ref="AI165" ca="1">_xlfn.IFS(AH165=0,0,AH165&gt;W165,0,W165-AH165&gt;AG165,AG165,W165-AH165&lt;AG165,W165-AH165)</f>
        <v>#NAME?</v>
      </c>
      <c r="AJ165" s="25" t="str">
        <f t="shared" ca="1" si="29"/>
        <v/>
      </c>
    </row>
    <row r="166" spans="1:36" s="1" customFormat="1" ht="24" hidden="1" customHeight="1">
      <c r="A166" s="8">
        <v>155</v>
      </c>
      <c r="B166" s="16"/>
      <c r="C166" s="40"/>
      <c r="D166" s="40"/>
      <c r="E166" s="6"/>
      <c r="F166" s="6"/>
      <c r="G166" s="6"/>
      <c r="H166" s="6"/>
      <c r="I166" s="48">
        <f t="shared" si="30"/>
        <v>0</v>
      </c>
      <c r="J166" s="20">
        <f t="shared" si="25"/>
        <v>0</v>
      </c>
      <c r="K166" s="20"/>
      <c r="L166" s="23">
        <f>IF(D166="",0,VLOOKUP(D166,リスト!$F$4:$H$29,3,FALSE))</f>
        <v>0</v>
      </c>
      <c r="M166" s="80">
        <f t="shared" si="21"/>
        <v>0</v>
      </c>
      <c r="N166" s="20">
        <f t="shared" si="26"/>
        <v>0</v>
      </c>
      <c r="O166" s="6"/>
      <c r="P166" s="80">
        <f t="shared" si="27"/>
        <v>0</v>
      </c>
      <c r="Q166" s="40"/>
      <c r="R166" s="6"/>
      <c r="S166" s="23" t="str">
        <f>IF(Q166="","",VLOOKUP(Q166,リスト!$J$4:$K$31,2,FALSE))</f>
        <v/>
      </c>
      <c r="T166" s="20">
        <f t="shared" si="28"/>
        <v>0</v>
      </c>
      <c r="U166" s="20" t="str">
        <f t="shared" si="24"/>
        <v/>
      </c>
      <c r="V166" s="20">
        <f t="shared" si="22"/>
        <v>0</v>
      </c>
      <c r="W166" s="20">
        <f t="shared" si="23"/>
        <v>0</v>
      </c>
      <c r="AD166"/>
      <c r="AE166" s="9"/>
      <c r="AF166" s="20" t="str" cm="1">
        <f t="array" ref="AF166">IFERROR(IF(#REF!="×",0,_xlfn.IFS(AE166="多面",W166*0.6/1.6*0.5,AE166="治水ダム等",W166*0.75/1.75*0.5)),"")</f>
        <v/>
      </c>
      <c r="AG166" s="21" t="str" cm="1">
        <f t="array" aca="1" ref="AG166" ca="1">IFERROR(_xlfn.IFS(#REF!="×",W166,#REF!="○",(W166-AF166)*0.7),"")</f>
        <v/>
      </c>
      <c r="AH166" s="6"/>
      <c r="AI166" s="24" t="e" cm="1">
        <f t="array" aca="1" ref="AI166" ca="1">_xlfn.IFS(AH166=0,0,AH166&gt;W166,0,W166-AH166&gt;AG166,AG166,W166-AH166&lt;AG166,W166-AH166)</f>
        <v>#NAME?</v>
      </c>
      <c r="AJ166" s="25" t="str">
        <f t="shared" ca="1" si="29"/>
        <v/>
      </c>
    </row>
    <row r="167" spans="1:36" s="1" customFormat="1" ht="24" hidden="1" customHeight="1">
      <c r="A167" s="8">
        <v>156</v>
      </c>
      <c r="B167" s="16"/>
      <c r="C167" s="40"/>
      <c r="D167" s="40"/>
      <c r="E167" s="6"/>
      <c r="F167" s="6"/>
      <c r="G167" s="6"/>
      <c r="H167" s="6"/>
      <c r="I167" s="48">
        <f t="shared" si="30"/>
        <v>0</v>
      </c>
      <c r="J167" s="20">
        <f t="shared" si="25"/>
        <v>0</v>
      </c>
      <c r="K167" s="20"/>
      <c r="L167" s="23">
        <f>IF(D167="",0,VLOOKUP(D167,リスト!$F$4:$H$29,3,FALSE))</f>
        <v>0</v>
      </c>
      <c r="M167" s="80">
        <f t="shared" si="21"/>
        <v>0</v>
      </c>
      <c r="N167" s="20">
        <f t="shared" si="26"/>
        <v>0</v>
      </c>
      <c r="O167" s="6"/>
      <c r="P167" s="80">
        <f t="shared" si="27"/>
        <v>0</v>
      </c>
      <c r="Q167" s="40"/>
      <c r="R167" s="6"/>
      <c r="S167" s="23" t="str">
        <f>IF(Q167="","",VLOOKUP(Q167,リスト!$J$4:$K$31,2,FALSE))</f>
        <v/>
      </c>
      <c r="T167" s="20">
        <f t="shared" si="28"/>
        <v>0</v>
      </c>
      <c r="U167" s="20" t="str">
        <f t="shared" si="24"/>
        <v/>
      </c>
      <c r="V167" s="20">
        <f t="shared" si="22"/>
        <v>0</v>
      </c>
      <c r="W167" s="20">
        <f t="shared" si="23"/>
        <v>0</v>
      </c>
      <c r="AD167"/>
      <c r="AE167" s="9"/>
      <c r="AF167" s="20" t="str" cm="1">
        <f t="array" ref="AF167">IFERROR(IF(#REF!="×",0,_xlfn.IFS(AE167="多面",W167*0.6/1.6*0.5,AE167="治水ダム等",W167*0.75/1.75*0.5)),"")</f>
        <v/>
      </c>
      <c r="AG167" s="21" t="str" cm="1">
        <f t="array" aca="1" ref="AG167" ca="1">IFERROR(_xlfn.IFS(#REF!="×",W167,#REF!="○",(W167-AF167)*0.7),"")</f>
        <v/>
      </c>
      <c r="AH167" s="6"/>
      <c r="AI167" s="24" t="e" cm="1">
        <f t="array" aca="1" ref="AI167" ca="1">_xlfn.IFS(AH167=0,0,AH167&gt;W167,0,W167-AH167&gt;AG167,AG167,W167-AH167&lt;AG167,W167-AH167)</f>
        <v>#NAME?</v>
      </c>
      <c r="AJ167" s="25" t="str">
        <f t="shared" ca="1" si="29"/>
        <v/>
      </c>
    </row>
    <row r="168" spans="1:36" s="1" customFormat="1" ht="24" hidden="1" customHeight="1">
      <c r="A168" s="8">
        <v>157</v>
      </c>
      <c r="B168" s="16"/>
      <c r="C168" s="40"/>
      <c r="D168" s="40"/>
      <c r="E168" s="6"/>
      <c r="F168" s="6"/>
      <c r="G168" s="6"/>
      <c r="H168" s="6"/>
      <c r="I168" s="48">
        <f t="shared" si="30"/>
        <v>0</v>
      </c>
      <c r="J168" s="20">
        <f t="shared" si="25"/>
        <v>0</v>
      </c>
      <c r="K168" s="20"/>
      <c r="L168" s="23">
        <f>IF(D168="",0,VLOOKUP(D168,リスト!$F$4:$H$29,3,FALSE))</f>
        <v>0</v>
      </c>
      <c r="M168" s="80">
        <f t="shared" si="21"/>
        <v>0</v>
      </c>
      <c r="N168" s="20">
        <f t="shared" si="26"/>
        <v>0</v>
      </c>
      <c r="O168" s="6"/>
      <c r="P168" s="80">
        <f t="shared" si="27"/>
        <v>0</v>
      </c>
      <c r="Q168" s="40"/>
      <c r="R168" s="6"/>
      <c r="S168" s="23" t="str">
        <f>IF(Q168="","",VLOOKUP(Q168,リスト!$J$4:$K$31,2,FALSE))</f>
        <v/>
      </c>
      <c r="T168" s="20">
        <f t="shared" si="28"/>
        <v>0</v>
      </c>
      <c r="U168" s="20" t="str">
        <f t="shared" si="24"/>
        <v/>
      </c>
      <c r="V168" s="20">
        <f t="shared" si="22"/>
        <v>0</v>
      </c>
      <c r="W168" s="20">
        <f t="shared" si="23"/>
        <v>0</v>
      </c>
      <c r="AD168"/>
      <c r="AE168" s="9"/>
      <c r="AF168" s="20" t="str" cm="1">
        <f t="array" ref="AF168">IFERROR(IF(#REF!="×",0,_xlfn.IFS(AE168="多面",W168*0.6/1.6*0.5,AE168="治水ダム等",W168*0.75/1.75*0.5)),"")</f>
        <v/>
      </c>
      <c r="AG168" s="21" t="str" cm="1">
        <f t="array" aca="1" ref="AG168" ca="1">IFERROR(_xlfn.IFS(#REF!="×",W168,#REF!="○",(W168-AF168)*0.7),"")</f>
        <v/>
      </c>
      <c r="AH168" s="6"/>
      <c r="AI168" s="24" t="e" cm="1">
        <f t="array" aca="1" ref="AI168" ca="1">_xlfn.IFS(AH168=0,0,AH168&gt;W168,0,W168-AH168&gt;AG168,AG168,W168-AH168&lt;AG168,W168-AH168)</f>
        <v>#NAME?</v>
      </c>
      <c r="AJ168" s="25" t="str">
        <f t="shared" ca="1" si="29"/>
        <v/>
      </c>
    </row>
    <row r="169" spans="1:36" s="1" customFormat="1" ht="24" hidden="1" customHeight="1">
      <c r="A169" s="8">
        <v>158</v>
      </c>
      <c r="B169" s="16"/>
      <c r="C169" s="40"/>
      <c r="D169" s="40"/>
      <c r="E169" s="6"/>
      <c r="F169" s="6"/>
      <c r="G169" s="6"/>
      <c r="H169" s="6"/>
      <c r="I169" s="48">
        <f t="shared" si="30"/>
        <v>0</v>
      </c>
      <c r="J169" s="20">
        <f t="shared" si="25"/>
        <v>0</v>
      </c>
      <c r="K169" s="20"/>
      <c r="L169" s="23">
        <f>IF(D169="",0,VLOOKUP(D169,リスト!$F$4:$H$29,3,FALSE))</f>
        <v>0</v>
      </c>
      <c r="M169" s="80">
        <f t="shared" si="21"/>
        <v>0</v>
      </c>
      <c r="N169" s="20">
        <f t="shared" si="26"/>
        <v>0</v>
      </c>
      <c r="O169" s="6"/>
      <c r="P169" s="80">
        <f t="shared" si="27"/>
        <v>0</v>
      </c>
      <c r="Q169" s="40"/>
      <c r="R169" s="6"/>
      <c r="S169" s="23" t="str">
        <f>IF(Q169="","",VLOOKUP(Q169,リスト!$J$4:$K$31,2,FALSE))</f>
        <v/>
      </c>
      <c r="T169" s="20">
        <f t="shared" si="28"/>
        <v>0</v>
      </c>
      <c r="U169" s="20" t="str">
        <f t="shared" si="24"/>
        <v/>
      </c>
      <c r="V169" s="20">
        <f t="shared" si="22"/>
        <v>0</v>
      </c>
      <c r="W169" s="20">
        <f t="shared" si="23"/>
        <v>0</v>
      </c>
      <c r="AD169"/>
      <c r="AE169" s="9"/>
      <c r="AF169" s="20" t="str" cm="1">
        <f t="array" ref="AF169">IFERROR(IF(#REF!="×",0,_xlfn.IFS(AE169="多面",W169*0.6/1.6*0.5,AE169="治水ダム等",W169*0.75/1.75*0.5)),"")</f>
        <v/>
      </c>
      <c r="AG169" s="21" t="str" cm="1">
        <f t="array" aca="1" ref="AG169" ca="1">IFERROR(_xlfn.IFS(#REF!="×",W169,#REF!="○",(W169-AF169)*0.7),"")</f>
        <v/>
      </c>
      <c r="AH169" s="6"/>
      <c r="AI169" s="24" t="e" cm="1">
        <f t="array" aca="1" ref="AI169" ca="1">_xlfn.IFS(AH169=0,0,AH169&gt;W169,0,W169-AH169&gt;AG169,AG169,W169-AH169&lt;AG169,W169-AH169)</f>
        <v>#NAME?</v>
      </c>
      <c r="AJ169" s="25" t="str">
        <f t="shared" ca="1" si="29"/>
        <v/>
      </c>
    </row>
    <row r="170" spans="1:36" s="1" customFormat="1" ht="24" hidden="1" customHeight="1">
      <c r="A170" s="8">
        <v>159</v>
      </c>
      <c r="B170" s="16"/>
      <c r="C170" s="40"/>
      <c r="D170" s="40"/>
      <c r="E170" s="6"/>
      <c r="F170" s="6"/>
      <c r="G170" s="6"/>
      <c r="H170" s="6"/>
      <c r="I170" s="48">
        <f t="shared" si="30"/>
        <v>0</v>
      </c>
      <c r="J170" s="20">
        <f t="shared" si="25"/>
        <v>0</v>
      </c>
      <c r="K170" s="20"/>
      <c r="L170" s="23">
        <f>IF(D170="",0,VLOOKUP(D170,リスト!$F$4:$H$29,3,FALSE))</f>
        <v>0</v>
      </c>
      <c r="M170" s="80">
        <f t="shared" si="21"/>
        <v>0</v>
      </c>
      <c r="N170" s="20">
        <f t="shared" si="26"/>
        <v>0</v>
      </c>
      <c r="O170" s="6"/>
      <c r="P170" s="80">
        <f t="shared" si="27"/>
        <v>0</v>
      </c>
      <c r="Q170" s="40"/>
      <c r="R170" s="6"/>
      <c r="S170" s="23" t="str">
        <f>IF(Q170="","",VLOOKUP(Q170,リスト!$J$4:$K$31,2,FALSE))</f>
        <v/>
      </c>
      <c r="T170" s="20">
        <f t="shared" si="28"/>
        <v>0</v>
      </c>
      <c r="U170" s="20" t="str">
        <f t="shared" si="24"/>
        <v/>
      </c>
      <c r="V170" s="20">
        <f t="shared" si="22"/>
        <v>0</v>
      </c>
      <c r="W170" s="20">
        <f t="shared" si="23"/>
        <v>0</v>
      </c>
      <c r="AD170"/>
      <c r="AE170" s="9"/>
      <c r="AF170" s="20" t="str" cm="1">
        <f t="array" ref="AF170">IFERROR(IF(#REF!="×",0,_xlfn.IFS(AE170="多面",W170*0.6/1.6*0.5,AE170="治水ダム等",W170*0.75/1.75*0.5)),"")</f>
        <v/>
      </c>
      <c r="AG170" s="21" t="str" cm="1">
        <f t="array" aca="1" ref="AG170" ca="1">IFERROR(_xlfn.IFS(#REF!="×",W170,#REF!="○",(W170-AF170)*0.7),"")</f>
        <v/>
      </c>
      <c r="AH170" s="6"/>
      <c r="AI170" s="24" t="e" cm="1">
        <f t="array" aca="1" ref="AI170" ca="1">_xlfn.IFS(AH170=0,0,AH170&gt;W170,0,W170-AH170&gt;AG170,AG170,W170-AH170&lt;AG170,W170-AH170)</f>
        <v>#NAME?</v>
      </c>
      <c r="AJ170" s="25" t="str">
        <f t="shared" ca="1" si="29"/>
        <v/>
      </c>
    </row>
    <row r="171" spans="1:36" s="1" customFormat="1" ht="24" hidden="1" customHeight="1">
      <c r="A171" s="8">
        <v>160</v>
      </c>
      <c r="B171" s="16"/>
      <c r="C171" s="40"/>
      <c r="D171" s="40"/>
      <c r="E171" s="6"/>
      <c r="F171" s="6"/>
      <c r="G171" s="6"/>
      <c r="H171" s="6"/>
      <c r="I171" s="48">
        <f t="shared" si="30"/>
        <v>0</v>
      </c>
      <c r="J171" s="20">
        <f t="shared" si="25"/>
        <v>0</v>
      </c>
      <c r="K171" s="20"/>
      <c r="L171" s="23">
        <f>IF(D171="",0,VLOOKUP(D171,リスト!$F$4:$H$29,3,FALSE))</f>
        <v>0</v>
      </c>
      <c r="M171" s="80">
        <f t="shared" si="21"/>
        <v>0</v>
      </c>
      <c r="N171" s="20">
        <f t="shared" si="26"/>
        <v>0</v>
      </c>
      <c r="O171" s="6"/>
      <c r="P171" s="80">
        <f t="shared" si="27"/>
        <v>0</v>
      </c>
      <c r="Q171" s="40"/>
      <c r="R171" s="6"/>
      <c r="S171" s="23" t="str">
        <f>IF(Q171="","",VLOOKUP(Q171,リスト!$J$4:$K$31,2,FALSE))</f>
        <v/>
      </c>
      <c r="T171" s="20">
        <f t="shared" si="28"/>
        <v>0</v>
      </c>
      <c r="U171" s="20" t="str">
        <f t="shared" si="24"/>
        <v/>
      </c>
      <c r="V171" s="20">
        <f t="shared" si="22"/>
        <v>0</v>
      </c>
      <c r="W171" s="20">
        <f t="shared" si="23"/>
        <v>0</v>
      </c>
      <c r="AD171"/>
      <c r="AE171" s="9"/>
      <c r="AF171" s="20" t="str" cm="1">
        <f t="array" ref="AF171">IFERROR(IF(#REF!="×",0,_xlfn.IFS(AE171="多面",W171*0.6/1.6*0.5,AE171="治水ダム等",W171*0.75/1.75*0.5)),"")</f>
        <v/>
      </c>
      <c r="AG171" s="21" t="str" cm="1">
        <f t="array" aca="1" ref="AG171" ca="1">IFERROR(_xlfn.IFS(#REF!="×",W171,#REF!="○",(W171-AF171)*0.7),"")</f>
        <v/>
      </c>
      <c r="AH171" s="6"/>
      <c r="AI171" s="24" t="e" cm="1">
        <f t="array" aca="1" ref="AI171" ca="1">_xlfn.IFS(AH171=0,0,AH171&gt;W171,0,W171-AH171&gt;AG171,AG171,W171-AH171&lt;AG171,W171-AH171)</f>
        <v>#NAME?</v>
      </c>
      <c r="AJ171" s="25" t="str">
        <f t="shared" ca="1" si="29"/>
        <v/>
      </c>
    </row>
    <row r="172" spans="1:36" s="1" customFormat="1" ht="24" hidden="1" customHeight="1">
      <c r="A172" s="8">
        <v>161</v>
      </c>
      <c r="B172" s="16"/>
      <c r="C172" s="40"/>
      <c r="D172" s="40"/>
      <c r="E172" s="6"/>
      <c r="F172" s="6"/>
      <c r="G172" s="6"/>
      <c r="H172" s="6"/>
      <c r="I172" s="48">
        <f t="shared" si="30"/>
        <v>0</v>
      </c>
      <c r="J172" s="20">
        <f t="shared" si="25"/>
        <v>0</v>
      </c>
      <c r="K172" s="20"/>
      <c r="L172" s="23">
        <f>IF(D172="",0,VLOOKUP(D172,リスト!$F$4:$H$29,3,FALSE))</f>
        <v>0</v>
      </c>
      <c r="M172" s="80">
        <f t="shared" si="21"/>
        <v>0</v>
      </c>
      <c r="N172" s="20">
        <f t="shared" si="26"/>
        <v>0</v>
      </c>
      <c r="O172" s="6"/>
      <c r="P172" s="80">
        <f t="shared" si="27"/>
        <v>0</v>
      </c>
      <c r="Q172" s="40"/>
      <c r="R172" s="6"/>
      <c r="S172" s="23" t="str">
        <f>IF(Q172="","",VLOOKUP(Q172,リスト!$J$4:$K$31,2,FALSE))</f>
        <v/>
      </c>
      <c r="T172" s="20">
        <f t="shared" si="28"/>
        <v>0</v>
      </c>
      <c r="U172" s="20" t="str">
        <f t="shared" si="24"/>
        <v/>
      </c>
      <c r="V172" s="20">
        <f t="shared" si="22"/>
        <v>0</v>
      </c>
      <c r="W172" s="20">
        <f t="shared" si="23"/>
        <v>0</v>
      </c>
      <c r="AD172"/>
      <c r="AE172" s="9"/>
      <c r="AF172" s="20" t="str" cm="1">
        <f t="array" ref="AF172">IFERROR(IF(#REF!="×",0,_xlfn.IFS(AE172="多面",W172*0.6/1.6*0.5,AE172="治水ダム等",W172*0.75/1.75*0.5)),"")</f>
        <v/>
      </c>
      <c r="AG172" s="21" t="str" cm="1">
        <f t="array" aca="1" ref="AG172" ca="1">IFERROR(_xlfn.IFS(#REF!="×",W172,#REF!="○",(W172-AF172)*0.7),"")</f>
        <v/>
      </c>
      <c r="AH172" s="6"/>
      <c r="AI172" s="24" t="e" cm="1">
        <f t="array" aca="1" ref="AI172" ca="1">_xlfn.IFS(AH172=0,0,AH172&gt;W172,0,W172-AH172&gt;AG172,AG172,W172-AH172&lt;AG172,W172-AH172)</f>
        <v>#NAME?</v>
      </c>
      <c r="AJ172" s="25" t="str">
        <f t="shared" ca="1" si="29"/>
        <v/>
      </c>
    </row>
    <row r="173" spans="1:36" s="1" customFormat="1" ht="24" hidden="1" customHeight="1">
      <c r="A173" s="8">
        <v>162</v>
      </c>
      <c r="B173" s="16"/>
      <c r="C173" s="40"/>
      <c r="D173" s="40"/>
      <c r="E173" s="6"/>
      <c r="F173" s="6"/>
      <c r="G173" s="6"/>
      <c r="H173" s="6"/>
      <c r="I173" s="48">
        <f t="shared" si="30"/>
        <v>0</v>
      </c>
      <c r="J173" s="20">
        <f t="shared" si="25"/>
        <v>0</v>
      </c>
      <c r="K173" s="20"/>
      <c r="L173" s="23">
        <f>IF(D173="",0,VLOOKUP(D173,リスト!$F$4:$H$29,3,FALSE))</f>
        <v>0</v>
      </c>
      <c r="M173" s="80">
        <f t="shared" si="21"/>
        <v>0</v>
      </c>
      <c r="N173" s="20">
        <f t="shared" si="26"/>
        <v>0</v>
      </c>
      <c r="O173" s="6"/>
      <c r="P173" s="80">
        <f t="shared" si="27"/>
        <v>0</v>
      </c>
      <c r="Q173" s="40"/>
      <c r="R173" s="6"/>
      <c r="S173" s="23" t="str">
        <f>IF(Q173="","",VLOOKUP(Q173,リスト!$J$4:$K$31,2,FALSE))</f>
        <v/>
      </c>
      <c r="T173" s="20">
        <f t="shared" si="28"/>
        <v>0</v>
      </c>
      <c r="U173" s="20" t="str">
        <f t="shared" si="24"/>
        <v/>
      </c>
      <c r="V173" s="20">
        <f t="shared" si="22"/>
        <v>0</v>
      </c>
      <c r="W173" s="20">
        <f t="shared" si="23"/>
        <v>0</v>
      </c>
      <c r="AD173"/>
      <c r="AE173" s="9"/>
      <c r="AF173" s="20" t="str" cm="1">
        <f t="array" ref="AF173">IFERROR(IF(#REF!="×",0,_xlfn.IFS(AE173="多面",W173*0.6/1.6*0.5,AE173="治水ダム等",W173*0.75/1.75*0.5)),"")</f>
        <v/>
      </c>
      <c r="AG173" s="21" t="str" cm="1">
        <f t="array" aca="1" ref="AG173" ca="1">IFERROR(_xlfn.IFS(#REF!="×",W173,#REF!="○",(W173-AF173)*0.7),"")</f>
        <v/>
      </c>
      <c r="AH173" s="6"/>
      <c r="AI173" s="24" t="e" cm="1">
        <f t="array" aca="1" ref="AI173" ca="1">_xlfn.IFS(AH173=0,0,AH173&gt;W173,0,W173-AH173&gt;AG173,AG173,W173-AH173&lt;AG173,W173-AH173)</f>
        <v>#NAME?</v>
      </c>
      <c r="AJ173" s="25" t="str">
        <f t="shared" ca="1" si="29"/>
        <v/>
      </c>
    </row>
    <row r="174" spans="1:36" s="1" customFormat="1" ht="24" hidden="1" customHeight="1">
      <c r="A174" s="8">
        <v>163</v>
      </c>
      <c r="B174" s="16"/>
      <c r="C174" s="40"/>
      <c r="D174" s="40"/>
      <c r="E174" s="6"/>
      <c r="F174" s="6"/>
      <c r="G174" s="6"/>
      <c r="H174" s="6"/>
      <c r="I174" s="48">
        <f t="shared" si="30"/>
        <v>0</v>
      </c>
      <c r="J174" s="20">
        <f t="shared" si="25"/>
        <v>0</v>
      </c>
      <c r="K174" s="20"/>
      <c r="L174" s="23">
        <f>IF(D174="",0,VLOOKUP(D174,リスト!$F$4:$H$29,3,FALSE))</f>
        <v>0</v>
      </c>
      <c r="M174" s="80">
        <f t="shared" si="21"/>
        <v>0</v>
      </c>
      <c r="N174" s="20">
        <f t="shared" si="26"/>
        <v>0</v>
      </c>
      <c r="O174" s="6"/>
      <c r="P174" s="80">
        <f t="shared" si="27"/>
        <v>0</v>
      </c>
      <c r="Q174" s="40"/>
      <c r="R174" s="6"/>
      <c r="S174" s="23" t="str">
        <f>IF(Q174="","",VLOOKUP(Q174,リスト!$J$4:$K$31,2,FALSE))</f>
        <v/>
      </c>
      <c r="T174" s="20">
        <f t="shared" si="28"/>
        <v>0</v>
      </c>
      <c r="U174" s="20" t="str">
        <f t="shared" si="24"/>
        <v/>
      </c>
      <c r="V174" s="20">
        <f t="shared" si="22"/>
        <v>0</v>
      </c>
      <c r="W174" s="20">
        <f t="shared" si="23"/>
        <v>0</v>
      </c>
      <c r="AD174"/>
      <c r="AE174" s="9"/>
      <c r="AF174" s="20" t="str" cm="1">
        <f t="array" ref="AF174">IFERROR(IF(#REF!="×",0,_xlfn.IFS(AE174="多面",W174*0.6/1.6*0.5,AE174="治水ダム等",W174*0.75/1.75*0.5)),"")</f>
        <v/>
      </c>
      <c r="AG174" s="21" t="str" cm="1">
        <f t="array" aca="1" ref="AG174" ca="1">IFERROR(_xlfn.IFS(#REF!="×",W174,#REF!="○",(W174-AF174)*0.7),"")</f>
        <v/>
      </c>
      <c r="AH174" s="6"/>
      <c r="AI174" s="24" t="e" cm="1">
        <f t="array" aca="1" ref="AI174" ca="1">_xlfn.IFS(AH174=0,0,AH174&gt;W174,0,W174-AH174&gt;AG174,AG174,W174-AH174&lt;AG174,W174-AH174)</f>
        <v>#NAME?</v>
      </c>
      <c r="AJ174" s="25" t="str">
        <f t="shared" ca="1" si="29"/>
        <v/>
      </c>
    </row>
    <row r="175" spans="1:36" s="1" customFormat="1" ht="24" hidden="1" customHeight="1">
      <c r="A175" s="8">
        <v>164</v>
      </c>
      <c r="B175" s="16"/>
      <c r="C175" s="40"/>
      <c r="D175" s="40"/>
      <c r="E175" s="6"/>
      <c r="F175" s="6"/>
      <c r="G175" s="6"/>
      <c r="H175" s="6"/>
      <c r="I175" s="48">
        <f t="shared" si="30"/>
        <v>0</v>
      </c>
      <c r="J175" s="20">
        <f t="shared" si="25"/>
        <v>0</v>
      </c>
      <c r="K175" s="20"/>
      <c r="L175" s="23">
        <f>IF(D175="",0,VLOOKUP(D175,リスト!$F$4:$H$29,3,FALSE))</f>
        <v>0</v>
      </c>
      <c r="M175" s="80">
        <f t="shared" ref="M175:M209" si="31">IF(J175=0,0,E175+(F175+G175)/L175+H175/1.035)</f>
        <v>0</v>
      </c>
      <c r="N175" s="20">
        <f t="shared" si="26"/>
        <v>0</v>
      </c>
      <c r="O175" s="6"/>
      <c r="P175" s="80">
        <f t="shared" si="27"/>
        <v>0</v>
      </c>
      <c r="Q175" s="40"/>
      <c r="R175" s="6"/>
      <c r="S175" s="23" t="str">
        <f>IF(Q175="","",VLOOKUP(Q175,リスト!$J$4:$K$31,2,FALSE))</f>
        <v/>
      </c>
      <c r="T175" s="20">
        <f t="shared" si="28"/>
        <v>0</v>
      </c>
      <c r="U175" s="20" t="str">
        <f t="shared" si="24"/>
        <v/>
      </c>
      <c r="V175" s="20">
        <f t="shared" ref="V175:V209" si="32">IF(R175=0,0,R175-T175)</f>
        <v>0</v>
      </c>
      <c r="W175" s="20">
        <f t="shared" ref="W175:W209" si="33">IF(P175+V175=0,0,P175+V175)</f>
        <v>0</v>
      </c>
      <c r="AD175"/>
      <c r="AE175" s="9"/>
      <c r="AF175" s="20" t="str" cm="1">
        <f t="array" ref="AF175">IFERROR(IF(#REF!="×",0,_xlfn.IFS(AE175="多面",W175*0.6/1.6*0.5,AE175="治水ダム等",W175*0.75/1.75*0.5)),"")</f>
        <v/>
      </c>
      <c r="AG175" s="21" t="str" cm="1">
        <f t="array" aca="1" ref="AG175" ca="1">IFERROR(_xlfn.IFS(#REF!="×",W175,#REF!="○",(W175-AF175)*0.7),"")</f>
        <v/>
      </c>
      <c r="AH175" s="6"/>
      <c r="AI175" s="24" t="e" cm="1">
        <f t="array" aca="1" ref="AI175" ca="1">_xlfn.IFS(AH175=0,0,AH175&gt;W175,0,W175-AH175&gt;AG175,AG175,W175-AH175&lt;AG175,W175-AH175)</f>
        <v>#NAME?</v>
      </c>
      <c r="AJ175" s="25" t="str">
        <f t="shared" ca="1" si="29"/>
        <v/>
      </c>
    </row>
    <row r="176" spans="1:36" s="1" customFormat="1" ht="24" hidden="1" customHeight="1">
      <c r="A176" s="8">
        <v>165</v>
      </c>
      <c r="B176" s="16"/>
      <c r="C176" s="40"/>
      <c r="D176" s="40"/>
      <c r="E176" s="6"/>
      <c r="F176" s="6"/>
      <c r="G176" s="6"/>
      <c r="H176" s="6"/>
      <c r="I176" s="48">
        <f t="shared" si="30"/>
        <v>0</v>
      </c>
      <c r="J176" s="20">
        <f t="shared" si="25"/>
        <v>0</v>
      </c>
      <c r="K176" s="20"/>
      <c r="L176" s="23">
        <f>IF(D176="",0,VLOOKUP(D176,リスト!$F$4:$H$29,3,FALSE))</f>
        <v>0</v>
      </c>
      <c r="M176" s="80">
        <f t="shared" si="31"/>
        <v>0</v>
      </c>
      <c r="N176" s="20">
        <f t="shared" si="26"/>
        <v>0</v>
      </c>
      <c r="O176" s="6"/>
      <c r="P176" s="80">
        <f t="shared" si="27"/>
        <v>0</v>
      </c>
      <c r="Q176" s="40"/>
      <c r="R176" s="6"/>
      <c r="S176" s="23" t="str">
        <f>IF(Q176="","",VLOOKUP(Q176,リスト!$J$4:$K$31,2,FALSE))</f>
        <v/>
      </c>
      <c r="T176" s="20">
        <f t="shared" si="28"/>
        <v>0</v>
      </c>
      <c r="U176" s="20" t="str">
        <f t="shared" si="24"/>
        <v/>
      </c>
      <c r="V176" s="20">
        <f t="shared" si="32"/>
        <v>0</v>
      </c>
      <c r="W176" s="20">
        <f t="shared" si="33"/>
        <v>0</v>
      </c>
      <c r="AD176"/>
      <c r="AE176" s="9"/>
      <c r="AF176" s="20" t="str" cm="1">
        <f t="array" ref="AF176">IFERROR(IF(#REF!="×",0,_xlfn.IFS(AE176="多面",W176*0.6/1.6*0.5,AE176="治水ダム等",W176*0.75/1.75*0.5)),"")</f>
        <v/>
      </c>
      <c r="AG176" s="21" t="str" cm="1">
        <f t="array" aca="1" ref="AG176" ca="1">IFERROR(_xlfn.IFS(#REF!="×",W176,#REF!="○",(W176-AF176)*0.7),"")</f>
        <v/>
      </c>
      <c r="AH176" s="6"/>
      <c r="AI176" s="24" t="e" cm="1">
        <f t="array" aca="1" ref="AI176" ca="1">_xlfn.IFS(AH176=0,0,AH176&gt;W176,0,W176-AH176&gt;AG176,AG176,W176-AH176&lt;AG176,W176-AH176)</f>
        <v>#NAME?</v>
      </c>
      <c r="AJ176" s="25" t="str">
        <f t="shared" ca="1" si="29"/>
        <v/>
      </c>
    </row>
    <row r="177" spans="1:36" s="1" customFormat="1" ht="24" hidden="1" customHeight="1">
      <c r="A177" s="8">
        <v>166</v>
      </c>
      <c r="B177" s="16"/>
      <c r="C177" s="40"/>
      <c r="D177" s="40"/>
      <c r="E177" s="6"/>
      <c r="F177" s="6"/>
      <c r="G177" s="6"/>
      <c r="H177" s="6"/>
      <c r="I177" s="48">
        <f t="shared" si="30"/>
        <v>0</v>
      </c>
      <c r="J177" s="20">
        <f t="shared" si="25"/>
        <v>0</v>
      </c>
      <c r="K177" s="20"/>
      <c r="L177" s="23">
        <f>IF(D177="",0,VLOOKUP(D177,リスト!$F$4:$H$29,3,FALSE))</f>
        <v>0</v>
      </c>
      <c r="M177" s="80">
        <f t="shared" si="31"/>
        <v>0</v>
      </c>
      <c r="N177" s="20">
        <f t="shared" si="26"/>
        <v>0</v>
      </c>
      <c r="O177" s="6"/>
      <c r="P177" s="80">
        <f t="shared" si="27"/>
        <v>0</v>
      </c>
      <c r="Q177" s="40"/>
      <c r="R177" s="6"/>
      <c r="S177" s="23" t="str">
        <f>IF(Q177="","",VLOOKUP(Q177,リスト!$J$4:$K$31,2,FALSE))</f>
        <v/>
      </c>
      <c r="T177" s="20">
        <f t="shared" si="28"/>
        <v>0</v>
      </c>
      <c r="U177" s="20" t="str">
        <f t="shared" si="24"/>
        <v/>
      </c>
      <c r="V177" s="20">
        <f t="shared" si="32"/>
        <v>0</v>
      </c>
      <c r="W177" s="20">
        <f t="shared" si="33"/>
        <v>0</v>
      </c>
      <c r="AD177"/>
      <c r="AE177" s="9"/>
      <c r="AF177" s="20" t="str" cm="1">
        <f t="array" ref="AF177">IFERROR(IF(#REF!="×",0,_xlfn.IFS(AE177="多面",W177*0.6/1.6*0.5,AE177="治水ダム等",W177*0.75/1.75*0.5)),"")</f>
        <v/>
      </c>
      <c r="AG177" s="21" t="str" cm="1">
        <f t="array" aca="1" ref="AG177" ca="1">IFERROR(_xlfn.IFS(#REF!="×",W177,#REF!="○",(W177-AF177)*0.7),"")</f>
        <v/>
      </c>
      <c r="AH177" s="6"/>
      <c r="AI177" s="24" t="e" cm="1">
        <f t="array" aca="1" ref="AI177" ca="1">_xlfn.IFS(AH177=0,0,AH177&gt;W177,0,W177-AH177&gt;AG177,AG177,W177-AH177&lt;AG177,W177-AH177)</f>
        <v>#NAME?</v>
      </c>
      <c r="AJ177" s="25" t="str">
        <f t="shared" ca="1" si="29"/>
        <v/>
      </c>
    </row>
    <row r="178" spans="1:36" s="1" customFormat="1" ht="24" hidden="1" customHeight="1">
      <c r="A178" s="8">
        <v>167</v>
      </c>
      <c r="B178" s="16"/>
      <c r="C178" s="40"/>
      <c r="D178" s="40"/>
      <c r="E178" s="6"/>
      <c r="F178" s="6"/>
      <c r="G178" s="6"/>
      <c r="H178" s="6"/>
      <c r="I178" s="48">
        <f t="shared" si="30"/>
        <v>0</v>
      </c>
      <c r="J178" s="20">
        <f t="shared" si="25"/>
        <v>0</v>
      </c>
      <c r="K178" s="20"/>
      <c r="L178" s="23">
        <f>IF(D178="",0,VLOOKUP(D178,リスト!$F$4:$H$29,3,FALSE))</f>
        <v>0</v>
      </c>
      <c r="M178" s="80">
        <f t="shared" si="31"/>
        <v>0</v>
      </c>
      <c r="N178" s="20">
        <f t="shared" si="26"/>
        <v>0</v>
      </c>
      <c r="O178" s="6"/>
      <c r="P178" s="80">
        <f t="shared" si="27"/>
        <v>0</v>
      </c>
      <c r="Q178" s="40"/>
      <c r="R178" s="6"/>
      <c r="S178" s="23" t="str">
        <f>IF(Q178="","",VLOOKUP(Q178,リスト!$J$4:$K$31,2,FALSE))</f>
        <v/>
      </c>
      <c r="T178" s="20">
        <f t="shared" si="28"/>
        <v>0</v>
      </c>
      <c r="U178" s="20" t="str">
        <f t="shared" si="24"/>
        <v/>
      </c>
      <c r="V178" s="20">
        <f t="shared" si="32"/>
        <v>0</v>
      </c>
      <c r="W178" s="20">
        <f t="shared" si="33"/>
        <v>0</v>
      </c>
      <c r="AD178"/>
      <c r="AE178" s="9"/>
      <c r="AF178" s="20" t="str" cm="1">
        <f t="array" ref="AF178">IFERROR(IF(#REF!="×",0,_xlfn.IFS(AE178="多面",W178*0.6/1.6*0.5,AE178="治水ダム等",W178*0.75/1.75*0.5)),"")</f>
        <v/>
      </c>
      <c r="AG178" s="21" t="str" cm="1">
        <f t="array" aca="1" ref="AG178" ca="1">IFERROR(_xlfn.IFS(#REF!="×",W178,#REF!="○",(W178-AF178)*0.7),"")</f>
        <v/>
      </c>
      <c r="AH178" s="6"/>
      <c r="AI178" s="24" t="e" cm="1">
        <f t="array" aca="1" ref="AI178" ca="1">_xlfn.IFS(AH178=0,0,AH178&gt;W178,0,W178-AH178&gt;AG178,AG178,W178-AH178&lt;AG178,W178-AH178)</f>
        <v>#NAME?</v>
      </c>
      <c r="AJ178" s="25" t="str">
        <f t="shared" ca="1" si="29"/>
        <v/>
      </c>
    </row>
    <row r="179" spans="1:36" s="1" customFormat="1" ht="24" hidden="1" customHeight="1">
      <c r="A179" s="8">
        <v>168</v>
      </c>
      <c r="B179" s="16"/>
      <c r="C179" s="40"/>
      <c r="D179" s="40"/>
      <c r="E179" s="6"/>
      <c r="F179" s="6"/>
      <c r="G179" s="6"/>
      <c r="H179" s="6"/>
      <c r="I179" s="48">
        <f t="shared" si="30"/>
        <v>0</v>
      </c>
      <c r="J179" s="20">
        <f t="shared" si="25"/>
        <v>0</v>
      </c>
      <c r="K179" s="20"/>
      <c r="L179" s="23">
        <f>IF(D179="",0,VLOOKUP(D179,リスト!$F$4:$H$29,3,FALSE))</f>
        <v>0</v>
      </c>
      <c r="M179" s="80">
        <f t="shared" si="31"/>
        <v>0</v>
      </c>
      <c r="N179" s="20">
        <f t="shared" si="26"/>
        <v>0</v>
      </c>
      <c r="O179" s="6"/>
      <c r="P179" s="80">
        <f t="shared" si="27"/>
        <v>0</v>
      </c>
      <c r="Q179" s="40"/>
      <c r="R179" s="6"/>
      <c r="S179" s="23" t="str">
        <f>IF(Q179="","",VLOOKUP(Q179,リスト!$J$4:$K$31,2,FALSE))</f>
        <v/>
      </c>
      <c r="T179" s="20">
        <f t="shared" si="28"/>
        <v>0</v>
      </c>
      <c r="U179" s="20" t="str">
        <f t="shared" si="24"/>
        <v/>
      </c>
      <c r="V179" s="20">
        <f t="shared" si="32"/>
        <v>0</v>
      </c>
      <c r="W179" s="20">
        <f t="shared" si="33"/>
        <v>0</v>
      </c>
      <c r="AD179"/>
      <c r="AE179" s="9"/>
      <c r="AF179" s="20" t="str" cm="1">
        <f t="array" ref="AF179">IFERROR(IF(#REF!="×",0,_xlfn.IFS(AE179="多面",W179*0.6/1.6*0.5,AE179="治水ダム等",W179*0.75/1.75*0.5)),"")</f>
        <v/>
      </c>
      <c r="AG179" s="21" t="str" cm="1">
        <f t="array" aca="1" ref="AG179" ca="1">IFERROR(_xlfn.IFS(#REF!="×",W179,#REF!="○",(W179-AF179)*0.7),"")</f>
        <v/>
      </c>
      <c r="AH179" s="6"/>
      <c r="AI179" s="24" t="e" cm="1">
        <f t="array" aca="1" ref="AI179" ca="1">_xlfn.IFS(AH179=0,0,AH179&gt;W179,0,W179-AH179&gt;AG179,AG179,W179-AH179&lt;AG179,W179-AH179)</f>
        <v>#NAME?</v>
      </c>
      <c r="AJ179" s="25" t="str">
        <f t="shared" ca="1" si="29"/>
        <v/>
      </c>
    </row>
    <row r="180" spans="1:36" s="1" customFormat="1" ht="24" hidden="1" customHeight="1">
      <c r="A180" s="8">
        <v>169</v>
      </c>
      <c r="B180" s="16"/>
      <c r="C180" s="40"/>
      <c r="D180" s="40"/>
      <c r="E180" s="6"/>
      <c r="F180" s="6"/>
      <c r="G180" s="6"/>
      <c r="H180" s="6"/>
      <c r="I180" s="48">
        <f t="shared" si="30"/>
        <v>0</v>
      </c>
      <c r="J180" s="20">
        <f t="shared" si="25"/>
        <v>0</v>
      </c>
      <c r="K180" s="20"/>
      <c r="L180" s="23">
        <f>IF(D180="",0,VLOOKUP(D180,リスト!$F$4:$H$29,3,FALSE))</f>
        <v>0</v>
      </c>
      <c r="M180" s="80">
        <f t="shared" si="31"/>
        <v>0</v>
      </c>
      <c r="N180" s="20">
        <f t="shared" si="26"/>
        <v>0</v>
      </c>
      <c r="O180" s="6"/>
      <c r="P180" s="80">
        <f t="shared" si="27"/>
        <v>0</v>
      </c>
      <c r="Q180" s="40"/>
      <c r="R180" s="6"/>
      <c r="S180" s="23" t="str">
        <f>IF(Q180="","",VLOOKUP(Q180,リスト!$J$4:$K$31,2,FALSE))</f>
        <v/>
      </c>
      <c r="T180" s="20">
        <f t="shared" si="28"/>
        <v>0</v>
      </c>
      <c r="U180" s="20" t="str">
        <f t="shared" si="24"/>
        <v/>
      </c>
      <c r="V180" s="20">
        <f t="shared" si="32"/>
        <v>0</v>
      </c>
      <c r="W180" s="20">
        <f t="shared" si="33"/>
        <v>0</v>
      </c>
      <c r="AD180"/>
      <c r="AE180" s="9"/>
      <c r="AF180" s="20" t="str" cm="1">
        <f t="array" ref="AF180">IFERROR(IF(#REF!="×",0,_xlfn.IFS(AE180="多面",W180*0.6/1.6*0.5,AE180="治水ダム等",W180*0.75/1.75*0.5)),"")</f>
        <v/>
      </c>
      <c r="AG180" s="21" t="str" cm="1">
        <f t="array" aca="1" ref="AG180" ca="1">IFERROR(_xlfn.IFS(#REF!="×",W180,#REF!="○",(W180-AF180)*0.7),"")</f>
        <v/>
      </c>
      <c r="AH180" s="6"/>
      <c r="AI180" s="24" t="e" cm="1">
        <f t="array" aca="1" ref="AI180" ca="1">_xlfn.IFS(AH180=0,0,AH180&gt;W180,0,W180-AH180&gt;AG180,AG180,W180-AH180&lt;AG180,W180-AH180)</f>
        <v>#NAME?</v>
      </c>
      <c r="AJ180" s="25" t="str">
        <f t="shared" ca="1" si="29"/>
        <v/>
      </c>
    </row>
    <row r="181" spans="1:36" s="1" customFormat="1" ht="24" hidden="1" customHeight="1">
      <c r="A181" s="8">
        <v>170</v>
      </c>
      <c r="B181" s="16"/>
      <c r="C181" s="40"/>
      <c r="D181" s="40"/>
      <c r="E181" s="6"/>
      <c r="F181" s="6"/>
      <c r="G181" s="6"/>
      <c r="H181" s="6"/>
      <c r="I181" s="48">
        <f t="shared" si="30"/>
        <v>0</v>
      </c>
      <c r="J181" s="20">
        <f t="shared" si="25"/>
        <v>0</v>
      </c>
      <c r="K181" s="20"/>
      <c r="L181" s="23">
        <f>IF(D181="",0,VLOOKUP(D181,リスト!$F$4:$H$29,3,FALSE))</f>
        <v>0</v>
      </c>
      <c r="M181" s="80">
        <f t="shared" si="31"/>
        <v>0</v>
      </c>
      <c r="N181" s="20">
        <f t="shared" si="26"/>
        <v>0</v>
      </c>
      <c r="O181" s="6"/>
      <c r="P181" s="80">
        <f t="shared" si="27"/>
        <v>0</v>
      </c>
      <c r="Q181" s="40"/>
      <c r="R181" s="6"/>
      <c r="S181" s="23" t="str">
        <f>IF(Q181="","",VLOOKUP(Q181,リスト!$J$4:$K$31,2,FALSE))</f>
        <v/>
      </c>
      <c r="T181" s="20">
        <f t="shared" si="28"/>
        <v>0</v>
      </c>
      <c r="U181" s="20" t="str">
        <f t="shared" si="24"/>
        <v/>
      </c>
      <c r="V181" s="20">
        <f t="shared" si="32"/>
        <v>0</v>
      </c>
      <c r="W181" s="20">
        <f t="shared" si="33"/>
        <v>0</v>
      </c>
      <c r="AD181"/>
      <c r="AE181" s="9"/>
      <c r="AF181" s="20" t="str" cm="1">
        <f t="array" ref="AF181">IFERROR(IF(#REF!="×",0,_xlfn.IFS(AE181="多面",W181*0.6/1.6*0.5,AE181="治水ダム等",W181*0.75/1.75*0.5)),"")</f>
        <v/>
      </c>
      <c r="AG181" s="21" t="str" cm="1">
        <f t="array" aca="1" ref="AG181" ca="1">IFERROR(_xlfn.IFS(#REF!="×",W181,#REF!="○",(W181-AF181)*0.7),"")</f>
        <v/>
      </c>
      <c r="AH181" s="6"/>
      <c r="AI181" s="24" t="e" cm="1">
        <f t="array" aca="1" ref="AI181" ca="1">_xlfn.IFS(AH181=0,0,AH181&gt;W181,0,W181-AH181&gt;AG181,AG181,W181-AH181&lt;AG181,W181-AH181)</f>
        <v>#NAME?</v>
      </c>
      <c r="AJ181" s="25" t="str">
        <f t="shared" ca="1" si="29"/>
        <v/>
      </c>
    </row>
    <row r="182" spans="1:36" s="1" customFormat="1" ht="24" hidden="1" customHeight="1">
      <c r="A182" s="8">
        <v>171</v>
      </c>
      <c r="B182" s="16"/>
      <c r="C182" s="40"/>
      <c r="D182" s="40"/>
      <c r="E182" s="6"/>
      <c r="F182" s="6"/>
      <c r="G182" s="6"/>
      <c r="H182" s="6"/>
      <c r="I182" s="48">
        <f t="shared" si="30"/>
        <v>0</v>
      </c>
      <c r="J182" s="20">
        <f t="shared" si="25"/>
        <v>0</v>
      </c>
      <c r="K182" s="20"/>
      <c r="L182" s="23">
        <f>IF(D182="",0,VLOOKUP(D182,リスト!$F$4:$H$29,3,FALSE))</f>
        <v>0</v>
      </c>
      <c r="M182" s="80">
        <f t="shared" si="31"/>
        <v>0</v>
      </c>
      <c r="N182" s="20">
        <f t="shared" si="26"/>
        <v>0</v>
      </c>
      <c r="O182" s="6"/>
      <c r="P182" s="80">
        <f t="shared" si="27"/>
        <v>0</v>
      </c>
      <c r="Q182" s="40"/>
      <c r="R182" s="6"/>
      <c r="S182" s="23" t="str">
        <f>IF(Q182="","",VLOOKUP(Q182,リスト!$J$4:$K$31,2,FALSE))</f>
        <v/>
      </c>
      <c r="T182" s="20">
        <f t="shared" si="28"/>
        <v>0</v>
      </c>
      <c r="U182" s="20" t="str">
        <f t="shared" si="24"/>
        <v/>
      </c>
      <c r="V182" s="20">
        <f t="shared" si="32"/>
        <v>0</v>
      </c>
      <c r="W182" s="20">
        <f t="shared" si="33"/>
        <v>0</v>
      </c>
      <c r="AD182"/>
      <c r="AE182" s="9"/>
      <c r="AF182" s="20" t="str" cm="1">
        <f t="array" ref="AF182">IFERROR(IF(#REF!="×",0,_xlfn.IFS(AE182="多面",W182*0.6/1.6*0.5,AE182="治水ダム等",W182*0.75/1.75*0.5)),"")</f>
        <v/>
      </c>
      <c r="AG182" s="21" t="str" cm="1">
        <f t="array" aca="1" ref="AG182" ca="1">IFERROR(_xlfn.IFS(#REF!="×",W182,#REF!="○",(W182-AF182)*0.7),"")</f>
        <v/>
      </c>
      <c r="AH182" s="6"/>
      <c r="AI182" s="24" t="e" cm="1">
        <f t="array" aca="1" ref="AI182" ca="1">_xlfn.IFS(AH182=0,0,AH182&gt;W182,0,W182-AH182&gt;AG182,AG182,W182-AH182&lt;AG182,W182-AH182)</f>
        <v>#NAME?</v>
      </c>
      <c r="AJ182" s="25" t="str">
        <f t="shared" ca="1" si="29"/>
        <v/>
      </c>
    </row>
    <row r="183" spans="1:36" s="1" customFormat="1" ht="24" hidden="1" customHeight="1">
      <c r="A183" s="8">
        <v>172</v>
      </c>
      <c r="B183" s="16"/>
      <c r="C183" s="40"/>
      <c r="D183" s="40"/>
      <c r="E183" s="6"/>
      <c r="F183" s="6"/>
      <c r="G183" s="6"/>
      <c r="H183" s="6"/>
      <c r="I183" s="48">
        <f t="shared" si="30"/>
        <v>0</v>
      </c>
      <c r="J183" s="20">
        <f t="shared" si="25"/>
        <v>0</v>
      </c>
      <c r="K183" s="20"/>
      <c r="L183" s="23">
        <f>IF(D183="",0,VLOOKUP(D183,リスト!$F$4:$H$29,3,FALSE))</f>
        <v>0</v>
      </c>
      <c r="M183" s="80">
        <f t="shared" si="31"/>
        <v>0</v>
      </c>
      <c r="N183" s="20">
        <f t="shared" si="26"/>
        <v>0</v>
      </c>
      <c r="O183" s="6"/>
      <c r="P183" s="80">
        <f t="shared" si="27"/>
        <v>0</v>
      </c>
      <c r="Q183" s="40"/>
      <c r="R183" s="6"/>
      <c r="S183" s="23" t="str">
        <f>IF(Q183="","",VLOOKUP(Q183,リスト!$J$4:$K$31,2,FALSE))</f>
        <v/>
      </c>
      <c r="T183" s="20">
        <f t="shared" si="28"/>
        <v>0</v>
      </c>
      <c r="U183" s="20" t="str">
        <f t="shared" si="24"/>
        <v/>
      </c>
      <c r="V183" s="20">
        <f t="shared" si="32"/>
        <v>0</v>
      </c>
      <c r="W183" s="20">
        <f t="shared" si="33"/>
        <v>0</v>
      </c>
      <c r="AD183"/>
      <c r="AE183" s="9"/>
      <c r="AF183" s="20" t="str" cm="1">
        <f t="array" ref="AF183">IFERROR(IF(#REF!="×",0,_xlfn.IFS(AE183="多面",W183*0.6/1.6*0.5,AE183="治水ダム等",W183*0.75/1.75*0.5)),"")</f>
        <v/>
      </c>
      <c r="AG183" s="21" t="str" cm="1">
        <f t="array" aca="1" ref="AG183" ca="1">IFERROR(_xlfn.IFS(#REF!="×",W183,#REF!="○",(W183-AF183)*0.7),"")</f>
        <v/>
      </c>
      <c r="AH183" s="6"/>
      <c r="AI183" s="24" t="e" cm="1">
        <f t="array" aca="1" ref="AI183" ca="1">_xlfn.IFS(AH183=0,0,AH183&gt;W183,0,W183-AH183&gt;AG183,AG183,W183-AH183&lt;AG183,W183-AH183)</f>
        <v>#NAME?</v>
      </c>
      <c r="AJ183" s="25" t="str">
        <f t="shared" ca="1" si="29"/>
        <v/>
      </c>
    </row>
    <row r="184" spans="1:36" s="1" customFormat="1" ht="24" hidden="1" customHeight="1">
      <c r="A184" s="8">
        <v>173</v>
      </c>
      <c r="B184" s="16"/>
      <c r="C184" s="40"/>
      <c r="D184" s="40"/>
      <c r="E184" s="6"/>
      <c r="F184" s="6"/>
      <c r="G184" s="6"/>
      <c r="H184" s="6"/>
      <c r="I184" s="48">
        <f t="shared" si="30"/>
        <v>0</v>
      </c>
      <c r="J184" s="20">
        <f t="shared" si="25"/>
        <v>0</v>
      </c>
      <c r="K184" s="20"/>
      <c r="L184" s="23">
        <f>IF(D184="",0,VLOOKUP(D184,リスト!$F$4:$H$29,3,FALSE))</f>
        <v>0</v>
      </c>
      <c r="M184" s="80">
        <f t="shared" si="31"/>
        <v>0</v>
      </c>
      <c r="N184" s="20">
        <f t="shared" si="26"/>
        <v>0</v>
      </c>
      <c r="O184" s="6"/>
      <c r="P184" s="80">
        <f t="shared" si="27"/>
        <v>0</v>
      </c>
      <c r="Q184" s="40"/>
      <c r="R184" s="6"/>
      <c r="S184" s="23" t="str">
        <f>IF(Q184="","",VLOOKUP(Q184,リスト!$J$4:$K$31,2,FALSE))</f>
        <v/>
      </c>
      <c r="T184" s="20">
        <f t="shared" si="28"/>
        <v>0</v>
      </c>
      <c r="U184" s="20" t="str">
        <f t="shared" si="24"/>
        <v/>
      </c>
      <c r="V184" s="20">
        <f t="shared" si="32"/>
        <v>0</v>
      </c>
      <c r="W184" s="20">
        <f t="shared" si="33"/>
        <v>0</v>
      </c>
      <c r="AD184"/>
      <c r="AE184" s="9"/>
      <c r="AF184" s="20" t="str" cm="1">
        <f t="array" ref="AF184">IFERROR(IF(#REF!="×",0,_xlfn.IFS(AE184="多面",W184*0.6/1.6*0.5,AE184="治水ダム等",W184*0.75/1.75*0.5)),"")</f>
        <v/>
      </c>
      <c r="AG184" s="21" t="str" cm="1">
        <f t="array" aca="1" ref="AG184" ca="1">IFERROR(_xlfn.IFS(#REF!="×",W184,#REF!="○",(W184-AF184)*0.7),"")</f>
        <v/>
      </c>
      <c r="AH184" s="6"/>
      <c r="AI184" s="24" t="e" cm="1">
        <f t="array" aca="1" ref="AI184" ca="1">_xlfn.IFS(AH184=0,0,AH184&gt;W184,0,W184-AH184&gt;AG184,AG184,W184-AH184&lt;AG184,W184-AH184)</f>
        <v>#NAME?</v>
      </c>
      <c r="AJ184" s="25" t="str">
        <f t="shared" ca="1" si="29"/>
        <v/>
      </c>
    </row>
    <row r="185" spans="1:36" s="1" customFormat="1" ht="24" hidden="1" customHeight="1">
      <c r="A185" s="8">
        <v>174</v>
      </c>
      <c r="B185" s="16"/>
      <c r="C185" s="40"/>
      <c r="D185" s="40"/>
      <c r="E185" s="6"/>
      <c r="F185" s="6"/>
      <c r="G185" s="6"/>
      <c r="H185" s="6"/>
      <c r="I185" s="48">
        <f t="shared" si="30"/>
        <v>0</v>
      </c>
      <c r="J185" s="20">
        <f t="shared" si="25"/>
        <v>0</v>
      </c>
      <c r="K185" s="20"/>
      <c r="L185" s="23">
        <f>IF(D185="",0,VLOOKUP(D185,リスト!$F$4:$H$29,3,FALSE))</f>
        <v>0</v>
      </c>
      <c r="M185" s="80">
        <f t="shared" si="31"/>
        <v>0</v>
      </c>
      <c r="N185" s="20">
        <f t="shared" si="26"/>
        <v>0</v>
      </c>
      <c r="O185" s="6"/>
      <c r="P185" s="80">
        <f t="shared" si="27"/>
        <v>0</v>
      </c>
      <c r="Q185" s="40"/>
      <c r="R185" s="6"/>
      <c r="S185" s="23" t="str">
        <f>IF(Q185="","",VLOOKUP(Q185,リスト!$J$4:$K$31,2,FALSE))</f>
        <v/>
      </c>
      <c r="T185" s="20">
        <f t="shared" si="28"/>
        <v>0</v>
      </c>
      <c r="U185" s="20" t="str">
        <f t="shared" si="24"/>
        <v/>
      </c>
      <c r="V185" s="20">
        <f t="shared" si="32"/>
        <v>0</v>
      </c>
      <c r="W185" s="20">
        <f t="shared" si="33"/>
        <v>0</v>
      </c>
      <c r="AD185"/>
      <c r="AE185" s="9"/>
      <c r="AF185" s="20" t="str" cm="1">
        <f t="array" ref="AF185">IFERROR(IF(#REF!="×",0,_xlfn.IFS(AE185="多面",W185*0.6/1.6*0.5,AE185="治水ダム等",W185*0.75/1.75*0.5)),"")</f>
        <v/>
      </c>
      <c r="AG185" s="21" t="str" cm="1">
        <f t="array" aca="1" ref="AG185" ca="1">IFERROR(_xlfn.IFS(#REF!="×",W185,#REF!="○",(W185-AF185)*0.7),"")</f>
        <v/>
      </c>
      <c r="AH185" s="6"/>
      <c r="AI185" s="24" t="e" cm="1">
        <f t="array" aca="1" ref="AI185" ca="1">_xlfn.IFS(AH185=0,0,AH185&gt;W185,0,W185-AH185&gt;AG185,AG185,W185-AH185&lt;AG185,W185-AH185)</f>
        <v>#NAME?</v>
      </c>
      <c r="AJ185" s="25" t="str">
        <f t="shared" ca="1" si="29"/>
        <v/>
      </c>
    </row>
    <row r="186" spans="1:36" s="1" customFormat="1" ht="24" hidden="1" customHeight="1">
      <c r="A186" s="8">
        <v>175</v>
      </c>
      <c r="B186" s="16"/>
      <c r="C186" s="40"/>
      <c r="D186" s="40"/>
      <c r="E186" s="6"/>
      <c r="F186" s="6"/>
      <c r="G186" s="6"/>
      <c r="H186" s="6"/>
      <c r="I186" s="48">
        <f t="shared" si="30"/>
        <v>0</v>
      </c>
      <c r="J186" s="20">
        <f t="shared" si="25"/>
        <v>0</v>
      </c>
      <c r="K186" s="20"/>
      <c r="L186" s="23">
        <f>IF(D186="",0,VLOOKUP(D186,リスト!$F$4:$H$29,3,FALSE))</f>
        <v>0</v>
      </c>
      <c r="M186" s="80">
        <f t="shared" si="31"/>
        <v>0</v>
      </c>
      <c r="N186" s="20">
        <f t="shared" si="26"/>
        <v>0</v>
      </c>
      <c r="O186" s="6"/>
      <c r="P186" s="80">
        <f t="shared" si="27"/>
        <v>0</v>
      </c>
      <c r="Q186" s="40"/>
      <c r="R186" s="6"/>
      <c r="S186" s="23" t="str">
        <f>IF(Q186="","",VLOOKUP(Q186,リスト!$J$4:$K$31,2,FALSE))</f>
        <v/>
      </c>
      <c r="T186" s="20">
        <f t="shared" si="28"/>
        <v>0</v>
      </c>
      <c r="U186" s="20" t="str">
        <f t="shared" si="24"/>
        <v/>
      </c>
      <c r="V186" s="20">
        <f t="shared" si="32"/>
        <v>0</v>
      </c>
      <c r="W186" s="20">
        <f t="shared" si="33"/>
        <v>0</v>
      </c>
      <c r="AD186"/>
      <c r="AE186" s="9"/>
      <c r="AF186" s="20" t="str" cm="1">
        <f t="array" ref="AF186">IFERROR(IF(#REF!="×",0,_xlfn.IFS(AE186="多面",W186*0.6/1.6*0.5,AE186="治水ダム等",W186*0.75/1.75*0.5)),"")</f>
        <v/>
      </c>
      <c r="AG186" s="21" t="str" cm="1">
        <f t="array" aca="1" ref="AG186" ca="1">IFERROR(_xlfn.IFS(#REF!="×",W186,#REF!="○",(W186-AF186)*0.7),"")</f>
        <v/>
      </c>
      <c r="AH186" s="6"/>
      <c r="AI186" s="24" t="e" cm="1">
        <f t="array" aca="1" ref="AI186" ca="1">_xlfn.IFS(AH186=0,0,AH186&gt;W186,0,W186-AH186&gt;AG186,AG186,W186-AH186&lt;AG186,W186-AH186)</f>
        <v>#NAME?</v>
      </c>
      <c r="AJ186" s="25" t="str">
        <f t="shared" ca="1" si="29"/>
        <v/>
      </c>
    </row>
    <row r="187" spans="1:36" s="1" customFormat="1" ht="24" hidden="1" customHeight="1">
      <c r="A187" s="8">
        <v>176</v>
      </c>
      <c r="B187" s="16"/>
      <c r="C187" s="40"/>
      <c r="D187" s="40"/>
      <c r="E187" s="6"/>
      <c r="F187" s="6"/>
      <c r="G187" s="6"/>
      <c r="H187" s="6"/>
      <c r="I187" s="48">
        <f t="shared" si="30"/>
        <v>0</v>
      </c>
      <c r="J187" s="20">
        <f t="shared" si="25"/>
        <v>0</v>
      </c>
      <c r="K187" s="20"/>
      <c r="L187" s="23">
        <f>IF(D187="",0,VLOOKUP(D187,リスト!$F$4:$H$29,3,FALSE))</f>
        <v>0</v>
      </c>
      <c r="M187" s="80">
        <f t="shared" si="31"/>
        <v>0</v>
      </c>
      <c r="N187" s="20">
        <f t="shared" si="26"/>
        <v>0</v>
      </c>
      <c r="O187" s="6"/>
      <c r="P187" s="80">
        <f t="shared" si="27"/>
        <v>0</v>
      </c>
      <c r="Q187" s="40"/>
      <c r="R187" s="6"/>
      <c r="S187" s="23" t="str">
        <f>IF(Q187="","",VLOOKUP(Q187,リスト!$J$4:$K$31,2,FALSE))</f>
        <v/>
      </c>
      <c r="T187" s="20">
        <f t="shared" si="28"/>
        <v>0</v>
      </c>
      <c r="U187" s="20" t="str">
        <f t="shared" si="24"/>
        <v/>
      </c>
      <c r="V187" s="20">
        <f t="shared" si="32"/>
        <v>0</v>
      </c>
      <c r="W187" s="20">
        <f t="shared" si="33"/>
        <v>0</v>
      </c>
      <c r="AD187"/>
      <c r="AE187" s="9"/>
      <c r="AF187" s="20" t="str" cm="1">
        <f t="array" ref="AF187">IFERROR(IF(#REF!="×",0,_xlfn.IFS(AE187="多面",W187*0.6/1.6*0.5,AE187="治水ダム等",W187*0.75/1.75*0.5)),"")</f>
        <v/>
      </c>
      <c r="AG187" s="21" t="str" cm="1">
        <f t="array" aca="1" ref="AG187" ca="1">IFERROR(_xlfn.IFS(#REF!="×",W187,#REF!="○",(W187-AF187)*0.7),"")</f>
        <v/>
      </c>
      <c r="AH187" s="6"/>
      <c r="AI187" s="24" t="e" cm="1">
        <f t="array" aca="1" ref="AI187" ca="1">_xlfn.IFS(AH187=0,0,AH187&gt;W187,0,W187-AH187&gt;AG187,AG187,W187-AH187&lt;AG187,W187-AH187)</f>
        <v>#NAME?</v>
      </c>
      <c r="AJ187" s="25" t="str">
        <f t="shared" ca="1" si="29"/>
        <v/>
      </c>
    </row>
    <row r="188" spans="1:36" s="1" customFormat="1" ht="24" hidden="1" customHeight="1">
      <c r="A188" s="8">
        <v>177</v>
      </c>
      <c r="B188" s="16"/>
      <c r="C188" s="40"/>
      <c r="D188" s="40"/>
      <c r="E188" s="6"/>
      <c r="F188" s="6"/>
      <c r="G188" s="6"/>
      <c r="H188" s="6"/>
      <c r="I188" s="48">
        <f t="shared" si="30"/>
        <v>0</v>
      </c>
      <c r="J188" s="20">
        <f t="shared" si="25"/>
        <v>0</v>
      </c>
      <c r="K188" s="20"/>
      <c r="L188" s="23">
        <f>IF(D188="",0,VLOOKUP(D188,リスト!$F$4:$H$29,3,FALSE))</f>
        <v>0</v>
      </c>
      <c r="M188" s="80">
        <f t="shared" si="31"/>
        <v>0</v>
      </c>
      <c r="N188" s="20">
        <f t="shared" si="26"/>
        <v>0</v>
      </c>
      <c r="O188" s="6"/>
      <c r="P188" s="80">
        <f t="shared" si="27"/>
        <v>0</v>
      </c>
      <c r="Q188" s="40"/>
      <c r="R188" s="6"/>
      <c r="S188" s="23" t="str">
        <f>IF(Q188="","",VLOOKUP(Q188,リスト!$J$4:$K$31,2,FALSE))</f>
        <v/>
      </c>
      <c r="T188" s="20">
        <f t="shared" si="28"/>
        <v>0</v>
      </c>
      <c r="U188" s="20" t="str">
        <f t="shared" si="24"/>
        <v/>
      </c>
      <c r="V188" s="20">
        <f t="shared" si="32"/>
        <v>0</v>
      </c>
      <c r="W188" s="20">
        <f t="shared" si="33"/>
        <v>0</v>
      </c>
      <c r="AD188"/>
      <c r="AE188" s="9"/>
      <c r="AF188" s="20" t="str" cm="1">
        <f t="array" ref="AF188">IFERROR(IF(#REF!="×",0,_xlfn.IFS(AE188="多面",W188*0.6/1.6*0.5,AE188="治水ダム等",W188*0.75/1.75*0.5)),"")</f>
        <v/>
      </c>
      <c r="AG188" s="21" t="str" cm="1">
        <f t="array" aca="1" ref="AG188" ca="1">IFERROR(_xlfn.IFS(#REF!="×",W188,#REF!="○",(W188-AF188)*0.7),"")</f>
        <v/>
      </c>
      <c r="AH188" s="6"/>
      <c r="AI188" s="24" t="e" cm="1">
        <f t="array" aca="1" ref="AI188" ca="1">_xlfn.IFS(AH188=0,0,AH188&gt;W188,0,W188-AH188&gt;AG188,AG188,W188-AH188&lt;AG188,W188-AH188)</f>
        <v>#NAME?</v>
      </c>
      <c r="AJ188" s="25" t="str">
        <f t="shared" ca="1" si="29"/>
        <v/>
      </c>
    </row>
    <row r="189" spans="1:36" s="1" customFormat="1" ht="24" hidden="1" customHeight="1">
      <c r="A189" s="8">
        <v>178</v>
      </c>
      <c r="B189" s="16"/>
      <c r="C189" s="40"/>
      <c r="D189" s="40"/>
      <c r="E189" s="6"/>
      <c r="F189" s="6"/>
      <c r="G189" s="6"/>
      <c r="H189" s="6"/>
      <c r="I189" s="48">
        <f t="shared" si="30"/>
        <v>0</v>
      </c>
      <c r="J189" s="20">
        <f t="shared" si="25"/>
        <v>0</v>
      </c>
      <c r="K189" s="20"/>
      <c r="L189" s="23">
        <f>IF(D189="",0,VLOOKUP(D189,リスト!$F$4:$H$29,3,FALSE))</f>
        <v>0</v>
      </c>
      <c r="M189" s="80">
        <f t="shared" si="31"/>
        <v>0</v>
      </c>
      <c r="N189" s="20">
        <f t="shared" si="26"/>
        <v>0</v>
      </c>
      <c r="O189" s="6"/>
      <c r="P189" s="80">
        <f t="shared" si="27"/>
        <v>0</v>
      </c>
      <c r="Q189" s="40"/>
      <c r="R189" s="6"/>
      <c r="S189" s="23" t="str">
        <f>IF(Q189="","",VLOOKUP(Q189,リスト!$J$4:$K$31,2,FALSE))</f>
        <v/>
      </c>
      <c r="T189" s="20">
        <f t="shared" si="28"/>
        <v>0</v>
      </c>
      <c r="U189" s="20" t="str">
        <f t="shared" si="24"/>
        <v/>
      </c>
      <c r="V189" s="20">
        <f t="shared" si="32"/>
        <v>0</v>
      </c>
      <c r="W189" s="20">
        <f t="shared" si="33"/>
        <v>0</v>
      </c>
      <c r="AD189"/>
      <c r="AE189" s="9"/>
      <c r="AF189" s="20" t="str" cm="1">
        <f t="array" ref="AF189">IFERROR(IF(#REF!="×",0,_xlfn.IFS(AE189="多面",W189*0.6/1.6*0.5,AE189="治水ダム等",W189*0.75/1.75*0.5)),"")</f>
        <v/>
      </c>
      <c r="AG189" s="21" t="str" cm="1">
        <f t="array" aca="1" ref="AG189" ca="1">IFERROR(_xlfn.IFS(#REF!="×",W189,#REF!="○",(W189-AF189)*0.7),"")</f>
        <v/>
      </c>
      <c r="AH189" s="6"/>
      <c r="AI189" s="24" t="e" cm="1">
        <f t="array" aca="1" ref="AI189" ca="1">_xlfn.IFS(AH189=0,0,AH189&gt;W189,0,W189-AH189&gt;AG189,AG189,W189-AH189&lt;AG189,W189-AH189)</f>
        <v>#NAME?</v>
      </c>
      <c r="AJ189" s="25" t="str">
        <f t="shared" ca="1" si="29"/>
        <v/>
      </c>
    </row>
    <row r="190" spans="1:36" s="1" customFormat="1" ht="24" hidden="1" customHeight="1">
      <c r="A190" s="8">
        <v>179</v>
      </c>
      <c r="B190" s="16"/>
      <c r="C190" s="40"/>
      <c r="D190" s="40"/>
      <c r="E190" s="6"/>
      <c r="F190" s="6"/>
      <c r="G190" s="6"/>
      <c r="H190" s="6"/>
      <c r="I190" s="48">
        <f t="shared" si="30"/>
        <v>0</v>
      </c>
      <c r="J190" s="20">
        <f t="shared" si="25"/>
        <v>0</v>
      </c>
      <c r="K190" s="20"/>
      <c r="L190" s="23">
        <f>IF(D190="",0,VLOOKUP(D190,リスト!$F$4:$H$29,3,FALSE))</f>
        <v>0</v>
      </c>
      <c r="M190" s="80">
        <f t="shared" si="31"/>
        <v>0</v>
      </c>
      <c r="N190" s="20">
        <f t="shared" si="26"/>
        <v>0</v>
      </c>
      <c r="O190" s="6"/>
      <c r="P190" s="80">
        <f t="shared" si="27"/>
        <v>0</v>
      </c>
      <c r="Q190" s="40"/>
      <c r="R190" s="6"/>
      <c r="S190" s="23" t="str">
        <f>IF(Q190="","",VLOOKUP(Q190,リスト!$J$4:$K$31,2,FALSE))</f>
        <v/>
      </c>
      <c r="T190" s="20">
        <f t="shared" si="28"/>
        <v>0</v>
      </c>
      <c r="U190" s="20" t="str">
        <f t="shared" si="24"/>
        <v/>
      </c>
      <c r="V190" s="20">
        <f t="shared" si="32"/>
        <v>0</v>
      </c>
      <c r="W190" s="20">
        <f t="shared" si="33"/>
        <v>0</v>
      </c>
      <c r="AD190"/>
      <c r="AE190" s="9"/>
      <c r="AF190" s="20" t="str" cm="1">
        <f t="array" ref="AF190">IFERROR(IF(#REF!="×",0,_xlfn.IFS(AE190="多面",W190*0.6/1.6*0.5,AE190="治水ダム等",W190*0.75/1.75*0.5)),"")</f>
        <v/>
      </c>
      <c r="AG190" s="21" t="str" cm="1">
        <f t="array" aca="1" ref="AG190" ca="1">IFERROR(_xlfn.IFS(#REF!="×",W190,#REF!="○",(W190-AF190)*0.7),"")</f>
        <v/>
      </c>
      <c r="AH190" s="6"/>
      <c r="AI190" s="24" t="e" cm="1">
        <f t="array" aca="1" ref="AI190" ca="1">_xlfn.IFS(AH190=0,0,AH190&gt;W190,0,W190-AH190&gt;AG190,AG190,W190-AH190&lt;AG190,W190-AH190)</f>
        <v>#NAME?</v>
      </c>
      <c r="AJ190" s="25" t="str">
        <f t="shared" ca="1" si="29"/>
        <v/>
      </c>
    </row>
    <row r="191" spans="1:36" s="1" customFormat="1" ht="24" hidden="1" customHeight="1">
      <c r="A191" s="8">
        <v>180</v>
      </c>
      <c r="B191" s="16"/>
      <c r="C191" s="40"/>
      <c r="D191" s="40"/>
      <c r="E191" s="6"/>
      <c r="F191" s="6"/>
      <c r="G191" s="6"/>
      <c r="H191" s="6"/>
      <c r="I191" s="48">
        <f t="shared" si="30"/>
        <v>0</v>
      </c>
      <c r="J191" s="20">
        <f t="shared" si="25"/>
        <v>0</v>
      </c>
      <c r="K191" s="20"/>
      <c r="L191" s="23">
        <f>IF(D191="",0,VLOOKUP(D191,リスト!$F$4:$H$29,3,FALSE))</f>
        <v>0</v>
      </c>
      <c r="M191" s="80">
        <f t="shared" si="31"/>
        <v>0</v>
      </c>
      <c r="N191" s="20">
        <f t="shared" si="26"/>
        <v>0</v>
      </c>
      <c r="O191" s="6"/>
      <c r="P191" s="80">
        <f t="shared" si="27"/>
        <v>0</v>
      </c>
      <c r="Q191" s="40"/>
      <c r="R191" s="6"/>
      <c r="S191" s="23" t="str">
        <f>IF(Q191="","",VLOOKUP(Q191,リスト!$J$4:$K$31,2,FALSE))</f>
        <v/>
      </c>
      <c r="T191" s="20">
        <f t="shared" si="28"/>
        <v>0</v>
      </c>
      <c r="U191" s="20" t="str">
        <f t="shared" si="24"/>
        <v/>
      </c>
      <c r="V191" s="20">
        <f t="shared" si="32"/>
        <v>0</v>
      </c>
      <c r="W191" s="20">
        <f t="shared" si="33"/>
        <v>0</v>
      </c>
      <c r="AD191"/>
      <c r="AE191" s="9"/>
      <c r="AF191" s="20" t="str" cm="1">
        <f t="array" ref="AF191">IFERROR(IF(#REF!="×",0,_xlfn.IFS(AE191="多面",W191*0.6/1.6*0.5,AE191="治水ダム等",W191*0.75/1.75*0.5)),"")</f>
        <v/>
      </c>
      <c r="AG191" s="21" t="str" cm="1">
        <f t="array" aca="1" ref="AG191" ca="1">IFERROR(_xlfn.IFS(#REF!="×",W191,#REF!="○",(W191-AF191)*0.7),"")</f>
        <v/>
      </c>
      <c r="AH191" s="6"/>
      <c r="AI191" s="24" t="e" cm="1">
        <f t="array" aca="1" ref="AI191" ca="1">_xlfn.IFS(AH191=0,0,AH191&gt;W191,0,W191-AH191&gt;AG191,AG191,W191-AH191&lt;AG191,W191-AH191)</f>
        <v>#NAME?</v>
      </c>
      <c r="AJ191" s="25" t="str">
        <f t="shared" ca="1" si="29"/>
        <v/>
      </c>
    </row>
    <row r="192" spans="1:36" s="1" customFormat="1" ht="24" hidden="1" customHeight="1">
      <c r="A192" s="8">
        <v>181</v>
      </c>
      <c r="B192" s="16"/>
      <c r="C192" s="40"/>
      <c r="D192" s="40"/>
      <c r="E192" s="6"/>
      <c r="F192" s="6"/>
      <c r="G192" s="6"/>
      <c r="H192" s="6"/>
      <c r="I192" s="48">
        <f t="shared" si="30"/>
        <v>0</v>
      </c>
      <c r="J192" s="20">
        <f t="shared" si="25"/>
        <v>0</v>
      </c>
      <c r="K192" s="20"/>
      <c r="L192" s="23">
        <f>IF(D192="",0,VLOOKUP(D192,リスト!$F$4:$H$29,3,FALSE))</f>
        <v>0</v>
      </c>
      <c r="M192" s="80">
        <f t="shared" si="31"/>
        <v>0</v>
      </c>
      <c r="N192" s="20">
        <f t="shared" si="26"/>
        <v>0</v>
      </c>
      <c r="O192" s="6"/>
      <c r="P192" s="80">
        <f t="shared" si="27"/>
        <v>0</v>
      </c>
      <c r="Q192" s="40"/>
      <c r="R192" s="6"/>
      <c r="S192" s="23" t="str">
        <f>IF(Q192="","",VLOOKUP(Q192,リスト!$J$4:$K$31,2,FALSE))</f>
        <v/>
      </c>
      <c r="T192" s="20">
        <f t="shared" si="28"/>
        <v>0</v>
      </c>
      <c r="U192" s="20" t="str">
        <f t="shared" si="24"/>
        <v/>
      </c>
      <c r="V192" s="20">
        <f t="shared" si="32"/>
        <v>0</v>
      </c>
      <c r="W192" s="20">
        <f t="shared" si="33"/>
        <v>0</v>
      </c>
      <c r="AD192"/>
      <c r="AE192" s="9"/>
      <c r="AF192" s="20" t="str" cm="1">
        <f t="array" ref="AF192">IFERROR(IF(#REF!="×",0,_xlfn.IFS(AE192="多面",W192*0.6/1.6*0.5,AE192="治水ダム等",W192*0.75/1.75*0.5)),"")</f>
        <v/>
      </c>
      <c r="AG192" s="21" t="str" cm="1">
        <f t="array" aca="1" ref="AG192" ca="1">IFERROR(_xlfn.IFS(#REF!="×",W192,#REF!="○",(W192-AF192)*0.7),"")</f>
        <v/>
      </c>
      <c r="AH192" s="6"/>
      <c r="AI192" s="24" t="e" cm="1">
        <f t="array" aca="1" ref="AI192" ca="1">_xlfn.IFS(AH192=0,0,AH192&gt;W192,0,W192-AH192&gt;AG192,AG192,W192-AH192&lt;AG192,W192-AH192)</f>
        <v>#NAME?</v>
      </c>
      <c r="AJ192" s="25" t="str">
        <f t="shared" ca="1" si="29"/>
        <v/>
      </c>
    </row>
    <row r="193" spans="1:36" s="1" customFormat="1" ht="24" hidden="1" customHeight="1">
      <c r="A193" s="8">
        <v>182</v>
      </c>
      <c r="B193" s="16"/>
      <c r="C193" s="40"/>
      <c r="D193" s="40"/>
      <c r="E193" s="6"/>
      <c r="F193" s="6"/>
      <c r="G193" s="6"/>
      <c r="H193" s="6"/>
      <c r="I193" s="48">
        <f t="shared" si="30"/>
        <v>0</v>
      </c>
      <c r="J193" s="20">
        <f t="shared" si="25"/>
        <v>0</v>
      </c>
      <c r="K193" s="20"/>
      <c r="L193" s="23">
        <f>IF(D193="",0,VLOOKUP(D193,リスト!$F$4:$H$29,3,FALSE))</f>
        <v>0</v>
      </c>
      <c r="M193" s="80">
        <f t="shared" si="31"/>
        <v>0</v>
      </c>
      <c r="N193" s="20">
        <f t="shared" si="26"/>
        <v>0</v>
      </c>
      <c r="O193" s="6"/>
      <c r="P193" s="80">
        <f t="shared" si="27"/>
        <v>0</v>
      </c>
      <c r="Q193" s="40"/>
      <c r="R193" s="6"/>
      <c r="S193" s="23" t="str">
        <f>IF(Q193="","",VLOOKUP(Q193,リスト!$J$4:$K$31,2,FALSE))</f>
        <v/>
      </c>
      <c r="T193" s="20">
        <f t="shared" si="28"/>
        <v>0</v>
      </c>
      <c r="U193" s="20" t="str">
        <f t="shared" si="24"/>
        <v/>
      </c>
      <c r="V193" s="20">
        <f t="shared" si="32"/>
        <v>0</v>
      </c>
      <c r="W193" s="20">
        <f t="shared" si="33"/>
        <v>0</v>
      </c>
      <c r="AD193"/>
      <c r="AE193" s="9"/>
      <c r="AF193" s="20" t="str" cm="1">
        <f t="array" ref="AF193">IFERROR(IF(#REF!="×",0,_xlfn.IFS(AE193="多面",W193*0.6/1.6*0.5,AE193="治水ダム等",W193*0.75/1.75*0.5)),"")</f>
        <v/>
      </c>
      <c r="AG193" s="21" t="str" cm="1">
        <f t="array" aca="1" ref="AG193" ca="1">IFERROR(_xlfn.IFS(#REF!="×",W193,#REF!="○",(W193-AF193)*0.7),"")</f>
        <v/>
      </c>
      <c r="AH193" s="6"/>
      <c r="AI193" s="24" t="e" cm="1">
        <f t="array" aca="1" ref="AI193" ca="1">_xlfn.IFS(AH193=0,0,AH193&gt;W193,0,W193-AH193&gt;AG193,AG193,W193-AH193&lt;AG193,W193-AH193)</f>
        <v>#NAME?</v>
      </c>
      <c r="AJ193" s="25" t="str">
        <f t="shared" ca="1" si="29"/>
        <v/>
      </c>
    </row>
    <row r="194" spans="1:36" s="1" customFormat="1" ht="24" hidden="1" customHeight="1">
      <c r="A194" s="8">
        <v>183</v>
      </c>
      <c r="B194" s="16"/>
      <c r="C194" s="40"/>
      <c r="D194" s="40"/>
      <c r="E194" s="6"/>
      <c r="F194" s="6"/>
      <c r="G194" s="6"/>
      <c r="H194" s="6"/>
      <c r="I194" s="48">
        <f t="shared" si="30"/>
        <v>0</v>
      </c>
      <c r="J194" s="20">
        <f t="shared" si="25"/>
        <v>0</v>
      </c>
      <c r="K194" s="20"/>
      <c r="L194" s="23">
        <f>IF(D194="",0,VLOOKUP(D194,リスト!$F$4:$H$29,3,FALSE))</f>
        <v>0</v>
      </c>
      <c r="M194" s="80">
        <f t="shared" si="31"/>
        <v>0</v>
      </c>
      <c r="N194" s="20">
        <f t="shared" si="26"/>
        <v>0</v>
      </c>
      <c r="O194" s="6"/>
      <c r="P194" s="80">
        <f t="shared" si="27"/>
        <v>0</v>
      </c>
      <c r="Q194" s="40"/>
      <c r="R194" s="6"/>
      <c r="S194" s="23" t="str">
        <f>IF(Q194="","",VLOOKUP(Q194,リスト!$J$4:$K$31,2,FALSE))</f>
        <v/>
      </c>
      <c r="T194" s="20">
        <f t="shared" si="28"/>
        <v>0</v>
      </c>
      <c r="U194" s="20" t="str">
        <f t="shared" si="24"/>
        <v/>
      </c>
      <c r="V194" s="20">
        <f t="shared" si="32"/>
        <v>0</v>
      </c>
      <c r="W194" s="20">
        <f t="shared" si="33"/>
        <v>0</v>
      </c>
      <c r="AD194"/>
      <c r="AE194" s="9"/>
      <c r="AF194" s="20" t="str" cm="1">
        <f t="array" ref="AF194">IFERROR(IF(#REF!="×",0,_xlfn.IFS(AE194="多面",W194*0.6/1.6*0.5,AE194="治水ダム等",W194*0.75/1.75*0.5)),"")</f>
        <v/>
      </c>
      <c r="AG194" s="21" t="str" cm="1">
        <f t="array" aca="1" ref="AG194" ca="1">IFERROR(_xlfn.IFS(#REF!="×",W194,#REF!="○",(W194-AF194)*0.7),"")</f>
        <v/>
      </c>
      <c r="AH194" s="6"/>
      <c r="AI194" s="24" t="e" cm="1">
        <f t="array" aca="1" ref="AI194" ca="1">_xlfn.IFS(AH194=0,0,AH194&gt;W194,0,W194-AH194&gt;AG194,AG194,W194-AH194&lt;AG194,W194-AH194)</f>
        <v>#NAME?</v>
      </c>
      <c r="AJ194" s="25" t="str">
        <f t="shared" ca="1" si="29"/>
        <v/>
      </c>
    </row>
    <row r="195" spans="1:36" s="1" customFormat="1" ht="24" hidden="1" customHeight="1">
      <c r="A195" s="8">
        <v>184</v>
      </c>
      <c r="B195" s="16"/>
      <c r="C195" s="40"/>
      <c r="D195" s="40"/>
      <c r="E195" s="6"/>
      <c r="F195" s="6"/>
      <c r="G195" s="6"/>
      <c r="H195" s="6"/>
      <c r="I195" s="48">
        <f t="shared" si="30"/>
        <v>0</v>
      </c>
      <c r="J195" s="20">
        <f t="shared" si="25"/>
        <v>0</v>
      </c>
      <c r="K195" s="20"/>
      <c r="L195" s="23">
        <f>IF(D195="",0,VLOOKUP(D195,リスト!$F$4:$H$29,3,FALSE))</f>
        <v>0</v>
      </c>
      <c r="M195" s="80">
        <f t="shared" si="31"/>
        <v>0</v>
      </c>
      <c r="N195" s="20">
        <f t="shared" si="26"/>
        <v>0</v>
      </c>
      <c r="O195" s="6"/>
      <c r="P195" s="80">
        <f t="shared" si="27"/>
        <v>0</v>
      </c>
      <c r="Q195" s="40"/>
      <c r="R195" s="6"/>
      <c r="S195" s="23" t="str">
        <f>IF(Q195="","",VLOOKUP(Q195,リスト!$J$4:$K$31,2,FALSE))</f>
        <v/>
      </c>
      <c r="T195" s="20">
        <f t="shared" si="28"/>
        <v>0</v>
      </c>
      <c r="U195" s="20" t="str">
        <f t="shared" si="24"/>
        <v/>
      </c>
      <c r="V195" s="20">
        <f t="shared" si="32"/>
        <v>0</v>
      </c>
      <c r="W195" s="20">
        <f t="shared" si="33"/>
        <v>0</v>
      </c>
      <c r="AD195"/>
      <c r="AE195" s="9"/>
      <c r="AF195" s="20" t="str" cm="1">
        <f t="array" ref="AF195">IFERROR(IF(#REF!="×",0,_xlfn.IFS(AE195="多面",W195*0.6/1.6*0.5,AE195="治水ダム等",W195*0.75/1.75*0.5)),"")</f>
        <v/>
      </c>
      <c r="AG195" s="21" t="str" cm="1">
        <f t="array" aca="1" ref="AG195" ca="1">IFERROR(_xlfn.IFS(#REF!="×",W195,#REF!="○",(W195-AF195)*0.7),"")</f>
        <v/>
      </c>
      <c r="AH195" s="6"/>
      <c r="AI195" s="24" t="e" cm="1">
        <f t="array" aca="1" ref="AI195" ca="1">_xlfn.IFS(AH195=0,0,AH195&gt;W195,0,W195-AH195&gt;AG195,AG195,W195-AH195&lt;AG195,W195-AH195)</f>
        <v>#NAME?</v>
      </c>
      <c r="AJ195" s="25" t="str">
        <f t="shared" ca="1" si="29"/>
        <v/>
      </c>
    </row>
    <row r="196" spans="1:36" s="1" customFormat="1" ht="24" hidden="1" customHeight="1">
      <c r="A196" s="8">
        <v>185</v>
      </c>
      <c r="B196" s="16"/>
      <c r="C196" s="40"/>
      <c r="D196" s="40"/>
      <c r="E196" s="6"/>
      <c r="F196" s="6"/>
      <c r="G196" s="6"/>
      <c r="H196" s="6"/>
      <c r="I196" s="48">
        <f t="shared" si="30"/>
        <v>0</v>
      </c>
      <c r="J196" s="20">
        <f t="shared" si="25"/>
        <v>0</v>
      </c>
      <c r="K196" s="20"/>
      <c r="L196" s="23">
        <f>IF(D196="",0,VLOOKUP(D196,リスト!$F$4:$H$29,3,FALSE))</f>
        <v>0</v>
      </c>
      <c r="M196" s="80">
        <f t="shared" si="31"/>
        <v>0</v>
      </c>
      <c r="N196" s="20">
        <f t="shared" si="26"/>
        <v>0</v>
      </c>
      <c r="O196" s="6"/>
      <c r="P196" s="80">
        <f t="shared" si="27"/>
        <v>0</v>
      </c>
      <c r="Q196" s="40"/>
      <c r="R196" s="6"/>
      <c r="S196" s="23" t="str">
        <f>IF(Q196="","",VLOOKUP(Q196,リスト!$J$4:$K$31,2,FALSE))</f>
        <v/>
      </c>
      <c r="T196" s="20">
        <f t="shared" si="28"/>
        <v>0</v>
      </c>
      <c r="U196" s="20" t="str">
        <f t="shared" si="24"/>
        <v/>
      </c>
      <c r="V196" s="20">
        <f t="shared" si="32"/>
        <v>0</v>
      </c>
      <c r="W196" s="20">
        <f t="shared" si="33"/>
        <v>0</v>
      </c>
      <c r="AD196"/>
      <c r="AE196" s="9"/>
      <c r="AF196" s="20" t="str" cm="1">
        <f t="array" ref="AF196">IFERROR(IF(#REF!="×",0,_xlfn.IFS(AE196="多面",W196*0.6/1.6*0.5,AE196="治水ダム等",W196*0.75/1.75*0.5)),"")</f>
        <v/>
      </c>
      <c r="AG196" s="21" t="str" cm="1">
        <f t="array" aca="1" ref="AG196" ca="1">IFERROR(_xlfn.IFS(#REF!="×",W196,#REF!="○",(W196-AF196)*0.7),"")</f>
        <v/>
      </c>
      <c r="AH196" s="6"/>
      <c r="AI196" s="24" t="e" cm="1">
        <f t="array" aca="1" ref="AI196" ca="1">_xlfn.IFS(AH196=0,0,AH196&gt;W196,0,W196-AH196&gt;AG196,AG196,W196-AH196&lt;AG196,W196-AH196)</f>
        <v>#NAME?</v>
      </c>
      <c r="AJ196" s="25" t="str">
        <f t="shared" ca="1" si="29"/>
        <v/>
      </c>
    </row>
    <row r="197" spans="1:36" s="1" customFormat="1" ht="24" hidden="1" customHeight="1">
      <c r="A197" s="8">
        <v>186</v>
      </c>
      <c r="B197" s="16"/>
      <c r="C197" s="40"/>
      <c r="D197" s="40"/>
      <c r="E197" s="6"/>
      <c r="F197" s="6"/>
      <c r="G197" s="6"/>
      <c r="H197" s="6"/>
      <c r="I197" s="48">
        <f t="shared" si="30"/>
        <v>0</v>
      </c>
      <c r="J197" s="20">
        <f t="shared" si="25"/>
        <v>0</v>
      </c>
      <c r="K197" s="20"/>
      <c r="L197" s="23">
        <f>IF(D197="",0,VLOOKUP(D197,リスト!$F$4:$H$29,3,FALSE))</f>
        <v>0</v>
      </c>
      <c r="M197" s="80">
        <f t="shared" si="31"/>
        <v>0</v>
      </c>
      <c r="N197" s="20">
        <f t="shared" si="26"/>
        <v>0</v>
      </c>
      <c r="O197" s="6"/>
      <c r="P197" s="80">
        <f t="shared" si="27"/>
        <v>0</v>
      </c>
      <c r="Q197" s="40"/>
      <c r="R197" s="6"/>
      <c r="S197" s="23" t="str">
        <f>IF(Q197="","",VLOOKUP(Q197,リスト!$J$4:$K$31,2,FALSE))</f>
        <v/>
      </c>
      <c r="T197" s="20">
        <f t="shared" si="28"/>
        <v>0</v>
      </c>
      <c r="U197" s="20" t="str">
        <f t="shared" si="24"/>
        <v/>
      </c>
      <c r="V197" s="20">
        <f t="shared" si="32"/>
        <v>0</v>
      </c>
      <c r="W197" s="20">
        <f t="shared" si="33"/>
        <v>0</v>
      </c>
      <c r="AD197"/>
      <c r="AE197" s="9"/>
      <c r="AF197" s="20" t="str" cm="1">
        <f t="array" ref="AF197">IFERROR(IF(#REF!="×",0,_xlfn.IFS(AE197="多面",W197*0.6/1.6*0.5,AE197="治水ダム等",W197*0.75/1.75*0.5)),"")</f>
        <v/>
      </c>
      <c r="AG197" s="21" t="str" cm="1">
        <f t="array" aca="1" ref="AG197" ca="1">IFERROR(_xlfn.IFS(#REF!="×",W197,#REF!="○",(W197-AF197)*0.7),"")</f>
        <v/>
      </c>
      <c r="AH197" s="6"/>
      <c r="AI197" s="24" t="e" cm="1">
        <f t="array" aca="1" ref="AI197" ca="1">_xlfn.IFS(AH197=0,0,AH197&gt;W197,0,W197-AH197&gt;AG197,AG197,W197-AH197&lt;AG197,W197-AH197)</f>
        <v>#NAME?</v>
      </c>
      <c r="AJ197" s="25" t="str">
        <f t="shared" ca="1" si="29"/>
        <v/>
      </c>
    </row>
    <row r="198" spans="1:36" s="1" customFormat="1" ht="24" hidden="1" customHeight="1">
      <c r="A198" s="8">
        <v>187</v>
      </c>
      <c r="B198" s="16"/>
      <c r="C198" s="40"/>
      <c r="D198" s="40"/>
      <c r="E198" s="6"/>
      <c r="F198" s="6"/>
      <c r="G198" s="6"/>
      <c r="H198" s="6"/>
      <c r="I198" s="48">
        <f t="shared" si="30"/>
        <v>0</v>
      </c>
      <c r="J198" s="20">
        <f t="shared" si="25"/>
        <v>0</v>
      </c>
      <c r="K198" s="20"/>
      <c r="L198" s="23">
        <f>IF(D198="",0,VLOOKUP(D198,リスト!$F$4:$H$29,3,FALSE))</f>
        <v>0</v>
      </c>
      <c r="M198" s="80">
        <f t="shared" si="31"/>
        <v>0</v>
      </c>
      <c r="N198" s="20">
        <f t="shared" si="26"/>
        <v>0</v>
      </c>
      <c r="O198" s="6"/>
      <c r="P198" s="80">
        <f t="shared" si="27"/>
        <v>0</v>
      </c>
      <c r="Q198" s="40"/>
      <c r="R198" s="6"/>
      <c r="S198" s="23" t="str">
        <f>IF(Q198="","",VLOOKUP(Q198,リスト!$J$4:$K$31,2,FALSE))</f>
        <v/>
      </c>
      <c r="T198" s="20">
        <f t="shared" si="28"/>
        <v>0</v>
      </c>
      <c r="U198" s="20" t="str">
        <f t="shared" si="24"/>
        <v/>
      </c>
      <c r="V198" s="20">
        <f t="shared" si="32"/>
        <v>0</v>
      </c>
      <c r="W198" s="20">
        <f t="shared" si="33"/>
        <v>0</v>
      </c>
      <c r="AD198"/>
      <c r="AE198" s="9"/>
      <c r="AF198" s="20" t="str" cm="1">
        <f t="array" ref="AF198">IFERROR(IF(#REF!="×",0,_xlfn.IFS(AE198="多面",W198*0.6/1.6*0.5,AE198="治水ダム等",W198*0.75/1.75*0.5)),"")</f>
        <v/>
      </c>
      <c r="AG198" s="21" t="str" cm="1">
        <f t="array" aca="1" ref="AG198" ca="1">IFERROR(_xlfn.IFS(#REF!="×",W198,#REF!="○",(W198-AF198)*0.7),"")</f>
        <v/>
      </c>
      <c r="AH198" s="6"/>
      <c r="AI198" s="24" t="e" cm="1">
        <f t="array" aca="1" ref="AI198" ca="1">_xlfn.IFS(AH198=0,0,AH198&gt;W198,0,W198-AH198&gt;AG198,AG198,W198-AH198&lt;AG198,W198-AH198)</f>
        <v>#NAME?</v>
      </c>
      <c r="AJ198" s="25" t="str">
        <f t="shared" ca="1" si="29"/>
        <v/>
      </c>
    </row>
    <row r="199" spans="1:36" s="1" customFormat="1" ht="24" hidden="1" customHeight="1">
      <c r="A199" s="8">
        <v>188</v>
      </c>
      <c r="B199" s="16"/>
      <c r="C199" s="40"/>
      <c r="D199" s="40"/>
      <c r="E199" s="6"/>
      <c r="F199" s="6"/>
      <c r="G199" s="6"/>
      <c r="H199" s="6"/>
      <c r="I199" s="48">
        <f t="shared" si="30"/>
        <v>0</v>
      </c>
      <c r="J199" s="20">
        <f t="shared" si="25"/>
        <v>0</v>
      </c>
      <c r="K199" s="20"/>
      <c r="L199" s="23">
        <f>IF(D199="",0,VLOOKUP(D199,リスト!$F$4:$H$29,3,FALSE))</f>
        <v>0</v>
      </c>
      <c r="M199" s="80">
        <f t="shared" si="31"/>
        <v>0</v>
      </c>
      <c r="N199" s="20">
        <f t="shared" si="26"/>
        <v>0</v>
      </c>
      <c r="O199" s="6"/>
      <c r="P199" s="80">
        <f t="shared" si="27"/>
        <v>0</v>
      </c>
      <c r="Q199" s="40"/>
      <c r="R199" s="6"/>
      <c r="S199" s="23" t="str">
        <f>IF(Q199="","",VLOOKUP(Q199,リスト!$J$4:$K$31,2,FALSE))</f>
        <v/>
      </c>
      <c r="T199" s="20">
        <f t="shared" si="28"/>
        <v>0</v>
      </c>
      <c r="U199" s="20" t="str">
        <f t="shared" si="24"/>
        <v/>
      </c>
      <c r="V199" s="20">
        <f t="shared" si="32"/>
        <v>0</v>
      </c>
      <c r="W199" s="20">
        <f t="shared" si="33"/>
        <v>0</v>
      </c>
      <c r="AD199"/>
      <c r="AE199" s="9"/>
      <c r="AF199" s="20" t="str" cm="1">
        <f t="array" ref="AF199">IFERROR(IF(#REF!="×",0,_xlfn.IFS(AE199="多面",W199*0.6/1.6*0.5,AE199="治水ダム等",W199*0.75/1.75*0.5)),"")</f>
        <v/>
      </c>
      <c r="AG199" s="21" t="str" cm="1">
        <f t="array" aca="1" ref="AG199" ca="1">IFERROR(_xlfn.IFS(#REF!="×",W199,#REF!="○",(W199-AF199)*0.7),"")</f>
        <v/>
      </c>
      <c r="AH199" s="6"/>
      <c r="AI199" s="24" t="e" cm="1">
        <f t="array" aca="1" ref="AI199" ca="1">_xlfn.IFS(AH199=0,0,AH199&gt;W199,0,W199-AH199&gt;AG199,AG199,W199-AH199&lt;AG199,W199-AH199)</f>
        <v>#NAME?</v>
      </c>
      <c r="AJ199" s="25" t="str">
        <f t="shared" ca="1" si="29"/>
        <v/>
      </c>
    </row>
    <row r="200" spans="1:36" s="1" customFormat="1" ht="24" hidden="1" customHeight="1">
      <c r="A200" s="8">
        <v>189</v>
      </c>
      <c r="B200" s="16"/>
      <c r="C200" s="40"/>
      <c r="D200" s="40"/>
      <c r="E200" s="6"/>
      <c r="F200" s="6"/>
      <c r="G200" s="6"/>
      <c r="H200" s="6"/>
      <c r="I200" s="48">
        <f t="shared" si="30"/>
        <v>0</v>
      </c>
      <c r="J200" s="20">
        <f t="shared" si="25"/>
        <v>0</v>
      </c>
      <c r="K200" s="20"/>
      <c r="L200" s="23">
        <f>IF(D200="",0,VLOOKUP(D200,リスト!$F$4:$H$29,3,FALSE))</f>
        <v>0</v>
      </c>
      <c r="M200" s="80">
        <f t="shared" si="31"/>
        <v>0</v>
      </c>
      <c r="N200" s="20">
        <f t="shared" si="26"/>
        <v>0</v>
      </c>
      <c r="O200" s="6"/>
      <c r="P200" s="80">
        <f t="shared" si="27"/>
        <v>0</v>
      </c>
      <c r="Q200" s="40"/>
      <c r="R200" s="6"/>
      <c r="S200" s="23" t="str">
        <f>IF(Q200="","",VLOOKUP(Q200,リスト!$J$4:$K$31,2,FALSE))</f>
        <v/>
      </c>
      <c r="T200" s="20">
        <f t="shared" si="28"/>
        <v>0</v>
      </c>
      <c r="U200" s="20" t="str">
        <f t="shared" si="24"/>
        <v/>
      </c>
      <c r="V200" s="20">
        <f t="shared" si="32"/>
        <v>0</v>
      </c>
      <c r="W200" s="20">
        <f t="shared" si="33"/>
        <v>0</v>
      </c>
      <c r="AD200"/>
      <c r="AE200" s="9"/>
      <c r="AF200" s="20" t="str" cm="1">
        <f t="array" ref="AF200">IFERROR(IF(#REF!="×",0,_xlfn.IFS(AE200="多面",W200*0.6/1.6*0.5,AE200="治水ダム等",W200*0.75/1.75*0.5)),"")</f>
        <v/>
      </c>
      <c r="AG200" s="21" t="str" cm="1">
        <f t="array" aca="1" ref="AG200" ca="1">IFERROR(_xlfn.IFS(#REF!="×",W200,#REF!="○",(W200-AF200)*0.7),"")</f>
        <v/>
      </c>
      <c r="AH200" s="6"/>
      <c r="AI200" s="24" t="e" cm="1">
        <f t="array" aca="1" ref="AI200" ca="1">_xlfn.IFS(AH200=0,0,AH200&gt;W200,0,W200-AH200&gt;AG200,AG200,W200-AH200&lt;AG200,W200-AH200)</f>
        <v>#NAME?</v>
      </c>
      <c r="AJ200" s="25" t="str">
        <f t="shared" ca="1" si="29"/>
        <v/>
      </c>
    </row>
    <row r="201" spans="1:36" s="1" customFormat="1" ht="24" hidden="1" customHeight="1">
      <c r="A201" s="8">
        <v>190</v>
      </c>
      <c r="B201" s="16"/>
      <c r="C201" s="40"/>
      <c r="D201" s="40"/>
      <c r="E201" s="6"/>
      <c r="F201" s="6"/>
      <c r="G201" s="6"/>
      <c r="H201" s="6"/>
      <c r="I201" s="48">
        <f t="shared" si="30"/>
        <v>0</v>
      </c>
      <c r="J201" s="20">
        <f t="shared" si="25"/>
        <v>0</v>
      </c>
      <c r="K201" s="20"/>
      <c r="L201" s="23">
        <f>IF(D201="",0,VLOOKUP(D201,リスト!$F$4:$H$29,3,FALSE))</f>
        <v>0</v>
      </c>
      <c r="M201" s="80">
        <f t="shared" si="31"/>
        <v>0</v>
      </c>
      <c r="N201" s="20">
        <f t="shared" si="26"/>
        <v>0</v>
      </c>
      <c r="O201" s="6"/>
      <c r="P201" s="80">
        <f t="shared" si="27"/>
        <v>0</v>
      </c>
      <c r="Q201" s="40"/>
      <c r="R201" s="6"/>
      <c r="S201" s="23" t="str">
        <f>IF(Q201="","",VLOOKUP(Q201,リスト!$J$4:$K$31,2,FALSE))</f>
        <v/>
      </c>
      <c r="T201" s="20">
        <f t="shared" si="28"/>
        <v>0</v>
      </c>
      <c r="U201" s="20" t="str">
        <f t="shared" si="24"/>
        <v/>
      </c>
      <c r="V201" s="20">
        <f t="shared" si="32"/>
        <v>0</v>
      </c>
      <c r="W201" s="20">
        <f t="shared" si="33"/>
        <v>0</v>
      </c>
      <c r="AD201"/>
      <c r="AE201" s="9"/>
      <c r="AF201" s="20" t="str" cm="1">
        <f t="array" ref="AF201">IFERROR(IF(#REF!="×",0,_xlfn.IFS(AE201="多面",W201*0.6/1.6*0.5,AE201="治水ダム等",W201*0.75/1.75*0.5)),"")</f>
        <v/>
      </c>
      <c r="AG201" s="21" t="str" cm="1">
        <f t="array" aca="1" ref="AG201" ca="1">IFERROR(_xlfn.IFS(#REF!="×",W201,#REF!="○",(W201-AF201)*0.7),"")</f>
        <v/>
      </c>
      <c r="AH201" s="6"/>
      <c r="AI201" s="24" t="e" cm="1">
        <f t="array" aca="1" ref="AI201" ca="1">_xlfn.IFS(AH201=0,0,AH201&gt;W201,0,W201-AH201&gt;AG201,AG201,W201-AH201&lt;AG201,W201-AH201)</f>
        <v>#NAME?</v>
      </c>
      <c r="AJ201" s="25" t="str">
        <f t="shared" ca="1" si="29"/>
        <v/>
      </c>
    </row>
    <row r="202" spans="1:36" s="1" customFormat="1" ht="24" hidden="1" customHeight="1">
      <c r="A202" s="8">
        <v>191</v>
      </c>
      <c r="B202" s="16"/>
      <c r="C202" s="40"/>
      <c r="D202" s="40"/>
      <c r="E202" s="6"/>
      <c r="F202" s="6"/>
      <c r="G202" s="6"/>
      <c r="H202" s="6"/>
      <c r="I202" s="48">
        <f t="shared" si="30"/>
        <v>0</v>
      </c>
      <c r="J202" s="20">
        <f t="shared" si="25"/>
        <v>0</v>
      </c>
      <c r="K202" s="20"/>
      <c r="L202" s="23">
        <f>IF(D202="",0,VLOOKUP(D202,リスト!$F$4:$H$29,3,FALSE))</f>
        <v>0</v>
      </c>
      <c r="M202" s="80">
        <f t="shared" si="31"/>
        <v>0</v>
      </c>
      <c r="N202" s="20">
        <f t="shared" si="26"/>
        <v>0</v>
      </c>
      <c r="O202" s="6"/>
      <c r="P202" s="80">
        <f t="shared" si="27"/>
        <v>0</v>
      </c>
      <c r="Q202" s="40"/>
      <c r="R202" s="6"/>
      <c r="S202" s="23" t="str">
        <f>IF(Q202="","",VLOOKUP(Q202,リスト!$J$4:$K$31,2,FALSE))</f>
        <v/>
      </c>
      <c r="T202" s="20">
        <f t="shared" si="28"/>
        <v>0</v>
      </c>
      <c r="U202" s="20" t="str">
        <f t="shared" si="24"/>
        <v/>
      </c>
      <c r="V202" s="20">
        <f t="shared" si="32"/>
        <v>0</v>
      </c>
      <c r="W202" s="20">
        <f t="shared" si="33"/>
        <v>0</v>
      </c>
      <c r="AD202"/>
      <c r="AE202" s="9"/>
      <c r="AF202" s="20" t="str" cm="1">
        <f t="array" ref="AF202">IFERROR(IF(#REF!="×",0,_xlfn.IFS(AE202="多面",W202*0.6/1.6*0.5,AE202="治水ダム等",W202*0.75/1.75*0.5)),"")</f>
        <v/>
      </c>
      <c r="AG202" s="21" t="str" cm="1">
        <f t="array" aca="1" ref="AG202" ca="1">IFERROR(_xlfn.IFS(#REF!="×",W202,#REF!="○",(W202-AF202)*0.7),"")</f>
        <v/>
      </c>
      <c r="AH202" s="6"/>
      <c r="AI202" s="24" t="e" cm="1">
        <f t="array" aca="1" ref="AI202" ca="1">_xlfn.IFS(AH202=0,0,AH202&gt;W202,0,W202-AH202&gt;AG202,AG202,W202-AH202&lt;AG202,W202-AH202)</f>
        <v>#NAME?</v>
      </c>
      <c r="AJ202" s="25" t="str">
        <f t="shared" ca="1" si="29"/>
        <v/>
      </c>
    </row>
    <row r="203" spans="1:36" s="1" customFormat="1" ht="24" hidden="1" customHeight="1">
      <c r="A203" s="8">
        <v>192</v>
      </c>
      <c r="B203" s="16"/>
      <c r="C203" s="40"/>
      <c r="D203" s="40"/>
      <c r="E203" s="6"/>
      <c r="F203" s="6"/>
      <c r="G203" s="6"/>
      <c r="H203" s="6"/>
      <c r="I203" s="48">
        <f t="shared" si="30"/>
        <v>0</v>
      </c>
      <c r="J203" s="20">
        <f t="shared" si="25"/>
        <v>0</v>
      </c>
      <c r="K203" s="20"/>
      <c r="L203" s="23">
        <f>IF(D203="",0,VLOOKUP(D203,リスト!$F$4:$H$29,3,FALSE))</f>
        <v>0</v>
      </c>
      <c r="M203" s="80">
        <f t="shared" si="31"/>
        <v>0</v>
      </c>
      <c r="N203" s="20">
        <f t="shared" si="26"/>
        <v>0</v>
      </c>
      <c r="O203" s="6"/>
      <c r="P203" s="80">
        <f t="shared" si="27"/>
        <v>0</v>
      </c>
      <c r="Q203" s="40"/>
      <c r="R203" s="6"/>
      <c r="S203" s="23" t="str">
        <f>IF(Q203="","",VLOOKUP(Q203,リスト!$J$4:$K$31,2,FALSE))</f>
        <v/>
      </c>
      <c r="T203" s="20">
        <f t="shared" si="28"/>
        <v>0</v>
      </c>
      <c r="U203" s="20" t="str">
        <f t="shared" si="24"/>
        <v/>
      </c>
      <c r="V203" s="20">
        <f t="shared" si="32"/>
        <v>0</v>
      </c>
      <c r="W203" s="20">
        <f t="shared" si="33"/>
        <v>0</v>
      </c>
      <c r="AD203"/>
      <c r="AE203" s="9"/>
      <c r="AF203" s="20" t="str" cm="1">
        <f t="array" ref="AF203">IFERROR(IF(#REF!="×",0,_xlfn.IFS(AE203="多面",W203*0.6/1.6*0.5,AE203="治水ダム等",W203*0.75/1.75*0.5)),"")</f>
        <v/>
      </c>
      <c r="AG203" s="21" t="str" cm="1">
        <f t="array" aca="1" ref="AG203" ca="1">IFERROR(_xlfn.IFS(#REF!="×",W203,#REF!="○",(W203-AF203)*0.7),"")</f>
        <v/>
      </c>
      <c r="AH203" s="6"/>
      <c r="AI203" s="24" t="e" cm="1">
        <f t="array" aca="1" ref="AI203" ca="1">_xlfn.IFS(AH203=0,0,AH203&gt;W203,0,W203-AH203&gt;AG203,AG203,W203-AH203&lt;AG203,W203-AH203)</f>
        <v>#NAME?</v>
      </c>
      <c r="AJ203" s="25" t="str">
        <f t="shared" ca="1" si="29"/>
        <v/>
      </c>
    </row>
    <row r="204" spans="1:36" s="1" customFormat="1" ht="24" hidden="1" customHeight="1">
      <c r="A204" s="8">
        <v>193</v>
      </c>
      <c r="B204" s="16"/>
      <c r="C204" s="40"/>
      <c r="D204" s="40"/>
      <c r="E204" s="6"/>
      <c r="F204" s="6"/>
      <c r="G204" s="6"/>
      <c r="H204" s="6"/>
      <c r="I204" s="48">
        <f t="shared" si="30"/>
        <v>0</v>
      </c>
      <c r="J204" s="20">
        <f t="shared" si="25"/>
        <v>0</v>
      </c>
      <c r="K204" s="20"/>
      <c r="L204" s="23">
        <f>IF(D204="",0,VLOOKUP(D204,リスト!$F$4:$H$29,3,FALSE))</f>
        <v>0</v>
      </c>
      <c r="M204" s="80">
        <f t="shared" si="31"/>
        <v>0</v>
      </c>
      <c r="N204" s="20">
        <f t="shared" si="26"/>
        <v>0</v>
      </c>
      <c r="O204" s="6"/>
      <c r="P204" s="80">
        <f t="shared" si="27"/>
        <v>0</v>
      </c>
      <c r="Q204" s="40"/>
      <c r="R204" s="6"/>
      <c r="S204" s="23" t="str">
        <f>IF(Q204="","",VLOOKUP(Q204,リスト!$J$4:$K$31,2,FALSE))</f>
        <v/>
      </c>
      <c r="T204" s="20">
        <f t="shared" si="28"/>
        <v>0</v>
      </c>
      <c r="U204" s="20" t="str">
        <f t="shared" ref="U204:U209" si="34">IF(C204="","",IF(C204="多面",T204*0.6/1.6*0.5,IF(C204="治水ダム等",T204*0.75/1.75*0.5)))</f>
        <v/>
      </c>
      <c r="V204" s="20">
        <f t="shared" si="32"/>
        <v>0</v>
      </c>
      <c r="W204" s="20">
        <f t="shared" si="33"/>
        <v>0</v>
      </c>
      <c r="AD204"/>
      <c r="AE204" s="9"/>
      <c r="AF204" s="20" t="str" cm="1">
        <f t="array" ref="AF204">IFERROR(IF(#REF!="×",0,_xlfn.IFS(AE204="多面",W204*0.6/1.6*0.5,AE204="治水ダム等",W204*0.75/1.75*0.5)),"")</f>
        <v/>
      </c>
      <c r="AG204" s="21" t="str" cm="1">
        <f t="array" aca="1" ref="AG204" ca="1">IFERROR(_xlfn.IFS(#REF!="×",W204,#REF!="○",(W204-AF204)*0.7),"")</f>
        <v/>
      </c>
      <c r="AH204" s="6"/>
      <c r="AI204" s="24" t="e" cm="1">
        <f t="array" aca="1" ref="AI204" ca="1">_xlfn.IFS(AH204=0,0,AH204&gt;W204,0,W204-AH204&gt;AG204,AG204,W204-AH204&lt;AG204,W204-AH204)</f>
        <v>#NAME?</v>
      </c>
      <c r="AJ204" s="25" t="str">
        <f t="shared" ca="1" si="29"/>
        <v/>
      </c>
    </row>
    <row r="205" spans="1:36" s="1" customFormat="1" ht="24" hidden="1" customHeight="1">
      <c r="A205" s="8">
        <v>194</v>
      </c>
      <c r="B205" s="16"/>
      <c r="C205" s="40"/>
      <c r="D205" s="40"/>
      <c r="E205" s="6"/>
      <c r="F205" s="6"/>
      <c r="G205" s="6"/>
      <c r="H205" s="6"/>
      <c r="I205" s="48">
        <f t="shared" si="30"/>
        <v>0</v>
      </c>
      <c r="J205" s="20">
        <f t="shared" ref="J205:J209" si="35">SUM(E205:G205)</f>
        <v>0</v>
      </c>
      <c r="K205" s="20"/>
      <c r="L205" s="23">
        <f>IF(D205="",0,VLOOKUP(D205,リスト!$F$4:$H$29,3,FALSE))</f>
        <v>0</v>
      </c>
      <c r="M205" s="80">
        <f t="shared" si="31"/>
        <v>0</v>
      </c>
      <c r="N205" s="20">
        <f t="shared" ref="N205:N209" si="36">IF(C205="",0,IF(C205="多面",M205*0.6/1.6*0.5,IF(C205="治水ダム等",M205*0.75/1.75*0.5)))</f>
        <v>0</v>
      </c>
      <c r="O205" s="6"/>
      <c r="P205" s="80">
        <f t="shared" ref="P205:P209" si="37">IF(I205=0,0,IF((E205+F205+G205)-(E205/K205+(F205+G205)/L205)+O205&lt;0,0,(E205+F205+G205)-(E205/K205+(F205+G205)/L205)+O205))</f>
        <v>0</v>
      </c>
      <c r="Q205" s="40"/>
      <c r="R205" s="6"/>
      <c r="S205" s="23" t="str">
        <f>IF(Q205="","",VLOOKUP(Q205,リスト!$J$4:$K$31,2,FALSE))</f>
        <v/>
      </c>
      <c r="T205" s="20">
        <f t="shared" ref="T205:T209" si="38">IF(R205=0,0,R205/S205)</f>
        <v>0</v>
      </c>
      <c r="U205" s="20" t="str">
        <f t="shared" si="34"/>
        <v/>
      </c>
      <c r="V205" s="20">
        <f t="shared" si="32"/>
        <v>0</v>
      </c>
      <c r="W205" s="20">
        <f t="shared" si="33"/>
        <v>0</v>
      </c>
      <c r="AD205"/>
      <c r="AE205" s="9"/>
      <c r="AF205" s="20" t="str" cm="1">
        <f t="array" ref="AF205">IFERROR(IF(#REF!="×",0,_xlfn.IFS(AE205="多面",W205*0.6/1.6*0.5,AE205="治水ダム等",W205*0.75/1.75*0.5)),"")</f>
        <v/>
      </c>
      <c r="AG205" s="21" t="str" cm="1">
        <f t="array" aca="1" ref="AG205" ca="1">IFERROR(_xlfn.IFS(#REF!="×",W205,#REF!="○",(W205-AF205)*0.7),"")</f>
        <v/>
      </c>
      <c r="AH205" s="6"/>
      <c r="AI205" s="24" t="e" cm="1">
        <f t="array" aca="1" ref="AI205" ca="1">_xlfn.IFS(AH205=0,0,AH205&gt;W205,0,W205-AH205&gt;AG205,AG205,W205-AH205&lt;AG205,W205-AH205)</f>
        <v>#NAME?</v>
      </c>
      <c r="AJ205" s="25" t="str">
        <f t="shared" ref="AJ205:AJ209" ca="1" si="39">IF(AH205=0,AG205,0)</f>
        <v/>
      </c>
    </row>
    <row r="206" spans="1:36" s="1" customFormat="1" ht="24" hidden="1" customHeight="1">
      <c r="A206" s="8">
        <v>195</v>
      </c>
      <c r="B206" s="16"/>
      <c r="C206" s="40"/>
      <c r="D206" s="40"/>
      <c r="E206" s="6"/>
      <c r="F206" s="6"/>
      <c r="G206" s="6"/>
      <c r="H206" s="6"/>
      <c r="I206" s="48">
        <f t="shared" si="30"/>
        <v>0</v>
      </c>
      <c r="J206" s="20">
        <f t="shared" si="35"/>
        <v>0</v>
      </c>
      <c r="K206" s="20"/>
      <c r="L206" s="23">
        <f>IF(D206="",0,VLOOKUP(D206,リスト!$F$4:$H$29,3,FALSE))</f>
        <v>0</v>
      </c>
      <c r="M206" s="80">
        <f t="shared" si="31"/>
        <v>0</v>
      </c>
      <c r="N206" s="20">
        <f t="shared" si="36"/>
        <v>0</v>
      </c>
      <c r="O206" s="6"/>
      <c r="P206" s="80">
        <f t="shared" si="37"/>
        <v>0</v>
      </c>
      <c r="Q206" s="40"/>
      <c r="R206" s="6"/>
      <c r="S206" s="23" t="str">
        <f>IF(Q206="","",VLOOKUP(Q206,リスト!$J$4:$K$31,2,FALSE))</f>
        <v/>
      </c>
      <c r="T206" s="20">
        <f t="shared" si="38"/>
        <v>0</v>
      </c>
      <c r="U206" s="20" t="str">
        <f t="shared" si="34"/>
        <v/>
      </c>
      <c r="V206" s="20">
        <f t="shared" si="32"/>
        <v>0</v>
      </c>
      <c r="W206" s="20">
        <f t="shared" si="33"/>
        <v>0</v>
      </c>
      <c r="AD206"/>
      <c r="AE206" s="9"/>
      <c r="AF206" s="20" t="str" cm="1">
        <f t="array" ref="AF206">IFERROR(IF(#REF!="×",0,_xlfn.IFS(AE206="多面",W206*0.6/1.6*0.5,AE206="治水ダム等",W206*0.75/1.75*0.5)),"")</f>
        <v/>
      </c>
      <c r="AG206" s="21" t="str" cm="1">
        <f t="array" aca="1" ref="AG206" ca="1">IFERROR(_xlfn.IFS(#REF!="×",W206,#REF!="○",(W206-AF206)*0.7),"")</f>
        <v/>
      </c>
      <c r="AH206" s="6"/>
      <c r="AI206" s="24" t="e" cm="1">
        <f t="array" aca="1" ref="AI206" ca="1">_xlfn.IFS(AH206=0,0,AH206&gt;W206,0,W206-AH206&gt;AG206,AG206,W206-AH206&lt;AG206,W206-AH206)</f>
        <v>#NAME?</v>
      </c>
      <c r="AJ206" s="25" t="str">
        <f t="shared" ca="1" si="39"/>
        <v/>
      </c>
    </row>
    <row r="207" spans="1:36" s="1" customFormat="1" ht="24" hidden="1" customHeight="1">
      <c r="A207" s="8">
        <v>196</v>
      </c>
      <c r="B207" s="16"/>
      <c r="C207" s="40"/>
      <c r="D207" s="40"/>
      <c r="E207" s="6"/>
      <c r="F207" s="6"/>
      <c r="G207" s="6"/>
      <c r="H207" s="6"/>
      <c r="I207" s="48">
        <f t="shared" si="30"/>
        <v>0</v>
      </c>
      <c r="J207" s="20">
        <f t="shared" si="35"/>
        <v>0</v>
      </c>
      <c r="K207" s="20"/>
      <c r="L207" s="23">
        <f>IF(D207="",0,VLOOKUP(D207,リスト!$F$4:$H$29,3,FALSE))</f>
        <v>0</v>
      </c>
      <c r="M207" s="80">
        <f t="shared" si="31"/>
        <v>0</v>
      </c>
      <c r="N207" s="20">
        <f t="shared" si="36"/>
        <v>0</v>
      </c>
      <c r="O207" s="6"/>
      <c r="P207" s="80">
        <f t="shared" si="37"/>
        <v>0</v>
      </c>
      <c r="Q207" s="40"/>
      <c r="R207" s="6"/>
      <c r="S207" s="23" t="str">
        <f>IF(Q207="","",VLOOKUP(Q207,リスト!$J$4:$K$31,2,FALSE))</f>
        <v/>
      </c>
      <c r="T207" s="20">
        <f t="shared" si="38"/>
        <v>0</v>
      </c>
      <c r="U207" s="20" t="str">
        <f t="shared" si="34"/>
        <v/>
      </c>
      <c r="V207" s="20">
        <f t="shared" si="32"/>
        <v>0</v>
      </c>
      <c r="W207" s="20">
        <f t="shared" si="33"/>
        <v>0</v>
      </c>
      <c r="AD207"/>
      <c r="AE207" s="9"/>
      <c r="AF207" s="20" t="str" cm="1">
        <f t="array" ref="AF207">IFERROR(IF(#REF!="×",0,_xlfn.IFS(AE207="多面",W207*0.6/1.6*0.5,AE207="治水ダム等",W207*0.75/1.75*0.5)),"")</f>
        <v/>
      </c>
      <c r="AG207" s="21" t="str" cm="1">
        <f t="array" aca="1" ref="AG207" ca="1">IFERROR(_xlfn.IFS(#REF!="×",W207,#REF!="○",(W207-AF207)*0.7),"")</f>
        <v/>
      </c>
      <c r="AH207" s="6"/>
      <c r="AI207" s="24" t="e" cm="1">
        <f t="array" aca="1" ref="AI207" ca="1">_xlfn.IFS(AH207=0,0,AH207&gt;W207,0,W207-AH207&gt;AG207,AG207,W207-AH207&lt;AG207,W207-AH207)</f>
        <v>#NAME?</v>
      </c>
      <c r="AJ207" s="25" t="str">
        <f t="shared" ca="1" si="39"/>
        <v/>
      </c>
    </row>
    <row r="208" spans="1:36" s="1" customFormat="1" ht="24" hidden="1" customHeight="1">
      <c r="A208" s="8">
        <v>197</v>
      </c>
      <c r="B208" s="16"/>
      <c r="C208" s="40"/>
      <c r="D208" s="40"/>
      <c r="E208" s="6"/>
      <c r="F208" s="6"/>
      <c r="G208" s="6"/>
      <c r="H208" s="6"/>
      <c r="I208" s="48">
        <f t="shared" si="30"/>
        <v>0</v>
      </c>
      <c r="J208" s="20">
        <f t="shared" si="35"/>
        <v>0</v>
      </c>
      <c r="K208" s="20"/>
      <c r="L208" s="23">
        <f>IF(D208="",0,VLOOKUP(D208,リスト!$F$4:$H$29,3,FALSE))</f>
        <v>0</v>
      </c>
      <c r="M208" s="80">
        <f t="shared" si="31"/>
        <v>0</v>
      </c>
      <c r="N208" s="20">
        <f t="shared" si="36"/>
        <v>0</v>
      </c>
      <c r="O208" s="6"/>
      <c r="P208" s="80">
        <f t="shared" si="37"/>
        <v>0</v>
      </c>
      <c r="Q208" s="40"/>
      <c r="R208" s="6"/>
      <c r="S208" s="23" t="str">
        <f>IF(Q208="","",VLOOKUP(Q208,リスト!$J$4:$K$31,2,FALSE))</f>
        <v/>
      </c>
      <c r="T208" s="20">
        <f t="shared" si="38"/>
        <v>0</v>
      </c>
      <c r="U208" s="20" t="str">
        <f t="shared" si="34"/>
        <v/>
      </c>
      <c r="V208" s="20">
        <f t="shared" si="32"/>
        <v>0</v>
      </c>
      <c r="W208" s="20">
        <f t="shared" si="33"/>
        <v>0</v>
      </c>
      <c r="AD208"/>
      <c r="AE208" s="9"/>
      <c r="AF208" s="20" t="str" cm="1">
        <f t="array" ref="AF208">IFERROR(IF(#REF!="×",0,_xlfn.IFS(AE208="多面",W208*0.6/1.6*0.5,AE208="治水ダム等",W208*0.75/1.75*0.5)),"")</f>
        <v/>
      </c>
      <c r="AG208" s="21" t="str" cm="1">
        <f t="array" aca="1" ref="AG208" ca="1">IFERROR(_xlfn.IFS(#REF!="×",W208,#REF!="○",(W208-AF208)*0.7),"")</f>
        <v/>
      </c>
      <c r="AH208" s="6"/>
      <c r="AI208" s="24" t="e" cm="1">
        <f t="array" aca="1" ref="AI208" ca="1">_xlfn.IFS(AH208=0,0,AH208&gt;W208,0,W208-AH208&gt;AG208,AG208,W208-AH208&lt;AG208,W208-AH208)</f>
        <v>#NAME?</v>
      </c>
      <c r="AJ208" s="25" t="str">
        <f t="shared" ca="1" si="39"/>
        <v/>
      </c>
    </row>
    <row r="209" spans="1:36" s="1" customFormat="1" ht="24" hidden="1" customHeight="1" thickBot="1">
      <c r="A209" s="8">
        <v>198</v>
      </c>
      <c r="B209" s="16"/>
      <c r="C209" s="40"/>
      <c r="D209" s="40"/>
      <c r="E209" s="6"/>
      <c r="F209" s="6"/>
      <c r="G209" s="6"/>
      <c r="H209" s="6"/>
      <c r="I209" s="48">
        <f t="shared" si="30"/>
        <v>0</v>
      </c>
      <c r="J209" s="20">
        <f t="shared" si="35"/>
        <v>0</v>
      </c>
      <c r="K209" s="20"/>
      <c r="L209" s="23">
        <f>IF(D209="",0,VLOOKUP(D209,リスト!$F$4:$H$29,3,FALSE))</f>
        <v>0</v>
      </c>
      <c r="M209" s="80">
        <f t="shared" si="31"/>
        <v>0</v>
      </c>
      <c r="N209" s="20">
        <f t="shared" si="36"/>
        <v>0</v>
      </c>
      <c r="O209" s="6"/>
      <c r="P209" s="80">
        <f t="shared" si="37"/>
        <v>0</v>
      </c>
      <c r="Q209" s="40"/>
      <c r="R209" s="6"/>
      <c r="S209" s="23" t="str">
        <f>IF(Q209="","",VLOOKUP(Q209,リスト!$J$4:$K$31,2,FALSE))</f>
        <v/>
      </c>
      <c r="T209" s="20">
        <f t="shared" si="38"/>
        <v>0</v>
      </c>
      <c r="U209" s="20" t="str">
        <f t="shared" si="34"/>
        <v/>
      </c>
      <c r="V209" s="20">
        <f t="shared" si="32"/>
        <v>0</v>
      </c>
      <c r="W209" s="20">
        <f t="shared" si="33"/>
        <v>0</v>
      </c>
      <c r="AD209"/>
      <c r="AE209" s="9"/>
      <c r="AF209" s="20" t="str" cm="1">
        <f t="array" ref="AF209">IFERROR(IF(#REF!="×",0,_xlfn.IFS(AE209="多面",W209*0.6/1.6*0.5,AE209="治水ダム等",W209*0.75/1.75*0.5)),"")</f>
        <v/>
      </c>
      <c r="AG209" s="21" t="str" cm="1">
        <f t="array" aca="1" ref="AG209" ca="1">IFERROR(_xlfn.IFS(#REF!="×",W209,#REF!="○",(W209-AF209)*0.7),"")</f>
        <v/>
      </c>
      <c r="AH209" s="6"/>
      <c r="AI209" s="24" t="e" cm="1">
        <f t="array" aca="1" ref="AI209" ca="1">_xlfn.IFS(AH209=0,0,AH209&gt;W209,0,W209-AH209&gt;AG209,AG209,W209-AH209&lt;AG209,W209-AH209)</f>
        <v>#NAME?</v>
      </c>
      <c r="AJ209" s="25" t="str">
        <f t="shared" ca="1" si="39"/>
        <v/>
      </c>
    </row>
    <row r="210" spans="1:36" ht="24" customHeight="1" thickTop="1">
      <c r="A210" s="19" t="s">
        <v>38</v>
      </c>
      <c r="B210" s="7"/>
      <c r="C210" s="7"/>
      <c r="D210" s="7"/>
      <c r="E210" s="22">
        <f t="shared" ref="E210:J210" si="40">SUM(E12:E209)</f>
        <v>0</v>
      </c>
      <c r="F210" s="22">
        <f t="shared" si="40"/>
        <v>0</v>
      </c>
      <c r="G210" s="22">
        <f t="shared" si="40"/>
        <v>0</v>
      </c>
      <c r="H210" s="22">
        <f t="shared" si="40"/>
        <v>0</v>
      </c>
      <c r="I210" s="22">
        <f t="shared" si="40"/>
        <v>0</v>
      </c>
      <c r="J210" s="22">
        <f t="shared" si="40"/>
        <v>0</v>
      </c>
      <c r="K210" s="22"/>
      <c r="L210" s="22"/>
      <c r="M210" s="22">
        <f>SUM(M12:M209)</f>
        <v>0</v>
      </c>
      <c r="N210" s="22">
        <f>SUM(N12:N209)</f>
        <v>0</v>
      </c>
      <c r="O210" s="22">
        <f>SUM(O12:O209)</f>
        <v>0</v>
      </c>
      <c r="P210" s="22">
        <f>SUM(P12:P209)</f>
        <v>0</v>
      </c>
      <c r="Q210" s="22"/>
      <c r="R210" s="22">
        <f>SUM(R12:R209)</f>
        <v>0</v>
      </c>
      <c r="S210" s="22"/>
      <c r="T210" s="22">
        <f>SUM(T12:T209)</f>
        <v>0</v>
      </c>
      <c r="U210" s="22">
        <f>SUM(U12:U209)</f>
        <v>0</v>
      </c>
      <c r="V210" s="22">
        <f>SUM(V12:V209)</f>
        <v>0</v>
      </c>
      <c r="W210" s="22">
        <f>SUM(W12:W209)</f>
        <v>0</v>
      </c>
      <c r="AD210" t="s">
        <v>36</v>
      </c>
      <c r="AE210" s="22"/>
      <c r="AF210" s="22">
        <f>SUM(AF12:AF209)</f>
        <v>0</v>
      </c>
      <c r="AG210" s="22">
        <f ca="1">SUM(AG12:AG209)</f>
        <v>0</v>
      </c>
      <c r="AH210" s="22">
        <f>SUM(AH12:AH209)</f>
        <v>4702404.0843538735</v>
      </c>
      <c r="AI210" s="22" t="e">
        <f ca="1">SUM(AI12:AI209)</f>
        <v>#NAME?</v>
      </c>
      <c r="AJ210" s="22">
        <f ca="1">SUM(AJ12:AJ209)</f>
        <v>0</v>
      </c>
    </row>
    <row r="211" spans="1:36" ht="24" customHeight="1">
      <c r="A211" s="79" t="s">
        <v>207</v>
      </c>
      <c r="AH211" s="11"/>
      <c r="AI211" s="11" t="s">
        <v>117</v>
      </c>
      <c r="AJ211" s="12" t="e">
        <f ca="1">ROUNDDOWN(AI210+AJ210,-3)</f>
        <v>#NAME?</v>
      </c>
    </row>
    <row r="212" spans="1:36" ht="24" customHeight="1">
      <c r="A212" s="79" t="s">
        <v>209</v>
      </c>
      <c r="N212" t="s">
        <v>175</v>
      </c>
      <c r="Q212" s="5" t="s">
        <v>37</v>
      </c>
      <c r="T212" t="s">
        <v>167</v>
      </c>
      <c r="W212" s="5" t="s">
        <v>37</v>
      </c>
      <c r="AH212" s="11"/>
      <c r="AI212" s="11"/>
      <c r="AJ212" s="39"/>
    </row>
    <row r="213" spans="1:36" ht="24" customHeight="1">
      <c r="A213" t="s">
        <v>228</v>
      </c>
      <c r="E213" s="3"/>
      <c r="F213" s="3"/>
      <c r="N213" s="43"/>
      <c r="O213" s="43" t="s">
        <v>213</v>
      </c>
      <c r="P213" s="98" t="s">
        <v>211</v>
      </c>
      <c r="Q213" s="44" t="s">
        <v>212</v>
      </c>
      <c r="T213" s="33" t="s">
        <v>152</v>
      </c>
      <c r="U213" s="52"/>
      <c r="V213" s="34"/>
      <c r="W213" s="21">
        <f>ROUNDDOWN(W210,0)</f>
        <v>0</v>
      </c>
      <c r="AD213" s="3"/>
      <c r="AE213" s="3"/>
      <c r="AH213" s="11"/>
    </row>
    <row r="214" spans="1:36" ht="24" customHeight="1">
      <c r="E214" s="3"/>
      <c r="F214" s="3"/>
      <c r="N214" s="2" t="s">
        <v>161</v>
      </c>
      <c r="O214" s="2"/>
      <c r="P214" s="2"/>
      <c r="Q214" s="2"/>
      <c r="T214" s="106" t="s">
        <v>182</v>
      </c>
      <c r="U214" s="107"/>
      <c r="V214" s="108"/>
      <c r="W214" s="109">
        <f>R217</f>
        <v>0</v>
      </c>
    </row>
    <row r="215" spans="1:36" ht="24" customHeight="1" thickBot="1">
      <c r="E215" s="3"/>
      <c r="F215" s="3"/>
      <c r="M215" s="62"/>
      <c r="N215" s="2" t="s">
        <v>163</v>
      </c>
      <c r="O215" s="6"/>
      <c r="P215" s="6"/>
      <c r="Q215" s="21">
        <f>N210</f>
        <v>0</v>
      </c>
      <c r="T215" s="101" t="s">
        <v>166</v>
      </c>
      <c r="U215" s="53"/>
      <c r="V215" s="35"/>
      <c r="W215" s="102">
        <f>ROUNDDOWN((W213-W214)*0.7,0)</f>
        <v>0</v>
      </c>
    </row>
    <row r="216" spans="1:36" ht="22.05" customHeight="1" thickBot="1">
      <c r="E216" s="3"/>
      <c r="F216" s="3"/>
      <c r="N216" s="14" t="s">
        <v>164</v>
      </c>
      <c r="O216" s="58"/>
      <c r="P216" s="58"/>
      <c r="Q216" s="57">
        <f>U210</f>
        <v>0</v>
      </c>
      <c r="R216" s="60" t="s">
        <v>216</v>
      </c>
      <c r="T216" s="103" t="s">
        <v>217</v>
      </c>
      <c r="U216" s="54"/>
      <c r="V216" s="37"/>
      <c r="W216" s="104">
        <f>ROUNDDOWN((W213-W214)*0.3,0)</f>
        <v>0</v>
      </c>
      <c r="X216" s="95">
        <f>W215+W216</f>
        <v>0</v>
      </c>
      <c r="AE216" s="3"/>
    </row>
    <row r="217" spans="1:36" ht="22.05" customHeight="1" thickTop="1" thickBot="1">
      <c r="E217" s="3"/>
      <c r="F217" s="3"/>
      <c r="N217" s="55" t="s">
        <v>162</v>
      </c>
      <c r="O217" s="20">
        <f t="shared" ref="O217:P217" si="41">SUM(O215:O216)</f>
        <v>0</v>
      </c>
      <c r="P217" s="56">
        <f t="shared" si="41"/>
        <v>0</v>
      </c>
      <c r="Q217" s="20">
        <f>SUM(Q215:Q216)</f>
        <v>0</v>
      </c>
      <c r="R217" s="105">
        <f>IF(P217*0.5-Q217&gt;0,P217*0.5-Q217,IF(P217*0.9-Q217&gt;0,P217*0.9-Q217,0))</f>
        <v>0</v>
      </c>
      <c r="T217" s="36" t="s">
        <v>165</v>
      </c>
      <c r="U217" s="54"/>
      <c r="V217" s="37"/>
      <c r="W217" s="45">
        <f>ROUNDDOWN(IF(W216+W214&gt;=W213,0,IF(W213-W214-W216&gt;=W215,W215,IF(W213-W214-W216&lt;W215,W213-W214-W216))),0)</f>
        <v>0</v>
      </c>
    </row>
    <row r="218" spans="1:36">
      <c r="N218" s="59" t="s">
        <v>210</v>
      </c>
      <c r="R218" s="5" t="s">
        <v>174</v>
      </c>
      <c r="T218" s="66" t="s">
        <v>180</v>
      </c>
    </row>
    <row r="219" spans="1:36">
      <c r="T219" s="66" t="s">
        <v>183</v>
      </c>
    </row>
    <row r="220" spans="1:36">
      <c r="T220" s="66" t="s">
        <v>184</v>
      </c>
    </row>
    <row r="221" spans="1:36">
      <c r="T221" s="66" t="s">
        <v>190</v>
      </c>
    </row>
    <row r="222" spans="1:36">
      <c r="T222" s="66"/>
    </row>
    <row r="223" spans="1:36">
      <c r="T223" s="66"/>
    </row>
    <row r="224" spans="1:36">
      <c r="T224" s="66"/>
    </row>
    <row r="225" spans="20:23">
      <c r="T225" s="66"/>
    </row>
    <row r="226" spans="20:23">
      <c r="T226" s="66"/>
    </row>
    <row r="227" spans="20:23">
      <c r="T227" s="66"/>
    </row>
    <row r="228" spans="20:23">
      <c r="T228" s="66"/>
    </row>
    <row r="229" spans="20:23">
      <c r="T229" s="66"/>
    </row>
    <row r="230" spans="20:23">
      <c r="T230" s="66"/>
    </row>
    <row r="231" spans="20:23">
      <c r="T231" s="66"/>
    </row>
    <row r="233" spans="20:23">
      <c r="T233" t="s">
        <v>176</v>
      </c>
      <c r="U233" s="62">
        <f>W213-W214</f>
        <v>0</v>
      </c>
      <c r="V233" s="62">
        <f>W214</f>
        <v>0</v>
      </c>
      <c r="W233" s="62">
        <f>U233+V233</f>
        <v>0</v>
      </c>
    </row>
    <row r="234" spans="20:23" ht="36">
      <c r="T234" s="63" t="s">
        <v>177</v>
      </c>
      <c r="U234" s="62">
        <f>W215</f>
        <v>0</v>
      </c>
      <c r="V234">
        <v>0</v>
      </c>
      <c r="W234" s="62">
        <f t="shared" ref="W234:W235" si="42">U234+V234</f>
        <v>0</v>
      </c>
    </row>
    <row r="235" spans="20:23">
      <c r="T235" s="64" t="s">
        <v>178</v>
      </c>
      <c r="U235" s="62">
        <f>W217</f>
        <v>0</v>
      </c>
      <c r="V235" s="62">
        <f>W216</f>
        <v>0</v>
      </c>
      <c r="W235" s="62">
        <f t="shared" si="42"/>
        <v>0</v>
      </c>
    </row>
  </sheetData>
  <mergeCells count="21">
    <mergeCell ref="AE9:AF9"/>
    <mergeCell ref="AG9:AJ9"/>
    <mergeCell ref="D10:D11"/>
    <mergeCell ref="E10:J10"/>
    <mergeCell ref="K10:M10"/>
    <mergeCell ref="Q10:Q11"/>
    <mergeCell ref="S10:T10"/>
    <mergeCell ref="AH10:AI10"/>
    <mergeCell ref="W9:W10"/>
    <mergeCell ref="Q9:V9"/>
    <mergeCell ref="A4:A5"/>
    <mergeCell ref="B4:B5"/>
    <mergeCell ref="C4:C5"/>
    <mergeCell ref="D4:D5"/>
    <mergeCell ref="E4:E5"/>
    <mergeCell ref="F4:F5"/>
    <mergeCell ref="I2:M3"/>
    <mergeCell ref="G4:G5"/>
    <mergeCell ref="A9:A11"/>
    <mergeCell ref="B9:B11"/>
    <mergeCell ref="D9:P9"/>
  </mergeCells>
  <phoneticPr fontId="1"/>
  <conditionalFormatting sqref="AF12:AF209">
    <cfRule type="cellIs" dxfId="9" priority="5" operator="equal">
      <formula>0</formula>
    </cfRule>
    <cfRule type="expression" dxfId="8" priority="9">
      <formula>#REF!="×"</formula>
    </cfRule>
  </conditionalFormatting>
  <conditionalFormatting sqref="AE12:AE209">
    <cfRule type="expression" dxfId="7" priority="8">
      <formula>#REF!="×"</formula>
    </cfRule>
  </conditionalFormatting>
  <conditionalFormatting sqref="AI12:AJ209 I12:K209 M12:N209 T12:W209">
    <cfRule type="cellIs" dxfId="6" priority="7" operator="equal">
      <formula>0</formula>
    </cfRule>
  </conditionalFormatting>
  <conditionalFormatting sqref="P12:P209">
    <cfRule type="cellIs" dxfId="5" priority="6" operator="equal">
      <formula>0</formula>
    </cfRule>
  </conditionalFormatting>
  <conditionalFormatting sqref="T214:U215">
    <cfRule type="duplicateValues" dxfId="4" priority="4"/>
  </conditionalFormatting>
  <conditionalFormatting sqref="O215:P216 W214">
    <cfRule type="expression" dxfId="3" priority="10">
      <formula>$E$6="新規"</formula>
    </cfRule>
  </conditionalFormatting>
  <conditionalFormatting sqref="C12:C209 U12:U209">
    <cfRule type="expression" dxfId="2" priority="3">
      <formula>$E$6="新規"</formula>
    </cfRule>
  </conditionalFormatting>
  <conditionalFormatting sqref="N12:N209">
    <cfRule type="expression" dxfId="1" priority="2">
      <formula>$E$6="新規"</formula>
    </cfRule>
  </conditionalFormatting>
  <conditionalFormatting sqref="L12:L209">
    <cfRule type="cellIs" dxfId="0" priority="1" operator="equal">
      <formula>0</formula>
    </cfRule>
  </conditionalFormatting>
  <dataValidations count="2">
    <dataValidation type="list" allowBlank="1" showInputMessage="1" showErrorMessage="1" sqref="AE12:AE209">
      <formula1>"　,多面,治水ダム等"</formula1>
    </dataValidation>
    <dataValidation type="list" allowBlank="1" showInputMessage="1" showErrorMessage="1" sqref="D210:D214">
      <formula1>#REF!</formula1>
    </dataValidation>
  </dataValidations>
  <pageMargins left="0.70866141732283472" right="0.70866141732283472" top="0.74803149606299213" bottom="0.74803149606299213" header="0.31496062992125984" footer="0.31496062992125984"/>
  <pageSetup paperSize="8" scale="58" fitToHeight="0" orientation="landscape" cellComments="asDisplayed" r:id="rId1"/>
  <headerFooter>
    <oddHeader>&amp;R&amp;A</oddHeader>
    <oddFooter>&amp;R&amp;P／&amp;N</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リスト!$S$3:$S$5</xm:f>
          </x14:formula1>
          <xm:sqref>C12:C209</xm:sqref>
        </x14:dataValidation>
        <x14:dataValidation type="list" allowBlank="1" showInputMessage="1" showErrorMessage="1">
          <x14:formula1>
            <xm:f>リスト!$F$4:$F$29</xm:f>
          </x14:formula1>
          <xm:sqref>D12:D209</xm:sqref>
        </x14:dataValidation>
        <x14:dataValidation type="list" allowBlank="1" showInputMessage="1" showErrorMessage="1">
          <x14:formula1>
            <xm:f>リスト!$J$4:$J$31</xm:f>
          </x14:formula1>
          <xm:sqref>Q12:Q209</xm:sqref>
        </x14:dataValidation>
        <x14:dataValidation type="list" allowBlank="1" showInputMessage="1" showErrorMessage="1">
          <x14:formula1>
            <xm:f>リスト!$D$3:$D$53</xm:f>
          </x14:formula1>
          <xm:sqref>C6</xm:sqref>
        </x14:dataValidation>
        <x14:dataValidation type="list" allowBlank="1" showInputMessage="1" showErrorMessage="1">
          <x14:formula1>
            <xm:f>リスト!$B$3:$B$12</xm:f>
          </x14:formula1>
          <xm:sqref>B6</xm:sqref>
        </x14:dataValidation>
        <x14:dataValidation type="list" allowBlank="1" showInputMessage="1" showErrorMessage="1">
          <x14:formula1>
            <xm:f>リスト!$Q$3:$Q$5</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35"/>
  <sheetViews>
    <sheetView tabSelected="1" view="pageBreakPreview" zoomScale="115" zoomScaleNormal="100" zoomScaleSheetLayoutView="115" zoomScalePageLayoutView="70" workbookViewId="0">
      <pane xSplit="3" ySplit="11" topLeftCell="D12" activePane="bottomRight" state="frozen"/>
      <selection pane="topRight" activeCell="D1" sqref="D1"/>
      <selection pane="bottomLeft" activeCell="A12" sqref="A12"/>
      <selection pane="bottomRight" activeCell="B214" sqref="B214"/>
    </sheetView>
  </sheetViews>
  <sheetFormatPr defaultRowHeight="12"/>
  <cols>
    <col min="1" max="1" width="5.44140625" bestFit="1" customWidth="1"/>
    <col min="2" max="3" width="17.33203125" customWidth="1"/>
    <col min="4" max="4" width="18.44140625" bestFit="1" customWidth="1"/>
    <col min="5" max="5" width="13.44140625" customWidth="1"/>
    <col min="6" max="6" width="13.109375" bestFit="1" customWidth="1"/>
    <col min="7" max="9" width="13.109375" customWidth="1"/>
    <col min="10" max="10" width="13.109375" bestFit="1" customWidth="1"/>
    <col min="11" max="11" width="13.109375" customWidth="1"/>
    <col min="12" max="12" width="13.6640625" customWidth="1"/>
    <col min="13" max="13" width="20.33203125" customWidth="1"/>
    <col min="14" max="14" width="18.44140625" customWidth="1"/>
    <col min="15" max="15" width="19.88671875" customWidth="1"/>
    <col min="16" max="16" width="18.44140625" customWidth="1"/>
    <col min="17" max="17" width="18.44140625" bestFit="1" customWidth="1"/>
    <col min="18" max="18" width="17.44140625" bestFit="1" customWidth="1"/>
    <col min="19" max="23" width="18.6640625" customWidth="1"/>
    <col min="24" max="24" width="10.109375" bestFit="1" customWidth="1"/>
    <col min="25" max="25" width="10.6640625" bestFit="1" customWidth="1"/>
    <col min="30" max="30" width="23.5546875" customWidth="1"/>
    <col min="31" max="32" width="15.44140625" customWidth="1"/>
    <col min="33" max="36" width="20.6640625" customWidth="1"/>
    <col min="37" max="37" width="8.77734375" style="1"/>
    <col min="41" max="41" width="63" bestFit="1" customWidth="1"/>
  </cols>
  <sheetData>
    <row r="1" spans="1:37" ht="24" customHeight="1">
      <c r="A1" s="29" t="s">
        <v>226</v>
      </c>
    </row>
    <row r="2" spans="1:37" ht="18" customHeight="1">
      <c r="I2" s="110" t="s">
        <v>227</v>
      </c>
      <c r="J2" s="110"/>
      <c r="K2" s="110"/>
      <c r="L2" s="110"/>
      <c r="M2" s="110"/>
    </row>
    <row r="3" spans="1:37" ht="18" customHeight="1">
      <c r="A3" t="s">
        <v>104</v>
      </c>
      <c r="G3" s="5" t="s">
        <v>116</v>
      </c>
      <c r="I3" s="110"/>
      <c r="J3" s="110"/>
      <c r="K3" s="110"/>
      <c r="L3" s="110"/>
      <c r="M3" s="110"/>
    </row>
    <row r="4" spans="1:37" ht="18" customHeight="1">
      <c r="A4" s="118" t="s">
        <v>52</v>
      </c>
      <c r="B4" s="118" t="s">
        <v>27</v>
      </c>
      <c r="C4" s="118" t="s">
        <v>28</v>
      </c>
      <c r="D4" s="118" t="s">
        <v>29</v>
      </c>
      <c r="E4" s="118" t="s">
        <v>154</v>
      </c>
      <c r="F4" s="118" t="s">
        <v>30</v>
      </c>
      <c r="G4" s="111" t="s">
        <v>147</v>
      </c>
      <c r="I4" s="46"/>
      <c r="AK4"/>
    </row>
    <row r="5" spans="1:37" ht="18" customHeight="1" thickBot="1">
      <c r="A5" s="112"/>
      <c r="B5" s="112"/>
      <c r="C5" s="112"/>
      <c r="D5" s="112"/>
      <c r="E5" s="112"/>
      <c r="F5" s="112"/>
      <c r="G5" s="112"/>
      <c r="I5" s="47"/>
      <c r="M5" s="41"/>
      <c r="N5" s="65" t="s">
        <v>158</v>
      </c>
      <c r="O5" s="42"/>
      <c r="P5" s="66" t="s">
        <v>159</v>
      </c>
      <c r="AK5"/>
    </row>
    <row r="6" spans="1:37" ht="18" customHeight="1" thickTop="1">
      <c r="A6" s="8"/>
      <c r="B6" s="40" t="s">
        <v>107</v>
      </c>
      <c r="C6" s="40" t="s">
        <v>75</v>
      </c>
      <c r="D6" s="9" t="s">
        <v>218</v>
      </c>
      <c r="E6" s="40" t="s">
        <v>156</v>
      </c>
      <c r="F6" s="9" t="s">
        <v>220</v>
      </c>
      <c r="G6" s="61">
        <f>ROUNDDOWN(W217/1000,0)</f>
        <v>2615</v>
      </c>
      <c r="I6" s="49"/>
      <c r="M6" s="100" t="s">
        <v>225</v>
      </c>
      <c r="AK6"/>
    </row>
    <row r="7" spans="1:37" ht="18" customHeight="1">
      <c r="B7" s="100" t="s">
        <v>223</v>
      </c>
      <c r="E7" s="100" t="s">
        <v>219</v>
      </c>
      <c r="G7" t="s">
        <v>153</v>
      </c>
    </row>
    <row r="8" spans="1:37" ht="24" customHeight="1">
      <c r="A8" t="s">
        <v>103</v>
      </c>
      <c r="W8" s="5" t="s">
        <v>37</v>
      </c>
      <c r="AJ8" s="5" t="s">
        <v>37</v>
      </c>
    </row>
    <row r="9" spans="1:37" ht="24" customHeight="1">
      <c r="A9" s="113" t="s">
        <v>52</v>
      </c>
      <c r="B9" s="113" t="s">
        <v>31</v>
      </c>
      <c r="C9" s="92" t="s">
        <v>170</v>
      </c>
      <c r="D9" s="115" t="s">
        <v>188</v>
      </c>
      <c r="E9" s="116"/>
      <c r="F9" s="116"/>
      <c r="G9" s="116"/>
      <c r="H9" s="116"/>
      <c r="I9" s="116"/>
      <c r="J9" s="116"/>
      <c r="K9" s="116"/>
      <c r="L9" s="116"/>
      <c r="M9" s="116"/>
      <c r="N9" s="116"/>
      <c r="O9" s="116"/>
      <c r="P9" s="117"/>
      <c r="Q9" s="115" t="s">
        <v>189</v>
      </c>
      <c r="R9" s="116"/>
      <c r="S9" s="116"/>
      <c r="T9" s="116"/>
      <c r="U9" s="116"/>
      <c r="V9" s="117"/>
      <c r="W9" s="128" t="s">
        <v>160</v>
      </c>
      <c r="AE9" s="119" t="s">
        <v>44</v>
      </c>
      <c r="AF9" s="120"/>
      <c r="AG9" s="119" t="s">
        <v>35</v>
      </c>
      <c r="AH9" s="121"/>
      <c r="AI9" s="121"/>
      <c r="AJ9" s="120"/>
    </row>
    <row r="10" spans="1:37" ht="30" customHeight="1">
      <c r="A10" s="113"/>
      <c r="B10" s="113"/>
      <c r="C10" s="4" t="s">
        <v>40</v>
      </c>
      <c r="D10" s="122" t="s">
        <v>32</v>
      </c>
      <c r="E10" s="124" t="s">
        <v>194</v>
      </c>
      <c r="F10" s="124"/>
      <c r="G10" s="124"/>
      <c r="H10" s="124"/>
      <c r="I10" s="124"/>
      <c r="J10" s="124"/>
      <c r="K10" s="115" t="s">
        <v>208</v>
      </c>
      <c r="L10" s="116"/>
      <c r="M10" s="117"/>
      <c r="N10" s="93" t="s">
        <v>173</v>
      </c>
      <c r="O10" s="77" t="s">
        <v>198</v>
      </c>
      <c r="P10" s="93" t="s">
        <v>33</v>
      </c>
      <c r="Q10" s="122" t="s">
        <v>146</v>
      </c>
      <c r="R10" s="87" t="s">
        <v>214</v>
      </c>
      <c r="S10" s="125" t="s">
        <v>215</v>
      </c>
      <c r="T10" s="125"/>
      <c r="U10" s="93" t="s">
        <v>173</v>
      </c>
      <c r="V10" s="93" t="s">
        <v>33</v>
      </c>
      <c r="W10" s="129"/>
      <c r="AE10" s="4" t="s">
        <v>40</v>
      </c>
      <c r="AF10" s="4" t="s">
        <v>34</v>
      </c>
      <c r="AG10" s="91" t="s">
        <v>46</v>
      </c>
      <c r="AH10" s="126" t="s">
        <v>150</v>
      </c>
      <c r="AI10" s="127"/>
      <c r="AJ10" s="31" t="s">
        <v>151</v>
      </c>
    </row>
    <row r="11" spans="1:37" ht="54.75" customHeight="1" thickBot="1">
      <c r="A11" s="114"/>
      <c r="B11" s="114"/>
      <c r="C11" s="10" t="s">
        <v>41</v>
      </c>
      <c r="D11" s="123"/>
      <c r="E11" s="74" t="s">
        <v>24</v>
      </c>
      <c r="F11" s="74" t="s">
        <v>25</v>
      </c>
      <c r="G11" s="74" t="s">
        <v>26</v>
      </c>
      <c r="H11" s="74" t="s">
        <v>185</v>
      </c>
      <c r="I11" s="74" t="s">
        <v>186</v>
      </c>
      <c r="J11" s="76" t="s">
        <v>187</v>
      </c>
      <c r="K11" s="76" t="s">
        <v>193</v>
      </c>
      <c r="L11" s="76" t="s">
        <v>195</v>
      </c>
      <c r="M11" s="76" t="s">
        <v>196</v>
      </c>
      <c r="N11" s="74" t="s">
        <v>197</v>
      </c>
      <c r="O11" s="78" t="s">
        <v>199</v>
      </c>
      <c r="P11" s="76" t="s">
        <v>200</v>
      </c>
      <c r="Q11" s="123"/>
      <c r="R11" s="74" t="s">
        <v>201</v>
      </c>
      <c r="S11" s="74" t="s">
        <v>202</v>
      </c>
      <c r="T11" s="74" t="s">
        <v>203</v>
      </c>
      <c r="U11" s="74" t="s">
        <v>204</v>
      </c>
      <c r="V11" s="74" t="s">
        <v>205</v>
      </c>
      <c r="W11" s="75" t="s">
        <v>206</v>
      </c>
      <c r="AE11" s="10" t="s">
        <v>41</v>
      </c>
      <c r="AF11" s="10" t="s">
        <v>45</v>
      </c>
      <c r="AG11" s="10" t="s">
        <v>47</v>
      </c>
      <c r="AH11" s="30" t="s">
        <v>148</v>
      </c>
      <c r="AI11" s="10" t="s">
        <v>48</v>
      </c>
      <c r="AJ11" s="38" t="s">
        <v>149</v>
      </c>
    </row>
    <row r="12" spans="1:37" ht="24" customHeight="1" thickTop="1">
      <c r="A12" s="8">
        <v>1</v>
      </c>
      <c r="B12" s="15" t="s">
        <v>221</v>
      </c>
      <c r="C12" s="40"/>
      <c r="D12" s="40" t="s">
        <v>9</v>
      </c>
      <c r="E12" s="9">
        <v>500000</v>
      </c>
      <c r="F12" s="9">
        <v>4600000</v>
      </c>
      <c r="G12" s="9">
        <v>900000</v>
      </c>
      <c r="H12" s="9">
        <v>650000</v>
      </c>
      <c r="I12" s="48">
        <f>SUM(E12:H12)</f>
        <v>6650000</v>
      </c>
      <c r="J12" s="20">
        <f>SUM(E12:G12)</f>
        <v>6000000</v>
      </c>
      <c r="K12" s="86">
        <f>IF(D12="",0,VLOOKUP(D12,リスト!$F$4:$H$29,2,FALSE))</f>
        <v>1.1299999999999999</v>
      </c>
      <c r="L12" s="23">
        <f>IF(D12="",0,VLOOKUP(D12,リスト!$F$4:$H$29,3,FALSE))</f>
        <v>1.5940000000000001</v>
      </c>
      <c r="M12" s="80">
        <f>IF(J12=0,0,E12/K12+(F12+G12)/L12+H12/0.508)</f>
        <v>5172444.5819618143</v>
      </c>
      <c r="N12" s="20">
        <f>IF(C12="",0,IF(C12="多面",M12*0.6/1.6*0.5,IF(C12="治水ダム等",M12*0.75/1.75*0.5)))</f>
        <v>0</v>
      </c>
      <c r="O12" s="9"/>
      <c r="P12" s="80">
        <f>IF(I12=0,0,IF((E12+F12+G12)-(E12/K12+(F12+G12)/L12)+O12&lt;0,0,(E12+F12+G12)-(E12/K12+(F12+G12)/L12)+O12))</f>
        <v>2107082.9770933036</v>
      </c>
      <c r="Q12" s="40"/>
      <c r="R12" s="9"/>
      <c r="S12" s="23" t="str">
        <f>IF(Q12="","",VLOOKUP(Q12,リスト!$J$4:$K$31,2,FALSE))</f>
        <v/>
      </c>
      <c r="T12" s="20">
        <f>IF(R12=0,0,R12/S12)</f>
        <v>0</v>
      </c>
      <c r="U12" s="20" t="str">
        <f t="shared" ref="U12:U75" si="0">IF(C12="","",IF(C12="多面",T12*0.6/1.6*0.5,IF(C12="治水ダム等",T12*0.75/1.75*0.5)))</f>
        <v/>
      </c>
      <c r="V12" s="20">
        <f>IF(R12=0,0,IF(R12-T12&lt;0,0,R12-T12))</f>
        <v>0</v>
      </c>
      <c r="W12" s="20">
        <f>IF(P12+V12=0,0,IF(P12+V12&lt;0,0,P12+V12))</f>
        <v>2107082.9770933036</v>
      </c>
      <c r="AE12" s="9" t="s">
        <v>42</v>
      </c>
      <c r="AF12" s="20" t="str" cm="1">
        <f t="array" ref="AF12">IFERROR(IF(#REF!="×",0,_xlfn.IFS(AE12="多面",W12*0.6/1.6*0.5,AE12="治水ダム等",W12*0.75/1.75*0.5)),"")</f>
        <v/>
      </c>
      <c r="AG12" s="21" t="str" cm="1">
        <f t="array" aca="1" ref="AG12" ca="1">IFERROR(_xlfn.IFS(#REF!="×",W12,#REF!="○",(W12-AF12)*0.7),"")</f>
        <v/>
      </c>
      <c r="AH12" s="9"/>
      <c r="AI12" s="24" t="e" cm="1">
        <f t="array" aca="1" ref="AI12" ca="1">_xlfn.IFS(AH12=0,0,AH12&gt;W12,0,W12-AH12&gt;AG12,AG12,W12-AH12&lt;AG12,W12-AH12)</f>
        <v>#NAME?</v>
      </c>
      <c r="AJ12" s="25" t="str">
        <f ca="1">IF(AH12=0,AG12,0)</f>
        <v/>
      </c>
    </row>
    <row r="13" spans="1:37" ht="24" customHeight="1">
      <c r="A13" s="2">
        <v>2</v>
      </c>
      <c r="B13" s="16" t="s">
        <v>222</v>
      </c>
      <c r="C13" s="40"/>
      <c r="D13" s="40" t="s">
        <v>9</v>
      </c>
      <c r="E13" s="9">
        <v>400000</v>
      </c>
      <c r="F13" s="9">
        <v>3500000</v>
      </c>
      <c r="G13" s="9">
        <v>750000</v>
      </c>
      <c r="H13" s="9">
        <v>500000</v>
      </c>
      <c r="I13" s="48">
        <f t="shared" ref="I13:I36" si="1">SUM(E13:H13)</f>
        <v>5150000</v>
      </c>
      <c r="J13" s="20">
        <f t="shared" ref="J13:J76" si="2">SUM(E13:G13)</f>
        <v>4650000</v>
      </c>
      <c r="K13" s="86">
        <f>IF(D13="",0,VLOOKUP(D13,リスト!$F$4:$H$29,2,FALSE))</f>
        <v>1.1299999999999999</v>
      </c>
      <c r="L13" s="23">
        <f>IF(D13="",0,VLOOKUP(D13,リスト!$F$4:$H$29,3,FALSE))</f>
        <v>1.5940000000000001</v>
      </c>
      <c r="M13" s="80">
        <f t="shared" ref="M13:M46" si="3">IF(J13=0,0,E13/K13+(F13+G13)/L13+H13/0.508)</f>
        <v>4004482.7010074621</v>
      </c>
      <c r="N13" s="20">
        <f t="shared" ref="N13:N76" si="4">IF(C13="",0,IF(C13="多面",M13*0.6/1.6*0.5,IF(C13="治水ダム等",M13*0.75/1.75*0.5)))</f>
        <v>0</v>
      </c>
      <c r="O13" s="6"/>
      <c r="P13" s="80">
        <f t="shared" ref="P13:P76" si="5">IF(I13=0,0,IF((E13+F13+G13)-(E13/K13+(F13+G13)/L13)+O13&lt;0,0,(E13+F13+G13)-(E13/K13+(F13+G13)/L13)+O13))</f>
        <v>1629769.267496475</v>
      </c>
      <c r="Q13" s="40"/>
      <c r="R13" s="9"/>
      <c r="S13" s="23" t="str">
        <f>IF(Q13="","",VLOOKUP(Q13,リスト!$J$4:$K$31,2,FALSE))</f>
        <v/>
      </c>
      <c r="T13" s="20">
        <f t="shared" ref="T13:T76" si="6">IF(R13=0,0,R13/S13)</f>
        <v>0</v>
      </c>
      <c r="U13" s="20" t="str">
        <f t="shared" si="0"/>
        <v/>
      </c>
      <c r="V13" s="20">
        <f t="shared" ref="V13:V46" si="7">IF(R13=0,0,IF(R13-T13&lt;0,0,R13-T13))</f>
        <v>0</v>
      </c>
      <c r="W13" s="20">
        <f t="shared" ref="W13:W46" si="8">IF(P13+V13=0,0,IF(P13+V13&lt;0,0,P13+V13))</f>
        <v>1629769.267496475</v>
      </c>
      <c r="AE13" s="9" t="s">
        <v>43</v>
      </c>
      <c r="AF13" s="20" t="str" cm="1">
        <f t="array" ref="AF13">IFERROR(IF(#REF!="×",0,_xlfn.IFS(AE13="多面",W13*0.6/1.6*0.5,AE13="治水ダム等",W13*0.75/1.75*0.5)),"")</f>
        <v/>
      </c>
      <c r="AG13" s="21" t="str" cm="1">
        <f t="array" aca="1" ref="AG13" ca="1">IFERROR(_xlfn.IFS(#REF!="×",W13,#REF!="○",(W13-AF13)*0.7),"")</f>
        <v/>
      </c>
      <c r="AH13" s="6"/>
      <c r="AI13" s="24" t="e" cm="1">
        <f t="array" aca="1" ref="AI13" ca="1">_xlfn.IFS(AH13=0,0,AH13&gt;W13,0,W13-AH13&gt;AG13,AG13,W13-AH13&lt;AG13,W13-AH13)</f>
        <v>#NAME?</v>
      </c>
      <c r="AJ13" s="25" t="str">
        <f t="shared" ref="AJ13:AJ76" ca="1" si="9">IF(AH13=0,AG13,0)</f>
        <v/>
      </c>
    </row>
    <row r="14" spans="1:37" ht="24" customHeight="1">
      <c r="A14" s="8">
        <v>3</v>
      </c>
      <c r="B14" s="16"/>
      <c r="C14" s="40"/>
      <c r="D14" s="40"/>
      <c r="E14" s="9"/>
      <c r="F14" s="9"/>
      <c r="G14" s="9"/>
      <c r="H14" s="9"/>
      <c r="I14" s="48">
        <f t="shared" si="1"/>
        <v>0</v>
      </c>
      <c r="J14" s="20">
        <f t="shared" si="2"/>
        <v>0</v>
      </c>
      <c r="K14" s="86">
        <f>IF(D14="",0,VLOOKUP(D14,リスト!$F$4:$G$29,2,FALSE))</f>
        <v>0</v>
      </c>
      <c r="L14" s="23">
        <f>IF(D14="",0,VLOOKUP(D14,リスト!$F$4:$H$29,3,FALSE))</f>
        <v>0</v>
      </c>
      <c r="M14" s="80">
        <f t="shared" si="3"/>
        <v>0</v>
      </c>
      <c r="N14" s="20">
        <f t="shared" si="4"/>
        <v>0</v>
      </c>
      <c r="O14" s="6"/>
      <c r="P14" s="80">
        <f t="shared" si="5"/>
        <v>0</v>
      </c>
      <c r="Q14" s="40"/>
      <c r="R14" s="9"/>
      <c r="S14" s="23" t="str">
        <f>IF(Q14="","",VLOOKUP(Q14,リスト!$J$4:$K$31,2,FALSE))</f>
        <v/>
      </c>
      <c r="T14" s="20">
        <f t="shared" si="6"/>
        <v>0</v>
      </c>
      <c r="U14" s="20" t="str">
        <f t="shared" si="0"/>
        <v/>
      </c>
      <c r="V14" s="20">
        <f t="shared" si="7"/>
        <v>0</v>
      </c>
      <c r="W14" s="20">
        <f t="shared" si="8"/>
        <v>0</v>
      </c>
      <c r="AE14" s="9" t="s">
        <v>42</v>
      </c>
      <c r="AF14" s="20" t="str" cm="1">
        <f t="array" ref="AF14">IFERROR(IF(#REF!="×",0,_xlfn.IFS(AE14="多面",W14*0.6/1.6*0.5,AE14="治水ダム等",W14*0.75/1.75*0.5)),"")</f>
        <v/>
      </c>
      <c r="AG14" s="21" t="str" cm="1">
        <f t="array" aca="1" ref="AG14" ca="1">IFERROR(_xlfn.IFS(#REF!="×",W14,#REF!="○",(W14-AF14)*0.7),"")</f>
        <v/>
      </c>
      <c r="AH14" s="6"/>
      <c r="AI14" s="24" t="e" cm="1">
        <f t="array" aca="1" ref="AI14" ca="1">_xlfn.IFS(AH14=0,0,AH14&gt;W14,0,W14-AH14&gt;AG14,AG14,W14-AH14&lt;AG14,W14-AH14)</f>
        <v>#NAME?</v>
      </c>
      <c r="AJ14" s="25" t="str">
        <f t="shared" ca="1" si="9"/>
        <v/>
      </c>
    </row>
    <row r="15" spans="1:37" ht="24" customHeight="1">
      <c r="A15" s="2">
        <v>4</v>
      </c>
      <c r="B15" s="16"/>
      <c r="C15" s="40"/>
      <c r="D15" s="40"/>
      <c r="E15" s="9"/>
      <c r="F15" s="9"/>
      <c r="G15" s="9"/>
      <c r="H15" s="9"/>
      <c r="I15" s="48">
        <f t="shared" si="1"/>
        <v>0</v>
      </c>
      <c r="J15" s="20">
        <f t="shared" si="2"/>
        <v>0</v>
      </c>
      <c r="K15" s="86">
        <f>IF(D15="",0,VLOOKUP(D15,リスト!$F$4:$G$29,2,FALSE))</f>
        <v>0</v>
      </c>
      <c r="L15" s="23">
        <f>IF(D15="",0,VLOOKUP(D15,リスト!$F$4:$H$29,3,FALSE))</f>
        <v>0</v>
      </c>
      <c r="M15" s="80">
        <f t="shared" si="3"/>
        <v>0</v>
      </c>
      <c r="N15" s="20">
        <f t="shared" si="4"/>
        <v>0</v>
      </c>
      <c r="O15" s="6"/>
      <c r="P15" s="80">
        <f t="shared" si="5"/>
        <v>0</v>
      </c>
      <c r="Q15" s="40"/>
      <c r="R15" s="9"/>
      <c r="S15" s="23" t="str">
        <f>IF(Q15="","",VLOOKUP(Q15,リスト!$J$4:$K$31,2,FALSE))</f>
        <v/>
      </c>
      <c r="T15" s="20">
        <f t="shared" si="6"/>
        <v>0</v>
      </c>
      <c r="U15" s="20" t="str">
        <f t="shared" si="0"/>
        <v/>
      </c>
      <c r="V15" s="20">
        <f t="shared" si="7"/>
        <v>0</v>
      </c>
      <c r="W15" s="20">
        <f t="shared" si="8"/>
        <v>0</v>
      </c>
      <c r="AE15" s="9" t="s">
        <v>42</v>
      </c>
      <c r="AF15" s="20" t="str" cm="1">
        <f t="array" ref="AF15">IFERROR(IF(#REF!="×",0,_xlfn.IFS(AE15="多面",W15*0.6/1.6*0.5,AE15="治水ダム等",W15*0.75/1.75*0.5)),"")</f>
        <v/>
      </c>
      <c r="AG15" s="21" t="str" cm="1">
        <f t="array" aca="1" ref="AG15" ca="1">IFERROR(_xlfn.IFS(#REF!="×",W15,#REF!="○",(W15-AF15)*0.7),"")</f>
        <v/>
      </c>
      <c r="AH15" s="6"/>
      <c r="AI15" s="24" t="e" cm="1">
        <f t="array" aca="1" ref="AI15" ca="1">_xlfn.IFS(AH15=0,0,AH15&gt;W15,0,W15-AH15&gt;AG15,AG15,W15-AH15&lt;AG15,W15-AH15)</f>
        <v>#NAME?</v>
      </c>
      <c r="AJ15" s="25" t="str">
        <f t="shared" ca="1" si="9"/>
        <v/>
      </c>
    </row>
    <row r="16" spans="1:37" ht="24" customHeight="1">
      <c r="A16" s="8">
        <v>5</v>
      </c>
      <c r="B16" s="16"/>
      <c r="C16" s="40"/>
      <c r="D16" s="40"/>
      <c r="E16" s="9"/>
      <c r="F16" s="9"/>
      <c r="G16" s="9"/>
      <c r="H16" s="9"/>
      <c r="I16" s="48">
        <f t="shared" si="1"/>
        <v>0</v>
      </c>
      <c r="J16" s="20">
        <f t="shared" si="2"/>
        <v>0</v>
      </c>
      <c r="K16" s="86">
        <f>IF(D16="",0,VLOOKUP(D16,リスト!$F$4:$G$29,2,FALSE))</f>
        <v>0</v>
      </c>
      <c r="L16" s="23">
        <f>IF(D16="",0,VLOOKUP(D16,リスト!$F$4:$H$29,3,FALSE))</f>
        <v>0</v>
      </c>
      <c r="M16" s="80">
        <f t="shared" si="3"/>
        <v>0</v>
      </c>
      <c r="N16" s="20">
        <f t="shared" si="4"/>
        <v>0</v>
      </c>
      <c r="O16" s="6"/>
      <c r="P16" s="80">
        <f t="shared" si="5"/>
        <v>0</v>
      </c>
      <c r="Q16" s="40"/>
      <c r="R16" s="9"/>
      <c r="S16" s="23" t="str">
        <f>IF(Q16="","",VLOOKUP(Q16,リスト!$J$4:$K$31,2,FALSE))</f>
        <v/>
      </c>
      <c r="T16" s="20">
        <f t="shared" si="6"/>
        <v>0</v>
      </c>
      <c r="U16" s="20" t="str">
        <f t="shared" si="0"/>
        <v/>
      </c>
      <c r="V16" s="20">
        <f t="shared" si="7"/>
        <v>0</v>
      </c>
      <c r="W16" s="20">
        <f t="shared" si="8"/>
        <v>0</v>
      </c>
      <c r="AE16" s="9" t="s">
        <v>43</v>
      </c>
      <c r="AF16" s="20" t="str" cm="1">
        <f t="array" ref="AF16">IFERROR(IF(#REF!="×",0,_xlfn.IFS(AE16="多面",W16*0.6/1.6*0.5,AE16="治水ダム等",W16*0.75/1.75*0.5)),"")</f>
        <v/>
      </c>
      <c r="AG16" s="21" t="str" cm="1">
        <f t="array" aca="1" ref="AG16" ca="1">IFERROR(_xlfn.IFS(#REF!="×",W16,#REF!="○",(W16-AF16)*0.7),"")</f>
        <v/>
      </c>
      <c r="AH16" s="6">
        <v>0</v>
      </c>
      <c r="AI16" s="24" t="e" cm="1">
        <f t="array" aca="1" ref="AI16" ca="1">_xlfn.IFS(AH16=0,0,AH16&gt;W16,0,W16-AH16&gt;AG16,AG16,W16-AH16&lt;AG16,W16-AH16)</f>
        <v>#NAME?</v>
      </c>
      <c r="AJ16" s="25" t="str">
        <f t="shared" ca="1" si="9"/>
        <v/>
      </c>
    </row>
    <row r="17" spans="1:36" ht="24" customHeight="1">
      <c r="A17" s="2">
        <v>6</v>
      </c>
      <c r="B17" s="16"/>
      <c r="C17" s="40"/>
      <c r="D17" s="40"/>
      <c r="E17" s="9"/>
      <c r="F17" s="9"/>
      <c r="G17" s="9"/>
      <c r="H17" s="9"/>
      <c r="I17" s="48">
        <f t="shared" si="1"/>
        <v>0</v>
      </c>
      <c r="J17" s="20">
        <f t="shared" si="2"/>
        <v>0</v>
      </c>
      <c r="K17" s="86">
        <f>IF(D17="",0,VLOOKUP(D17,リスト!$F$4:$G$29,2,FALSE))</f>
        <v>0</v>
      </c>
      <c r="L17" s="23">
        <f>IF(D17="",0,VLOOKUP(D17,リスト!$F$4:$H$29,3,FALSE))</f>
        <v>0</v>
      </c>
      <c r="M17" s="80">
        <f t="shared" si="3"/>
        <v>0</v>
      </c>
      <c r="N17" s="20">
        <f t="shared" si="4"/>
        <v>0</v>
      </c>
      <c r="O17" s="6"/>
      <c r="P17" s="80">
        <f t="shared" si="5"/>
        <v>0</v>
      </c>
      <c r="Q17" s="40"/>
      <c r="R17" s="9"/>
      <c r="S17" s="23" t="str">
        <f>IF(Q17="","",VLOOKUP(Q17,リスト!$J$4:$K$31,2,FALSE))</f>
        <v/>
      </c>
      <c r="T17" s="20">
        <f t="shared" si="6"/>
        <v>0</v>
      </c>
      <c r="U17" s="20" t="str">
        <f t="shared" si="0"/>
        <v/>
      </c>
      <c r="V17" s="20">
        <f t="shared" si="7"/>
        <v>0</v>
      </c>
      <c r="W17" s="20">
        <f t="shared" si="8"/>
        <v>0</v>
      </c>
      <c r="AE17" s="9" t="s">
        <v>43</v>
      </c>
      <c r="AF17" s="20" t="str" cm="1">
        <f t="array" ref="AF17">IFERROR(IF(#REF!="×",0,_xlfn.IFS(AE17="多面",W17*0.6/1.6*0.5,AE17="治水ダム等",W17*0.75/1.75*0.5)),"")</f>
        <v/>
      </c>
      <c r="AG17" s="21" t="str" cm="1">
        <f t="array" aca="1" ref="AG17" ca="1">IFERROR(_xlfn.IFS(#REF!="×",W17,#REF!="○",(W17-AF17)*0.7),"")</f>
        <v/>
      </c>
      <c r="AH17" s="6">
        <v>1000000</v>
      </c>
      <c r="AI17" s="24" t="e" cm="1">
        <f t="array" aca="1" ref="AI17" ca="1">_xlfn.IFS(AH17=0,0,AH17&gt;W17,0,W17-AH17&gt;AG17,AG17,W17-AH17&lt;AG17,W17-AH17)</f>
        <v>#NAME?</v>
      </c>
      <c r="AJ17" s="25">
        <f t="shared" si="9"/>
        <v>0</v>
      </c>
    </row>
    <row r="18" spans="1:36" ht="24" customHeight="1">
      <c r="A18" s="8">
        <v>7</v>
      </c>
      <c r="B18" s="16"/>
      <c r="C18" s="40"/>
      <c r="D18" s="40"/>
      <c r="E18" s="9"/>
      <c r="F18" s="9"/>
      <c r="G18" s="9"/>
      <c r="H18" s="9"/>
      <c r="I18" s="48">
        <f t="shared" si="1"/>
        <v>0</v>
      </c>
      <c r="J18" s="20">
        <f t="shared" si="2"/>
        <v>0</v>
      </c>
      <c r="K18" s="86">
        <f>IF(D18="",0,VLOOKUP(D18,リスト!$F$4:$G$29,2,FALSE))</f>
        <v>0</v>
      </c>
      <c r="L18" s="23">
        <f>IF(D18="",0,VLOOKUP(D18,リスト!$F$4:$H$29,3,FALSE))</f>
        <v>0</v>
      </c>
      <c r="M18" s="80">
        <f t="shared" si="3"/>
        <v>0</v>
      </c>
      <c r="N18" s="20">
        <f t="shared" si="4"/>
        <v>0</v>
      </c>
      <c r="O18" s="6"/>
      <c r="P18" s="80">
        <f t="shared" si="5"/>
        <v>0</v>
      </c>
      <c r="Q18" s="40"/>
      <c r="R18" s="9"/>
      <c r="S18" s="23" t="str">
        <f>IF(Q18="","",VLOOKUP(Q18,リスト!$J$4:$K$31,2,FALSE))</f>
        <v/>
      </c>
      <c r="T18" s="20">
        <f t="shared" si="6"/>
        <v>0</v>
      </c>
      <c r="U18" s="20" t="str">
        <f t="shared" si="0"/>
        <v/>
      </c>
      <c r="V18" s="20">
        <f t="shared" si="7"/>
        <v>0</v>
      </c>
      <c r="W18" s="20">
        <f t="shared" si="8"/>
        <v>0</v>
      </c>
      <c r="AE18" s="9" t="s">
        <v>42</v>
      </c>
      <c r="AF18" s="20" t="str" cm="1">
        <f t="array" ref="AF18">IFERROR(IF(#REF!="×",0,_xlfn.IFS(AE18="多面",W18*0.6/1.6*0.5,AE18="治水ダム等",W18*0.75/1.75*0.5)),"")</f>
        <v/>
      </c>
      <c r="AG18" s="21" t="str" cm="1">
        <f t="array" aca="1" ref="AG18" ca="1">IFERROR(_xlfn.IFS(#REF!="×",W18,#REF!="○",(W18-AF18)*0.7),"")</f>
        <v/>
      </c>
      <c r="AH18" s="6">
        <v>2602404.0843538735</v>
      </c>
      <c r="AI18" s="24" t="e" cm="1">
        <f t="array" aca="1" ref="AI18" ca="1">_xlfn.IFS(AH18=0,0,AH18&gt;W18,0,W18-AH18&gt;AG18,AG18,W18-AH18&lt;AG18,W18-AH18)</f>
        <v>#NAME?</v>
      </c>
      <c r="AJ18" s="25">
        <f t="shared" si="9"/>
        <v>0</v>
      </c>
    </row>
    <row r="19" spans="1:36" ht="24" customHeight="1">
      <c r="A19" s="2">
        <v>8</v>
      </c>
      <c r="B19" s="16"/>
      <c r="C19" s="40"/>
      <c r="D19" s="40"/>
      <c r="E19" s="9"/>
      <c r="F19" s="9"/>
      <c r="G19" s="9"/>
      <c r="H19" s="9"/>
      <c r="I19" s="48">
        <f t="shared" si="1"/>
        <v>0</v>
      </c>
      <c r="J19" s="20">
        <f t="shared" si="2"/>
        <v>0</v>
      </c>
      <c r="K19" s="86">
        <f>IF(D19="",0,VLOOKUP(D19,リスト!$F$4:$G$29,2,FALSE))</f>
        <v>0</v>
      </c>
      <c r="L19" s="23">
        <f>IF(D19="",0,VLOOKUP(D19,リスト!$F$4:$H$29,3,FALSE))</f>
        <v>0</v>
      </c>
      <c r="M19" s="80">
        <f t="shared" si="3"/>
        <v>0</v>
      </c>
      <c r="N19" s="20">
        <f t="shared" si="4"/>
        <v>0</v>
      </c>
      <c r="O19" s="6"/>
      <c r="P19" s="80">
        <f t="shared" si="5"/>
        <v>0</v>
      </c>
      <c r="Q19" s="40"/>
      <c r="R19" s="9"/>
      <c r="S19" s="23" t="str">
        <f>IF(Q19="","",VLOOKUP(Q19,リスト!$J$4:$K$31,2,FALSE))</f>
        <v/>
      </c>
      <c r="T19" s="20">
        <f t="shared" si="6"/>
        <v>0</v>
      </c>
      <c r="U19" s="20" t="str">
        <f t="shared" si="0"/>
        <v/>
      </c>
      <c r="V19" s="20">
        <f t="shared" si="7"/>
        <v>0</v>
      </c>
      <c r="W19" s="20">
        <f t="shared" si="8"/>
        <v>0</v>
      </c>
      <c r="AE19" s="9" t="s">
        <v>42</v>
      </c>
      <c r="AF19" s="20" t="str" cm="1">
        <f t="array" ref="AF19">IFERROR(IF(#REF!="×",0,_xlfn.IFS(AE19="多面",W19*0.6/1.6*0.5,AE19="治水ダム等",W19*0.75/1.75*0.5)),"")</f>
        <v/>
      </c>
      <c r="AG19" s="21" t="str" cm="1">
        <f t="array" aca="1" ref="AG19" ca="1">IFERROR(_xlfn.IFS(#REF!="×",W19,#REF!="○",(W19-AF19)*0.7),"")</f>
        <v/>
      </c>
      <c r="AH19" s="6">
        <v>100000</v>
      </c>
      <c r="AI19" s="24" t="e" cm="1">
        <f t="array" aca="1" ref="AI19" ca="1">_xlfn.IFS(AH19=0,0,AH19&gt;W19,0,W19-AH19&gt;AG19,AG19,W19-AH19&lt;AG19,W19-AH19)</f>
        <v>#NAME?</v>
      </c>
      <c r="AJ19" s="25">
        <f t="shared" si="9"/>
        <v>0</v>
      </c>
    </row>
    <row r="20" spans="1:36" ht="24" customHeight="1">
      <c r="A20" s="8">
        <v>9</v>
      </c>
      <c r="B20" s="16"/>
      <c r="C20" s="40"/>
      <c r="D20" s="40"/>
      <c r="E20" s="9"/>
      <c r="F20" s="9"/>
      <c r="G20" s="9"/>
      <c r="H20" s="9"/>
      <c r="I20" s="48">
        <f t="shared" si="1"/>
        <v>0</v>
      </c>
      <c r="J20" s="20">
        <f t="shared" si="2"/>
        <v>0</v>
      </c>
      <c r="K20" s="86">
        <f>IF(D20="",0,VLOOKUP(D20,リスト!$F$4:$G$29,2,FALSE))</f>
        <v>0</v>
      </c>
      <c r="L20" s="23">
        <f>IF(D20="",0,VLOOKUP(D20,リスト!$F$4:$H$29,3,FALSE))</f>
        <v>0</v>
      </c>
      <c r="M20" s="80">
        <f t="shared" si="3"/>
        <v>0</v>
      </c>
      <c r="N20" s="20">
        <f t="shared" si="4"/>
        <v>0</v>
      </c>
      <c r="O20" s="6"/>
      <c r="P20" s="80">
        <f t="shared" si="5"/>
        <v>0</v>
      </c>
      <c r="Q20" s="40"/>
      <c r="R20" s="9"/>
      <c r="S20" s="23" t="str">
        <f>IF(Q20="","",VLOOKUP(Q20,リスト!$J$4:$K$31,2,FALSE))</f>
        <v/>
      </c>
      <c r="T20" s="20">
        <f t="shared" si="6"/>
        <v>0</v>
      </c>
      <c r="U20" s="20" t="str">
        <f t="shared" si="0"/>
        <v/>
      </c>
      <c r="V20" s="20">
        <f t="shared" si="7"/>
        <v>0</v>
      </c>
      <c r="W20" s="20">
        <f t="shared" si="8"/>
        <v>0</v>
      </c>
      <c r="AE20" s="9" t="s">
        <v>42</v>
      </c>
      <c r="AF20" s="20" t="str" cm="1">
        <f t="array" ref="AF20">IFERROR(IF(#REF!="×",0,_xlfn.IFS(AE20="多面",W20*0.6/1.6*0.5,AE20="治水ダム等",W20*0.75/1.75*0.5)),"")</f>
        <v/>
      </c>
      <c r="AG20" s="21" t="str" cm="1">
        <f t="array" aca="1" ref="AG20" ca="1">IFERROR(_xlfn.IFS(#REF!="×",W20,#REF!="○",(W20-AF20)*0.7),"")</f>
        <v/>
      </c>
      <c r="AH20" s="6"/>
      <c r="AI20" s="24" t="e" cm="1">
        <f t="array" aca="1" ref="AI20" ca="1">_xlfn.IFS(AH20=0,0,AH20&gt;W20,0,W20-AH20&gt;AG20,AG20,W20-AH20&lt;AG20,W20-AH20)</f>
        <v>#NAME?</v>
      </c>
      <c r="AJ20" s="25" t="str">
        <f t="shared" ca="1" si="9"/>
        <v/>
      </c>
    </row>
    <row r="21" spans="1:36" ht="24" customHeight="1" thickBot="1">
      <c r="A21" s="2">
        <v>10</v>
      </c>
      <c r="B21" s="16"/>
      <c r="C21" s="40"/>
      <c r="D21" s="40"/>
      <c r="E21" s="9"/>
      <c r="F21" s="9"/>
      <c r="G21" s="9"/>
      <c r="H21" s="9"/>
      <c r="I21" s="48">
        <f t="shared" si="1"/>
        <v>0</v>
      </c>
      <c r="J21" s="20">
        <f t="shared" si="2"/>
        <v>0</v>
      </c>
      <c r="K21" s="86">
        <f>IF(D21="",0,VLOOKUP(D21,リスト!$F$4:$G$29,2,FALSE))</f>
        <v>0</v>
      </c>
      <c r="L21" s="23">
        <f>IF(D21="",0,VLOOKUP(D21,リスト!$F$4:$H$29,3,FALSE))</f>
        <v>0</v>
      </c>
      <c r="M21" s="80">
        <f t="shared" si="3"/>
        <v>0</v>
      </c>
      <c r="N21" s="20">
        <f t="shared" si="4"/>
        <v>0</v>
      </c>
      <c r="O21" s="6"/>
      <c r="P21" s="80">
        <f t="shared" si="5"/>
        <v>0</v>
      </c>
      <c r="Q21" s="40"/>
      <c r="R21" s="9"/>
      <c r="S21" s="23" t="str">
        <f>IF(Q21="","",VLOOKUP(Q21,リスト!$J$4:$K$31,2,FALSE))</f>
        <v/>
      </c>
      <c r="T21" s="20">
        <f t="shared" si="6"/>
        <v>0</v>
      </c>
      <c r="U21" s="20" t="str">
        <f t="shared" si="0"/>
        <v/>
      </c>
      <c r="V21" s="20">
        <f t="shared" si="7"/>
        <v>0</v>
      </c>
      <c r="W21" s="20">
        <f t="shared" si="8"/>
        <v>0</v>
      </c>
      <c r="AE21" s="9" t="s">
        <v>42</v>
      </c>
      <c r="AF21" s="20" t="str" cm="1">
        <f t="array" ref="AF21">IFERROR(IF(#REF!="×",0,_xlfn.IFS(AE21="多面",W21*0.6/1.6*0.5,AE21="治水ダム等",W21*0.75/1.75*0.5)),"")</f>
        <v/>
      </c>
      <c r="AG21" s="21" t="str" cm="1">
        <f t="array" aca="1" ref="AG21" ca="1">IFERROR(_xlfn.IFS(#REF!="×",W21,#REF!="○",(W21-AF21)*0.7),"")</f>
        <v/>
      </c>
      <c r="AH21" s="6"/>
      <c r="AI21" s="24" t="e" cm="1">
        <f t="array" aca="1" ref="AI21" ca="1">_xlfn.IFS(AH21=0,0,AH21&gt;W21,0,W21-AH21&gt;AG21,AG21,W21-AH21&lt;AG21,W21-AH21)</f>
        <v>#NAME?</v>
      </c>
      <c r="AJ21" s="25" t="str">
        <f t="shared" ca="1" si="9"/>
        <v/>
      </c>
    </row>
    <row r="22" spans="1:36" ht="24" hidden="1" customHeight="1">
      <c r="A22" s="8">
        <v>11</v>
      </c>
      <c r="B22" s="16"/>
      <c r="C22" s="40"/>
      <c r="D22" s="40"/>
      <c r="E22" s="9"/>
      <c r="F22" s="9"/>
      <c r="G22" s="9"/>
      <c r="H22" s="9"/>
      <c r="I22" s="48">
        <f t="shared" si="1"/>
        <v>0</v>
      </c>
      <c r="J22" s="20">
        <f t="shared" si="2"/>
        <v>0</v>
      </c>
      <c r="K22" s="86">
        <f>IF(D22="",0,VLOOKUP(D22,リスト!$F$4:$G$29,2,FALSE))</f>
        <v>0</v>
      </c>
      <c r="L22" s="23">
        <f>IF(D22="",0,VLOOKUP(D22,リスト!$F$4:$H$29,3,FALSE))</f>
        <v>0</v>
      </c>
      <c r="M22" s="80">
        <f t="shared" si="3"/>
        <v>0</v>
      </c>
      <c r="N22" s="20">
        <f t="shared" si="4"/>
        <v>0</v>
      </c>
      <c r="O22" s="6"/>
      <c r="P22" s="80">
        <f t="shared" si="5"/>
        <v>0</v>
      </c>
      <c r="Q22" s="40"/>
      <c r="R22" s="9"/>
      <c r="S22" s="23" t="str">
        <f>IF(Q22="","",VLOOKUP(Q22,リスト!$J$4:$K$31,2,FALSE))</f>
        <v/>
      </c>
      <c r="T22" s="20">
        <f t="shared" si="6"/>
        <v>0</v>
      </c>
      <c r="U22" s="20" t="str">
        <f t="shared" si="0"/>
        <v/>
      </c>
      <c r="V22" s="20">
        <f t="shared" si="7"/>
        <v>0</v>
      </c>
      <c r="W22" s="20">
        <f t="shared" si="8"/>
        <v>0</v>
      </c>
      <c r="AE22" s="9" t="s">
        <v>42</v>
      </c>
      <c r="AF22" s="20" t="str" cm="1">
        <f t="array" ref="AF22">IFERROR(IF(#REF!="×",0,_xlfn.IFS(AE22="多面",W22*0.6/1.6*0.5,AE22="治水ダム等",W22*0.75/1.75*0.5)),"")</f>
        <v/>
      </c>
      <c r="AG22" s="21" t="str" cm="1">
        <f t="array" aca="1" ref="AG22" ca="1">IFERROR(_xlfn.IFS(#REF!="×",W22,#REF!="○",(W22-AF22)*0.7),"")</f>
        <v/>
      </c>
      <c r="AH22" s="6"/>
      <c r="AI22" s="24" t="e" cm="1">
        <f t="array" aca="1" ref="AI22" ca="1">_xlfn.IFS(AH22=0,0,AH22&gt;W22,0,W22-AH22&gt;AG22,AG22,W22-AH22&lt;AG22,W22-AH22)</f>
        <v>#NAME?</v>
      </c>
      <c r="AJ22" s="25" t="str">
        <f t="shared" ca="1" si="9"/>
        <v/>
      </c>
    </row>
    <row r="23" spans="1:36" ht="24" hidden="1" customHeight="1">
      <c r="A23" s="2">
        <v>12</v>
      </c>
      <c r="B23" s="16"/>
      <c r="C23" s="40"/>
      <c r="D23" s="40"/>
      <c r="E23" s="9"/>
      <c r="F23" s="9"/>
      <c r="G23" s="9"/>
      <c r="H23" s="9"/>
      <c r="I23" s="48">
        <f t="shared" si="1"/>
        <v>0</v>
      </c>
      <c r="J23" s="20">
        <f t="shared" si="2"/>
        <v>0</v>
      </c>
      <c r="K23" s="86">
        <f>IF(D23="",0,VLOOKUP(D23,リスト!$F$4:$G$29,2,FALSE))</f>
        <v>0</v>
      </c>
      <c r="L23" s="23">
        <f>IF(D23="",0,VLOOKUP(D23,リスト!$F$4:$H$29,3,FALSE))</f>
        <v>0</v>
      </c>
      <c r="M23" s="80">
        <f t="shared" si="3"/>
        <v>0</v>
      </c>
      <c r="N23" s="20">
        <f t="shared" si="4"/>
        <v>0</v>
      </c>
      <c r="O23" s="6"/>
      <c r="P23" s="80">
        <f t="shared" si="5"/>
        <v>0</v>
      </c>
      <c r="Q23" s="40"/>
      <c r="R23" s="9"/>
      <c r="S23" s="23" t="str">
        <f>IF(Q23="","",VLOOKUP(Q23,リスト!$J$4:$K$31,2,FALSE))</f>
        <v/>
      </c>
      <c r="T23" s="20">
        <f t="shared" si="6"/>
        <v>0</v>
      </c>
      <c r="U23" s="20" t="str">
        <f t="shared" si="0"/>
        <v/>
      </c>
      <c r="V23" s="20">
        <f t="shared" si="7"/>
        <v>0</v>
      </c>
      <c r="W23" s="20">
        <f t="shared" si="8"/>
        <v>0</v>
      </c>
      <c r="AE23" s="9"/>
      <c r="AF23" s="20" t="str" cm="1">
        <f t="array" ref="AF23">IFERROR(IF(#REF!="×",0,_xlfn.IFS(AE23="多面",W23*0.6/1.6*0.5,AE23="治水ダム等",W23*0.75/1.75*0.5)),"")</f>
        <v/>
      </c>
      <c r="AG23" s="21" t="str" cm="1">
        <f t="array" aca="1" ref="AG23" ca="1">IFERROR(_xlfn.IFS(#REF!="×",W23,#REF!="○",(W23-AF23)*0.7),"")</f>
        <v/>
      </c>
      <c r="AH23" s="6">
        <v>1000000</v>
      </c>
      <c r="AI23" s="24" t="e" cm="1">
        <f t="array" aca="1" ref="AI23" ca="1">_xlfn.IFS(AH23=0,0,AH23&gt;W23,0,W23-AH23&gt;AG23,AG23,W23-AH23&lt;AG23,W23-AH23)</f>
        <v>#NAME?</v>
      </c>
      <c r="AJ23" s="25">
        <f t="shared" si="9"/>
        <v>0</v>
      </c>
    </row>
    <row r="24" spans="1:36" ht="24" hidden="1" customHeight="1">
      <c r="A24" s="8">
        <v>13</v>
      </c>
      <c r="B24" s="16"/>
      <c r="C24" s="40"/>
      <c r="D24" s="40"/>
      <c r="E24" s="9"/>
      <c r="F24" s="9"/>
      <c r="G24" s="9"/>
      <c r="H24" s="9"/>
      <c r="I24" s="48">
        <f t="shared" si="1"/>
        <v>0</v>
      </c>
      <c r="J24" s="20">
        <f t="shared" si="2"/>
        <v>0</v>
      </c>
      <c r="K24" s="86">
        <f>IF(D24="",0,VLOOKUP(D24,リスト!$F$4:$G$29,2,FALSE))</f>
        <v>0</v>
      </c>
      <c r="L24" s="23">
        <f>IF(D24="",0,VLOOKUP(D24,リスト!$F$4:$H$29,3,FALSE))</f>
        <v>0</v>
      </c>
      <c r="M24" s="80">
        <f t="shared" si="3"/>
        <v>0</v>
      </c>
      <c r="N24" s="20">
        <f t="shared" si="4"/>
        <v>0</v>
      </c>
      <c r="O24" s="6"/>
      <c r="P24" s="80">
        <f t="shared" si="5"/>
        <v>0</v>
      </c>
      <c r="Q24" s="40"/>
      <c r="R24" s="9"/>
      <c r="S24" s="23" t="str">
        <f>IF(Q24="","",VLOOKUP(Q24,リスト!$J$4:$K$31,2,FALSE))</f>
        <v/>
      </c>
      <c r="T24" s="20">
        <f t="shared" si="6"/>
        <v>0</v>
      </c>
      <c r="U24" s="20" t="str">
        <f t="shared" si="0"/>
        <v/>
      </c>
      <c r="V24" s="20">
        <f t="shared" si="7"/>
        <v>0</v>
      </c>
      <c r="W24" s="20">
        <f t="shared" si="8"/>
        <v>0</v>
      </c>
      <c r="AE24" s="9"/>
      <c r="AF24" s="20" t="str" cm="1">
        <f t="array" ref="AF24">IFERROR(IF(#REF!="×",0,_xlfn.IFS(AE24="多面",W24*0.6/1.6*0.5,AE24="治水ダム等",W24*0.75/1.75*0.5)),"")</f>
        <v/>
      </c>
      <c r="AG24" s="21" t="str" cm="1">
        <f t="array" aca="1" ref="AG24" ca="1">IFERROR(_xlfn.IFS(#REF!="×",W24,#REF!="○",(W24-AF24)*0.7),"")</f>
        <v/>
      </c>
      <c r="AH24" s="6"/>
      <c r="AI24" s="24" t="e" cm="1">
        <f t="array" aca="1" ref="AI24" ca="1">_xlfn.IFS(AH24=0,0,AH24&gt;W24,0,W24-AH24&gt;AG24,AG24,W24-AH24&lt;AG24,W24-AH24)</f>
        <v>#NAME?</v>
      </c>
      <c r="AJ24" s="25" t="str">
        <f t="shared" ca="1" si="9"/>
        <v/>
      </c>
    </row>
    <row r="25" spans="1:36" ht="24" hidden="1" customHeight="1">
      <c r="A25" s="2">
        <v>14</v>
      </c>
      <c r="B25" s="16"/>
      <c r="C25" s="40"/>
      <c r="D25" s="40"/>
      <c r="E25" s="9"/>
      <c r="F25" s="9"/>
      <c r="G25" s="9"/>
      <c r="H25" s="9"/>
      <c r="I25" s="48">
        <f t="shared" si="1"/>
        <v>0</v>
      </c>
      <c r="J25" s="20">
        <f t="shared" si="2"/>
        <v>0</v>
      </c>
      <c r="K25" s="86">
        <f>IF(D25="",0,VLOOKUP(D25,リスト!$F$4:$G$29,2,FALSE))</f>
        <v>0</v>
      </c>
      <c r="L25" s="23">
        <f>IF(D25="",0,VLOOKUP(D25,リスト!$F$4:$H$29,3,FALSE))</f>
        <v>0</v>
      </c>
      <c r="M25" s="80">
        <f t="shared" si="3"/>
        <v>0</v>
      </c>
      <c r="N25" s="20">
        <f t="shared" si="4"/>
        <v>0</v>
      </c>
      <c r="O25" s="6"/>
      <c r="P25" s="80">
        <f t="shared" si="5"/>
        <v>0</v>
      </c>
      <c r="Q25" s="40"/>
      <c r="R25" s="6"/>
      <c r="S25" s="23" t="str">
        <f>IF(Q25="","",VLOOKUP(Q25,リスト!$J$4:$K$31,2,FALSE))</f>
        <v/>
      </c>
      <c r="T25" s="20">
        <f t="shared" si="6"/>
        <v>0</v>
      </c>
      <c r="U25" s="20" t="str">
        <f t="shared" si="0"/>
        <v/>
      </c>
      <c r="V25" s="20">
        <f t="shared" si="7"/>
        <v>0</v>
      </c>
      <c r="W25" s="20">
        <f t="shared" si="8"/>
        <v>0</v>
      </c>
      <c r="AE25" s="9"/>
      <c r="AF25" s="20" t="str" cm="1">
        <f t="array" ref="AF25">IFERROR(IF(#REF!="×",0,_xlfn.IFS(AE25="多面",W25*0.6/1.6*0.5,AE25="治水ダム等",W25*0.75/1.75*0.5)),"")</f>
        <v/>
      </c>
      <c r="AG25" s="21" t="str" cm="1">
        <f t="array" aca="1" ref="AG25" ca="1">IFERROR(_xlfn.IFS(#REF!="×",W25,#REF!="○",(W25-AF25)*0.7),"")</f>
        <v/>
      </c>
      <c r="AH25" s="6"/>
      <c r="AI25" s="24" t="e" cm="1">
        <f t="array" aca="1" ref="AI25" ca="1">_xlfn.IFS(AH25=0,0,AH25&gt;W25,0,W25-AH25&gt;AG25,AG25,W25-AH25&lt;AG25,W25-AH25)</f>
        <v>#NAME?</v>
      </c>
      <c r="AJ25" s="25" t="str">
        <f t="shared" ca="1" si="9"/>
        <v/>
      </c>
    </row>
    <row r="26" spans="1:36" ht="24" hidden="1" customHeight="1">
      <c r="A26" s="8">
        <v>15</v>
      </c>
      <c r="B26" s="16"/>
      <c r="C26" s="40"/>
      <c r="D26" s="40"/>
      <c r="E26" s="9"/>
      <c r="F26" s="9"/>
      <c r="G26" s="9"/>
      <c r="H26" s="9"/>
      <c r="I26" s="48">
        <f t="shared" si="1"/>
        <v>0</v>
      </c>
      <c r="J26" s="20">
        <f t="shared" si="2"/>
        <v>0</v>
      </c>
      <c r="K26" s="86">
        <f>IF(D26="",0,VLOOKUP(D26,リスト!$F$4:$G$29,2,FALSE))</f>
        <v>0</v>
      </c>
      <c r="L26" s="23">
        <f>IF(D26="",0,VLOOKUP(D26,リスト!$F$4:$H$29,3,FALSE))</f>
        <v>0</v>
      </c>
      <c r="M26" s="80">
        <f t="shared" si="3"/>
        <v>0</v>
      </c>
      <c r="N26" s="20">
        <f t="shared" si="4"/>
        <v>0</v>
      </c>
      <c r="O26" s="6"/>
      <c r="P26" s="80">
        <f t="shared" si="5"/>
        <v>0</v>
      </c>
      <c r="Q26" s="40"/>
      <c r="R26" s="6"/>
      <c r="S26" s="23" t="str">
        <f>IF(Q26="","",VLOOKUP(Q26,リスト!$J$4:$K$31,2,FALSE))</f>
        <v/>
      </c>
      <c r="T26" s="20">
        <f t="shared" si="6"/>
        <v>0</v>
      </c>
      <c r="U26" s="20" t="str">
        <f t="shared" si="0"/>
        <v/>
      </c>
      <c r="V26" s="20">
        <f t="shared" si="7"/>
        <v>0</v>
      </c>
      <c r="W26" s="20">
        <f t="shared" si="8"/>
        <v>0</v>
      </c>
      <c r="AE26" s="9"/>
      <c r="AF26" s="20" t="str" cm="1">
        <f t="array" ref="AF26">IFERROR(IF(#REF!="×",0,_xlfn.IFS(AE26="多面",W26*0.6/1.6*0.5,AE26="治水ダム等",W26*0.75/1.75*0.5)),"")</f>
        <v/>
      </c>
      <c r="AG26" s="21" t="str" cm="1">
        <f t="array" aca="1" ref="AG26" ca="1">IFERROR(_xlfn.IFS(#REF!="×",W26,#REF!="○",(W26-AF26)*0.7),"")</f>
        <v/>
      </c>
      <c r="AH26" s="6"/>
      <c r="AI26" s="24" t="e" cm="1">
        <f t="array" aca="1" ref="AI26" ca="1">_xlfn.IFS(AH26=0,0,AH26&gt;W26,0,W26-AH26&gt;AG26,AG26,W26-AH26&lt;AG26,W26-AH26)</f>
        <v>#NAME?</v>
      </c>
      <c r="AJ26" s="25" t="str">
        <f t="shared" ca="1" si="9"/>
        <v/>
      </c>
    </row>
    <row r="27" spans="1:36" ht="24" hidden="1" customHeight="1">
      <c r="A27" s="2">
        <v>16</v>
      </c>
      <c r="B27" s="16"/>
      <c r="C27" s="40"/>
      <c r="D27" s="40"/>
      <c r="E27" s="6"/>
      <c r="F27" s="6"/>
      <c r="G27" s="6"/>
      <c r="H27" s="6"/>
      <c r="I27" s="48">
        <f t="shared" si="1"/>
        <v>0</v>
      </c>
      <c r="J27" s="20">
        <f t="shared" si="2"/>
        <v>0</v>
      </c>
      <c r="K27" s="86">
        <f>IF(D27="",0,VLOOKUP(D27,リスト!$F$4:$G$29,2,FALSE))</f>
        <v>0</v>
      </c>
      <c r="L27" s="23">
        <f>IF(D27="",0,VLOOKUP(D27,リスト!$F$4:$H$29,3,FALSE))</f>
        <v>0</v>
      </c>
      <c r="M27" s="80">
        <f t="shared" si="3"/>
        <v>0</v>
      </c>
      <c r="N27" s="20">
        <f t="shared" si="4"/>
        <v>0</v>
      </c>
      <c r="O27" s="6"/>
      <c r="P27" s="80">
        <f t="shared" si="5"/>
        <v>0</v>
      </c>
      <c r="Q27" s="40"/>
      <c r="R27" s="6"/>
      <c r="S27" s="23" t="str">
        <f>IF(Q27="","",VLOOKUP(Q27,リスト!$J$4:$K$31,2,FALSE))</f>
        <v/>
      </c>
      <c r="T27" s="20">
        <f t="shared" si="6"/>
        <v>0</v>
      </c>
      <c r="U27" s="20" t="str">
        <f t="shared" si="0"/>
        <v/>
      </c>
      <c r="V27" s="20">
        <f t="shared" si="7"/>
        <v>0</v>
      </c>
      <c r="W27" s="20">
        <f t="shared" si="8"/>
        <v>0</v>
      </c>
      <c r="AE27" s="9"/>
      <c r="AF27" s="20" t="str" cm="1">
        <f t="array" ref="AF27">IFERROR(IF(#REF!="×",0,_xlfn.IFS(AE27="多面",W27*0.6/1.6*0.5,AE27="治水ダム等",W27*0.75/1.75*0.5)),"")</f>
        <v/>
      </c>
      <c r="AG27" s="21" t="str" cm="1">
        <f t="array" aca="1" ref="AG27" ca="1">IFERROR(_xlfn.IFS(#REF!="×",W27,#REF!="○",(W27-AF27)*0.7),"")</f>
        <v/>
      </c>
      <c r="AH27" s="6"/>
      <c r="AI27" s="24" t="e" cm="1">
        <f t="array" aca="1" ref="AI27" ca="1">_xlfn.IFS(AH27=0,0,AH27&gt;W27,0,W27-AH27&gt;AG27,AG27,W27-AH27&lt;AG27,W27-AH27)</f>
        <v>#NAME?</v>
      </c>
      <c r="AJ27" s="25" t="str">
        <f t="shared" ca="1" si="9"/>
        <v/>
      </c>
    </row>
    <row r="28" spans="1:36" ht="24" hidden="1" customHeight="1">
      <c r="A28" s="8">
        <v>17</v>
      </c>
      <c r="B28" s="16"/>
      <c r="C28" s="40"/>
      <c r="D28" s="40"/>
      <c r="E28" s="6"/>
      <c r="F28" s="6"/>
      <c r="G28" s="6"/>
      <c r="H28" s="6"/>
      <c r="I28" s="48">
        <f t="shared" si="1"/>
        <v>0</v>
      </c>
      <c r="J28" s="20">
        <f t="shared" si="2"/>
        <v>0</v>
      </c>
      <c r="K28" s="86">
        <f>IF(D28="",0,VLOOKUP(D28,リスト!$F$4:$G$29,2,FALSE))</f>
        <v>0</v>
      </c>
      <c r="L28" s="23">
        <f>IF(D28="",0,VLOOKUP(D28,リスト!$F$4:$H$29,3,FALSE))</f>
        <v>0</v>
      </c>
      <c r="M28" s="80">
        <f t="shared" si="3"/>
        <v>0</v>
      </c>
      <c r="N28" s="20">
        <f t="shared" si="4"/>
        <v>0</v>
      </c>
      <c r="O28" s="6"/>
      <c r="P28" s="80">
        <f t="shared" si="5"/>
        <v>0</v>
      </c>
      <c r="Q28" s="40"/>
      <c r="R28" s="6"/>
      <c r="S28" s="23" t="str">
        <f>IF(Q28="","",VLOOKUP(Q28,リスト!$J$4:$K$31,2,FALSE))</f>
        <v/>
      </c>
      <c r="T28" s="20">
        <f t="shared" si="6"/>
        <v>0</v>
      </c>
      <c r="U28" s="20" t="str">
        <f t="shared" si="0"/>
        <v/>
      </c>
      <c r="V28" s="20">
        <f t="shared" si="7"/>
        <v>0</v>
      </c>
      <c r="W28" s="20">
        <f t="shared" si="8"/>
        <v>0</v>
      </c>
      <c r="AE28" s="9"/>
      <c r="AF28" s="20" t="str" cm="1">
        <f t="array" ref="AF28">IFERROR(IF(#REF!="×",0,_xlfn.IFS(AE28="多面",W28*0.6/1.6*0.5,AE28="治水ダム等",W28*0.75/1.75*0.5)),"")</f>
        <v/>
      </c>
      <c r="AG28" s="21" t="str" cm="1">
        <f t="array" aca="1" ref="AG28" ca="1">IFERROR(_xlfn.IFS(#REF!="×",W28,#REF!="○",(W28-AF28)*0.7),"")</f>
        <v/>
      </c>
      <c r="AH28" s="6"/>
      <c r="AI28" s="24" t="e" cm="1">
        <f t="array" aca="1" ref="AI28" ca="1">_xlfn.IFS(AH28=0,0,AH28&gt;W28,0,W28-AH28&gt;AG28,AG28,W28-AH28&lt;AG28,W28-AH28)</f>
        <v>#NAME?</v>
      </c>
      <c r="AJ28" s="25" t="str">
        <f t="shared" ca="1" si="9"/>
        <v/>
      </c>
    </row>
    <row r="29" spans="1:36" ht="24" hidden="1" customHeight="1">
      <c r="A29" s="2">
        <v>18</v>
      </c>
      <c r="B29" s="16"/>
      <c r="C29" s="40"/>
      <c r="D29" s="40"/>
      <c r="E29" s="6"/>
      <c r="F29" s="6"/>
      <c r="G29" s="6"/>
      <c r="H29" s="6"/>
      <c r="I29" s="48">
        <f t="shared" si="1"/>
        <v>0</v>
      </c>
      <c r="J29" s="20">
        <f t="shared" si="2"/>
        <v>0</v>
      </c>
      <c r="K29" s="86">
        <f>IF(D29="",0,VLOOKUP(D29,リスト!$F$4:$G$29,2,FALSE))</f>
        <v>0</v>
      </c>
      <c r="L29" s="23">
        <f>IF(D29="",0,VLOOKUP(D29,リスト!$F$4:$H$29,3,FALSE))</f>
        <v>0</v>
      </c>
      <c r="M29" s="80">
        <f t="shared" si="3"/>
        <v>0</v>
      </c>
      <c r="N29" s="20">
        <f t="shared" si="4"/>
        <v>0</v>
      </c>
      <c r="O29" s="6"/>
      <c r="P29" s="80">
        <f t="shared" si="5"/>
        <v>0</v>
      </c>
      <c r="Q29" s="40"/>
      <c r="R29" s="6"/>
      <c r="S29" s="23" t="str">
        <f>IF(Q29="","",VLOOKUP(Q29,リスト!$J$4:$K$31,2,FALSE))</f>
        <v/>
      </c>
      <c r="T29" s="20">
        <f t="shared" si="6"/>
        <v>0</v>
      </c>
      <c r="U29" s="20" t="str">
        <f t="shared" si="0"/>
        <v/>
      </c>
      <c r="V29" s="20">
        <f t="shared" si="7"/>
        <v>0</v>
      </c>
      <c r="W29" s="20">
        <f t="shared" si="8"/>
        <v>0</v>
      </c>
      <c r="AE29" s="9"/>
      <c r="AF29" s="20" t="str" cm="1">
        <f t="array" ref="AF29">IFERROR(IF(#REF!="×",0,_xlfn.IFS(AE29="多面",W29*0.6/1.6*0.5,AE29="治水ダム等",W29*0.75/1.75*0.5)),"")</f>
        <v/>
      </c>
      <c r="AG29" s="21" t="str" cm="1">
        <f t="array" aca="1" ref="AG29" ca="1">IFERROR(_xlfn.IFS(#REF!="×",W29,#REF!="○",(W29-AF29)*0.7),"")</f>
        <v/>
      </c>
      <c r="AH29" s="6"/>
      <c r="AI29" s="24" t="e" cm="1">
        <f t="array" aca="1" ref="AI29" ca="1">_xlfn.IFS(AH29=0,0,AH29&gt;W29,0,W29-AH29&gt;AG29,AG29,W29-AH29&lt;AG29,W29-AH29)</f>
        <v>#NAME?</v>
      </c>
      <c r="AJ29" s="25" t="str">
        <f t="shared" ca="1" si="9"/>
        <v/>
      </c>
    </row>
    <row r="30" spans="1:36" ht="24" hidden="1" customHeight="1">
      <c r="A30" s="8">
        <v>19</v>
      </c>
      <c r="B30" s="16"/>
      <c r="C30" s="40"/>
      <c r="D30" s="40"/>
      <c r="E30" s="6"/>
      <c r="F30" s="6"/>
      <c r="G30" s="6"/>
      <c r="H30" s="6"/>
      <c r="I30" s="48">
        <f t="shared" si="1"/>
        <v>0</v>
      </c>
      <c r="J30" s="20">
        <f t="shared" si="2"/>
        <v>0</v>
      </c>
      <c r="K30" s="86">
        <f>IF(D30="",0,VLOOKUP(D30,リスト!$F$4:$G$29,2,FALSE))</f>
        <v>0</v>
      </c>
      <c r="L30" s="23">
        <f>IF(D30="",0,VLOOKUP(D30,リスト!$F$4:$H$29,3,FALSE))</f>
        <v>0</v>
      </c>
      <c r="M30" s="80">
        <f t="shared" si="3"/>
        <v>0</v>
      </c>
      <c r="N30" s="20">
        <f t="shared" si="4"/>
        <v>0</v>
      </c>
      <c r="O30" s="6"/>
      <c r="P30" s="80">
        <f t="shared" si="5"/>
        <v>0</v>
      </c>
      <c r="Q30" s="40"/>
      <c r="R30" s="6"/>
      <c r="S30" s="23" t="str">
        <f>IF(Q30="","",VLOOKUP(Q30,リスト!$J$4:$K$31,2,FALSE))</f>
        <v/>
      </c>
      <c r="T30" s="20">
        <f t="shared" si="6"/>
        <v>0</v>
      </c>
      <c r="U30" s="20" t="str">
        <f t="shared" si="0"/>
        <v/>
      </c>
      <c r="V30" s="20">
        <f t="shared" si="7"/>
        <v>0</v>
      </c>
      <c r="W30" s="20">
        <f t="shared" si="8"/>
        <v>0</v>
      </c>
      <c r="AE30" s="9"/>
      <c r="AF30" s="20" t="str" cm="1">
        <f t="array" ref="AF30">IFERROR(IF(#REF!="×",0,_xlfn.IFS(AE30="多面",W30*0.6/1.6*0.5,AE30="治水ダム等",W30*0.75/1.75*0.5)),"")</f>
        <v/>
      </c>
      <c r="AG30" s="21" t="str" cm="1">
        <f t="array" aca="1" ref="AG30" ca="1">IFERROR(_xlfn.IFS(#REF!="×",W30,#REF!="○",(W30-AF30)*0.7),"")</f>
        <v/>
      </c>
      <c r="AH30" s="6"/>
      <c r="AI30" s="24" t="e" cm="1">
        <f t="array" aca="1" ref="AI30" ca="1">_xlfn.IFS(AH30=0,0,AH30&gt;W30,0,W30-AH30&gt;AG30,AG30,W30-AH30&lt;AG30,W30-AH30)</f>
        <v>#NAME?</v>
      </c>
      <c r="AJ30" s="25" t="str">
        <f t="shared" ca="1" si="9"/>
        <v/>
      </c>
    </row>
    <row r="31" spans="1:36" ht="24" hidden="1" customHeight="1">
      <c r="A31" s="2">
        <v>20</v>
      </c>
      <c r="B31" s="16"/>
      <c r="C31" s="40"/>
      <c r="D31" s="40"/>
      <c r="E31" s="6"/>
      <c r="F31" s="6"/>
      <c r="G31" s="6"/>
      <c r="H31" s="6"/>
      <c r="I31" s="48">
        <f t="shared" si="1"/>
        <v>0</v>
      </c>
      <c r="J31" s="20">
        <f t="shared" si="2"/>
        <v>0</v>
      </c>
      <c r="K31" s="86">
        <f>IF(D31="",0,VLOOKUP(D31,リスト!$F$4:$G$29,2,FALSE))</f>
        <v>0</v>
      </c>
      <c r="L31" s="23">
        <f>IF(D31="",0,VLOOKUP(D31,リスト!$F$4:$H$29,3,FALSE))</f>
        <v>0</v>
      </c>
      <c r="M31" s="80">
        <f t="shared" si="3"/>
        <v>0</v>
      </c>
      <c r="N31" s="20">
        <f t="shared" si="4"/>
        <v>0</v>
      </c>
      <c r="O31" s="6"/>
      <c r="P31" s="80">
        <f t="shared" si="5"/>
        <v>0</v>
      </c>
      <c r="Q31" s="40"/>
      <c r="R31" s="6"/>
      <c r="S31" s="23" t="str">
        <f>IF(Q31="","",VLOOKUP(Q31,リスト!$J$4:$K$31,2,FALSE))</f>
        <v/>
      </c>
      <c r="T31" s="20">
        <f t="shared" si="6"/>
        <v>0</v>
      </c>
      <c r="U31" s="20" t="str">
        <f t="shared" si="0"/>
        <v/>
      </c>
      <c r="V31" s="20">
        <f t="shared" si="7"/>
        <v>0</v>
      </c>
      <c r="W31" s="20">
        <f t="shared" si="8"/>
        <v>0</v>
      </c>
      <c r="AE31" s="9"/>
      <c r="AF31" s="20" t="str" cm="1">
        <f t="array" ref="AF31">IFERROR(IF(#REF!="×",0,_xlfn.IFS(AE31="多面",W31*0.6/1.6*0.5,AE31="治水ダム等",W31*0.75/1.75*0.5)),"")</f>
        <v/>
      </c>
      <c r="AG31" s="21" t="str" cm="1">
        <f t="array" aca="1" ref="AG31" ca="1">IFERROR(_xlfn.IFS(#REF!="×",W31,#REF!="○",(W31-AF31)*0.7),"")</f>
        <v/>
      </c>
      <c r="AH31" s="6"/>
      <c r="AI31" s="24" t="e" cm="1">
        <f t="array" aca="1" ref="AI31" ca="1">_xlfn.IFS(AH31=0,0,AH31&gt;W31,0,W31-AH31&gt;AG31,AG31,W31-AH31&lt;AG31,W31-AH31)</f>
        <v>#NAME?</v>
      </c>
      <c r="AJ31" s="25" t="str">
        <f t="shared" ca="1" si="9"/>
        <v/>
      </c>
    </row>
    <row r="32" spans="1:36" s="1" customFormat="1" ht="24" hidden="1" customHeight="1">
      <c r="A32" s="8">
        <v>21</v>
      </c>
      <c r="B32" s="16"/>
      <c r="C32" s="40"/>
      <c r="D32" s="40"/>
      <c r="E32" s="6"/>
      <c r="F32" s="6"/>
      <c r="G32" s="6"/>
      <c r="H32" s="6"/>
      <c r="I32" s="48">
        <f t="shared" si="1"/>
        <v>0</v>
      </c>
      <c r="J32" s="20">
        <f t="shared" si="2"/>
        <v>0</v>
      </c>
      <c r="K32" s="86">
        <f>IF(D32="",0,VLOOKUP(D32,リスト!$F$4:$G$29,2,FALSE))</f>
        <v>0</v>
      </c>
      <c r="L32" s="23">
        <f>IF(D32="",0,VLOOKUP(D32,リスト!$F$4:$H$29,3,FALSE))</f>
        <v>0</v>
      </c>
      <c r="M32" s="80">
        <f t="shared" si="3"/>
        <v>0</v>
      </c>
      <c r="N32" s="20">
        <f t="shared" si="4"/>
        <v>0</v>
      </c>
      <c r="O32" s="6"/>
      <c r="P32" s="80">
        <f t="shared" si="5"/>
        <v>0</v>
      </c>
      <c r="Q32" s="40"/>
      <c r="R32" s="6"/>
      <c r="S32" s="23" t="str">
        <f>IF(Q32="","",VLOOKUP(Q32,リスト!$J$4:$K$31,2,FALSE))</f>
        <v/>
      </c>
      <c r="T32" s="20">
        <f t="shared" si="6"/>
        <v>0</v>
      </c>
      <c r="U32" s="20" t="str">
        <f t="shared" si="0"/>
        <v/>
      </c>
      <c r="V32" s="20">
        <f t="shared" si="7"/>
        <v>0</v>
      </c>
      <c r="W32" s="20">
        <f t="shared" si="8"/>
        <v>0</v>
      </c>
      <c r="AD32"/>
      <c r="AE32" s="9"/>
      <c r="AF32" s="20" t="str" cm="1">
        <f t="array" ref="AF32">IFERROR(IF(#REF!="×",0,_xlfn.IFS(AE32="多面",W32*0.6/1.6*0.5,AE32="治水ダム等",W32*0.75/1.75*0.5)),"")</f>
        <v/>
      </c>
      <c r="AG32" s="21" t="str" cm="1">
        <f t="array" aca="1" ref="AG32" ca="1">IFERROR(_xlfn.IFS(#REF!="×",W32,#REF!="○",(W32-AF32)*0.7),"")</f>
        <v/>
      </c>
      <c r="AH32" s="6"/>
      <c r="AI32" s="24" t="e" cm="1">
        <f t="array" aca="1" ref="AI32" ca="1">_xlfn.IFS(AH32=0,0,AH32&gt;W32,0,W32-AH32&gt;AG32,AG32,W32-AH32&lt;AG32,W32-AH32)</f>
        <v>#NAME?</v>
      </c>
      <c r="AJ32" s="25" t="str">
        <f t="shared" ca="1" si="9"/>
        <v/>
      </c>
    </row>
    <row r="33" spans="1:36" s="1" customFormat="1" ht="24" hidden="1" customHeight="1">
      <c r="A33" s="8">
        <v>22</v>
      </c>
      <c r="B33" s="16"/>
      <c r="C33" s="40"/>
      <c r="D33" s="40"/>
      <c r="E33" s="6"/>
      <c r="F33" s="6"/>
      <c r="G33" s="6"/>
      <c r="H33" s="6"/>
      <c r="I33" s="48">
        <f t="shared" si="1"/>
        <v>0</v>
      </c>
      <c r="J33" s="20">
        <f t="shared" si="2"/>
        <v>0</v>
      </c>
      <c r="K33" s="86">
        <f>IF(D33="",0,VLOOKUP(D33,リスト!$F$4:$G$29,2,FALSE))</f>
        <v>0</v>
      </c>
      <c r="L33" s="23">
        <f>IF(D33="",0,VLOOKUP(D33,リスト!$F$4:$H$29,3,FALSE))</f>
        <v>0</v>
      </c>
      <c r="M33" s="80">
        <f t="shared" si="3"/>
        <v>0</v>
      </c>
      <c r="N33" s="20">
        <f t="shared" si="4"/>
        <v>0</v>
      </c>
      <c r="O33" s="6"/>
      <c r="P33" s="80">
        <f t="shared" si="5"/>
        <v>0</v>
      </c>
      <c r="Q33" s="40"/>
      <c r="R33" s="6"/>
      <c r="S33" s="23" t="str">
        <f>IF(Q33="","",VLOOKUP(Q33,リスト!$J$4:$K$31,2,FALSE))</f>
        <v/>
      </c>
      <c r="T33" s="20">
        <f t="shared" si="6"/>
        <v>0</v>
      </c>
      <c r="U33" s="20" t="str">
        <f t="shared" si="0"/>
        <v/>
      </c>
      <c r="V33" s="20">
        <f t="shared" si="7"/>
        <v>0</v>
      </c>
      <c r="W33" s="20">
        <f t="shared" si="8"/>
        <v>0</v>
      </c>
      <c r="AD33"/>
      <c r="AE33" s="9"/>
      <c r="AF33" s="20" t="str" cm="1">
        <f t="array" ref="AF33">IFERROR(IF(#REF!="×",0,_xlfn.IFS(AE33="多面",W33*0.6/1.6*0.5,AE33="治水ダム等",W33*0.75/1.75*0.5)),"")</f>
        <v/>
      </c>
      <c r="AG33" s="21" t="str" cm="1">
        <f t="array" aca="1" ref="AG33" ca="1">IFERROR(_xlfn.IFS(#REF!="×",W33,#REF!="○",(W33-AF33)*0.7),"")</f>
        <v/>
      </c>
      <c r="AH33" s="6"/>
      <c r="AI33" s="24" t="e" cm="1">
        <f t="array" aca="1" ref="AI33" ca="1">_xlfn.IFS(AH33=0,0,AH33&gt;W33,0,W33-AH33&gt;AG33,AG33,W33-AH33&lt;AG33,W33-AH33)</f>
        <v>#NAME?</v>
      </c>
      <c r="AJ33" s="25" t="str">
        <f t="shared" ca="1" si="9"/>
        <v/>
      </c>
    </row>
    <row r="34" spans="1:36" s="1" customFormat="1" ht="24" hidden="1" customHeight="1">
      <c r="A34" s="8">
        <v>23</v>
      </c>
      <c r="B34" s="16"/>
      <c r="C34" s="40"/>
      <c r="D34" s="40"/>
      <c r="E34" s="6"/>
      <c r="F34" s="6"/>
      <c r="G34" s="6"/>
      <c r="H34" s="6"/>
      <c r="I34" s="48">
        <f t="shared" si="1"/>
        <v>0</v>
      </c>
      <c r="J34" s="20">
        <f t="shared" si="2"/>
        <v>0</v>
      </c>
      <c r="K34" s="86">
        <f>IF(D34="",0,VLOOKUP(D34,リスト!$F$4:$G$29,2,FALSE))</f>
        <v>0</v>
      </c>
      <c r="L34" s="23">
        <f>IF(D34="",0,VLOOKUP(D34,リスト!$F$4:$H$29,3,FALSE))</f>
        <v>0</v>
      </c>
      <c r="M34" s="80">
        <f t="shared" si="3"/>
        <v>0</v>
      </c>
      <c r="N34" s="20">
        <f t="shared" si="4"/>
        <v>0</v>
      </c>
      <c r="O34" s="6"/>
      <c r="P34" s="80">
        <f t="shared" si="5"/>
        <v>0</v>
      </c>
      <c r="Q34" s="40"/>
      <c r="R34" s="6"/>
      <c r="S34" s="23" t="str">
        <f>IF(Q34="","",VLOOKUP(Q34,リスト!$J$4:$K$31,2,FALSE))</f>
        <v/>
      </c>
      <c r="T34" s="20">
        <f t="shared" si="6"/>
        <v>0</v>
      </c>
      <c r="U34" s="20" t="str">
        <f t="shared" si="0"/>
        <v/>
      </c>
      <c r="V34" s="20">
        <f t="shared" si="7"/>
        <v>0</v>
      </c>
      <c r="W34" s="20">
        <f t="shared" si="8"/>
        <v>0</v>
      </c>
      <c r="AD34"/>
      <c r="AE34" s="9"/>
      <c r="AF34" s="20" t="str" cm="1">
        <f t="array" ref="AF34">IFERROR(IF(#REF!="×",0,_xlfn.IFS(AE34="多面",W34*0.6/1.6*0.5,AE34="治水ダム等",W34*0.75/1.75*0.5)),"")</f>
        <v/>
      </c>
      <c r="AG34" s="21" t="str" cm="1">
        <f t="array" aca="1" ref="AG34" ca="1">IFERROR(_xlfn.IFS(#REF!="×",W34,#REF!="○",(W34-AF34)*0.7),"")</f>
        <v/>
      </c>
      <c r="AH34" s="6"/>
      <c r="AI34" s="24" t="e" cm="1">
        <f t="array" aca="1" ref="AI34" ca="1">_xlfn.IFS(AH34=0,0,AH34&gt;W34,0,W34-AH34&gt;AG34,AG34,W34-AH34&lt;AG34,W34-AH34)</f>
        <v>#NAME?</v>
      </c>
      <c r="AJ34" s="25" t="str">
        <f t="shared" ca="1" si="9"/>
        <v/>
      </c>
    </row>
    <row r="35" spans="1:36" s="1" customFormat="1" ht="24" hidden="1" customHeight="1">
      <c r="A35" s="8">
        <v>24</v>
      </c>
      <c r="B35" s="16"/>
      <c r="C35" s="40"/>
      <c r="D35" s="40"/>
      <c r="E35" s="6"/>
      <c r="F35" s="6"/>
      <c r="G35" s="6"/>
      <c r="H35" s="6"/>
      <c r="I35" s="48">
        <f t="shared" si="1"/>
        <v>0</v>
      </c>
      <c r="J35" s="20">
        <f t="shared" si="2"/>
        <v>0</v>
      </c>
      <c r="K35" s="86">
        <f>IF(D35="",0,VLOOKUP(D35,リスト!$F$4:$G$29,2,FALSE))</f>
        <v>0</v>
      </c>
      <c r="L35" s="23">
        <f>IF(D35="",0,VLOOKUP(D35,リスト!$F$4:$H$29,3,FALSE))</f>
        <v>0</v>
      </c>
      <c r="M35" s="80">
        <f t="shared" si="3"/>
        <v>0</v>
      </c>
      <c r="N35" s="20">
        <f t="shared" si="4"/>
        <v>0</v>
      </c>
      <c r="O35" s="6"/>
      <c r="P35" s="80">
        <f t="shared" si="5"/>
        <v>0</v>
      </c>
      <c r="Q35" s="40"/>
      <c r="R35" s="6"/>
      <c r="S35" s="23" t="str">
        <f>IF(Q35="","",VLOOKUP(Q35,リスト!$J$4:$K$31,2,FALSE))</f>
        <v/>
      </c>
      <c r="T35" s="20">
        <f t="shared" si="6"/>
        <v>0</v>
      </c>
      <c r="U35" s="20" t="str">
        <f t="shared" si="0"/>
        <v/>
      </c>
      <c r="V35" s="20">
        <f t="shared" si="7"/>
        <v>0</v>
      </c>
      <c r="W35" s="20">
        <f t="shared" si="8"/>
        <v>0</v>
      </c>
      <c r="AD35"/>
      <c r="AE35" s="9"/>
      <c r="AF35" s="20" t="str" cm="1">
        <f t="array" ref="AF35">IFERROR(IF(#REF!="×",0,_xlfn.IFS(AE35="多面",W35*0.6/1.6*0.5,AE35="治水ダム等",W35*0.75/1.75*0.5)),"")</f>
        <v/>
      </c>
      <c r="AG35" s="21" t="str" cm="1">
        <f t="array" aca="1" ref="AG35" ca="1">IFERROR(_xlfn.IFS(#REF!="×",W35,#REF!="○",(W35-AF35)*0.7),"")</f>
        <v/>
      </c>
      <c r="AH35" s="6"/>
      <c r="AI35" s="24" t="e" cm="1">
        <f t="array" aca="1" ref="AI35" ca="1">_xlfn.IFS(AH35=0,0,AH35&gt;W35,0,W35-AH35&gt;AG35,AG35,W35-AH35&lt;AG35,W35-AH35)</f>
        <v>#NAME?</v>
      </c>
      <c r="AJ35" s="25" t="str">
        <f t="shared" ca="1" si="9"/>
        <v/>
      </c>
    </row>
    <row r="36" spans="1:36" s="1" customFormat="1" ht="24" hidden="1" customHeight="1">
      <c r="A36" s="8">
        <v>25</v>
      </c>
      <c r="B36" s="16"/>
      <c r="C36" s="40"/>
      <c r="D36" s="40"/>
      <c r="E36" s="6"/>
      <c r="F36" s="6"/>
      <c r="G36" s="6"/>
      <c r="H36" s="6"/>
      <c r="I36" s="48">
        <f t="shared" si="1"/>
        <v>0</v>
      </c>
      <c r="J36" s="20">
        <f t="shared" si="2"/>
        <v>0</v>
      </c>
      <c r="K36" s="86">
        <f>IF(D36="",0,VLOOKUP(D36,リスト!$F$4:$G$29,2,FALSE))</f>
        <v>0</v>
      </c>
      <c r="L36" s="23">
        <f>IF(D36="",0,VLOOKUP(D36,リスト!$F$4:$H$29,3,FALSE))</f>
        <v>0</v>
      </c>
      <c r="M36" s="80">
        <f t="shared" si="3"/>
        <v>0</v>
      </c>
      <c r="N36" s="20">
        <f t="shared" si="4"/>
        <v>0</v>
      </c>
      <c r="O36" s="6"/>
      <c r="P36" s="80">
        <f t="shared" si="5"/>
        <v>0</v>
      </c>
      <c r="Q36" s="40"/>
      <c r="R36" s="6"/>
      <c r="S36" s="23" t="str">
        <f>IF(Q36="","",VLOOKUP(Q36,リスト!$J$4:$K$31,2,FALSE))</f>
        <v/>
      </c>
      <c r="T36" s="20">
        <f t="shared" si="6"/>
        <v>0</v>
      </c>
      <c r="U36" s="20" t="str">
        <f t="shared" si="0"/>
        <v/>
      </c>
      <c r="V36" s="20">
        <f t="shared" si="7"/>
        <v>0</v>
      </c>
      <c r="W36" s="20">
        <f t="shared" si="8"/>
        <v>0</v>
      </c>
      <c r="AD36"/>
      <c r="AE36" s="9"/>
      <c r="AF36" s="20" t="str" cm="1">
        <f t="array" ref="AF36">IFERROR(IF(#REF!="×",0,_xlfn.IFS(AE36="多面",W36*0.6/1.6*0.5,AE36="治水ダム等",W36*0.75/1.75*0.5)),"")</f>
        <v/>
      </c>
      <c r="AG36" s="21" t="str" cm="1">
        <f t="array" aca="1" ref="AG36" ca="1">IFERROR(_xlfn.IFS(#REF!="×",W36,#REF!="○",(W36-AF36)*0.7),"")</f>
        <v/>
      </c>
      <c r="AH36" s="6"/>
      <c r="AI36" s="24" t="e" cm="1">
        <f t="array" aca="1" ref="AI36" ca="1">_xlfn.IFS(AH36=0,0,AH36&gt;W36,0,W36-AH36&gt;AG36,AG36,W36-AH36&lt;AG36,W36-AH36)</f>
        <v>#NAME?</v>
      </c>
      <c r="AJ36" s="25" t="str">
        <f t="shared" ca="1" si="9"/>
        <v/>
      </c>
    </row>
    <row r="37" spans="1:36" s="1" customFormat="1" ht="24" hidden="1" customHeight="1">
      <c r="A37" s="8">
        <v>26</v>
      </c>
      <c r="B37" s="16"/>
      <c r="C37" s="40"/>
      <c r="D37" s="40"/>
      <c r="E37" s="6"/>
      <c r="F37" s="6"/>
      <c r="G37" s="6"/>
      <c r="H37" s="6"/>
      <c r="I37" s="48">
        <f t="shared" ref="I37:I100" si="10">SUM(E37:H37)</f>
        <v>0</v>
      </c>
      <c r="J37" s="20">
        <f t="shared" si="2"/>
        <v>0</v>
      </c>
      <c r="K37" s="86">
        <f>IF(D37="",0,VLOOKUP(D37,リスト!$F$4:$G$29,2,FALSE))</f>
        <v>0</v>
      </c>
      <c r="L37" s="23">
        <f>IF(D37="",0,VLOOKUP(D37,リスト!$F$4:$H$29,3,FALSE))</f>
        <v>0</v>
      </c>
      <c r="M37" s="80">
        <f t="shared" si="3"/>
        <v>0</v>
      </c>
      <c r="N37" s="20">
        <f t="shared" si="4"/>
        <v>0</v>
      </c>
      <c r="O37" s="6"/>
      <c r="P37" s="80">
        <f t="shared" si="5"/>
        <v>0</v>
      </c>
      <c r="Q37" s="40"/>
      <c r="R37" s="6"/>
      <c r="S37" s="23" t="str">
        <f>IF(Q37="","",VLOOKUP(Q37,リスト!$J$4:$K$31,2,FALSE))</f>
        <v/>
      </c>
      <c r="T37" s="20">
        <f t="shared" si="6"/>
        <v>0</v>
      </c>
      <c r="U37" s="20" t="str">
        <f t="shared" si="0"/>
        <v/>
      </c>
      <c r="V37" s="20">
        <f t="shared" si="7"/>
        <v>0</v>
      </c>
      <c r="W37" s="20">
        <f t="shared" si="8"/>
        <v>0</v>
      </c>
      <c r="AD37"/>
      <c r="AE37" s="9"/>
      <c r="AF37" s="20" t="str" cm="1">
        <f t="array" ref="AF37">IFERROR(IF(#REF!="×",0,_xlfn.IFS(AE37="多面",W37*0.6/1.6*0.5,AE37="治水ダム等",W37*0.75/1.75*0.5)),"")</f>
        <v/>
      </c>
      <c r="AG37" s="21" t="str" cm="1">
        <f t="array" aca="1" ref="AG37" ca="1">IFERROR(_xlfn.IFS(#REF!="×",W37,#REF!="○",(W37-AF37)*0.7),"")</f>
        <v/>
      </c>
      <c r="AH37" s="6"/>
      <c r="AI37" s="24" t="e" cm="1">
        <f t="array" aca="1" ref="AI37" ca="1">_xlfn.IFS(AH37=0,0,AH37&gt;W37,0,W37-AH37&gt;AG37,AG37,W37-AH37&lt;AG37,W37-AH37)</f>
        <v>#NAME?</v>
      </c>
      <c r="AJ37" s="25" t="str">
        <f t="shared" ca="1" si="9"/>
        <v/>
      </c>
    </row>
    <row r="38" spans="1:36" s="1" customFormat="1" ht="24" hidden="1" customHeight="1">
      <c r="A38" s="8">
        <v>27</v>
      </c>
      <c r="B38" s="16"/>
      <c r="C38" s="40"/>
      <c r="D38" s="40"/>
      <c r="E38" s="6"/>
      <c r="F38" s="6"/>
      <c r="G38" s="6"/>
      <c r="H38" s="6"/>
      <c r="I38" s="48">
        <f t="shared" si="10"/>
        <v>0</v>
      </c>
      <c r="J38" s="20">
        <f t="shared" si="2"/>
        <v>0</v>
      </c>
      <c r="K38" s="86">
        <f>IF(D38="",0,VLOOKUP(D38,リスト!$F$4:$G$29,2,FALSE))</f>
        <v>0</v>
      </c>
      <c r="L38" s="23">
        <f>IF(D38="",0,VLOOKUP(D38,リスト!$F$4:$H$29,3,FALSE))</f>
        <v>0</v>
      </c>
      <c r="M38" s="80">
        <f t="shared" si="3"/>
        <v>0</v>
      </c>
      <c r="N38" s="20">
        <f t="shared" si="4"/>
        <v>0</v>
      </c>
      <c r="O38" s="6"/>
      <c r="P38" s="80">
        <f t="shared" si="5"/>
        <v>0</v>
      </c>
      <c r="Q38" s="40"/>
      <c r="R38" s="6"/>
      <c r="S38" s="23" t="str">
        <f>IF(Q38="","",VLOOKUP(Q38,リスト!$J$4:$K$31,2,FALSE))</f>
        <v/>
      </c>
      <c r="T38" s="20">
        <f t="shared" si="6"/>
        <v>0</v>
      </c>
      <c r="U38" s="20" t="str">
        <f t="shared" si="0"/>
        <v/>
      </c>
      <c r="V38" s="20">
        <f t="shared" si="7"/>
        <v>0</v>
      </c>
      <c r="W38" s="20">
        <f t="shared" si="8"/>
        <v>0</v>
      </c>
      <c r="AD38"/>
      <c r="AE38" s="9"/>
      <c r="AF38" s="20" t="str" cm="1">
        <f t="array" ref="AF38">IFERROR(IF(#REF!="×",0,_xlfn.IFS(AE38="多面",W38*0.6/1.6*0.5,AE38="治水ダム等",W38*0.75/1.75*0.5)),"")</f>
        <v/>
      </c>
      <c r="AG38" s="21" t="str" cm="1">
        <f t="array" aca="1" ref="AG38" ca="1">IFERROR(_xlfn.IFS(#REF!="×",W38,#REF!="○",(W38-AF38)*0.7),"")</f>
        <v/>
      </c>
      <c r="AH38" s="6"/>
      <c r="AI38" s="24" t="e" cm="1">
        <f t="array" aca="1" ref="AI38" ca="1">_xlfn.IFS(AH38=0,0,AH38&gt;W38,0,W38-AH38&gt;AG38,AG38,W38-AH38&lt;AG38,W38-AH38)</f>
        <v>#NAME?</v>
      </c>
      <c r="AJ38" s="25" t="str">
        <f t="shared" ca="1" si="9"/>
        <v/>
      </c>
    </row>
    <row r="39" spans="1:36" s="1" customFormat="1" ht="24" hidden="1" customHeight="1">
      <c r="A39" s="8">
        <v>28</v>
      </c>
      <c r="B39" s="16"/>
      <c r="C39" s="40"/>
      <c r="D39" s="40"/>
      <c r="E39" s="6"/>
      <c r="F39" s="6"/>
      <c r="G39" s="6"/>
      <c r="H39" s="6"/>
      <c r="I39" s="48">
        <f t="shared" si="10"/>
        <v>0</v>
      </c>
      <c r="J39" s="20">
        <f t="shared" si="2"/>
        <v>0</v>
      </c>
      <c r="K39" s="86">
        <f>IF(D39="",0,VLOOKUP(D39,リスト!$F$4:$G$29,2,FALSE))</f>
        <v>0</v>
      </c>
      <c r="L39" s="23">
        <f>IF(D39="",0,VLOOKUP(D39,リスト!$F$4:$H$29,3,FALSE))</f>
        <v>0</v>
      </c>
      <c r="M39" s="80">
        <f t="shared" si="3"/>
        <v>0</v>
      </c>
      <c r="N39" s="20">
        <f t="shared" si="4"/>
        <v>0</v>
      </c>
      <c r="O39" s="6"/>
      <c r="P39" s="80">
        <f t="shared" si="5"/>
        <v>0</v>
      </c>
      <c r="Q39" s="40"/>
      <c r="R39" s="6"/>
      <c r="S39" s="23" t="str">
        <f>IF(Q39="","",VLOOKUP(Q39,リスト!$J$4:$K$31,2,FALSE))</f>
        <v/>
      </c>
      <c r="T39" s="20">
        <f t="shared" si="6"/>
        <v>0</v>
      </c>
      <c r="U39" s="20" t="str">
        <f t="shared" si="0"/>
        <v/>
      </c>
      <c r="V39" s="20">
        <f t="shared" si="7"/>
        <v>0</v>
      </c>
      <c r="W39" s="20">
        <f t="shared" si="8"/>
        <v>0</v>
      </c>
      <c r="AD39"/>
      <c r="AE39" s="9"/>
      <c r="AF39" s="20" t="str" cm="1">
        <f t="array" ref="AF39">IFERROR(IF(#REF!="×",0,_xlfn.IFS(AE39="多面",W39*0.6/1.6*0.5,AE39="治水ダム等",W39*0.75/1.75*0.5)),"")</f>
        <v/>
      </c>
      <c r="AG39" s="21" t="str" cm="1">
        <f t="array" aca="1" ref="AG39" ca="1">IFERROR(_xlfn.IFS(#REF!="×",W39,#REF!="○",(W39-AF39)*0.7),"")</f>
        <v/>
      </c>
      <c r="AH39" s="6"/>
      <c r="AI39" s="24" t="e" cm="1">
        <f t="array" aca="1" ref="AI39" ca="1">_xlfn.IFS(AH39=0,0,AH39&gt;W39,0,W39-AH39&gt;AG39,AG39,W39-AH39&lt;AG39,W39-AH39)</f>
        <v>#NAME?</v>
      </c>
      <c r="AJ39" s="25" t="str">
        <f t="shared" ca="1" si="9"/>
        <v/>
      </c>
    </row>
    <row r="40" spans="1:36" s="1" customFormat="1" ht="24" hidden="1" customHeight="1">
      <c r="A40" s="8">
        <v>29</v>
      </c>
      <c r="B40" s="16"/>
      <c r="C40" s="40"/>
      <c r="D40" s="40"/>
      <c r="E40" s="6"/>
      <c r="F40" s="6"/>
      <c r="G40" s="6"/>
      <c r="H40" s="6"/>
      <c r="I40" s="48">
        <f t="shared" si="10"/>
        <v>0</v>
      </c>
      <c r="J40" s="20">
        <f t="shared" si="2"/>
        <v>0</v>
      </c>
      <c r="K40" s="86">
        <f>IF(D40="",0,VLOOKUP(D40,リスト!$F$4:$G$29,2,FALSE))</f>
        <v>0</v>
      </c>
      <c r="L40" s="23">
        <f>IF(D40="",0,VLOOKUP(D40,リスト!$F$4:$H$29,3,FALSE))</f>
        <v>0</v>
      </c>
      <c r="M40" s="80">
        <f t="shared" si="3"/>
        <v>0</v>
      </c>
      <c r="N40" s="20">
        <f t="shared" si="4"/>
        <v>0</v>
      </c>
      <c r="O40" s="6"/>
      <c r="P40" s="80">
        <f t="shared" si="5"/>
        <v>0</v>
      </c>
      <c r="Q40" s="40"/>
      <c r="R40" s="6"/>
      <c r="S40" s="23" t="str">
        <f>IF(Q40="","",VLOOKUP(Q40,リスト!$J$4:$K$31,2,FALSE))</f>
        <v/>
      </c>
      <c r="T40" s="20">
        <f t="shared" si="6"/>
        <v>0</v>
      </c>
      <c r="U40" s="20" t="str">
        <f t="shared" si="0"/>
        <v/>
      </c>
      <c r="V40" s="20">
        <f t="shared" si="7"/>
        <v>0</v>
      </c>
      <c r="W40" s="20">
        <f t="shared" si="8"/>
        <v>0</v>
      </c>
      <c r="AD40"/>
      <c r="AE40" s="9"/>
      <c r="AF40" s="20" t="str" cm="1">
        <f t="array" ref="AF40">IFERROR(IF(#REF!="×",0,_xlfn.IFS(AE40="多面",W40*0.6/1.6*0.5,AE40="治水ダム等",W40*0.75/1.75*0.5)),"")</f>
        <v/>
      </c>
      <c r="AG40" s="21" t="str" cm="1">
        <f t="array" aca="1" ref="AG40" ca="1">IFERROR(_xlfn.IFS(#REF!="×",W40,#REF!="○",(W40-AF40)*0.7),"")</f>
        <v/>
      </c>
      <c r="AH40" s="6"/>
      <c r="AI40" s="24" t="e" cm="1">
        <f t="array" aca="1" ref="AI40" ca="1">_xlfn.IFS(AH40=0,0,AH40&gt;W40,0,W40-AH40&gt;AG40,AG40,W40-AH40&lt;AG40,W40-AH40)</f>
        <v>#NAME?</v>
      </c>
      <c r="AJ40" s="25" t="str">
        <f t="shared" ca="1" si="9"/>
        <v/>
      </c>
    </row>
    <row r="41" spans="1:36" s="1" customFormat="1" ht="24" hidden="1" customHeight="1">
      <c r="A41" s="8">
        <v>30</v>
      </c>
      <c r="B41" s="16"/>
      <c r="C41" s="40"/>
      <c r="D41" s="40"/>
      <c r="E41" s="6"/>
      <c r="F41" s="6"/>
      <c r="G41" s="6"/>
      <c r="H41" s="6"/>
      <c r="I41" s="48">
        <f t="shared" si="10"/>
        <v>0</v>
      </c>
      <c r="J41" s="20">
        <f t="shared" si="2"/>
        <v>0</v>
      </c>
      <c r="K41" s="86">
        <f>IF(D41="",0,VLOOKUP(D41,リスト!$F$4:$G$29,2,FALSE))</f>
        <v>0</v>
      </c>
      <c r="L41" s="23">
        <f>IF(D41="",0,VLOOKUP(D41,リスト!$F$4:$H$29,3,FALSE))</f>
        <v>0</v>
      </c>
      <c r="M41" s="80">
        <f t="shared" si="3"/>
        <v>0</v>
      </c>
      <c r="N41" s="20">
        <f t="shared" si="4"/>
        <v>0</v>
      </c>
      <c r="O41" s="6"/>
      <c r="P41" s="80">
        <f t="shared" si="5"/>
        <v>0</v>
      </c>
      <c r="Q41" s="40"/>
      <c r="R41" s="6"/>
      <c r="S41" s="23" t="str">
        <f>IF(Q41="","",VLOOKUP(Q41,リスト!$J$4:$K$31,2,FALSE))</f>
        <v/>
      </c>
      <c r="T41" s="20">
        <f t="shared" si="6"/>
        <v>0</v>
      </c>
      <c r="U41" s="20" t="str">
        <f t="shared" si="0"/>
        <v/>
      </c>
      <c r="V41" s="20">
        <f t="shared" si="7"/>
        <v>0</v>
      </c>
      <c r="W41" s="20">
        <f t="shared" si="8"/>
        <v>0</v>
      </c>
      <c r="AD41"/>
      <c r="AE41" s="9"/>
      <c r="AF41" s="20" t="str" cm="1">
        <f t="array" ref="AF41">IFERROR(IF(#REF!="×",0,_xlfn.IFS(AE41="多面",W41*0.6/1.6*0.5,AE41="治水ダム等",W41*0.75/1.75*0.5)),"")</f>
        <v/>
      </c>
      <c r="AG41" s="21" t="str" cm="1">
        <f t="array" aca="1" ref="AG41" ca="1">IFERROR(_xlfn.IFS(#REF!="×",W41,#REF!="○",(W41-AF41)*0.7),"")</f>
        <v/>
      </c>
      <c r="AH41" s="6"/>
      <c r="AI41" s="24" t="e" cm="1">
        <f t="array" aca="1" ref="AI41" ca="1">_xlfn.IFS(AH41=0,0,AH41&gt;W41,0,W41-AH41&gt;AG41,AG41,W41-AH41&lt;AG41,W41-AH41)</f>
        <v>#NAME?</v>
      </c>
      <c r="AJ41" s="25" t="str">
        <f t="shared" ca="1" si="9"/>
        <v/>
      </c>
    </row>
    <row r="42" spans="1:36" s="1" customFormat="1" ht="24" hidden="1" customHeight="1">
      <c r="A42" s="8">
        <v>31</v>
      </c>
      <c r="B42" s="16"/>
      <c r="C42" s="40"/>
      <c r="D42" s="40"/>
      <c r="E42" s="6"/>
      <c r="F42" s="6"/>
      <c r="G42" s="6"/>
      <c r="H42" s="6"/>
      <c r="I42" s="48">
        <f t="shared" si="10"/>
        <v>0</v>
      </c>
      <c r="J42" s="20">
        <f t="shared" si="2"/>
        <v>0</v>
      </c>
      <c r="K42" s="86">
        <f>IF(D42="",0,VLOOKUP(D42,リスト!$F$4:$G$29,2,FALSE))</f>
        <v>0</v>
      </c>
      <c r="L42" s="23">
        <f>IF(D42="",0,VLOOKUP(D42,リスト!$F$4:$H$29,3,FALSE))</f>
        <v>0</v>
      </c>
      <c r="M42" s="80">
        <f t="shared" si="3"/>
        <v>0</v>
      </c>
      <c r="N42" s="20">
        <f t="shared" si="4"/>
        <v>0</v>
      </c>
      <c r="O42" s="6"/>
      <c r="P42" s="80">
        <f t="shared" si="5"/>
        <v>0</v>
      </c>
      <c r="Q42" s="40"/>
      <c r="R42" s="6"/>
      <c r="S42" s="23" t="str">
        <f>IF(Q42="","",VLOOKUP(Q42,リスト!$J$4:$K$31,2,FALSE))</f>
        <v/>
      </c>
      <c r="T42" s="20">
        <f t="shared" si="6"/>
        <v>0</v>
      </c>
      <c r="U42" s="20" t="str">
        <f t="shared" si="0"/>
        <v/>
      </c>
      <c r="V42" s="20">
        <f t="shared" si="7"/>
        <v>0</v>
      </c>
      <c r="W42" s="20">
        <f t="shared" si="8"/>
        <v>0</v>
      </c>
      <c r="AD42"/>
      <c r="AE42" s="9"/>
      <c r="AF42" s="20" t="str" cm="1">
        <f t="array" ref="AF42">IFERROR(IF(#REF!="×",0,_xlfn.IFS(AE42="多面",W42*0.6/1.6*0.5,AE42="治水ダム等",W42*0.75/1.75*0.5)),"")</f>
        <v/>
      </c>
      <c r="AG42" s="21" t="str" cm="1">
        <f t="array" aca="1" ref="AG42" ca="1">IFERROR(_xlfn.IFS(#REF!="×",W42,#REF!="○",(W42-AF42)*0.7),"")</f>
        <v/>
      </c>
      <c r="AH42" s="6"/>
      <c r="AI42" s="24" t="e" cm="1">
        <f t="array" aca="1" ref="AI42" ca="1">_xlfn.IFS(AH42=0,0,AH42&gt;W42,0,W42-AH42&gt;AG42,AG42,W42-AH42&lt;AG42,W42-AH42)</f>
        <v>#NAME?</v>
      </c>
      <c r="AJ42" s="25" t="str">
        <f t="shared" ca="1" si="9"/>
        <v/>
      </c>
    </row>
    <row r="43" spans="1:36" s="1" customFormat="1" ht="24" hidden="1" customHeight="1">
      <c r="A43" s="8">
        <v>32</v>
      </c>
      <c r="B43" s="16"/>
      <c r="C43" s="40"/>
      <c r="D43" s="40"/>
      <c r="E43" s="6"/>
      <c r="F43" s="6"/>
      <c r="G43" s="6"/>
      <c r="H43" s="6"/>
      <c r="I43" s="48">
        <f t="shared" si="10"/>
        <v>0</v>
      </c>
      <c r="J43" s="20">
        <f t="shared" si="2"/>
        <v>0</v>
      </c>
      <c r="K43" s="86">
        <f>IF(D43="",0,VLOOKUP(D43,リスト!$F$4:$G$29,2,FALSE))</f>
        <v>0</v>
      </c>
      <c r="L43" s="23">
        <f>IF(D43="",0,VLOOKUP(D43,リスト!$F$4:$H$29,3,FALSE))</f>
        <v>0</v>
      </c>
      <c r="M43" s="80">
        <f t="shared" si="3"/>
        <v>0</v>
      </c>
      <c r="N43" s="20">
        <f t="shared" si="4"/>
        <v>0</v>
      </c>
      <c r="O43" s="6"/>
      <c r="P43" s="80">
        <f t="shared" si="5"/>
        <v>0</v>
      </c>
      <c r="Q43" s="40"/>
      <c r="R43" s="6"/>
      <c r="S43" s="23" t="str">
        <f>IF(Q43="","",VLOOKUP(Q43,リスト!$J$4:$K$31,2,FALSE))</f>
        <v/>
      </c>
      <c r="T43" s="20">
        <f t="shared" si="6"/>
        <v>0</v>
      </c>
      <c r="U43" s="20" t="str">
        <f t="shared" si="0"/>
        <v/>
      </c>
      <c r="V43" s="20">
        <f t="shared" si="7"/>
        <v>0</v>
      </c>
      <c r="W43" s="20">
        <f t="shared" si="8"/>
        <v>0</v>
      </c>
      <c r="AD43"/>
      <c r="AE43" s="9"/>
      <c r="AF43" s="20" t="str" cm="1">
        <f t="array" ref="AF43">IFERROR(IF(#REF!="×",0,_xlfn.IFS(AE43="多面",W43*0.6/1.6*0.5,AE43="治水ダム等",W43*0.75/1.75*0.5)),"")</f>
        <v/>
      </c>
      <c r="AG43" s="21" t="str" cm="1">
        <f t="array" aca="1" ref="AG43" ca="1">IFERROR(_xlfn.IFS(#REF!="×",W43,#REF!="○",(W43-AF43)*0.7),"")</f>
        <v/>
      </c>
      <c r="AH43" s="6"/>
      <c r="AI43" s="24" t="e" cm="1">
        <f t="array" aca="1" ref="AI43" ca="1">_xlfn.IFS(AH43=0,0,AH43&gt;W43,0,W43-AH43&gt;AG43,AG43,W43-AH43&lt;AG43,W43-AH43)</f>
        <v>#NAME?</v>
      </c>
      <c r="AJ43" s="25" t="str">
        <f t="shared" ca="1" si="9"/>
        <v/>
      </c>
    </row>
    <row r="44" spans="1:36" s="1" customFormat="1" ht="24" hidden="1" customHeight="1">
      <c r="A44" s="8">
        <v>33</v>
      </c>
      <c r="B44" s="16"/>
      <c r="C44" s="40"/>
      <c r="D44" s="40"/>
      <c r="E44" s="6"/>
      <c r="F44" s="6"/>
      <c r="G44" s="6"/>
      <c r="H44" s="6"/>
      <c r="I44" s="48">
        <f t="shared" si="10"/>
        <v>0</v>
      </c>
      <c r="J44" s="20">
        <f t="shared" si="2"/>
        <v>0</v>
      </c>
      <c r="K44" s="86">
        <f>IF(D44="",0,VLOOKUP(D44,リスト!$F$4:$G$29,2,FALSE))</f>
        <v>0</v>
      </c>
      <c r="L44" s="23">
        <f>IF(D44="",0,VLOOKUP(D44,リスト!$F$4:$H$29,3,FALSE))</f>
        <v>0</v>
      </c>
      <c r="M44" s="80">
        <f t="shared" si="3"/>
        <v>0</v>
      </c>
      <c r="N44" s="20">
        <f t="shared" si="4"/>
        <v>0</v>
      </c>
      <c r="O44" s="6"/>
      <c r="P44" s="80">
        <f t="shared" si="5"/>
        <v>0</v>
      </c>
      <c r="Q44" s="40"/>
      <c r="R44" s="6"/>
      <c r="S44" s="23" t="str">
        <f>IF(Q44="","",VLOOKUP(Q44,リスト!$J$4:$K$31,2,FALSE))</f>
        <v/>
      </c>
      <c r="T44" s="20">
        <f t="shared" si="6"/>
        <v>0</v>
      </c>
      <c r="U44" s="20" t="str">
        <f t="shared" si="0"/>
        <v/>
      </c>
      <c r="V44" s="20">
        <f t="shared" si="7"/>
        <v>0</v>
      </c>
      <c r="W44" s="20">
        <f t="shared" si="8"/>
        <v>0</v>
      </c>
      <c r="AD44"/>
      <c r="AE44" s="9"/>
      <c r="AF44" s="20" t="str" cm="1">
        <f t="array" ref="AF44">IFERROR(IF(#REF!="×",0,_xlfn.IFS(AE44="多面",W44*0.6/1.6*0.5,AE44="治水ダム等",W44*0.75/1.75*0.5)),"")</f>
        <v/>
      </c>
      <c r="AG44" s="21" t="str" cm="1">
        <f t="array" aca="1" ref="AG44" ca="1">IFERROR(_xlfn.IFS(#REF!="×",W44,#REF!="○",(W44-AF44)*0.7),"")</f>
        <v/>
      </c>
      <c r="AH44" s="6"/>
      <c r="AI44" s="24" t="e" cm="1">
        <f t="array" aca="1" ref="AI44" ca="1">_xlfn.IFS(AH44=0,0,AH44&gt;W44,0,W44-AH44&gt;AG44,AG44,W44-AH44&lt;AG44,W44-AH44)</f>
        <v>#NAME?</v>
      </c>
      <c r="AJ44" s="25" t="str">
        <f t="shared" ca="1" si="9"/>
        <v/>
      </c>
    </row>
    <row r="45" spans="1:36" s="1" customFormat="1" ht="24" hidden="1" customHeight="1">
      <c r="A45" s="8">
        <v>34</v>
      </c>
      <c r="B45" s="16"/>
      <c r="C45" s="40"/>
      <c r="D45" s="40"/>
      <c r="E45" s="6"/>
      <c r="F45" s="6"/>
      <c r="G45" s="6"/>
      <c r="H45" s="6"/>
      <c r="I45" s="48">
        <f t="shared" si="10"/>
        <v>0</v>
      </c>
      <c r="J45" s="20">
        <f t="shared" si="2"/>
        <v>0</v>
      </c>
      <c r="K45" s="86">
        <f>IF(D45="",0,VLOOKUP(D45,リスト!$F$4:$G$29,2,FALSE))</f>
        <v>0</v>
      </c>
      <c r="L45" s="23">
        <f>IF(D45="",0,VLOOKUP(D45,リスト!$F$4:$H$29,3,FALSE))</f>
        <v>0</v>
      </c>
      <c r="M45" s="80">
        <f t="shared" si="3"/>
        <v>0</v>
      </c>
      <c r="N45" s="20">
        <f t="shared" si="4"/>
        <v>0</v>
      </c>
      <c r="O45" s="6"/>
      <c r="P45" s="80">
        <f t="shared" si="5"/>
        <v>0</v>
      </c>
      <c r="Q45" s="40"/>
      <c r="R45" s="6"/>
      <c r="S45" s="23" t="str">
        <f>IF(Q45="","",VLOOKUP(Q45,リスト!$J$4:$K$31,2,FALSE))</f>
        <v/>
      </c>
      <c r="T45" s="20">
        <f t="shared" si="6"/>
        <v>0</v>
      </c>
      <c r="U45" s="20" t="str">
        <f t="shared" si="0"/>
        <v/>
      </c>
      <c r="V45" s="20">
        <f t="shared" si="7"/>
        <v>0</v>
      </c>
      <c r="W45" s="20">
        <f t="shared" si="8"/>
        <v>0</v>
      </c>
      <c r="AD45"/>
      <c r="AE45" s="9"/>
      <c r="AF45" s="20" t="str" cm="1">
        <f t="array" ref="AF45">IFERROR(IF(#REF!="×",0,_xlfn.IFS(AE45="多面",W45*0.6/1.6*0.5,AE45="治水ダム等",W45*0.75/1.75*0.5)),"")</f>
        <v/>
      </c>
      <c r="AG45" s="21" t="str" cm="1">
        <f t="array" aca="1" ref="AG45" ca="1">IFERROR(_xlfn.IFS(#REF!="×",W45,#REF!="○",(W45-AF45)*0.7),"")</f>
        <v/>
      </c>
      <c r="AH45" s="6"/>
      <c r="AI45" s="24" t="e" cm="1">
        <f t="array" aca="1" ref="AI45" ca="1">_xlfn.IFS(AH45=0,0,AH45&gt;W45,0,W45-AH45&gt;AG45,AG45,W45-AH45&lt;AG45,W45-AH45)</f>
        <v>#NAME?</v>
      </c>
      <c r="AJ45" s="25" t="str">
        <f t="shared" ca="1" si="9"/>
        <v/>
      </c>
    </row>
    <row r="46" spans="1:36" s="1" customFormat="1" ht="24" hidden="1" customHeight="1" thickBot="1">
      <c r="A46" s="8">
        <v>35</v>
      </c>
      <c r="B46" s="16"/>
      <c r="C46" s="40"/>
      <c r="D46" s="40"/>
      <c r="E46" s="6"/>
      <c r="F46" s="6"/>
      <c r="G46" s="6"/>
      <c r="H46" s="6"/>
      <c r="I46" s="48">
        <f t="shared" si="10"/>
        <v>0</v>
      </c>
      <c r="J46" s="20">
        <f t="shared" si="2"/>
        <v>0</v>
      </c>
      <c r="K46" s="86">
        <f>IF(D46="",0,VLOOKUP(D46,リスト!$F$4:$G$29,2,FALSE))</f>
        <v>0</v>
      </c>
      <c r="L46" s="23">
        <f>IF(D46="",0,VLOOKUP(D46,リスト!$F$4:$H$29,3,FALSE))</f>
        <v>0</v>
      </c>
      <c r="M46" s="80">
        <f t="shared" si="3"/>
        <v>0</v>
      </c>
      <c r="N46" s="20">
        <f t="shared" si="4"/>
        <v>0</v>
      </c>
      <c r="O46" s="6"/>
      <c r="P46" s="80">
        <f t="shared" si="5"/>
        <v>0</v>
      </c>
      <c r="Q46" s="40"/>
      <c r="R46" s="6"/>
      <c r="S46" s="23" t="str">
        <f>IF(Q46="","",VLOOKUP(Q46,リスト!$J$4:$K$31,2,FALSE))</f>
        <v/>
      </c>
      <c r="T46" s="20">
        <f t="shared" si="6"/>
        <v>0</v>
      </c>
      <c r="U46" s="20" t="str">
        <f t="shared" si="0"/>
        <v/>
      </c>
      <c r="V46" s="20">
        <f t="shared" si="7"/>
        <v>0</v>
      </c>
      <c r="W46" s="20">
        <f t="shared" si="8"/>
        <v>0</v>
      </c>
      <c r="AD46"/>
      <c r="AE46" s="9"/>
      <c r="AF46" s="20" t="str" cm="1">
        <f t="array" ref="AF46">IFERROR(IF(#REF!="×",0,_xlfn.IFS(AE46="多面",W46*0.6/1.6*0.5,AE46="治水ダム等",W46*0.75/1.75*0.5)),"")</f>
        <v/>
      </c>
      <c r="AG46" s="21" t="str" cm="1">
        <f t="array" aca="1" ref="AG46" ca="1">IFERROR(_xlfn.IFS(#REF!="×",W46,#REF!="○",(W46-AF46)*0.7),"")</f>
        <v/>
      </c>
      <c r="AH46" s="6"/>
      <c r="AI46" s="24" t="e" cm="1">
        <f t="array" aca="1" ref="AI46" ca="1">_xlfn.IFS(AH46=0,0,AH46&gt;W46,0,W46-AH46&gt;AG46,AG46,W46-AH46&lt;AG46,W46-AH46)</f>
        <v>#NAME?</v>
      </c>
      <c r="AJ46" s="25" t="str">
        <f t="shared" ca="1" si="9"/>
        <v/>
      </c>
    </row>
    <row r="47" spans="1:36" s="1" customFormat="1" ht="24" hidden="1" customHeight="1">
      <c r="A47" s="8">
        <v>36</v>
      </c>
      <c r="B47" s="16"/>
      <c r="C47" s="40"/>
      <c r="D47" s="40"/>
      <c r="E47" s="6"/>
      <c r="F47" s="6"/>
      <c r="G47" s="6"/>
      <c r="H47" s="6"/>
      <c r="I47" s="48">
        <f t="shared" si="10"/>
        <v>0</v>
      </c>
      <c r="J47" s="20">
        <f t="shared" si="2"/>
        <v>0</v>
      </c>
      <c r="K47" s="20"/>
      <c r="L47" s="23">
        <f>IF(D47="",0,VLOOKUP(D47,リスト!$F$4:$H$29,3,FALSE))</f>
        <v>0</v>
      </c>
      <c r="M47" s="80">
        <f t="shared" ref="M47:M110" si="11">IF(J47=0,0,E47+(F47+G47)/L47+H47/1.035)</f>
        <v>0</v>
      </c>
      <c r="N47" s="20">
        <f t="shared" si="4"/>
        <v>0</v>
      </c>
      <c r="O47" s="6"/>
      <c r="P47" s="80">
        <f t="shared" si="5"/>
        <v>0</v>
      </c>
      <c r="Q47" s="40"/>
      <c r="R47" s="6"/>
      <c r="S47" s="23" t="str">
        <f>IF(Q47="","",VLOOKUP(Q47,リスト!$J$4:$K$31,2,FALSE))</f>
        <v/>
      </c>
      <c r="T47" s="20">
        <f t="shared" si="6"/>
        <v>0</v>
      </c>
      <c r="U47" s="20" t="str">
        <f t="shared" si="0"/>
        <v/>
      </c>
      <c r="V47" s="20">
        <f t="shared" ref="V47:V110" si="12">IF(R47=0,0,R47-T47)</f>
        <v>0</v>
      </c>
      <c r="W47" s="20">
        <f t="shared" ref="W47:W110" si="13">IF(P47+V47=0,0,P47+V47)</f>
        <v>0</v>
      </c>
      <c r="AD47"/>
      <c r="AE47" s="9"/>
      <c r="AF47" s="20" t="str" cm="1">
        <f t="array" ref="AF47">IFERROR(IF(#REF!="×",0,_xlfn.IFS(AE47="多面",W47*0.6/1.6*0.5,AE47="治水ダム等",W47*0.75/1.75*0.5)),"")</f>
        <v/>
      </c>
      <c r="AG47" s="21" t="str" cm="1">
        <f t="array" aca="1" ref="AG47" ca="1">IFERROR(_xlfn.IFS(#REF!="×",W47,#REF!="○",(W47-AF47)*0.7),"")</f>
        <v/>
      </c>
      <c r="AH47" s="6"/>
      <c r="AI47" s="24" t="e" cm="1">
        <f t="array" aca="1" ref="AI47" ca="1">_xlfn.IFS(AH47=0,0,AH47&gt;W47,0,W47-AH47&gt;AG47,AG47,W47-AH47&lt;AG47,W47-AH47)</f>
        <v>#NAME?</v>
      </c>
      <c r="AJ47" s="25" t="str">
        <f t="shared" ca="1" si="9"/>
        <v/>
      </c>
    </row>
    <row r="48" spans="1:36" s="1" customFormat="1" ht="24" hidden="1" customHeight="1">
      <c r="A48" s="8">
        <v>37</v>
      </c>
      <c r="B48" s="16"/>
      <c r="C48" s="40"/>
      <c r="D48" s="40"/>
      <c r="E48" s="6"/>
      <c r="F48" s="6"/>
      <c r="G48" s="6"/>
      <c r="H48" s="6"/>
      <c r="I48" s="48">
        <f t="shared" si="10"/>
        <v>0</v>
      </c>
      <c r="J48" s="20">
        <f t="shared" si="2"/>
        <v>0</v>
      </c>
      <c r="K48" s="20"/>
      <c r="L48" s="23">
        <f>IF(D48="",0,VLOOKUP(D48,リスト!$F$4:$H$29,3,FALSE))</f>
        <v>0</v>
      </c>
      <c r="M48" s="80">
        <f t="shared" si="11"/>
        <v>0</v>
      </c>
      <c r="N48" s="20">
        <f t="shared" si="4"/>
        <v>0</v>
      </c>
      <c r="O48" s="6"/>
      <c r="P48" s="80">
        <f t="shared" si="5"/>
        <v>0</v>
      </c>
      <c r="Q48" s="40"/>
      <c r="R48" s="6"/>
      <c r="S48" s="23" t="str">
        <f>IF(Q48="","",VLOOKUP(Q48,リスト!$J$4:$K$31,2,FALSE))</f>
        <v/>
      </c>
      <c r="T48" s="20">
        <f t="shared" si="6"/>
        <v>0</v>
      </c>
      <c r="U48" s="20" t="str">
        <f t="shared" si="0"/>
        <v/>
      </c>
      <c r="V48" s="20">
        <f t="shared" si="12"/>
        <v>0</v>
      </c>
      <c r="W48" s="20">
        <f t="shared" si="13"/>
        <v>0</v>
      </c>
      <c r="AD48"/>
      <c r="AE48" s="9"/>
      <c r="AF48" s="20" t="str" cm="1">
        <f t="array" ref="AF48">IFERROR(IF(#REF!="×",0,_xlfn.IFS(AE48="多面",W48*0.6/1.6*0.5,AE48="治水ダム等",W48*0.75/1.75*0.5)),"")</f>
        <v/>
      </c>
      <c r="AG48" s="21" t="str" cm="1">
        <f t="array" aca="1" ref="AG48" ca="1">IFERROR(_xlfn.IFS(#REF!="×",W48,#REF!="○",(W48-AF48)*0.7),"")</f>
        <v/>
      </c>
      <c r="AH48" s="6"/>
      <c r="AI48" s="24" t="e" cm="1">
        <f t="array" aca="1" ref="AI48" ca="1">_xlfn.IFS(AH48=0,0,AH48&gt;W48,0,W48-AH48&gt;AG48,AG48,W48-AH48&lt;AG48,W48-AH48)</f>
        <v>#NAME?</v>
      </c>
      <c r="AJ48" s="25" t="str">
        <f t="shared" ca="1" si="9"/>
        <v/>
      </c>
    </row>
    <row r="49" spans="1:36" s="1" customFormat="1" ht="24" hidden="1" customHeight="1">
      <c r="A49" s="8">
        <v>38</v>
      </c>
      <c r="B49" s="16"/>
      <c r="C49" s="40"/>
      <c r="D49" s="40"/>
      <c r="E49" s="6"/>
      <c r="F49" s="6"/>
      <c r="G49" s="6"/>
      <c r="H49" s="6"/>
      <c r="I49" s="48">
        <f t="shared" si="10"/>
        <v>0</v>
      </c>
      <c r="J49" s="20">
        <f t="shared" si="2"/>
        <v>0</v>
      </c>
      <c r="K49" s="20"/>
      <c r="L49" s="23">
        <f>IF(D49="",0,VLOOKUP(D49,リスト!$F$4:$H$29,3,FALSE))</f>
        <v>0</v>
      </c>
      <c r="M49" s="80">
        <f t="shared" si="11"/>
        <v>0</v>
      </c>
      <c r="N49" s="20">
        <f t="shared" si="4"/>
        <v>0</v>
      </c>
      <c r="O49" s="6"/>
      <c r="P49" s="80">
        <f t="shared" si="5"/>
        <v>0</v>
      </c>
      <c r="Q49" s="40"/>
      <c r="R49" s="6"/>
      <c r="S49" s="23" t="str">
        <f>IF(Q49="","",VLOOKUP(Q49,リスト!$J$4:$K$31,2,FALSE))</f>
        <v/>
      </c>
      <c r="T49" s="20">
        <f t="shared" si="6"/>
        <v>0</v>
      </c>
      <c r="U49" s="20" t="str">
        <f t="shared" si="0"/>
        <v/>
      </c>
      <c r="V49" s="20">
        <f t="shared" si="12"/>
        <v>0</v>
      </c>
      <c r="W49" s="20">
        <f t="shared" si="13"/>
        <v>0</v>
      </c>
      <c r="AD49"/>
      <c r="AE49" s="9"/>
      <c r="AF49" s="20" t="str" cm="1">
        <f t="array" ref="AF49">IFERROR(IF(#REF!="×",0,_xlfn.IFS(AE49="多面",W49*0.6/1.6*0.5,AE49="治水ダム等",W49*0.75/1.75*0.5)),"")</f>
        <v/>
      </c>
      <c r="AG49" s="21" t="str" cm="1">
        <f t="array" aca="1" ref="AG49" ca="1">IFERROR(_xlfn.IFS(#REF!="×",W49,#REF!="○",(W49-AF49)*0.7),"")</f>
        <v/>
      </c>
      <c r="AH49" s="6"/>
      <c r="AI49" s="24" t="e" cm="1">
        <f t="array" aca="1" ref="AI49" ca="1">_xlfn.IFS(AH49=0,0,AH49&gt;W49,0,W49-AH49&gt;AG49,AG49,W49-AH49&lt;AG49,W49-AH49)</f>
        <v>#NAME?</v>
      </c>
      <c r="AJ49" s="25" t="str">
        <f t="shared" ca="1" si="9"/>
        <v/>
      </c>
    </row>
    <row r="50" spans="1:36" s="1" customFormat="1" ht="24" hidden="1" customHeight="1">
      <c r="A50" s="8">
        <v>39</v>
      </c>
      <c r="B50" s="16"/>
      <c r="C50" s="40"/>
      <c r="D50" s="40"/>
      <c r="E50" s="6"/>
      <c r="F50" s="6"/>
      <c r="G50" s="6"/>
      <c r="H50" s="6"/>
      <c r="I50" s="48">
        <f t="shared" si="10"/>
        <v>0</v>
      </c>
      <c r="J50" s="20">
        <f t="shared" si="2"/>
        <v>0</v>
      </c>
      <c r="K50" s="20"/>
      <c r="L50" s="23">
        <f>IF(D50="",0,VLOOKUP(D50,リスト!$F$4:$H$29,3,FALSE))</f>
        <v>0</v>
      </c>
      <c r="M50" s="80">
        <f t="shared" si="11"/>
        <v>0</v>
      </c>
      <c r="N50" s="20">
        <f t="shared" si="4"/>
        <v>0</v>
      </c>
      <c r="O50" s="6"/>
      <c r="P50" s="80">
        <f t="shared" si="5"/>
        <v>0</v>
      </c>
      <c r="Q50" s="40"/>
      <c r="R50" s="6"/>
      <c r="S50" s="23" t="str">
        <f>IF(Q50="","",VLOOKUP(Q50,リスト!$J$4:$K$31,2,FALSE))</f>
        <v/>
      </c>
      <c r="T50" s="20">
        <f t="shared" si="6"/>
        <v>0</v>
      </c>
      <c r="U50" s="20" t="str">
        <f t="shared" si="0"/>
        <v/>
      </c>
      <c r="V50" s="20">
        <f t="shared" si="12"/>
        <v>0</v>
      </c>
      <c r="W50" s="20">
        <f t="shared" si="13"/>
        <v>0</v>
      </c>
      <c r="AD50"/>
      <c r="AE50" s="9"/>
      <c r="AF50" s="20" t="str" cm="1">
        <f t="array" ref="AF50">IFERROR(IF(#REF!="×",0,_xlfn.IFS(AE50="多面",W50*0.6/1.6*0.5,AE50="治水ダム等",W50*0.75/1.75*0.5)),"")</f>
        <v/>
      </c>
      <c r="AG50" s="21" t="str" cm="1">
        <f t="array" aca="1" ref="AG50" ca="1">IFERROR(_xlfn.IFS(#REF!="×",W50,#REF!="○",(W50-AF50)*0.7),"")</f>
        <v/>
      </c>
      <c r="AH50" s="6"/>
      <c r="AI50" s="24" t="e" cm="1">
        <f t="array" aca="1" ref="AI50" ca="1">_xlfn.IFS(AH50=0,0,AH50&gt;W50,0,W50-AH50&gt;AG50,AG50,W50-AH50&lt;AG50,W50-AH50)</f>
        <v>#NAME?</v>
      </c>
      <c r="AJ50" s="25" t="str">
        <f t="shared" ca="1" si="9"/>
        <v/>
      </c>
    </row>
    <row r="51" spans="1:36" s="1" customFormat="1" ht="24" hidden="1" customHeight="1">
      <c r="A51" s="8">
        <v>40</v>
      </c>
      <c r="B51" s="16"/>
      <c r="C51" s="40"/>
      <c r="D51" s="40"/>
      <c r="E51" s="6"/>
      <c r="F51" s="6"/>
      <c r="G51" s="6"/>
      <c r="H51" s="6"/>
      <c r="I51" s="48">
        <f t="shared" si="10"/>
        <v>0</v>
      </c>
      <c r="J51" s="20">
        <f t="shared" si="2"/>
        <v>0</v>
      </c>
      <c r="K51" s="20"/>
      <c r="L51" s="23">
        <f>IF(D51="",0,VLOOKUP(D51,リスト!$F$4:$H$29,3,FALSE))</f>
        <v>0</v>
      </c>
      <c r="M51" s="80">
        <f t="shared" si="11"/>
        <v>0</v>
      </c>
      <c r="N51" s="20">
        <f t="shared" si="4"/>
        <v>0</v>
      </c>
      <c r="O51" s="6"/>
      <c r="P51" s="80">
        <f t="shared" si="5"/>
        <v>0</v>
      </c>
      <c r="Q51" s="40"/>
      <c r="R51" s="6"/>
      <c r="S51" s="23" t="str">
        <f>IF(Q51="","",VLOOKUP(Q51,リスト!$J$4:$K$31,2,FALSE))</f>
        <v/>
      </c>
      <c r="T51" s="20">
        <f t="shared" si="6"/>
        <v>0</v>
      </c>
      <c r="U51" s="20" t="str">
        <f t="shared" si="0"/>
        <v/>
      </c>
      <c r="V51" s="20">
        <f t="shared" si="12"/>
        <v>0</v>
      </c>
      <c r="W51" s="20">
        <f t="shared" si="13"/>
        <v>0</v>
      </c>
      <c r="AD51"/>
      <c r="AE51" s="9"/>
      <c r="AF51" s="20" t="str" cm="1">
        <f t="array" ref="AF51">IFERROR(IF(#REF!="×",0,_xlfn.IFS(AE51="多面",W51*0.6/1.6*0.5,AE51="治水ダム等",W51*0.75/1.75*0.5)),"")</f>
        <v/>
      </c>
      <c r="AG51" s="21" t="str" cm="1">
        <f t="array" aca="1" ref="AG51" ca="1">IFERROR(_xlfn.IFS(#REF!="×",W51,#REF!="○",(W51-AF51)*0.7),"")</f>
        <v/>
      </c>
      <c r="AH51" s="6"/>
      <c r="AI51" s="24" t="e" cm="1">
        <f t="array" aca="1" ref="AI51" ca="1">_xlfn.IFS(AH51=0,0,AH51&gt;W51,0,W51-AH51&gt;AG51,AG51,W51-AH51&lt;AG51,W51-AH51)</f>
        <v>#NAME?</v>
      </c>
      <c r="AJ51" s="25" t="str">
        <f t="shared" ca="1" si="9"/>
        <v/>
      </c>
    </row>
    <row r="52" spans="1:36" s="1" customFormat="1" ht="24" hidden="1" customHeight="1">
      <c r="A52" s="8">
        <v>41</v>
      </c>
      <c r="B52" s="16"/>
      <c r="C52" s="40"/>
      <c r="D52" s="40"/>
      <c r="E52" s="6"/>
      <c r="F52" s="6"/>
      <c r="G52" s="6"/>
      <c r="H52" s="6"/>
      <c r="I52" s="48">
        <f t="shared" si="10"/>
        <v>0</v>
      </c>
      <c r="J52" s="20">
        <f t="shared" si="2"/>
        <v>0</v>
      </c>
      <c r="K52" s="20"/>
      <c r="L52" s="23">
        <f>IF(D52="",0,VLOOKUP(D52,リスト!$F$4:$H$29,3,FALSE))</f>
        <v>0</v>
      </c>
      <c r="M52" s="80">
        <f t="shared" si="11"/>
        <v>0</v>
      </c>
      <c r="N52" s="20">
        <f t="shared" si="4"/>
        <v>0</v>
      </c>
      <c r="O52" s="6"/>
      <c r="P52" s="80">
        <f t="shared" si="5"/>
        <v>0</v>
      </c>
      <c r="Q52" s="40"/>
      <c r="R52" s="6"/>
      <c r="S52" s="23" t="str">
        <f>IF(Q52="","",VLOOKUP(Q52,リスト!$J$4:$K$31,2,FALSE))</f>
        <v/>
      </c>
      <c r="T52" s="20">
        <f t="shared" si="6"/>
        <v>0</v>
      </c>
      <c r="U52" s="20" t="str">
        <f t="shared" si="0"/>
        <v/>
      </c>
      <c r="V52" s="20">
        <f t="shared" si="12"/>
        <v>0</v>
      </c>
      <c r="W52" s="20">
        <f t="shared" si="13"/>
        <v>0</v>
      </c>
      <c r="AD52"/>
      <c r="AE52" s="9"/>
      <c r="AF52" s="20" t="str" cm="1">
        <f t="array" ref="AF52">IFERROR(IF(#REF!="×",0,_xlfn.IFS(AE52="多面",W52*0.6/1.6*0.5,AE52="治水ダム等",W52*0.75/1.75*0.5)),"")</f>
        <v/>
      </c>
      <c r="AG52" s="21" t="str" cm="1">
        <f t="array" aca="1" ref="AG52" ca="1">IFERROR(_xlfn.IFS(#REF!="×",W52,#REF!="○",(W52-AF52)*0.7),"")</f>
        <v/>
      </c>
      <c r="AH52" s="6"/>
      <c r="AI52" s="24" t="e" cm="1">
        <f t="array" aca="1" ref="AI52" ca="1">_xlfn.IFS(AH52=0,0,AH52&gt;W52,0,W52-AH52&gt;AG52,AG52,W52-AH52&lt;AG52,W52-AH52)</f>
        <v>#NAME?</v>
      </c>
      <c r="AJ52" s="25" t="str">
        <f t="shared" ca="1" si="9"/>
        <v/>
      </c>
    </row>
    <row r="53" spans="1:36" s="1" customFormat="1" ht="24" hidden="1" customHeight="1">
      <c r="A53" s="8">
        <v>42</v>
      </c>
      <c r="B53" s="16"/>
      <c r="C53" s="40"/>
      <c r="D53" s="40"/>
      <c r="E53" s="6"/>
      <c r="F53" s="6"/>
      <c r="G53" s="6"/>
      <c r="H53" s="6"/>
      <c r="I53" s="48">
        <f t="shared" si="10"/>
        <v>0</v>
      </c>
      <c r="J53" s="20">
        <f t="shared" si="2"/>
        <v>0</v>
      </c>
      <c r="K53" s="20"/>
      <c r="L53" s="23">
        <f>IF(D53="",0,VLOOKUP(D53,リスト!$F$4:$H$29,3,FALSE))</f>
        <v>0</v>
      </c>
      <c r="M53" s="80">
        <f t="shared" si="11"/>
        <v>0</v>
      </c>
      <c r="N53" s="20">
        <f t="shared" si="4"/>
        <v>0</v>
      </c>
      <c r="O53" s="6"/>
      <c r="P53" s="80">
        <f t="shared" si="5"/>
        <v>0</v>
      </c>
      <c r="Q53" s="40"/>
      <c r="R53" s="6"/>
      <c r="S53" s="23" t="str">
        <f>IF(Q53="","",VLOOKUP(Q53,リスト!$J$4:$K$31,2,FALSE))</f>
        <v/>
      </c>
      <c r="T53" s="20">
        <f t="shared" si="6"/>
        <v>0</v>
      </c>
      <c r="U53" s="20" t="str">
        <f t="shared" si="0"/>
        <v/>
      </c>
      <c r="V53" s="20">
        <f t="shared" si="12"/>
        <v>0</v>
      </c>
      <c r="W53" s="20">
        <f t="shared" si="13"/>
        <v>0</v>
      </c>
      <c r="AD53"/>
      <c r="AE53" s="9"/>
      <c r="AF53" s="20" t="str" cm="1">
        <f t="array" ref="AF53">IFERROR(IF(#REF!="×",0,_xlfn.IFS(AE53="多面",W53*0.6/1.6*0.5,AE53="治水ダム等",W53*0.75/1.75*0.5)),"")</f>
        <v/>
      </c>
      <c r="AG53" s="21" t="str" cm="1">
        <f t="array" aca="1" ref="AG53" ca="1">IFERROR(_xlfn.IFS(#REF!="×",W53,#REF!="○",(W53-AF53)*0.7),"")</f>
        <v/>
      </c>
      <c r="AH53" s="6"/>
      <c r="AI53" s="24" t="e" cm="1">
        <f t="array" aca="1" ref="AI53" ca="1">_xlfn.IFS(AH53=0,0,AH53&gt;W53,0,W53-AH53&gt;AG53,AG53,W53-AH53&lt;AG53,W53-AH53)</f>
        <v>#NAME?</v>
      </c>
      <c r="AJ53" s="25" t="str">
        <f t="shared" ca="1" si="9"/>
        <v/>
      </c>
    </row>
    <row r="54" spans="1:36" s="1" customFormat="1" ht="24" hidden="1" customHeight="1">
      <c r="A54" s="8">
        <v>43</v>
      </c>
      <c r="B54" s="16"/>
      <c r="C54" s="40"/>
      <c r="D54" s="40"/>
      <c r="E54" s="6"/>
      <c r="F54" s="6"/>
      <c r="G54" s="6"/>
      <c r="H54" s="6"/>
      <c r="I54" s="48">
        <f t="shared" si="10"/>
        <v>0</v>
      </c>
      <c r="J54" s="20">
        <f t="shared" si="2"/>
        <v>0</v>
      </c>
      <c r="K54" s="20"/>
      <c r="L54" s="23">
        <f>IF(D54="",0,VLOOKUP(D54,リスト!$F$4:$H$29,3,FALSE))</f>
        <v>0</v>
      </c>
      <c r="M54" s="80">
        <f t="shared" si="11"/>
        <v>0</v>
      </c>
      <c r="N54" s="20">
        <f t="shared" si="4"/>
        <v>0</v>
      </c>
      <c r="O54" s="6"/>
      <c r="P54" s="80">
        <f t="shared" si="5"/>
        <v>0</v>
      </c>
      <c r="Q54" s="40"/>
      <c r="R54" s="6"/>
      <c r="S54" s="23" t="str">
        <f>IF(Q54="","",VLOOKUP(Q54,リスト!$J$4:$K$31,2,FALSE))</f>
        <v/>
      </c>
      <c r="T54" s="20">
        <f t="shared" si="6"/>
        <v>0</v>
      </c>
      <c r="U54" s="20" t="str">
        <f t="shared" si="0"/>
        <v/>
      </c>
      <c r="V54" s="20">
        <f t="shared" si="12"/>
        <v>0</v>
      </c>
      <c r="W54" s="20">
        <f t="shared" si="13"/>
        <v>0</v>
      </c>
      <c r="AD54"/>
      <c r="AE54" s="9"/>
      <c r="AF54" s="20" t="str" cm="1">
        <f t="array" ref="AF54">IFERROR(IF(#REF!="×",0,_xlfn.IFS(AE54="多面",W54*0.6/1.6*0.5,AE54="治水ダム等",W54*0.75/1.75*0.5)),"")</f>
        <v/>
      </c>
      <c r="AG54" s="21" t="str" cm="1">
        <f t="array" aca="1" ref="AG54" ca="1">IFERROR(_xlfn.IFS(#REF!="×",W54,#REF!="○",(W54-AF54)*0.7),"")</f>
        <v/>
      </c>
      <c r="AH54" s="6"/>
      <c r="AI54" s="24" t="e" cm="1">
        <f t="array" aca="1" ref="AI54" ca="1">_xlfn.IFS(AH54=0,0,AH54&gt;W54,0,W54-AH54&gt;AG54,AG54,W54-AH54&lt;AG54,W54-AH54)</f>
        <v>#NAME?</v>
      </c>
      <c r="AJ54" s="25" t="str">
        <f t="shared" ca="1" si="9"/>
        <v/>
      </c>
    </row>
    <row r="55" spans="1:36" s="1" customFormat="1" ht="24" hidden="1" customHeight="1">
      <c r="A55" s="8">
        <v>44</v>
      </c>
      <c r="B55" s="16"/>
      <c r="C55" s="40"/>
      <c r="D55" s="40"/>
      <c r="E55" s="6"/>
      <c r="F55" s="6"/>
      <c r="G55" s="6"/>
      <c r="H55" s="6"/>
      <c r="I55" s="48">
        <f t="shared" si="10"/>
        <v>0</v>
      </c>
      <c r="J55" s="20">
        <f t="shared" si="2"/>
        <v>0</v>
      </c>
      <c r="K55" s="20"/>
      <c r="L55" s="23">
        <f>IF(D55="",0,VLOOKUP(D55,リスト!$F$4:$H$29,3,FALSE))</f>
        <v>0</v>
      </c>
      <c r="M55" s="80">
        <f t="shared" si="11"/>
        <v>0</v>
      </c>
      <c r="N55" s="20">
        <f t="shared" si="4"/>
        <v>0</v>
      </c>
      <c r="O55" s="6"/>
      <c r="P55" s="80">
        <f t="shared" si="5"/>
        <v>0</v>
      </c>
      <c r="Q55" s="40"/>
      <c r="R55" s="6"/>
      <c r="S55" s="23" t="str">
        <f>IF(Q55="","",VLOOKUP(Q55,リスト!$J$4:$K$31,2,FALSE))</f>
        <v/>
      </c>
      <c r="T55" s="20">
        <f t="shared" si="6"/>
        <v>0</v>
      </c>
      <c r="U55" s="20" t="str">
        <f t="shared" si="0"/>
        <v/>
      </c>
      <c r="V55" s="20">
        <f t="shared" si="12"/>
        <v>0</v>
      </c>
      <c r="W55" s="20">
        <f t="shared" si="13"/>
        <v>0</v>
      </c>
      <c r="AD55"/>
      <c r="AE55" s="9"/>
      <c r="AF55" s="20" t="str" cm="1">
        <f t="array" ref="AF55">IFERROR(IF(#REF!="×",0,_xlfn.IFS(AE55="多面",W55*0.6/1.6*0.5,AE55="治水ダム等",W55*0.75/1.75*0.5)),"")</f>
        <v/>
      </c>
      <c r="AG55" s="21" t="str" cm="1">
        <f t="array" aca="1" ref="AG55" ca="1">IFERROR(_xlfn.IFS(#REF!="×",W55,#REF!="○",(W55-AF55)*0.7),"")</f>
        <v/>
      </c>
      <c r="AH55" s="6"/>
      <c r="AI55" s="24" t="e" cm="1">
        <f t="array" aca="1" ref="AI55" ca="1">_xlfn.IFS(AH55=0,0,AH55&gt;W55,0,W55-AH55&gt;AG55,AG55,W55-AH55&lt;AG55,W55-AH55)</f>
        <v>#NAME?</v>
      </c>
      <c r="AJ55" s="25" t="str">
        <f t="shared" ca="1" si="9"/>
        <v/>
      </c>
    </row>
    <row r="56" spans="1:36" s="1" customFormat="1" ht="24" hidden="1" customHeight="1">
      <c r="A56" s="8">
        <v>45</v>
      </c>
      <c r="B56" s="16"/>
      <c r="C56" s="40"/>
      <c r="D56" s="40"/>
      <c r="E56" s="6"/>
      <c r="F56" s="6"/>
      <c r="G56" s="6"/>
      <c r="H56" s="6"/>
      <c r="I56" s="48">
        <f t="shared" si="10"/>
        <v>0</v>
      </c>
      <c r="J56" s="20">
        <f t="shared" si="2"/>
        <v>0</v>
      </c>
      <c r="K56" s="20"/>
      <c r="L56" s="23">
        <f>IF(D56="",0,VLOOKUP(D56,リスト!$F$4:$H$29,3,FALSE))</f>
        <v>0</v>
      </c>
      <c r="M56" s="80">
        <f t="shared" si="11"/>
        <v>0</v>
      </c>
      <c r="N56" s="20">
        <f t="shared" si="4"/>
        <v>0</v>
      </c>
      <c r="O56" s="6"/>
      <c r="P56" s="80">
        <f t="shared" si="5"/>
        <v>0</v>
      </c>
      <c r="Q56" s="40"/>
      <c r="R56" s="6"/>
      <c r="S56" s="23" t="str">
        <f>IF(Q56="","",VLOOKUP(Q56,リスト!$J$4:$K$31,2,FALSE))</f>
        <v/>
      </c>
      <c r="T56" s="20">
        <f t="shared" si="6"/>
        <v>0</v>
      </c>
      <c r="U56" s="20" t="str">
        <f t="shared" si="0"/>
        <v/>
      </c>
      <c r="V56" s="20">
        <f t="shared" si="12"/>
        <v>0</v>
      </c>
      <c r="W56" s="20">
        <f t="shared" si="13"/>
        <v>0</v>
      </c>
      <c r="AD56"/>
      <c r="AE56" s="9"/>
      <c r="AF56" s="20" t="str" cm="1">
        <f t="array" ref="AF56">IFERROR(IF(#REF!="×",0,_xlfn.IFS(AE56="多面",W56*0.6/1.6*0.5,AE56="治水ダム等",W56*0.75/1.75*0.5)),"")</f>
        <v/>
      </c>
      <c r="AG56" s="21" t="str" cm="1">
        <f t="array" aca="1" ref="AG56" ca="1">IFERROR(_xlfn.IFS(#REF!="×",W56,#REF!="○",(W56-AF56)*0.7),"")</f>
        <v/>
      </c>
      <c r="AH56" s="6"/>
      <c r="AI56" s="24" t="e" cm="1">
        <f t="array" aca="1" ref="AI56" ca="1">_xlfn.IFS(AH56=0,0,AH56&gt;W56,0,W56-AH56&gt;AG56,AG56,W56-AH56&lt;AG56,W56-AH56)</f>
        <v>#NAME?</v>
      </c>
      <c r="AJ56" s="25" t="str">
        <f t="shared" ca="1" si="9"/>
        <v/>
      </c>
    </row>
    <row r="57" spans="1:36" s="1" customFormat="1" ht="24" hidden="1" customHeight="1">
      <c r="A57" s="8">
        <v>46</v>
      </c>
      <c r="B57" s="16"/>
      <c r="C57" s="40"/>
      <c r="D57" s="40"/>
      <c r="E57" s="6"/>
      <c r="F57" s="6"/>
      <c r="G57" s="6"/>
      <c r="H57" s="6"/>
      <c r="I57" s="48">
        <f t="shared" si="10"/>
        <v>0</v>
      </c>
      <c r="J57" s="20">
        <f t="shared" si="2"/>
        <v>0</v>
      </c>
      <c r="K57" s="20"/>
      <c r="L57" s="23">
        <f>IF(D57="",0,VLOOKUP(D57,リスト!$F$4:$H$29,3,FALSE))</f>
        <v>0</v>
      </c>
      <c r="M57" s="80">
        <f t="shared" si="11"/>
        <v>0</v>
      </c>
      <c r="N57" s="20">
        <f t="shared" si="4"/>
        <v>0</v>
      </c>
      <c r="O57" s="6"/>
      <c r="P57" s="80">
        <f t="shared" si="5"/>
        <v>0</v>
      </c>
      <c r="Q57" s="40"/>
      <c r="R57" s="6"/>
      <c r="S57" s="23" t="str">
        <f>IF(Q57="","",VLOOKUP(Q57,リスト!$J$4:$K$31,2,FALSE))</f>
        <v/>
      </c>
      <c r="T57" s="20">
        <f t="shared" si="6"/>
        <v>0</v>
      </c>
      <c r="U57" s="20" t="str">
        <f t="shared" si="0"/>
        <v/>
      </c>
      <c r="V57" s="20">
        <f t="shared" si="12"/>
        <v>0</v>
      </c>
      <c r="W57" s="20">
        <f t="shared" si="13"/>
        <v>0</v>
      </c>
      <c r="AD57"/>
      <c r="AE57" s="9"/>
      <c r="AF57" s="20" t="str" cm="1">
        <f t="array" ref="AF57">IFERROR(IF(#REF!="×",0,_xlfn.IFS(AE57="多面",W57*0.6/1.6*0.5,AE57="治水ダム等",W57*0.75/1.75*0.5)),"")</f>
        <v/>
      </c>
      <c r="AG57" s="21" t="str" cm="1">
        <f t="array" aca="1" ref="AG57" ca="1">IFERROR(_xlfn.IFS(#REF!="×",W57,#REF!="○",(W57-AF57)*0.7),"")</f>
        <v/>
      </c>
      <c r="AH57" s="6"/>
      <c r="AI57" s="24" t="e" cm="1">
        <f t="array" aca="1" ref="AI57" ca="1">_xlfn.IFS(AH57=0,0,AH57&gt;W57,0,W57-AH57&gt;AG57,AG57,W57-AH57&lt;AG57,W57-AH57)</f>
        <v>#NAME?</v>
      </c>
      <c r="AJ57" s="25" t="str">
        <f t="shared" ca="1" si="9"/>
        <v/>
      </c>
    </row>
    <row r="58" spans="1:36" s="1" customFormat="1" ht="24" hidden="1" customHeight="1">
      <c r="A58" s="8">
        <v>47</v>
      </c>
      <c r="B58" s="16"/>
      <c r="C58" s="40"/>
      <c r="D58" s="40"/>
      <c r="E58" s="6"/>
      <c r="F58" s="6"/>
      <c r="G58" s="6"/>
      <c r="H58" s="6"/>
      <c r="I58" s="48">
        <f t="shared" si="10"/>
        <v>0</v>
      </c>
      <c r="J58" s="20">
        <f t="shared" si="2"/>
        <v>0</v>
      </c>
      <c r="K58" s="20"/>
      <c r="L58" s="23">
        <f>IF(D58="",0,VLOOKUP(D58,リスト!$F$4:$H$29,3,FALSE))</f>
        <v>0</v>
      </c>
      <c r="M58" s="80">
        <f t="shared" si="11"/>
        <v>0</v>
      </c>
      <c r="N58" s="20">
        <f t="shared" si="4"/>
        <v>0</v>
      </c>
      <c r="O58" s="6"/>
      <c r="P58" s="80">
        <f t="shared" si="5"/>
        <v>0</v>
      </c>
      <c r="Q58" s="40"/>
      <c r="R58" s="6"/>
      <c r="S58" s="23" t="str">
        <f>IF(Q58="","",VLOOKUP(Q58,リスト!$J$4:$K$31,2,FALSE))</f>
        <v/>
      </c>
      <c r="T58" s="20">
        <f t="shared" si="6"/>
        <v>0</v>
      </c>
      <c r="U58" s="20" t="str">
        <f t="shared" si="0"/>
        <v/>
      </c>
      <c r="V58" s="20">
        <f t="shared" si="12"/>
        <v>0</v>
      </c>
      <c r="W58" s="20">
        <f t="shared" si="13"/>
        <v>0</v>
      </c>
      <c r="AD58"/>
      <c r="AE58" s="9"/>
      <c r="AF58" s="20" t="str" cm="1">
        <f t="array" ref="AF58">IFERROR(IF(#REF!="×",0,_xlfn.IFS(AE58="多面",W58*0.6/1.6*0.5,AE58="治水ダム等",W58*0.75/1.75*0.5)),"")</f>
        <v/>
      </c>
      <c r="AG58" s="21" t="str" cm="1">
        <f t="array" aca="1" ref="AG58" ca="1">IFERROR(_xlfn.IFS(#REF!="×",W58,#REF!="○",(W58-AF58)*0.7),"")</f>
        <v/>
      </c>
      <c r="AH58" s="6"/>
      <c r="AI58" s="24" t="e" cm="1">
        <f t="array" aca="1" ref="AI58" ca="1">_xlfn.IFS(AH58=0,0,AH58&gt;W58,0,W58-AH58&gt;AG58,AG58,W58-AH58&lt;AG58,W58-AH58)</f>
        <v>#NAME?</v>
      </c>
      <c r="AJ58" s="25" t="str">
        <f t="shared" ca="1" si="9"/>
        <v/>
      </c>
    </row>
    <row r="59" spans="1:36" s="1" customFormat="1" ht="24" hidden="1" customHeight="1">
      <c r="A59" s="8">
        <v>48</v>
      </c>
      <c r="B59" s="16"/>
      <c r="C59" s="40"/>
      <c r="D59" s="40"/>
      <c r="E59" s="6"/>
      <c r="F59" s="6"/>
      <c r="G59" s="6"/>
      <c r="H59" s="6"/>
      <c r="I59" s="48">
        <f t="shared" si="10"/>
        <v>0</v>
      </c>
      <c r="J59" s="20">
        <f t="shared" si="2"/>
        <v>0</v>
      </c>
      <c r="K59" s="20"/>
      <c r="L59" s="23">
        <f>IF(D59="",0,VLOOKUP(D59,リスト!$F$4:$H$29,3,FALSE))</f>
        <v>0</v>
      </c>
      <c r="M59" s="80">
        <f t="shared" si="11"/>
        <v>0</v>
      </c>
      <c r="N59" s="20">
        <f t="shared" si="4"/>
        <v>0</v>
      </c>
      <c r="O59" s="6"/>
      <c r="P59" s="80">
        <f t="shared" si="5"/>
        <v>0</v>
      </c>
      <c r="Q59" s="40"/>
      <c r="R59" s="6"/>
      <c r="S59" s="23" t="str">
        <f>IF(Q59="","",VLOOKUP(Q59,リスト!$J$4:$K$31,2,FALSE))</f>
        <v/>
      </c>
      <c r="T59" s="20">
        <f t="shared" si="6"/>
        <v>0</v>
      </c>
      <c r="U59" s="20" t="str">
        <f t="shared" si="0"/>
        <v/>
      </c>
      <c r="V59" s="20">
        <f t="shared" si="12"/>
        <v>0</v>
      </c>
      <c r="W59" s="20">
        <f t="shared" si="13"/>
        <v>0</v>
      </c>
      <c r="AD59"/>
      <c r="AE59" s="9"/>
      <c r="AF59" s="20" t="str" cm="1">
        <f t="array" ref="AF59">IFERROR(IF(#REF!="×",0,_xlfn.IFS(AE59="多面",W59*0.6/1.6*0.5,AE59="治水ダム等",W59*0.75/1.75*0.5)),"")</f>
        <v/>
      </c>
      <c r="AG59" s="21" t="str" cm="1">
        <f t="array" aca="1" ref="AG59" ca="1">IFERROR(_xlfn.IFS(#REF!="×",W59,#REF!="○",(W59-AF59)*0.7),"")</f>
        <v/>
      </c>
      <c r="AH59" s="6"/>
      <c r="AI59" s="24" t="e" cm="1">
        <f t="array" aca="1" ref="AI59" ca="1">_xlfn.IFS(AH59=0,0,AH59&gt;W59,0,W59-AH59&gt;AG59,AG59,W59-AH59&lt;AG59,W59-AH59)</f>
        <v>#NAME?</v>
      </c>
      <c r="AJ59" s="25" t="str">
        <f t="shared" ca="1" si="9"/>
        <v/>
      </c>
    </row>
    <row r="60" spans="1:36" s="1" customFormat="1" ht="24" hidden="1" customHeight="1">
      <c r="A60" s="8">
        <v>49</v>
      </c>
      <c r="B60" s="16"/>
      <c r="C60" s="40"/>
      <c r="D60" s="40"/>
      <c r="E60" s="6"/>
      <c r="F60" s="6"/>
      <c r="G60" s="6"/>
      <c r="H60" s="6"/>
      <c r="I60" s="48">
        <f t="shared" si="10"/>
        <v>0</v>
      </c>
      <c r="J60" s="20">
        <f t="shared" si="2"/>
        <v>0</v>
      </c>
      <c r="K60" s="20"/>
      <c r="L60" s="23">
        <f>IF(D60="",0,VLOOKUP(D60,リスト!$F$4:$H$29,3,FALSE))</f>
        <v>0</v>
      </c>
      <c r="M60" s="80">
        <f t="shared" si="11"/>
        <v>0</v>
      </c>
      <c r="N60" s="20">
        <f t="shared" si="4"/>
        <v>0</v>
      </c>
      <c r="O60" s="6"/>
      <c r="P60" s="80">
        <f t="shared" si="5"/>
        <v>0</v>
      </c>
      <c r="Q60" s="40"/>
      <c r="R60" s="6"/>
      <c r="S60" s="23" t="str">
        <f>IF(Q60="","",VLOOKUP(Q60,リスト!$J$4:$K$31,2,FALSE))</f>
        <v/>
      </c>
      <c r="T60" s="20">
        <f t="shared" si="6"/>
        <v>0</v>
      </c>
      <c r="U60" s="20" t="str">
        <f t="shared" si="0"/>
        <v/>
      </c>
      <c r="V60" s="20">
        <f t="shared" si="12"/>
        <v>0</v>
      </c>
      <c r="W60" s="20">
        <f t="shared" si="13"/>
        <v>0</v>
      </c>
      <c r="AD60"/>
      <c r="AE60" s="9"/>
      <c r="AF60" s="20" t="str" cm="1">
        <f t="array" ref="AF60">IFERROR(IF(#REF!="×",0,_xlfn.IFS(AE60="多面",W60*0.6/1.6*0.5,AE60="治水ダム等",W60*0.75/1.75*0.5)),"")</f>
        <v/>
      </c>
      <c r="AG60" s="21" t="str" cm="1">
        <f t="array" aca="1" ref="AG60" ca="1">IFERROR(_xlfn.IFS(#REF!="×",W60,#REF!="○",(W60-AF60)*0.7),"")</f>
        <v/>
      </c>
      <c r="AH60" s="6"/>
      <c r="AI60" s="24" t="e" cm="1">
        <f t="array" aca="1" ref="AI60" ca="1">_xlfn.IFS(AH60=0,0,AH60&gt;W60,0,W60-AH60&gt;AG60,AG60,W60-AH60&lt;AG60,W60-AH60)</f>
        <v>#NAME?</v>
      </c>
      <c r="AJ60" s="25" t="str">
        <f t="shared" ca="1" si="9"/>
        <v/>
      </c>
    </row>
    <row r="61" spans="1:36" s="1" customFormat="1" ht="24" hidden="1" customHeight="1">
      <c r="A61" s="8">
        <v>50</v>
      </c>
      <c r="B61" s="16"/>
      <c r="C61" s="40"/>
      <c r="D61" s="40"/>
      <c r="E61" s="6"/>
      <c r="F61" s="6"/>
      <c r="G61" s="6"/>
      <c r="H61" s="6"/>
      <c r="I61" s="48">
        <f t="shared" si="10"/>
        <v>0</v>
      </c>
      <c r="J61" s="20">
        <f t="shared" si="2"/>
        <v>0</v>
      </c>
      <c r="K61" s="20"/>
      <c r="L61" s="23">
        <f>IF(D61="",0,VLOOKUP(D61,リスト!$F$4:$H$29,3,FALSE))</f>
        <v>0</v>
      </c>
      <c r="M61" s="80">
        <f t="shared" si="11"/>
        <v>0</v>
      </c>
      <c r="N61" s="20">
        <f t="shared" si="4"/>
        <v>0</v>
      </c>
      <c r="O61" s="6"/>
      <c r="P61" s="80">
        <f t="shared" si="5"/>
        <v>0</v>
      </c>
      <c r="Q61" s="40"/>
      <c r="R61" s="6"/>
      <c r="S61" s="23" t="str">
        <f>IF(Q61="","",VLOOKUP(Q61,リスト!$J$4:$K$31,2,FALSE))</f>
        <v/>
      </c>
      <c r="T61" s="20">
        <f t="shared" si="6"/>
        <v>0</v>
      </c>
      <c r="U61" s="20" t="str">
        <f t="shared" si="0"/>
        <v/>
      </c>
      <c r="V61" s="20">
        <f t="shared" si="12"/>
        <v>0</v>
      </c>
      <c r="W61" s="20">
        <f t="shared" si="13"/>
        <v>0</v>
      </c>
      <c r="AD61"/>
      <c r="AE61" s="9"/>
      <c r="AF61" s="20" t="str" cm="1">
        <f t="array" ref="AF61">IFERROR(IF(#REF!="×",0,_xlfn.IFS(AE61="多面",W61*0.6/1.6*0.5,AE61="治水ダム等",W61*0.75/1.75*0.5)),"")</f>
        <v/>
      </c>
      <c r="AG61" s="21" t="str" cm="1">
        <f t="array" aca="1" ref="AG61" ca="1">IFERROR(_xlfn.IFS(#REF!="×",W61,#REF!="○",(W61-AF61)*0.7),"")</f>
        <v/>
      </c>
      <c r="AH61" s="6"/>
      <c r="AI61" s="24" t="e" cm="1">
        <f t="array" aca="1" ref="AI61" ca="1">_xlfn.IFS(AH61=0,0,AH61&gt;W61,0,W61-AH61&gt;AG61,AG61,W61-AH61&lt;AG61,W61-AH61)</f>
        <v>#NAME?</v>
      </c>
      <c r="AJ61" s="25" t="str">
        <f t="shared" ca="1" si="9"/>
        <v/>
      </c>
    </row>
    <row r="62" spans="1:36" s="1" customFormat="1" ht="24" hidden="1" customHeight="1">
      <c r="A62" s="8">
        <v>51</v>
      </c>
      <c r="B62" s="16"/>
      <c r="C62" s="40"/>
      <c r="D62" s="40"/>
      <c r="E62" s="6"/>
      <c r="F62" s="6"/>
      <c r="G62" s="6"/>
      <c r="H62" s="6"/>
      <c r="I62" s="48">
        <f t="shared" si="10"/>
        <v>0</v>
      </c>
      <c r="J62" s="20">
        <f t="shared" si="2"/>
        <v>0</v>
      </c>
      <c r="K62" s="20"/>
      <c r="L62" s="23">
        <f>IF(D62="",0,VLOOKUP(D62,リスト!$F$4:$H$29,3,FALSE))</f>
        <v>0</v>
      </c>
      <c r="M62" s="80">
        <f t="shared" si="11"/>
        <v>0</v>
      </c>
      <c r="N62" s="20">
        <f t="shared" si="4"/>
        <v>0</v>
      </c>
      <c r="O62" s="6"/>
      <c r="P62" s="80">
        <f t="shared" si="5"/>
        <v>0</v>
      </c>
      <c r="Q62" s="40"/>
      <c r="R62" s="6"/>
      <c r="S62" s="23" t="str">
        <f>IF(Q62="","",VLOOKUP(Q62,リスト!$J$4:$K$31,2,FALSE))</f>
        <v/>
      </c>
      <c r="T62" s="20">
        <f t="shared" si="6"/>
        <v>0</v>
      </c>
      <c r="U62" s="20" t="str">
        <f t="shared" si="0"/>
        <v/>
      </c>
      <c r="V62" s="20">
        <f t="shared" si="12"/>
        <v>0</v>
      </c>
      <c r="W62" s="20">
        <f t="shared" si="13"/>
        <v>0</v>
      </c>
      <c r="AD62"/>
      <c r="AE62" s="9"/>
      <c r="AF62" s="20" t="str" cm="1">
        <f t="array" ref="AF62">IFERROR(IF(#REF!="×",0,_xlfn.IFS(AE62="多面",W62*0.6/1.6*0.5,AE62="治水ダム等",W62*0.75/1.75*0.5)),"")</f>
        <v/>
      </c>
      <c r="AG62" s="21" t="str" cm="1">
        <f t="array" aca="1" ref="AG62" ca="1">IFERROR(_xlfn.IFS(#REF!="×",W62,#REF!="○",(W62-AF62)*0.7),"")</f>
        <v/>
      </c>
      <c r="AH62" s="6"/>
      <c r="AI62" s="24" t="e" cm="1">
        <f t="array" aca="1" ref="AI62" ca="1">_xlfn.IFS(AH62=0,0,AH62&gt;W62,0,W62-AH62&gt;AG62,AG62,W62-AH62&lt;AG62,W62-AH62)</f>
        <v>#NAME?</v>
      </c>
      <c r="AJ62" s="25" t="str">
        <f t="shared" ca="1" si="9"/>
        <v/>
      </c>
    </row>
    <row r="63" spans="1:36" s="1" customFormat="1" ht="24" hidden="1" customHeight="1">
      <c r="A63" s="8">
        <v>52</v>
      </c>
      <c r="B63" s="16"/>
      <c r="C63" s="40"/>
      <c r="D63" s="40"/>
      <c r="E63" s="6"/>
      <c r="F63" s="6"/>
      <c r="G63" s="6"/>
      <c r="H63" s="6"/>
      <c r="I63" s="48">
        <f t="shared" si="10"/>
        <v>0</v>
      </c>
      <c r="J63" s="20">
        <f t="shared" si="2"/>
        <v>0</v>
      </c>
      <c r="K63" s="20"/>
      <c r="L63" s="23">
        <f>IF(D63="",0,VLOOKUP(D63,リスト!$F$4:$H$29,3,FALSE))</f>
        <v>0</v>
      </c>
      <c r="M63" s="80">
        <f t="shared" si="11"/>
        <v>0</v>
      </c>
      <c r="N63" s="20">
        <f t="shared" si="4"/>
        <v>0</v>
      </c>
      <c r="O63" s="6"/>
      <c r="P63" s="80">
        <f t="shared" si="5"/>
        <v>0</v>
      </c>
      <c r="Q63" s="40"/>
      <c r="R63" s="6"/>
      <c r="S63" s="23" t="str">
        <f>IF(Q63="","",VLOOKUP(Q63,リスト!$J$4:$K$31,2,FALSE))</f>
        <v/>
      </c>
      <c r="T63" s="20">
        <f t="shared" si="6"/>
        <v>0</v>
      </c>
      <c r="U63" s="20" t="str">
        <f t="shared" si="0"/>
        <v/>
      </c>
      <c r="V63" s="20">
        <f t="shared" si="12"/>
        <v>0</v>
      </c>
      <c r="W63" s="20">
        <f t="shared" si="13"/>
        <v>0</v>
      </c>
      <c r="AD63"/>
      <c r="AE63" s="9"/>
      <c r="AF63" s="20" t="str" cm="1">
        <f t="array" ref="AF63">IFERROR(IF(#REF!="×",0,_xlfn.IFS(AE63="多面",W63*0.6/1.6*0.5,AE63="治水ダム等",W63*0.75/1.75*0.5)),"")</f>
        <v/>
      </c>
      <c r="AG63" s="21" t="str" cm="1">
        <f t="array" aca="1" ref="AG63" ca="1">IFERROR(_xlfn.IFS(#REF!="×",W63,#REF!="○",(W63-AF63)*0.7),"")</f>
        <v/>
      </c>
      <c r="AH63" s="6"/>
      <c r="AI63" s="24" t="e" cm="1">
        <f t="array" aca="1" ref="AI63" ca="1">_xlfn.IFS(AH63=0,0,AH63&gt;W63,0,W63-AH63&gt;AG63,AG63,W63-AH63&lt;AG63,W63-AH63)</f>
        <v>#NAME?</v>
      </c>
      <c r="AJ63" s="25" t="str">
        <f t="shared" ca="1" si="9"/>
        <v/>
      </c>
    </row>
    <row r="64" spans="1:36" s="1" customFormat="1" ht="24" hidden="1" customHeight="1">
      <c r="A64" s="8">
        <v>53</v>
      </c>
      <c r="B64" s="16"/>
      <c r="C64" s="40"/>
      <c r="D64" s="40"/>
      <c r="E64" s="6"/>
      <c r="F64" s="6"/>
      <c r="G64" s="6"/>
      <c r="H64" s="6"/>
      <c r="I64" s="48">
        <f t="shared" si="10"/>
        <v>0</v>
      </c>
      <c r="J64" s="20">
        <f t="shared" si="2"/>
        <v>0</v>
      </c>
      <c r="K64" s="20"/>
      <c r="L64" s="23">
        <f>IF(D64="",0,VLOOKUP(D64,リスト!$F$4:$H$29,3,FALSE))</f>
        <v>0</v>
      </c>
      <c r="M64" s="80">
        <f t="shared" si="11"/>
        <v>0</v>
      </c>
      <c r="N64" s="20">
        <f t="shared" si="4"/>
        <v>0</v>
      </c>
      <c r="O64" s="6"/>
      <c r="P64" s="80">
        <f t="shared" si="5"/>
        <v>0</v>
      </c>
      <c r="Q64" s="40"/>
      <c r="R64" s="6"/>
      <c r="S64" s="23" t="str">
        <f>IF(Q64="","",VLOOKUP(Q64,リスト!$J$4:$K$31,2,FALSE))</f>
        <v/>
      </c>
      <c r="T64" s="20">
        <f t="shared" si="6"/>
        <v>0</v>
      </c>
      <c r="U64" s="20" t="str">
        <f t="shared" si="0"/>
        <v/>
      </c>
      <c r="V64" s="20">
        <f t="shared" si="12"/>
        <v>0</v>
      </c>
      <c r="W64" s="20">
        <f t="shared" si="13"/>
        <v>0</v>
      </c>
      <c r="AD64"/>
      <c r="AE64" s="9"/>
      <c r="AF64" s="20" t="str" cm="1">
        <f t="array" ref="AF64">IFERROR(IF(#REF!="×",0,_xlfn.IFS(AE64="多面",W64*0.6/1.6*0.5,AE64="治水ダム等",W64*0.75/1.75*0.5)),"")</f>
        <v/>
      </c>
      <c r="AG64" s="21" t="str" cm="1">
        <f t="array" aca="1" ref="AG64" ca="1">IFERROR(_xlfn.IFS(#REF!="×",W64,#REF!="○",(W64-AF64)*0.7),"")</f>
        <v/>
      </c>
      <c r="AH64" s="6"/>
      <c r="AI64" s="24" t="e" cm="1">
        <f t="array" aca="1" ref="AI64" ca="1">_xlfn.IFS(AH64=0,0,AH64&gt;W64,0,W64-AH64&gt;AG64,AG64,W64-AH64&lt;AG64,W64-AH64)</f>
        <v>#NAME?</v>
      </c>
      <c r="AJ64" s="25" t="str">
        <f t="shared" ca="1" si="9"/>
        <v/>
      </c>
    </row>
    <row r="65" spans="1:36" s="1" customFormat="1" ht="24" hidden="1" customHeight="1">
      <c r="A65" s="8">
        <v>54</v>
      </c>
      <c r="B65" s="16"/>
      <c r="C65" s="40"/>
      <c r="D65" s="40"/>
      <c r="E65" s="6"/>
      <c r="F65" s="6"/>
      <c r="G65" s="6"/>
      <c r="H65" s="6"/>
      <c r="I65" s="48">
        <f t="shared" si="10"/>
        <v>0</v>
      </c>
      <c r="J65" s="20">
        <f t="shared" si="2"/>
        <v>0</v>
      </c>
      <c r="K65" s="20"/>
      <c r="L65" s="23">
        <f>IF(D65="",0,VLOOKUP(D65,リスト!$F$4:$H$29,3,FALSE))</f>
        <v>0</v>
      </c>
      <c r="M65" s="80">
        <f t="shared" si="11"/>
        <v>0</v>
      </c>
      <c r="N65" s="20">
        <f t="shared" si="4"/>
        <v>0</v>
      </c>
      <c r="O65" s="6"/>
      <c r="P65" s="80">
        <f t="shared" si="5"/>
        <v>0</v>
      </c>
      <c r="Q65" s="40"/>
      <c r="R65" s="6"/>
      <c r="S65" s="23" t="str">
        <f>IF(Q65="","",VLOOKUP(Q65,リスト!$J$4:$K$31,2,FALSE))</f>
        <v/>
      </c>
      <c r="T65" s="20">
        <f t="shared" si="6"/>
        <v>0</v>
      </c>
      <c r="U65" s="20" t="str">
        <f t="shared" si="0"/>
        <v/>
      </c>
      <c r="V65" s="20">
        <f t="shared" si="12"/>
        <v>0</v>
      </c>
      <c r="W65" s="20">
        <f t="shared" si="13"/>
        <v>0</v>
      </c>
      <c r="AD65"/>
      <c r="AE65" s="9"/>
      <c r="AF65" s="20" t="str" cm="1">
        <f t="array" ref="AF65">IFERROR(IF(#REF!="×",0,_xlfn.IFS(AE65="多面",W65*0.6/1.6*0.5,AE65="治水ダム等",W65*0.75/1.75*0.5)),"")</f>
        <v/>
      </c>
      <c r="AG65" s="21" t="str" cm="1">
        <f t="array" aca="1" ref="AG65" ca="1">IFERROR(_xlfn.IFS(#REF!="×",W65,#REF!="○",(W65-AF65)*0.7),"")</f>
        <v/>
      </c>
      <c r="AH65" s="6"/>
      <c r="AI65" s="24" t="e" cm="1">
        <f t="array" aca="1" ref="AI65" ca="1">_xlfn.IFS(AH65=0,0,AH65&gt;W65,0,W65-AH65&gt;AG65,AG65,W65-AH65&lt;AG65,W65-AH65)</f>
        <v>#NAME?</v>
      </c>
      <c r="AJ65" s="25" t="str">
        <f t="shared" ca="1" si="9"/>
        <v/>
      </c>
    </row>
    <row r="66" spans="1:36" s="1" customFormat="1" ht="24" hidden="1" customHeight="1">
      <c r="A66" s="8">
        <v>55</v>
      </c>
      <c r="B66" s="16"/>
      <c r="C66" s="40"/>
      <c r="D66" s="40"/>
      <c r="E66" s="6"/>
      <c r="F66" s="6"/>
      <c r="G66" s="6"/>
      <c r="H66" s="6"/>
      <c r="I66" s="48">
        <f t="shared" si="10"/>
        <v>0</v>
      </c>
      <c r="J66" s="20">
        <f t="shared" si="2"/>
        <v>0</v>
      </c>
      <c r="K66" s="20"/>
      <c r="L66" s="23">
        <f>IF(D66="",0,VLOOKUP(D66,リスト!$F$4:$H$29,3,FALSE))</f>
        <v>0</v>
      </c>
      <c r="M66" s="80">
        <f t="shared" si="11"/>
        <v>0</v>
      </c>
      <c r="N66" s="20">
        <f t="shared" si="4"/>
        <v>0</v>
      </c>
      <c r="O66" s="6"/>
      <c r="P66" s="80">
        <f t="shared" si="5"/>
        <v>0</v>
      </c>
      <c r="Q66" s="40"/>
      <c r="R66" s="6"/>
      <c r="S66" s="23" t="str">
        <f>IF(Q66="","",VLOOKUP(Q66,リスト!$J$4:$K$31,2,FALSE))</f>
        <v/>
      </c>
      <c r="T66" s="20">
        <f t="shared" si="6"/>
        <v>0</v>
      </c>
      <c r="U66" s="20" t="str">
        <f t="shared" si="0"/>
        <v/>
      </c>
      <c r="V66" s="20">
        <f t="shared" si="12"/>
        <v>0</v>
      </c>
      <c r="W66" s="20">
        <f t="shared" si="13"/>
        <v>0</v>
      </c>
      <c r="AD66"/>
      <c r="AE66" s="9"/>
      <c r="AF66" s="20" t="str" cm="1">
        <f t="array" ref="AF66">IFERROR(IF(#REF!="×",0,_xlfn.IFS(AE66="多面",W66*0.6/1.6*0.5,AE66="治水ダム等",W66*0.75/1.75*0.5)),"")</f>
        <v/>
      </c>
      <c r="AG66" s="21" t="str" cm="1">
        <f t="array" aca="1" ref="AG66" ca="1">IFERROR(_xlfn.IFS(#REF!="×",W66,#REF!="○",(W66-AF66)*0.7),"")</f>
        <v/>
      </c>
      <c r="AH66" s="6"/>
      <c r="AI66" s="24" t="e" cm="1">
        <f t="array" aca="1" ref="AI66" ca="1">_xlfn.IFS(AH66=0,0,AH66&gt;W66,0,W66-AH66&gt;AG66,AG66,W66-AH66&lt;AG66,W66-AH66)</f>
        <v>#NAME?</v>
      </c>
      <c r="AJ66" s="25" t="str">
        <f t="shared" ca="1" si="9"/>
        <v/>
      </c>
    </row>
    <row r="67" spans="1:36" s="1" customFormat="1" ht="24" hidden="1" customHeight="1">
      <c r="A67" s="8">
        <v>56</v>
      </c>
      <c r="B67" s="16"/>
      <c r="C67" s="40"/>
      <c r="D67" s="40"/>
      <c r="E67" s="6"/>
      <c r="F67" s="6"/>
      <c r="G67" s="6"/>
      <c r="H67" s="6"/>
      <c r="I67" s="48">
        <f t="shared" si="10"/>
        <v>0</v>
      </c>
      <c r="J67" s="20">
        <f t="shared" si="2"/>
        <v>0</v>
      </c>
      <c r="K67" s="20"/>
      <c r="L67" s="23">
        <f>IF(D67="",0,VLOOKUP(D67,リスト!$F$4:$H$29,3,FALSE))</f>
        <v>0</v>
      </c>
      <c r="M67" s="80">
        <f t="shared" si="11"/>
        <v>0</v>
      </c>
      <c r="N67" s="20">
        <f t="shared" si="4"/>
        <v>0</v>
      </c>
      <c r="O67" s="6"/>
      <c r="P67" s="80">
        <f t="shared" si="5"/>
        <v>0</v>
      </c>
      <c r="Q67" s="40"/>
      <c r="R67" s="6"/>
      <c r="S67" s="23" t="str">
        <f>IF(Q67="","",VLOOKUP(Q67,リスト!$J$4:$K$31,2,FALSE))</f>
        <v/>
      </c>
      <c r="T67" s="20">
        <f t="shared" si="6"/>
        <v>0</v>
      </c>
      <c r="U67" s="20" t="str">
        <f t="shared" si="0"/>
        <v/>
      </c>
      <c r="V67" s="20">
        <f t="shared" si="12"/>
        <v>0</v>
      </c>
      <c r="W67" s="20">
        <f t="shared" si="13"/>
        <v>0</v>
      </c>
      <c r="AD67"/>
      <c r="AE67" s="9"/>
      <c r="AF67" s="20" t="str" cm="1">
        <f t="array" ref="AF67">IFERROR(IF(#REF!="×",0,_xlfn.IFS(AE67="多面",W67*0.6/1.6*0.5,AE67="治水ダム等",W67*0.75/1.75*0.5)),"")</f>
        <v/>
      </c>
      <c r="AG67" s="21" t="str" cm="1">
        <f t="array" aca="1" ref="AG67" ca="1">IFERROR(_xlfn.IFS(#REF!="×",W67,#REF!="○",(W67-AF67)*0.7),"")</f>
        <v/>
      </c>
      <c r="AH67" s="6"/>
      <c r="AI67" s="24" t="e" cm="1">
        <f t="array" aca="1" ref="AI67" ca="1">_xlfn.IFS(AH67=0,0,AH67&gt;W67,0,W67-AH67&gt;AG67,AG67,W67-AH67&lt;AG67,W67-AH67)</f>
        <v>#NAME?</v>
      </c>
      <c r="AJ67" s="25" t="str">
        <f t="shared" ca="1" si="9"/>
        <v/>
      </c>
    </row>
    <row r="68" spans="1:36" s="1" customFormat="1" ht="24" hidden="1" customHeight="1">
      <c r="A68" s="8">
        <v>57</v>
      </c>
      <c r="B68" s="16"/>
      <c r="C68" s="40"/>
      <c r="D68" s="40"/>
      <c r="E68" s="6"/>
      <c r="F68" s="6"/>
      <c r="G68" s="6"/>
      <c r="H68" s="6"/>
      <c r="I68" s="48">
        <f t="shared" si="10"/>
        <v>0</v>
      </c>
      <c r="J68" s="20">
        <f t="shared" si="2"/>
        <v>0</v>
      </c>
      <c r="K68" s="20"/>
      <c r="L68" s="23">
        <f>IF(D68="",0,VLOOKUP(D68,リスト!$F$4:$H$29,3,FALSE))</f>
        <v>0</v>
      </c>
      <c r="M68" s="80">
        <f t="shared" si="11"/>
        <v>0</v>
      </c>
      <c r="N68" s="20">
        <f t="shared" si="4"/>
        <v>0</v>
      </c>
      <c r="O68" s="6"/>
      <c r="P68" s="80">
        <f t="shared" si="5"/>
        <v>0</v>
      </c>
      <c r="Q68" s="40"/>
      <c r="R68" s="6"/>
      <c r="S68" s="23" t="str">
        <f>IF(Q68="","",VLOOKUP(Q68,リスト!$J$4:$K$31,2,FALSE))</f>
        <v/>
      </c>
      <c r="T68" s="20">
        <f t="shared" si="6"/>
        <v>0</v>
      </c>
      <c r="U68" s="20" t="str">
        <f t="shared" si="0"/>
        <v/>
      </c>
      <c r="V68" s="20">
        <f t="shared" si="12"/>
        <v>0</v>
      </c>
      <c r="W68" s="20">
        <f t="shared" si="13"/>
        <v>0</v>
      </c>
      <c r="AD68"/>
      <c r="AE68" s="9"/>
      <c r="AF68" s="20" t="str" cm="1">
        <f t="array" ref="AF68">IFERROR(IF(#REF!="×",0,_xlfn.IFS(AE68="多面",W68*0.6/1.6*0.5,AE68="治水ダム等",W68*0.75/1.75*0.5)),"")</f>
        <v/>
      </c>
      <c r="AG68" s="21" t="str" cm="1">
        <f t="array" aca="1" ref="AG68" ca="1">IFERROR(_xlfn.IFS(#REF!="×",W68,#REF!="○",(W68-AF68)*0.7),"")</f>
        <v/>
      </c>
      <c r="AH68" s="6"/>
      <c r="AI68" s="24" t="e" cm="1">
        <f t="array" aca="1" ref="AI68" ca="1">_xlfn.IFS(AH68=0,0,AH68&gt;W68,0,W68-AH68&gt;AG68,AG68,W68-AH68&lt;AG68,W68-AH68)</f>
        <v>#NAME?</v>
      </c>
      <c r="AJ68" s="25" t="str">
        <f t="shared" ca="1" si="9"/>
        <v/>
      </c>
    </row>
    <row r="69" spans="1:36" s="1" customFormat="1" ht="24" hidden="1" customHeight="1">
      <c r="A69" s="8">
        <v>58</v>
      </c>
      <c r="B69" s="16"/>
      <c r="C69" s="40"/>
      <c r="D69" s="40"/>
      <c r="E69" s="6"/>
      <c r="F69" s="6"/>
      <c r="G69" s="6"/>
      <c r="H69" s="6"/>
      <c r="I69" s="48">
        <f t="shared" si="10"/>
        <v>0</v>
      </c>
      <c r="J69" s="20">
        <f t="shared" si="2"/>
        <v>0</v>
      </c>
      <c r="K69" s="20"/>
      <c r="L69" s="23">
        <f>IF(D69="",0,VLOOKUP(D69,リスト!$F$4:$H$29,3,FALSE))</f>
        <v>0</v>
      </c>
      <c r="M69" s="80">
        <f t="shared" si="11"/>
        <v>0</v>
      </c>
      <c r="N69" s="20">
        <f t="shared" si="4"/>
        <v>0</v>
      </c>
      <c r="O69" s="6"/>
      <c r="P69" s="80">
        <f t="shared" si="5"/>
        <v>0</v>
      </c>
      <c r="Q69" s="40"/>
      <c r="R69" s="6"/>
      <c r="S69" s="23" t="str">
        <f>IF(Q69="","",VLOOKUP(Q69,リスト!$J$4:$K$31,2,FALSE))</f>
        <v/>
      </c>
      <c r="T69" s="20">
        <f t="shared" si="6"/>
        <v>0</v>
      </c>
      <c r="U69" s="20" t="str">
        <f t="shared" si="0"/>
        <v/>
      </c>
      <c r="V69" s="20">
        <f t="shared" si="12"/>
        <v>0</v>
      </c>
      <c r="W69" s="20">
        <f t="shared" si="13"/>
        <v>0</v>
      </c>
      <c r="AD69"/>
      <c r="AE69" s="9"/>
      <c r="AF69" s="20" t="str" cm="1">
        <f t="array" ref="AF69">IFERROR(IF(#REF!="×",0,_xlfn.IFS(AE69="多面",W69*0.6/1.6*0.5,AE69="治水ダム等",W69*0.75/1.75*0.5)),"")</f>
        <v/>
      </c>
      <c r="AG69" s="21" t="str" cm="1">
        <f t="array" aca="1" ref="AG69" ca="1">IFERROR(_xlfn.IFS(#REF!="×",W69,#REF!="○",(W69-AF69)*0.7),"")</f>
        <v/>
      </c>
      <c r="AH69" s="6"/>
      <c r="AI69" s="24" t="e" cm="1">
        <f t="array" aca="1" ref="AI69" ca="1">_xlfn.IFS(AH69=0,0,AH69&gt;W69,0,W69-AH69&gt;AG69,AG69,W69-AH69&lt;AG69,W69-AH69)</f>
        <v>#NAME?</v>
      </c>
      <c r="AJ69" s="25" t="str">
        <f t="shared" ca="1" si="9"/>
        <v/>
      </c>
    </row>
    <row r="70" spans="1:36" s="1" customFormat="1" ht="24" hidden="1" customHeight="1">
      <c r="A70" s="8">
        <v>59</v>
      </c>
      <c r="B70" s="16"/>
      <c r="C70" s="40"/>
      <c r="D70" s="40"/>
      <c r="E70" s="6"/>
      <c r="F70" s="6"/>
      <c r="G70" s="6"/>
      <c r="H70" s="6"/>
      <c r="I70" s="48">
        <f t="shared" si="10"/>
        <v>0</v>
      </c>
      <c r="J70" s="20">
        <f t="shared" si="2"/>
        <v>0</v>
      </c>
      <c r="K70" s="20"/>
      <c r="L70" s="23">
        <f>IF(D70="",0,VLOOKUP(D70,リスト!$F$4:$H$29,3,FALSE))</f>
        <v>0</v>
      </c>
      <c r="M70" s="80">
        <f t="shared" si="11"/>
        <v>0</v>
      </c>
      <c r="N70" s="20">
        <f t="shared" si="4"/>
        <v>0</v>
      </c>
      <c r="O70" s="6"/>
      <c r="P70" s="80">
        <f t="shared" si="5"/>
        <v>0</v>
      </c>
      <c r="Q70" s="40"/>
      <c r="R70" s="6"/>
      <c r="S70" s="23" t="str">
        <f>IF(Q70="","",VLOOKUP(Q70,リスト!$J$4:$K$31,2,FALSE))</f>
        <v/>
      </c>
      <c r="T70" s="20">
        <f t="shared" si="6"/>
        <v>0</v>
      </c>
      <c r="U70" s="20" t="str">
        <f t="shared" si="0"/>
        <v/>
      </c>
      <c r="V70" s="20">
        <f t="shared" si="12"/>
        <v>0</v>
      </c>
      <c r="W70" s="20">
        <f t="shared" si="13"/>
        <v>0</v>
      </c>
      <c r="AD70"/>
      <c r="AE70" s="9"/>
      <c r="AF70" s="20" t="str" cm="1">
        <f t="array" ref="AF70">IFERROR(IF(#REF!="×",0,_xlfn.IFS(AE70="多面",W70*0.6/1.6*0.5,AE70="治水ダム等",W70*0.75/1.75*0.5)),"")</f>
        <v/>
      </c>
      <c r="AG70" s="21" t="str" cm="1">
        <f t="array" aca="1" ref="AG70" ca="1">IFERROR(_xlfn.IFS(#REF!="×",W70,#REF!="○",(W70-AF70)*0.7),"")</f>
        <v/>
      </c>
      <c r="AH70" s="6"/>
      <c r="AI70" s="24" t="e" cm="1">
        <f t="array" aca="1" ref="AI70" ca="1">_xlfn.IFS(AH70=0,0,AH70&gt;W70,0,W70-AH70&gt;AG70,AG70,W70-AH70&lt;AG70,W70-AH70)</f>
        <v>#NAME?</v>
      </c>
      <c r="AJ70" s="25" t="str">
        <f t="shared" ca="1" si="9"/>
        <v/>
      </c>
    </row>
    <row r="71" spans="1:36" s="1" customFormat="1" ht="24" hidden="1" customHeight="1">
      <c r="A71" s="8">
        <v>60</v>
      </c>
      <c r="B71" s="16"/>
      <c r="C71" s="40"/>
      <c r="D71" s="40"/>
      <c r="E71" s="6"/>
      <c r="F71" s="6"/>
      <c r="G71" s="6"/>
      <c r="H71" s="6"/>
      <c r="I71" s="48">
        <f t="shared" si="10"/>
        <v>0</v>
      </c>
      <c r="J71" s="20">
        <f t="shared" si="2"/>
        <v>0</v>
      </c>
      <c r="K71" s="20"/>
      <c r="L71" s="23">
        <f>IF(D71="",0,VLOOKUP(D71,リスト!$F$4:$H$29,3,FALSE))</f>
        <v>0</v>
      </c>
      <c r="M71" s="80">
        <f t="shared" si="11"/>
        <v>0</v>
      </c>
      <c r="N71" s="20">
        <f t="shared" si="4"/>
        <v>0</v>
      </c>
      <c r="O71" s="6"/>
      <c r="P71" s="80">
        <f t="shared" si="5"/>
        <v>0</v>
      </c>
      <c r="Q71" s="40"/>
      <c r="R71" s="6"/>
      <c r="S71" s="23" t="str">
        <f>IF(Q71="","",VLOOKUP(Q71,リスト!$J$4:$K$31,2,FALSE))</f>
        <v/>
      </c>
      <c r="T71" s="20">
        <f t="shared" si="6"/>
        <v>0</v>
      </c>
      <c r="U71" s="20" t="str">
        <f t="shared" si="0"/>
        <v/>
      </c>
      <c r="V71" s="20">
        <f t="shared" si="12"/>
        <v>0</v>
      </c>
      <c r="W71" s="20">
        <f t="shared" si="13"/>
        <v>0</v>
      </c>
      <c r="AD71"/>
      <c r="AE71" s="9"/>
      <c r="AF71" s="20" t="str" cm="1">
        <f t="array" ref="AF71">IFERROR(IF(#REF!="×",0,_xlfn.IFS(AE71="多面",W71*0.6/1.6*0.5,AE71="治水ダム等",W71*0.75/1.75*0.5)),"")</f>
        <v/>
      </c>
      <c r="AG71" s="21" t="str" cm="1">
        <f t="array" aca="1" ref="AG71" ca="1">IFERROR(_xlfn.IFS(#REF!="×",W71,#REF!="○",(W71-AF71)*0.7),"")</f>
        <v/>
      </c>
      <c r="AH71" s="6"/>
      <c r="AI71" s="24" t="e" cm="1">
        <f t="array" aca="1" ref="AI71" ca="1">_xlfn.IFS(AH71=0,0,AH71&gt;W71,0,W71-AH71&gt;AG71,AG71,W71-AH71&lt;AG71,W71-AH71)</f>
        <v>#NAME?</v>
      </c>
      <c r="AJ71" s="25" t="str">
        <f t="shared" ca="1" si="9"/>
        <v/>
      </c>
    </row>
    <row r="72" spans="1:36" s="1" customFormat="1" ht="24" hidden="1" customHeight="1">
      <c r="A72" s="8">
        <v>61</v>
      </c>
      <c r="B72" s="16"/>
      <c r="C72" s="40"/>
      <c r="D72" s="40"/>
      <c r="E72" s="6"/>
      <c r="F72" s="6"/>
      <c r="G72" s="6"/>
      <c r="H72" s="6"/>
      <c r="I72" s="48">
        <f t="shared" si="10"/>
        <v>0</v>
      </c>
      <c r="J72" s="20">
        <f t="shared" si="2"/>
        <v>0</v>
      </c>
      <c r="K72" s="20"/>
      <c r="L72" s="23">
        <f>IF(D72="",0,VLOOKUP(D72,リスト!$F$4:$H$29,3,FALSE))</f>
        <v>0</v>
      </c>
      <c r="M72" s="80">
        <f t="shared" si="11"/>
        <v>0</v>
      </c>
      <c r="N72" s="20">
        <f t="shared" si="4"/>
        <v>0</v>
      </c>
      <c r="O72" s="6"/>
      <c r="P72" s="80">
        <f t="shared" si="5"/>
        <v>0</v>
      </c>
      <c r="Q72" s="40"/>
      <c r="R72" s="6"/>
      <c r="S72" s="23" t="str">
        <f>IF(Q72="","",VLOOKUP(Q72,リスト!$J$4:$K$31,2,FALSE))</f>
        <v/>
      </c>
      <c r="T72" s="20">
        <f t="shared" si="6"/>
        <v>0</v>
      </c>
      <c r="U72" s="20" t="str">
        <f t="shared" si="0"/>
        <v/>
      </c>
      <c r="V72" s="20">
        <f t="shared" si="12"/>
        <v>0</v>
      </c>
      <c r="W72" s="20">
        <f t="shared" si="13"/>
        <v>0</v>
      </c>
      <c r="AD72"/>
      <c r="AE72" s="9"/>
      <c r="AF72" s="20" t="str" cm="1">
        <f t="array" ref="AF72">IFERROR(IF(#REF!="×",0,_xlfn.IFS(AE72="多面",W72*0.6/1.6*0.5,AE72="治水ダム等",W72*0.75/1.75*0.5)),"")</f>
        <v/>
      </c>
      <c r="AG72" s="21" t="str" cm="1">
        <f t="array" aca="1" ref="AG72" ca="1">IFERROR(_xlfn.IFS(#REF!="×",W72,#REF!="○",(W72-AF72)*0.7),"")</f>
        <v/>
      </c>
      <c r="AH72" s="6"/>
      <c r="AI72" s="24" t="e" cm="1">
        <f t="array" aca="1" ref="AI72" ca="1">_xlfn.IFS(AH72=0,0,AH72&gt;W72,0,W72-AH72&gt;AG72,AG72,W72-AH72&lt;AG72,W72-AH72)</f>
        <v>#NAME?</v>
      </c>
      <c r="AJ72" s="25" t="str">
        <f t="shared" ca="1" si="9"/>
        <v/>
      </c>
    </row>
    <row r="73" spans="1:36" s="1" customFormat="1" ht="24" hidden="1" customHeight="1">
      <c r="A73" s="8">
        <v>62</v>
      </c>
      <c r="B73" s="16"/>
      <c r="C73" s="40"/>
      <c r="D73" s="40"/>
      <c r="E73" s="6"/>
      <c r="F73" s="6"/>
      <c r="G73" s="6"/>
      <c r="H73" s="6"/>
      <c r="I73" s="48">
        <f t="shared" si="10"/>
        <v>0</v>
      </c>
      <c r="J73" s="20">
        <f t="shared" si="2"/>
        <v>0</v>
      </c>
      <c r="K73" s="20"/>
      <c r="L73" s="23">
        <f>IF(D73="",0,VLOOKUP(D73,リスト!$F$4:$H$29,3,FALSE))</f>
        <v>0</v>
      </c>
      <c r="M73" s="80">
        <f t="shared" si="11"/>
        <v>0</v>
      </c>
      <c r="N73" s="20">
        <f t="shared" si="4"/>
        <v>0</v>
      </c>
      <c r="O73" s="6"/>
      <c r="P73" s="80">
        <f t="shared" si="5"/>
        <v>0</v>
      </c>
      <c r="Q73" s="40"/>
      <c r="R73" s="6"/>
      <c r="S73" s="23" t="str">
        <f>IF(Q73="","",VLOOKUP(Q73,リスト!$J$4:$K$31,2,FALSE))</f>
        <v/>
      </c>
      <c r="T73" s="20">
        <f t="shared" si="6"/>
        <v>0</v>
      </c>
      <c r="U73" s="20" t="str">
        <f t="shared" si="0"/>
        <v/>
      </c>
      <c r="V73" s="20">
        <f t="shared" si="12"/>
        <v>0</v>
      </c>
      <c r="W73" s="20">
        <f t="shared" si="13"/>
        <v>0</v>
      </c>
      <c r="AD73"/>
      <c r="AE73" s="9"/>
      <c r="AF73" s="20" t="str" cm="1">
        <f t="array" ref="AF73">IFERROR(IF(#REF!="×",0,_xlfn.IFS(AE73="多面",W73*0.6/1.6*0.5,AE73="治水ダム等",W73*0.75/1.75*0.5)),"")</f>
        <v/>
      </c>
      <c r="AG73" s="21" t="str" cm="1">
        <f t="array" aca="1" ref="AG73" ca="1">IFERROR(_xlfn.IFS(#REF!="×",W73,#REF!="○",(W73-AF73)*0.7),"")</f>
        <v/>
      </c>
      <c r="AH73" s="6"/>
      <c r="AI73" s="24" t="e" cm="1">
        <f t="array" aca="1" ref="AI73" ca="1">_xlfn.IFS(AH73=0,0,AH73&gt;W73,0,W73-AH73&gt;AG73,AG73,W73-AH73&lt;AG73,W73-AH73)</f>
        <v>#NAME?</v>
      </c>
      <c r="AJ73" s="25" t="str">
        <f t="shared" ca="1" si="9"/>
        <v/>
      </c>
    </row>
    <row r="74" spans="1:36" s="1" customFormat="1" ht="24" hidden="1" customHeight="1">
      <c r="A74" s="8">
        <v>63</v>
      </c>
      <c r="B74" s="16"/>
      <c r="C74" s="40"/>
      <c r="D74" s="40"/>
      <c r="E74" s="6"/>
      <c r="F74" s="6"/>
      <c r="G74" s="6"/>
      <c r="H74" s="6"/>
      <c r="I74" s="48">
        <f t="shared" si="10"/>
        <v>0</v>
      </c>
      <c r="J74" s="20">
        <f t="shared" si="2"/>
        <v>0</v>
      </c>
      <c r="K74" s="20"/>
      <c r="L74" s="23">
        <f>IF(D74="",0,VLOOKUP(D74,リスト!$F$4:$H$29,3,FALSE))</f>
        <v>0</v>
      </c>
      <c r="M74" s="80">
        <f t="shared" si="11"/>
        <v>0</v>
      </c>
      <c r="N74" s="20">
        <f t="shared" si="4"/>
        <v>0</v>
      </c>
      <c r="O74" s="6"/>
      <c r="P74" s="80">
        <f t="shared" si="5"/>
        <v>0</v>
      </c>
      <c r="Q74" s="40"/>
      <c r="R74" s="6"/>
      <c r="S74" s="23" t="str">
        <f>IF(Q74="","",VLOOKUP(Q74,リスト!$J$4:$K$31,2,FALSE))</f>
        <v/>
      </c>
      <c r="T74" s="20">
        <f t="shared" si="6"/>
        <v>0</v>
      </c>
      <c r="U74" s="20" t="str">
        <f t="shared" si="0"/>
        <v/>
      </c>
      <c r="V74" s="20">
        <f t="shared" si="12"/>
        <v>0</v>
      </c>
      <c r="W74" s="20">
        <f t="shared" si="13"/>
        <v>0</v>
      </c>
      <c r="AD74"/>
      <c r="AE74" s="9"/>
      <c r="AF74" s="20" t="str" cm="1">
        <f t="array" ref="AF74">IFERROR(IF(#REF!="×",0,_xlfn.IFS(AE74="多面",W74*0.6/1.6*0.5,AE74="治水ダム等",W74*0.75/1.75*0.5)),"")</f>
        <v/>
      </c>
      <c r="AG74" s="21" t="str" cm="1">
        <f t="array" aca="1" ref="AG74" ca="1">IFERROR(_xlfn.IFS(#REF!="×",W74,#REF!="○",(W74-AF74)*0.7),"")</f>
        <v/>
      </c>
      <c r="AH74" s="6"/>
      <c r="AI74" s="24" t="e" cm="1">
        <f t="array" aca="1" ref="AI74" ca="1">_xlfn.IFS(AH74=0,0,AH74&gt;W74,0,W74-AH74&gt;AG74,AG74,W74-AH74&lt;AG74,W74-AH74)</f>
        <v>#NAME?</v>
      </c>
      <c r="AJ74" s="25" t="str">
        <f t="shared" ca="1" si="9"/>
        <v/>
      </c>
    </row>
    <row r="75" spans="1:36" s="1" customFormat="1" ht="24" hidden="1" customHeight="1">
      <c r="A75" s="8">
        <v>64</v>
      </c>
      <c r="B75" s="16"/>
      <c r="C75" s="40"/>
      <c r="D75" s="40"/>
      <c r="E75" s="6"/>
      <c r="F75" s="6"/>
      <c r="G75" s="6"/>
      <c r="H75" s="6"/>
      <c r="I75" s="48">
        <f t="shared" si="10"/>
        <v>0</v>
      </c>
      <c r="J75" s="20">
        <f t="shared" si="2"/>
        <v>0</v>
      </c>
      <c r="K75" s="20"/>
      <c r="L75" s="23">
        <f>IF(D75="",0,VLOOKUP(D75,リスト!$F$4:$H$29,3,FALSE))</f>
        <v>0</v>
      </c>
      <c r="M75" s="80">
        <f t="shared" si="11"/>
        <v>0</v>
      </c>
      <c r="N75" s="20">
        <f t="shared" si="4"/>
        <v>0</v>
      </c>
      <c r="O75" s="6"/>
      <c r="P75" s="80">
        <f t="shared" si="5"/>
        <v>0</v>
      </c>
      <c r="Q75" s="40"/>
      <c r="R75" s="6"/>
      <c r="S75" s="23" t="str">
        <f>IF(Q75="","",VLOOKUP(Q75,リスト!$J$4:$K$31,2,FALSE))</f>
        <v/>
      </c>
      <c r="T75" s="20">
        <f t="shared" si="6"/>
        <v>0</v>
      </c>
      <c r="U75" s="20" t="str">
        <f t="shared" si="0"/>
        <v/>
      </c>
      <c r="V75" s="20">
        <f t="shared" si="12"/>
        <v>0</v>
      </c>
      <c r="W75" s="20">
        <f t="shared" si="13"/>
        <v>0</v>
      </c>
      <c r="AD75"/>
      <c r="AE75" s="9"/>
      <c r="AF75" s="20" t="str" cm="1">
        <f t="array" ref="AF75">IFERROR(IF(#REF!="×",0,_xlfn.IFS(AE75="多面",W75*0.6/1.6*0.5,AE75="治水ダム等",W75*0.75/1.75*0.5)),"")</f>
        <v/>
      </c>
      <c r="AG75" s="21" t="str" cm="1">
        <f t="array" aca="1" ref="AG75" ca="1">IFERROR(_xlfn.IFS(#REF!="×",W75,#REF!="○",(W75-AF75)*0.7),"")</f>
        <v/>
      </c>
      <c r="AH75" s="6"/>
      <c r="AI75" s="24" t="e" cm="1">
        <f t="array" aca="1" ref="AI75" ca="1">_xlfn.IFS(AH75=0,0,AH75&gt;W75,0,W75-AH75&gt;AG75,AG75,W75-AH75&lt;AG75,W75-AH75)</f>
        <v>#NAME?</v>
      </c>
      <c r="AJ75" s="25" t="str">
        <f t="shared" ca="1" si="9"/>
        <v/>
      </c>
    </row>
    <row r="76" spans="1:36" s="1" customFormat="1" ht="24" hidden="1" customHeight="1">
      <c r="A76" s="8">
        <v>65</v>
      </c>
      <c r="B76" s="16"/>
      <c r="C76" s="40"/>
      <c r="D76" s="40"/>
      <c r="E76" s="6"/>
      <c r="F76" s="6"/>
      <c r="G76" s="6"/>
      <c r="H76" s="6"/>
      <c r="I76" s="48">
        <f t="shared" si="10"/>
        <v>0</v>
      </c>
      <c r="J76" s="20">
        <f t="shared" si="2"/>
        <v>0</v>
      </c>
      <c r="K76" s="20"/>
      <c r="L76" s="23">
        <f>IF(D76="",0,VLOOKUP(D76,リスト!$F$4:$H$29,3,FALSE))</f>
        <v>0</v>
      </c>
      <c r="M76" s="80">
        <f t="shared" si="11"/>
        <v>0</v>
      </c>
      <c r="N76" s="20">
        <f t="shared" si="4"/>
        <v>0</v>
      </c>
      <c r="O76" s="6"/>
      <c r="P76" s="80">
        <f t="shared" si="5"/>
        <v>0</v>
      </c>
      <c r="Q76" s="40"/>
      <c r="R76" s="6"/>
      <c r="S76" s="23" t="str">
        <f>IF(Q76="","",VLOOKUP(Q76,リスト!$J$4:$K$31,2,FALSE))</f>
        <v/>
      </c>
      <c r="T76" s="20">
        <f t="shared" si="6"/>
        <v>0</v>
      </c>
      <c r="U76" s="20" t="str">
        <f t="shared" ref="U76:U139" si="14">IF(C76="","",IF(C76="多面",T76*0.6/1.6*0.5,IF(C76="治水ダム等",T76*0.75/1.75*0.5)))</f>
        <v/>
      </c>
      <c r="V76" s="20">
        <f t="shared" si="12"/>
        <v>0</v>
      </c>
      <c r="W76" s="20">
        <f t="shared" si="13"/>
        <v>0</v>
      </c>
      <c r="AD76"/>
      <c r="AE76" s="9"/>
      <c r="AF76" s="20" t="str" cm="1">
        <f t="array" ref="AF76">IFERROR(IF(#REF!="×",0,_xlfn.IFS(AE76="多面",W76*0.6/1.6*0.5,AE76="治水ダム等",W76*0.75/1.75*0.5)),"")</f>
        <v/>
      </c>
      <c r="AG76" s="21" t="str" cm="1">
        <f t="array" aca="1" ref="AG76" ca="1">IFERROR(_xlfn.IFS(#REF!="×",W76,#REF!="○",(W76-AF76)*0.7),"")</f>
        <v/>
      </c>
      <c r="AH76" s="6"/>
      <c r="AI76" s="24" t="e" cm="1">
        <f t="array" aca="1" ref="AI76" ca="1">_xlfn.IFS(AH76=0,0,AH76&gt;W76,0,W76-AH76&gt;AG76,AG76,W76-AH76&lt;AG76,W76-AH76)</f>
        <v>#NAME?</v>
      </c>
      <c r="AJ76" s="25" t="str">
        <f t="shared" ca="1" si="9"/>
        <v/>
      </c>
    </row>
    <row r="77" spans="1:36" s="1" customFormat="1" ht="24" hidden="1" customHeight="1">
      <c r="A77" s="8">
        <v>66</v>
      </c>
      <c r="B77" s="16"/>
      <c r="C77" s="40"/>
      <c r="D77" s="40"/>
      <c r="E77" s="6"/>
      <c r="F77" s="6"/>
      <c r="G77" s="6"/>
      <c r="H77" s="6"/>
      <c r="I77" s="48">
        <f t="shared" si="10"/>
        <v>0</v>
      </c>
      <c r="J77" s="20">
        <f t="shared" ref="J77:J140" si="15">SUM(E77:G77)</f>
        <v>0</v>
      </c>
      <c r="K77" s="20"/>
      <c r="L77" s="23">
        <f>IF(D77="",0,VLOOKUP(D77,リスト!$F$4:$H$29,3,FALSE))</f>
        <v>0</v>
      </c>
      <c r="M77" s="80">
        <f t="shared" si="11"/>
        <v>0</v>
      </c>
      <c r="N77" s="20">
        <f t="shared" ref="N77:N140" si="16">IF(C77="",0,IF(C77="多面",M77*0.6/1.6*0.5,IF(C77="治水ダム等",M77*0.75/1.75*0.5)))</f>
        <v>0</v>
      </c>
      <c r="O77" s="6"/>
      <c r="P77" s="80">
        <f t="shared" ref="P77:P140" si="17">IF(I77=0,0,IF((E77+F77+G77)-(E77/K77+(F77+G77)/L77)+O77&lt;0,0,(E77+F77+G77)-(E77/K77+(F77+G77)/L77)+O77))</f>
        <v>0</v>
      </c>
      <c r="Q77" s="40"/>
      <c r="R77" s="6"/>
      <c r="S77" s="23" t="str">
        <f>IF(Q77="","",VLOOKUP(Q77,リスト!$J$4:$K$31,2,FALSE))</f>
        <v/>
      </c>
      <c r="T77" s="20">
        <f t="shared" ref="T77:T140" si="18">IF(R77=0,0,R77/S77)</f>
        <v>0</v>
      </c>
      <c r="U77" s="20" t="str">
        <f t="shared" si="14"/>
        <v/>
      </c>
      <c r="V77" s="20">
        <f t="shared" si="12"/>
        <v>0</v>
      </c>
      <c r="W77" s="20">
        <f t="shared" si="13"/>
        <v>0</v>
      </c>
      <c r="AD77"/>
      <c r="AE77" s="9"/>
      <c r="AF77" s="20" t="str" cm="1">
        <f t="array" ref="AF77">IFERROR(IF(#REF!="×",0,_xlfn.IFS(AE77="多面",W77*0.6/1.6*0.5,AE77="治水ダム等",W77*0.75/1.75*0.5)),"")</f>
        <v/>
      </c>
      <c r="AG77" s="21" t="str" cm="1">
        <f t="array" aca="1" ref="AG77" ca="1">IFERROR(_xlfn.IFS(#REF!="×",W77,#REF!="○",(W77-AF77)*0.7),"")</f>
        <v/>
      </c>
      <c r="AH77" s="6"/>
      <c r="AI77" s="24" t="e" cm="1">
        <f t="array" aca="1" ref="AI77" ca="1">_xlfn.IFS(AH77=0,0,AH77&gt;W77,0,W77-AH77&gt;AG77,AG77,W77-AH77&lt;AG77,W77-AH77)</f>
        <v>#NAME?</v>
      </c>
      <c r="AJ77" s="25" t="str">
        <f t="shared" ref="AJ77:AJ140" ca="1" si="19">IF(AH77=0,AG77,0)</f>
        <v/>
      </c>
    </row>
    <row r="78" spans="1:36" s="1" customFormat="1" ht="24" hidden="1" customHeight="1">
      <c r="A78" s="8">
        <v>67</v>
      </c>
      <c r="B78" s="16"/>
      <c r="C78" s="40"/>
      <c r="D78" s="40"/>
      <c r="E78" s="6"/>
      <c r="F78" s="6"/>
      <c r="G78" s="6"/>
      <c r="H78" s="6"/>
      <c r="I78" s="48">
        <f t="shared" si="10"/>
        <v>0</v>
      </c>
      <c r="J78" s="20">
        <f t="shared" si="15"/>
        <v>0</v>
      </c>
      <c r="K78" s="20"/>
      <c r="L78" s="23">
        <f>IF(D78="",0,VLOOKUP(D78,リスト!$F$4:$H$29,3,FALSE))</f>
        <v>0</v>
      </c>
      <c r="M78" s="80">
        <f t="shared" si="11"/>
        <v>0</v>
      </c>
      <c r="N78" s="20">
        <f t="shared" si="16"/>
        <v>0</v>
      </c>
      <c r="O78" s="6"/>
      <c r="P78" s="80">
        <f t="shared" si="17"/>
        <v>0</v>
      </c>
      <c r="Q78" s="40"/>
      <c r="R78" s="6"/>
      <c r="S78" s="23" t="str">
        <f>IF(Q78="","",VLOOKUP(Q78,リスト!$J$4:$K$31,2,FALSE))</f>
        <v/>
      </c>
      <c r="T78" s="20">
        <f t="shared" si="18"/>
        <v>0</v>
      </c>
      <c r="U78" s="20" t="str">
        <f t="shared" si="14"/>
        <v/>
      </c>
      <c r="V78" s="20">
        <f t="shared" si="12"/>
        <v>0</v>
      </c>
      <c r="W78" s="20">
        <f t="shared" si="13"/>
        <v>0</v>
      </c>
      <c r="AD78"/>
      <c r="AE78" s="9"/>
      <c r="AF78" s="20" t="str" cm="1">
        <f t="array" ref="AF78">IFERROR(IF(#REF!="×",0,_xlfn.IFS(AE78="多面",W78*0.6/1.6*0.5,AE78="治水ダム等",W78*0.75/1.75*0.5)),"")</f>
        <v/>
      </c>
      <c r="AG78" s="21" t="str" cm="1">
        <f t="array" aca="1" ref="AG78" ca="1">IFERROR(_xlfn.IFS(#REF!="×",W78,#REF!="○",(W78-AF78)*0.7),"")</f>
        <v/>
      </c>
      <c r="AH78" s="6"/>
      <c r="AI78" s="24" t="e" cm="1">
        <f t="array" aca="1" ref="AI78" ca="1">_xlfn.IFS(AH78=0,0,AH78&gt;W78,0,W78-AH78&gt;AG78,AG78,W78-AH78&lt;AG78,W78-AH78)</f>
        <v>#NAME?</v>
      </c>
      <c r="AJ78" s="25" t="str">
        <f t="shared" ca="1" si="19"/>
        <v/>
      </c>
    </row>
    <row r="79" spans="1:36" s="1" customFormat="1" ht="24" hidden="1" customHeight="1">
      <c r="A79" s="8">
        <v>68</v>
      </c>
      <c r="B79" s="16"/>
      <c r="C79" s="40"/>
      <c r="D79" s="40"/>
      <c r="E79" s="6"/>
      <c r="F79" s="6"/>
      <c r="G79" s="6"/>
      <c r="H79" s="6"/>
      <c r="I79" s="48">
        <f t="shared" si="10"/>
        <v>0</v>
      </c>
      <c r="J79" s="20">
        <f t="shared" si="15"/>
        <v>0</v>
      </c>
      <c r="K79" s="20"/>
      <c r="L79" s="23">
        <f>IF(D79="",0,VLOOKUP(D79,リスト!$F$4:$H$29,3,FALSE))</f>
        <v>0</v>
      </c>
      <c r="M79" s="80">
        <f t="shared" si="11"/>
        <v>0</v>
      </c>
      <c r="N79" s="20">
        <f t="shared" si="16"/>
        <v>0</v>
      </c>
      <c r="O79" s="6"/>
      <c r="P79" s="80">
        <f t="shared" si="17"/>
        <v>0</v>
      </c>
      <c r="Q79" s="40"/>
      <c r="R79" s="6"/>
      <c r="S79" s="23" t="str">
        <f>IF(Q79="","",VLOOKUP(Q79,リスト!$J$4:$K$31,2,FALSE))</f>
        <v/>
      </c>
      <c r="T79" s="20">
        <f t="shared" si="18"/>
        <v>0</v>
      </c>
      <c r="U79" s="20" t="str">
        <f t="shared" si="14"/>
        <v/>
      </c>
      <c r="V79" s="20">
        <f t="shared" si="12"/>
        <v>0</v>
      </c>
      <c r="W79" s="20">
        <f t="shared" si="13"/>
        <v>0</v>
      </c>
      <c r="AD79"/>
      <c r="AE79" s="9"/>
      <c r="AF79" s="20" t="str" cm="1">
        <f t="array" ref="AF79">IFERROR(IF(#REF!="×",0,_xlfn.IFS(AE79="多面",W79*0.6/1.6*0.5,AE79="治水ダム等",W79*0.75/1.75*0.5)),"")</f>
        <v/>
      </c>
      <c r="AG79" s="21" t="str" cm="1">
        <f t="array" aca="1" ref="AG79" ca="1">IFERROR(_xlfn.IFS(#REF!="×",W79,#REF!="○",(W79-AF79)*0.7),"")</f>
        <v/>
      </c>
      <c r="AH79" s="6"/>
      <c r="AI79" s="24" t="e" cm="1">
        <f t="array" aca="1" ref="AI79" ca="1">_xlfn.IFS(AH79=0,0,AH79&gt;W79,0,W79-AH79&gt;AG79,AG79,W79-AH79&lt;AG79,W79-AH79)</f>
        <v>#NAME?</v>
      </c>
      <c r="AJ79" s="25" t="str">
        <f t="shared" ca="1" si="19"/>
        <v/>
      </c>
    </row>
    <row r="80" spans="1:36" s="1" customFormat="1" ht="24" hidden="1" customHeight="1">
      <c r="A80" s="8">
        <v>69</v>
      </c>
      <c r="B80" s="16"/>
      <c r="C80" s="40"/>
      <c r="D80" s="40"/>
      <c r="E80" s="6"/>
      <c r="F80" s="6"/>
      <c r="G80" s="6"/>
      <c r="H80" s="6"/>
      <c r="I80" s="48">
        <f t="shared" si="10"/>
        <v>0</v>
      </c>
      <c r="J80" s="20">
        <f t="shared" si="15"/>
        <v>0</v>
      </c>
      <c r="K80" s="20"/>
      <c r="L80" s="23">
        <f>IF(D80="",0,VLOOKUP(D80,リスト!$F$4:$H$29,3,FALSE))</f>
        <v>0</v>
      </c>
      <c r="M80" s="80">
        <f t="shared" si="11"/>
        <v>0</v>
      </c>
      <c r="N80" s="20">
        <f t="shared" si="16"/>
        <v>0</v>
      </c>
      <c r="O80" s="6"/>
      <c r="P80" s="80">
        <f t="shared" si="17"/>
        <v>0</v>
      </c>
      <c r="Q80" s="40"/>
      <c r="R80" s="6"/>
      <c r="S80" s="23" t="str">
        <f>IF(Q80="","",VLOOKUP(Q80,リスト!$J$4:$K$31,2,FALSE))</f>
        <v/>
      </c>
      <c r="T80" s="20">
        <f t="shared" si="18"/>
        <v>0</v>
      </c>
      <c r="U80" s="20" t="str">
        <f t="shared" si="14"/>
        <v/>
      </c>
      <c r="V80" s="20">
        <f t="shared" si="12"/>
        <v>0</v>
      </c>
      <c r="W80" s="20">
        <f t="shared" si="13"/>
        <v>0</v>
      </c>
      <c r="AD80"/>
      <c r="AE80" s="9"/>
      <c r="AF80" s="20" t="str" cm="1">
        <f t="array" ref="AF80">IFERROR(IF(#REF!="×",0,_xlfn.IFS(AE80="多面",W80*0.6/1.6*0.5,AE80="治水ダム等",W80*0.75/1.75*0.5)),"")</f>
        <v/>
      </c>
      <c r="AG80" s="21" t="str" cm="1">
        <f t="array" aca="1" ref="AG80" ca="1">IFERROR(_xlfn.IFS(#REF!="×",W80,#REF!="○",(W80-AF80)*0.7),"")</f>
        <v/>
      </c>
      <c r="AH80" s="6"/>
      <c r="AI80" s="24" t="e" cm="1">
        <f t="array" aca="1" ref="AI80" ca="1">_xlfn.IFS(AH80=0,0,AH80&gt;W80,0,W80-AH80&gt;AG80,AG80,W80-AH80&lt;AG80,W80-AH80)</f>
        <v>#NAME?</v>
      </c>
      <c r="AJ80" s="25" t="str">
        <f t="shared" ca="1" si="19"/>
        <v/>
      </c>
    </row>
    <row r="81" spans="1:36" s="1" customFormat="1" ht="24" hidden="1" customHeight="1">
      <c r="A81" s="8">
        <v>70</v>
      </c>
      <c r="B81" s="16"/>
      <c r="C81" s="40"/>
      <c r="D81" s="40"/>
      <c r="E81" s="6"/>
      <c r="F81" s="6"/>
      <c r="G81" s="6"/>
      <c r="H81" s="6"/>
      <c r="I81" s="48">
        <f t="shared" si="10"/>
        <v>0</v>
      </c>
      <c r="J81" s="20">
        <f t="shared" si="15"/>
        <v>0</v>
      </c>
      <c r="K81" s="20"/>
      <c r="L81" s="23">
        <f>IF(D81="",0,VLOOKUP(D81,リスト!$F$4:$H$29,3,FALSE))</f>
        <v>0</v>
      </c>
      <c r="M81" s="80">
        <f t="shared" si="11"/>
        <v>0</v>
      </c>
      <c r="N81" s="20">
        <f t="shared" si="16"/>
        <v>0</v>
      </c>
      <c r="O81" s="6"/>
      <c r="P81" s="80">
        <f t="shared" si="17"/>
        <v>0</v>
      </c>
      <c r="Q81" s="40"/>
      <c r="R81" s="6"/>
      <c r="S81" s="23" t="str">
        <f>IF(Q81="","",VLOOKUP(Q81,リスト!$J$4:$K$31,2,FALSE))</f>
        <v/>
      </c>
      <c r="T81" s="20">
        <f t="shared" si="18"/>
        <v>0</v>
      </c>
      <c r="U81" s="20" t="str">
        <f t="shared" si="14"/>
        <v/>
      </c>
      <c r="V81" s="20">
        <f t="shared" si="12"/>
        <v>0</v>
      </c>
      <c r="W81" s="20">
        <f t="shared" si="13"/>
        <v>0</v>
      </c>
      <c r="AD81"/>
      <c r="AE81" s="9"/>
      <c r="AF81" s="20" t="str" cm="1">
        <f t="array" ref="AF81">IFERROR(IF(#REF!="×",0,_xlfn.IFS(AE81="多面",W81*0.6/1.6*0.5,AE81="治水ダム等",W81*0.75/1.75*0.5)),"")</f>
        <v/>
      </c>
      <c r="AG81" s="21" t="str" cm="1">
        <f t="array" aca="1" ref="AG81" ca="1">IFERROR(_xlfn.IFS(#REF!="×",W81,#REF!="○",(W81-AF81)*0.7),"")</f>
        <v/>
      </c>
      <c r="AH81" s="6"/>
      <c r="AI81" s="24" t="e" cm="1">
        <f t="array" aca="1" ref="AI81" ca="1">_xlfn.IFS(AH81=0,0,AH81&gt;W81,0,W81-AH81&gt;AG81,AG81,W81-AH81&lt;AG81,W81-AH81)</f>
        <v>#NAME?</v>
      </c>
      <c r="AJ81" s="25" t="str">
        <f t="shared" ca="1" si="19"/>
        <v/>
      </c>
    </row>
    <row r="82" spans="1:36" s="1" customFormat="1" ht="24" hidden="1" customHeight="1">
      <c r="A82" s="8">
        <v>71</v>
      </c>
      <c r="B82" s="16"/>
      <c r="C82" s="40"/>
      <c r="D82" s="40"/>
      <c r="E82" s="6"/>
      <c r="F82" s="6"/>
      <c r="G82" s="6"/>
      <c r="H82" s="6"/>
      <c r="I82" s="48">
        <f t="shared" si="10"/>
        <v>0</v>
      </c>
      <c r="J82" s="20">
        <f t="shared" si="15"/>
        <v>0</v>
      </c>
      <c r="K82" s="20"/>
      <c r="L82" s="23">
        <f>IF(D82="",0,VLOOKUP(D82,リスト!$F$4:$H$29,3,FALSE))</f>
        <v>0</v>
      </c>
      <c r="M82" s="80">
        <f t="shared" si="11"/>
        <v>0</v>
      </c>
      <c r="N82" s="20">
        <f t="shared" si="16"/>
        <v>0</v>
      </c>
      <c r="O82" s="6"/>
      <c r="P82" s="80">
        <f t="shared" si="17"/>
        <v>0</v>
      </c>
      <c r="Q82" s="40"/>
      <c r="R82" s="6"/>
      <c r="S82" s="23" t="str">
        <f>IF(Q82="","",VLOOKUP(Q82,リスト!$J$4:$K$31,2,FALSE))</f>
        <v/>
      </c>
      <c r="T82" s="20">
        <f t="shared" si="18"/>
        <v>0</v>
      </c>
      <c r="U82" s="20" t="str">
        <f t="shared" si="14"/>
        <v/>
      </c>
      <c r="V82" s="20">
        <f t="shared" si="12"/>
        <v>0</v>
      </c>
      <c r="W82" s="20">
        <f t="shared" si="13"/>
        <v>0</v>
      </c>
      <c r="AD82"/>
      <c r="AE82" s="9"/>
      <c r="AF82" s="20" t="str" cm="1">
        <f t="array" ref="AF82">IFERROR(IF(#REF!="×",0,_xlfn.IFS(AE82="多面",W82*0.6/1.6*0.5,AE82="治水ダム等",W82*0.75/1.75*0.5)),"")</f>
        <v/>
      </c>
      <c r="AG82" s="21" t="str" cm="1">
        <f t="array" aca="1" ref="AG82" ca="1">IFERROR(_xlfn.IFS(#REF!="×",W82,#REF!="○",(W82-AF82)*0.7),"")</f>
        <v/>
      </c>
      <c r="AH82" s="6"/>
      <c r="AI82" s="24" t="e" cm="1">
        <f t="array" aca="1" ref="AI82" ca="1">_xlfn.IFS(AH82=0,0,AH82&gt;W82,0,W82-AH82&gt;AG82,AG82,W82-AH82&lt;AG82,W82-AH82)</f>
        <v>#NAME?</v>
      </c>
      <c r="AJ82" s="25" t="str">
        <f t="shared" ca="1" si="19"/>
        <v/>
      </c>
    </row>
    <row r="83" spans="1:36" s="1" customFormat="1" ht="24" hidden="1" customHeight="1">
      <c r="A83" s="8">
        <v>72</v>
      </c>
      <c r="B83" s="16"/>
      <c r="C83" s="40"/>
      <c r="D83" s="40"/>
      <c r="E83" s="6"/>
      <c r="F83" s="6"/>
      <c r="G83" s="6"/>
      <c r="H83" s="6"/>
      <c r="I83" s="48">
        <f t="shared" si="10"/>
        <v>0</v>
      </c>
      <c r="J83" s="20">
        <f t="shared" si="15"/>
        <v>0</v>
      </c>
      <c r="K83" s="20"/>
      <c r="L83" s="23">
        <f>IF(D83="",0,VLOOKUP(D83,リスト!$F$4:$H$29,3,FALSE))</f>
        <v>0</v>
      </c>
      <c r="M83" s="80">
        <f t="shared" si="11"/>
        <v>0</v>
      </c>
      <c r="N83" s="20">
        <f t="shared" si="16"/>
        <v>0</v>
      </c>
      <c r="O83" s="6"/>
      <c r="P83" s="80">
        <f t="shared" si="17"/>
        <v>0</v>
      </c>
      <c r="Q83" s="40"/>
      <c r="R83" s="6"/>
      <c r="S83" s="23" t="str">
        <f>IF(Q83="","",VLOOKUP(Q83,リスト!$J$4:$K$31,2,FALSE))</f>
        <v/>
      </c>
      <c r="T83" s="20">
        <f t="shared" si="18"/>
        <v>0</v>
      </c>
      <c r="U83" s="20" t="str">
        <f t="shared" si="14"/>
        <v/>
      </c>
      <c r="V83" s="20">
        <f t="shared" si="12"/>
        <v>0</v>
      </c>
      <c r="W83" s="20">
        <f t="shared" si="13"/>
        <v>0</v>
      </c>
      <c r="AD83"/>
      <c r="AE83" s="9"/>
      <c r="AF83" s="20" t="str" cm="1">
        <f t="array" ref="AF83">IFERROR(IF(#REF!="×",0,_xlfn.IFS(AE83="多面",W83*0.6/1.6*0.5,AE83="治水ダム等",W83*0.75/1.75*0.5)),"")</f>
        <v/>
      </c>
      <c r="AG83" s="21" t="str" cm="1">
        <f t="array" aca="1" ref="AG83" ca="1">IFERROR(_xlfn.IFS(#REF!="×",W83,#REF!="○",(W83-AF83)*0.7),"")</f>
        <v/>
      </c>
      <c r="AH83" s="6"/>
      <c r="AI83" s="24" t="e" cm="1">
        <f t="array" aca="1" ref="AI83" ca="1">_xlfn.IFS(AH83=0,0,AH83&gt;W83,0,W83-AH83&gt;AG83,AG83,W83-AH83&lt;AG83,W83-AH83)</f>
        <v>#NAME?</v>
      </c>
      <c r="AJ83" s="25" t="str">
        <f t="shared" ca="1" si="19"/>
        <v/>
      </c>
    </row>
    <row r="84" spans="1:36" s="1" customFormat="1" ht="24" hidden="1" customHeight="1">
      <c r="A84" s="8">
        <v>73</v>
      </c>
      <c r="B84" s="16"/>
      <c r="C84" s="40"/>
      <c r="D84" s="40"/>
      <c r="E84" s="6"/>
      <c r="F84" s="6"/>
      <c r="G84" s="6"/>
      <c r="H84" s="6"/>
      <c r="I84" s="48">
        <f t="shared" si="10"/>
        <v>0</v>
      </c>
      <c r="J84" s="20">
        <f t="shared" si="15"/>
        <v>0</v>
      </c>
      <c r="K84" s="20"/>
      <c r="L84" s="23">
        <f>IF(D84="",0,VLOOKUP(D84,リスト!$F$4:$H$29,3,FALSE))</f>
        <v>0</v>
      </c>
      <c r="M84" s="80">
        <f t="shared" si="11"/>
        <v>0</v>
      </c>
      <c r="N84" s="20">
        <f t="shared" si="16"/>
        <v>0</v>
      </c>
      <c r="O84" s="6"/>
      <c r="P84" s="80">
        <f t="shared" si="17"/>
        <v>0</v>
      </c>
      <c r="Q84" s="40"/>
      <c r="R84" s="6"/>
      <c r="S84" s="23" t="str">
        <f>IF(Q84="","",VLOOKUP(Q84,リスト!$J$4:$K$31,2,FALSE))</f>
        <v/>
      </c>
      <c r="T84" s="20">
        <f t="shared" si="18"/>
        <v>0</v>
      </c>
      <c r="U84" s="20" t="str">
        <f t="shared" si="14"/>
        <v/>
      </c>
      <c r="V84" s="20">
        <f t="shared" si="12"/>
        <v>0</v>
      </c>
      <c r="W84" s="20">
        <f t="shared" si="13"/>
        <v>0</v>
      </c>
      <c r="AD84"/>
      <c r="AE84" s="9"/>
      <c r="AF84" s="20" t="str" cm="1">
        <f t="array" ref="AF84">IFERROR(IF(#REF!="×",0,_xlfn.IFS(AE84="多面",W84*0.6/1.6*0.5,AE84="治水ダム等",W84*0.75/1.75*0.5)),"")</f>
        <v/>
      </c>
      <c r="AG84" s="21" t="str" cm="1">
        <f t="array" aca="1" ref="AG84" ca="1">IFERROR(_xlfn.IFS(#REF!="×",W84,#REF!="○",(W84-AF84)*0.7),"")</f>
        <v/>
      </c>
      <c r="AH84" s="6"/>
      <c r="AI84" s="24" t="e" cm="1">
        <f t="array" aca="1" ref="AI84" ca="1">_xlfn.IFS(AH84=0,0,AH84&gt;W84,0,W84-AH84&gt;AG84,AG84,W84-AH84&lt;AG84,W84-AH84)</f>
        <v>#NAME?</v>
      </c>
      <c r="AJ84" s="25" t="str">
        <f t="shared" ca="1" si="19"/>
        <v/>
      </c>
    </row>
    <row r="85" spans="1:36" s="1" customFormat="1" ht="24" hidden="1" customHeight="1">
      <c r="A85" s="8">
        <v>74</v>
      </c>
      <c r="B85" s="16"/>
      <c r="C85" s="40"/>
      <c r="D85" s="40"/>
      <c r="E85" s="6"/>
      <c r="F85" s="6"/>
      <c r="G85" s="6"/>
      <c r="H85" s="6"/>
      <c r="I85" s="48">
        <f t="shared" si="10"/>
        <v>0</v>
      </c>
      <c r="J85" s="20">
        <f t="shared" si="15"/>
        <v>0</v>
      </c>
      <c r="K85" s="20"/>
      <c r="L85" s="23">
        <f>IF(D85="",0,VLOOKUP(D85,リスト!$F$4:$H$29,3,FALSE))</f>
        <v>0</v>
      </c>
      <c r="M85" s="80">
        <f t="shared" si="11"/>
        <v>0</v>
      </c>
      <c r="N85" s="20">
        <f t="shared" si="16"/>
        <v>0</v>
      </c>
      <c r="O85" s="6"/>
      <c r="P85" s="80">
        <f t="shared" si="17"/>
        <v>0</v>
      </c>
      <c r="Q85" s="40"/>
      <c r="R85" s="6"/>
      <c r="S85" s="23" t="str">
        <f>IF(Q85="","",VLOOKUP(Q85,リスト!$J$4:$K$31,2,FALSE))</f>
        <v/>
      </c>
      <c r="T85" s="20">
        <f t="shared" si="18"/>
        <v>0</v>
      </c>
      <c r="U85" s="20" t="str">
        <f t="shared" si="14"/>
        <v/>
      </c>
      <c r="V85" s="20">
        <f t="shared" si="12"/>
        <v>0</v>
      </c>
      <c r="W85" s="20">
        <f t="shared" si="13"/>
        <v>0</v>
      </c>
      <c r="AD85"/>
      <c r="AE85" s="9"/>
      <c r="AF85" s="20" t="str" cm="1">
        <f t="array" ref="AF85">IFERROR(IF(#REF!="×",0,_xlfn.IFS(AE85="多面",W85*0.6/1.6*0.5,AE85="治水ダム等",W85*0.75/1.75*0.5)),"")</f>
        <v/>
      </c>
      <c r="AG85" s="21" t="str" cm="1">
        <f t="array" aca="1" ref="AG85" ca="1">IFERROR(_xlfn.IFS(#REF!="×",W85,#REF!="○",(W85-AF85)*0.7),"")</f>
        <v/>
      </c>
      <c r="AH85" s="6"/>
      <c r="AI85" s="24" t="e" cm="1">
        <f t="array" aca="1" ref="AI85" ca="1">_xlfn.IFS(AH85=0,0,AH85&gt;W85,0,W85-AH85&gt;AG85,AG85,W85-AH85&lt;AG85,W85-AH85)</f>
        <v>#NAME?</v>
      </c>
      <c r="AJ85" s="25" t="str">
        <f t="shared" ca="1" si="19"/>
        <v/>
      </c>
    </row>
    <row r="86" spans="1:36" s="1" customFormat="1" ht="24" hidden="1" customHeight="1">
      <c r="A86" s="8">
        <v>75</v>
      </c>
      <c r="B86" s="16"/>
      <c r="C86" s="40"/>
      <c r="D86" s="40"/>
      <c r="E86" s="6"/>
      <c r="F86" s="6"/>
      <c r="G86" s="6"/>
      <c r="H86" s="6"/>
      <c r="I86" s="48">
        <f t="shared" si="10"/>
        <v>0</v>
      </c>
      <c r="J86" s="20">
        <f t="shared" si="15"/>
        <v>0</v>
      </c>
      <c r="K86" s="20"/>
      <c r="L86" s="23">
        <f>IF(D86="",0,VLOOKUP(D86,リスト!$F$4:$H$29,3,FALSE))</f>
        <v>0</v>
      </c>
      <c r="M86" s="80">
        <f t="shared" si="11"/>
        <v>0</v>
      </c>
      <c r="N86" s="20">
        <f t="shared" si="16"/>
        <v>0</v>
      </c>
      <c r="O86" s="6"/>
      <c r="P86" s="80">
        <f t="shared" si="17"/>
        <v>0</v>
      </c>
      <c r="Q86" s="40"/>
      <c r="R86" s="6"/>
      <c r="S86" s="23" t="str">
        <f>IF(Q86="","",VLOOKUP(Q86,リスト!$J$4:$K$31,2,FALSE))</f>
        <v/>
      </c>
      <c r="T86" s="20">
        <f t="shared" si="18"/>
        <v>0</v>
      </c>
      <c r="U86" s="20" t="str">
        <f t="shared" si="14"/>
        <v/>
      </c>
      <c r="V86" s="20">
        <f t="shared" si="12"/>
        <v>0</v>
      </c>
      <c r="W86" s="20">
        <f t="shared" si="13"/>
        <v>0</v>
      </c>
      <c r="AD86"/>
      <c r="AE86" s="9"/>
      <c r="AF86" s="20" t="str" cm="1">
        <f t="array" ref="AF86">IFERROR(IF(#REF!="×",0,_xlfn.IFS(AE86="多面",W86*0.6/1.6*0.5,AE86="治水ダム等",W86*0.75/1.75*0.5)),"")</f>
        <v/>
      </c>
      <c r="AG86" s="21" t="str" cm="1">
        <f t="array" aca="1" ref="AG86" ca="1">IFERROR(_xlfn.IFS(#REF!="×",W86,#REF!="○",(W86-AF86)*0.7),"")</f>
        <v/>
      </c>
      <c r="AH86" s="6"/>
      <c r="AI86" s="24" t="e" cm="1">
        <f t="array" aca="1" ref="AI86" ca="1">_xlfn.IFS(AH86=0,0,AH86&gt;W86,0,W86-AH86&gt;AG86,AG86,W86-AH86&lt;AG86,W86-AH86)</f>
        <v>#NAME?</v>
      </c>
      <c r="AJ86" s="25" t="str">
        <f t="shared" ca="1" si="19"/>
        <v/>
      </c>
    </row>
    <row r="87" spans="1:36" s="1" customFormat="1" ht="24" hidden="1" customHeight="1">
      <c r="A87" s="8">
        <v>76</v>
      </c>
      <c r="B87" s="16"/>
      <c r="C87" s="40"/>
      <c r="D87" s="40"/>
      <c r="E87" s="6"/>
      <c r="F87" s="6"/>
      <c r="G87" s="6"/>
      <c r="H87" s="6"/>
      <c r="I87" s="48">
        <f t="shared" si="10"/>
        <v>0</v>
      </c>
      <c r="J87" s="20">
        <f t="shared" si="15"/>
        <v>0</v>
      </c>
      <c r="K87" s="20"/>
      <c r="L87" s="23">
        <f>IF(D87="",0,VLOOKUP(D87,リスト!$F$4:$H$29,3,FALSE))</f>
        <v>0</v>
      </c>
      <c r="M87" s="80">
        <f t="shared" si="11"/>
        <v>0</v>
      </c>
      <c r="N87" s="20">
        <f t="shared" si="16"/>
        <v>0</v>
      </c>
      <c r="O87" s="6"/>
      <c r="P87" s="80">
        <f t="shared" si="17"/>
        <v>0</v>
      </c>
      <c r="Q87" s="40"/>
      <c r="R87" s="6"/>
      <c r="S87" s="23" t="str">
        <f>IF(Q87="","",VLOOKUP(Q87,リスト!$J$4:$K$31,2,FALSE))</f>
        <v/>
      </c>
      <c r="T87" s="20">
        <f t="shared" si="18"/>
        <v>0</v>
      </c>
      <c r="U87" s="20" t="str">
        <f t="shared" si="14"/>
        <v/>
      </c>
      <c r="V87" s="20">
        <f t="shared" si="12"/>
        <v>0</v>
      </c>
      <c r="W87" s="20">
        <f t="shared" si="13"/>
        <v>0</v>
      </c>
      <c r="AD87"/>
      <c r="AE87" s="9"/>
      <c r="AF87" s="20" t="str" cm="1">
        <f t="array" ref="AF87">IFERROR(IF(#REF!="×",0,_xlfn.IFS(AE87="多面",W87*0.6/1.6*0.5,AE87="治水ダム等",W87*0.75/1.75*0.5)),"")</f>
        <v/>
      </c>
      <c r="AG87" s="21" t="str" cm="1">
        <f t="array" aca="1" ref="AG87" ca="1">IFERROR(_xlfn.IFS(#REF!="×",W87,#REF!="○",(W87-AF87)*0.7),"")</f>
        <v/>
      </c>
      <c r="AH87" s="6"/>
      <c r="AI87" s="24" t="e" cm="1">
        <f t="array" aca="1" ref="AI87" ca="1">_xlfn.IFS(AH87=0,0,AH87&gt;W87,0,W87-AH87&gt;AG87,AG87,W87-AH87&lt;AG87,W87-AH87)</f>
        <v>#NAME?</v>
      </c>
      <c r="AJ87" s="25" t="str">
        <f t="shared" ca="1" si="19"/>
        <v/>
      </c>
    </row>
    <row r="88" spans="1:36" s="1" customFormat="1" ht="24" hidden="1" customHeight="1">
      <c r="A88" s="8">
        <v>77</v>
      </c>
      <c r="B88" s="16"/>
      <c r="C88" s="40"/>
      <c r="D88" s="40"/>
      <c r="E88" s="6"/>
      <c r="F88" s="6"/>
      <c r="G88" s="6"/>
      <c r="H88" s="6"/>
      <c r="I88" s="48">
        <f t="shared" si="10"/>
        <v>0</v>
      </c>
      <c r="J88" s="20">
        <f t="shared" si="15"/>
        <v>0</v>
      </c>
      <c r="K88" s="20"/>
      <c r="L88" s="23">
        <f>IF(D88="",0,VLOOKUP(D88,リスト!$F$4:$H$29,3,FALSE))</f>
        <v>0</v>
      </c>
      <c r="M88" s="80">
        <f t="shared" si="11"/>
        <v>0</v>
      </c>
      <c r="N88" s="20">
        <f t="shared" si="16"/>
        <v>0</v>
      </c>
      <c r="O88" s="6"/>
      <c r="P88" s="80">
        <f t="shared" si="17"/>
        <v>0</v>
      </c>
      <c r="Q88" s="40"/>
      <c r="R88" s="6"/>
      <c r="S88" s="23" t="str">
        <f>IF(Q88="","",VLOOKUP(Q88,リスト!$J$4:$K$31,2,FALSE))</f>
        <v/>
      </c>
      <c r="T88" s="20">
        <f t="shared" si="18"/>
        <v>0</v>
      </c>
      <c r="U88" s="20" t="str">
        <f t="shared" si="14"/>
        <v/>
      </c>
      <c r="V88" s="20">
        <f t="shared" si="12"/>
        <v>0</v>
      </c>
      <c r="W88" s="20">
        <f t="shared" si="13"/>
        <v>0</v>
      </c>
      <c r="AD88"/>
      <c r="AE88" s="9"/>
      <c r="AF88" s="20" t="str" cm="1">
        <f t="array" ref="AF88">IFERROR(IF(#REF!="×",0,_xlfn.IFS(AE88="多面",W88*0.6/1.6*0.5,AE88="治水ダム等",W88*0.75/1.75*0.5)),"")</f>
        <v/>
      </c>
      <c r="AG88" s="21" t="str" cm="1">
        <f t="array" aca="1" ref="AG88" ca="1">IFERROR(_xlfn.IFS(#REF!="×",W88,#REF!="○",(W88-AF88)*0.7),"")</f>
        <v/>
      </c>
      <c r="AH88" s="6"/>
      <c r="AI88" s="24" t="e" cm="1">
        <f t="array" aca="1" ref="AI88" ca="1">_xlfn.IFS(AH88=0,0,AH88&gt;W88,0,W88-AH88&gt;AG88,AG88,W88-AH88&lt;AG88,W88-AH88)</f>
        <v>#NAME?</v>
      </c>
      <c r="AJ88" s="25" t="str">
        <f t="shared" ca="1" si="19"/>
        <v/>
      </c>
    </row>
    <row r="89" spans="1:36" s="1" customFormat="1" ht="24" hidden="1" customHeight="1">
      <c r="A89" s="8">
        <v>78</v>
      </c>
      <c r="B89" s="16"/>
      <c r="C89" s="40"/>
      <c r="D89" s="40"/>
      <c r="E89" s="6"/>
      <c r="F89" s="6"/>
      <c r="G89" s="6"/>
      <c r="H89" s="6"/>
      <c r="I89" s="48">
        <f t="shared" si="10"/>
        <v>0</v>
      </c>
      <c r="J89" s="20">
        <f t="shared" si="15"/>
        <v>0</v>
      </c>
      <c r="K89" s="20"/>
      <c r="L89" s="23">
        <f>IF(D89="",0,VLOOKUP(D89,リスト!$F$4:$H$29,3,FALSE))</f>
        <v>0</v>
      </c>
      <c r="M89" s="80">
        <f t="shared" si="11"/>
        <v>0</v>
      </c>
      <c r="N89" s="20">
        <f t="shared" si="16"/>
        <v>0</v>
      </c>
      <c r="O89" s="6"/>
      <c r="P89" s="80">
        <f t="shared" si="17"/>
        <v>0</v>
      </c>
      <c r="Q89" s="40"/>
      <c r="R89" s="6"/>
      <c r="S89" s="23" t="str">
        <f>IF(Q89="","",VLOOKUP(Q89,リスト!$J$4:$K$31,2,FALSE))</f>
        <v/>
      </c>
      <c r="T89" s="20">
        <f t="shared" si="18"/>
        <v>0</v>
      </c>
      <c r="U89" s="20" t="str">
        <f t="shared" si="14"/>
        <v/>
      </c>
      <c r="V89" s="20">
        <f t="shared" si="12"/>
        <v>0</v>
      </c>
      <c r="W89" s="20">
        <f t="shared" si="13"/>
        <v>0</v>
      </c>
      <c r="AD89"/>
      <c r="AE89" s="9"/>
      <c r="AF89" s="20" t="str" cm="1">
        <f t="array" ref="AF89">IFERROR(IF(#REF!="×",0,_xlfn.IFS(AE89="多面",W89*0.6/1.6*0.5,AE89="治水ダム等",W89*0.75/1.75*0.5)),"")</f>
        <v/>
      </c>
      <c r="AG89" s="21" t="str" cm="1">
        <f t="array" aca="1" ref="AG89" ca="1">IFERROR(_xlfn.IFS(#REF!="×",W89,#REF!="○",(W89-AF89)*0.7),"")</f>
        <v/>
      </c>
      <c r="AH89" s="6"/>
      <c r="AI89" s="24" t="e" cm="1">
        <f t="array" aca="1" ref="AI89" ca="1">_xlfn.IFS(AH89=0,0,AH89&gt;W89,0,W89-AH89&gt;AG89,AG89,W89-AH89&lt;AG89,W89-AH89)</f>
        <v>#NAME?</v>
      </c>
      <c r="AJ89" s="25" t="str">
        <f t="shared" ca="1" si="19"/>
        <v/>
      </c>
    </row>
    <row r="90" spans="1:36" s="1" customFormat="1" ht="24" hidden="1" customHeight="1">
      <c r="A90" s="8">
        <v>79</v>
      </c>
      <c r="B90" s="16"/>
      <c r="C90" s="40"/>
      <c r="D90" s="40"/>
      <c r="E90" s="6"/>
      <c r="F90" s="6"/>
      <c r="G90" s="6"/>
      <c r="H90" s="6"/>
      <c r="I90" s="48">
        <f t="shared" si="10"/>
        <v>0</v>
      </c>
      <c r="J90" s="20">
        <f t="shared" si="15"/>
        <v>0</v>
      </c>
      <c r="K90" s="20"/>
      <c r="L90" s="23">
        <f>IF(D90="",0,VLOOKUP(D90,リスト!$F$4:$H$29,3,FALSE))</f>
        <v>0</v>
      </c>
      <c r="M90" s="80">
        <f t="shared" si="11"/>
        <v>0</v>
      </c>
      <c r="N90" s="20">
        <f t="shared" si="16"/>
        <v>0</v>
      </c>
      <c r="O90" s="6"/>
      <c r="P90" s="80">
        <f t="shared" si="17"/>
        <v>0</v>
      </c>
      <c r="Q90" s="40"/>
      <c r="R90" s="6"/>
      <c r="S90" s="23" t="str">
        <f>IF(Q90="","",VLOOKUP(Q90,リスト!$J$4:$K$31,2,FALSE))</f>
        <v/>
      </c>
      <c r="T90" s="20">
        <f t="shared" si="18"/>
        <v>0</v>
      </c>
      <c r="U90" s="20" t="str">
        <f t="shared" si="14"/>
        <v/>
      </c>
      <c r="V90" s="20">
        <f t="shared" si="12"/>
        <v>0</v>
      </c>
      <c r="W90" s="20">
        <f t="shared" si="13"/>
        <v>0</v>
      </c>
      <c r="AD90"/>
      <c r="AE90" s="9"/>
      <c r="AF90" s="20" t="str" cm="1">
        <f t="array" ref="AF90">IFERROR(IF(#REF!="×",0,_xlfn.IFS(AE90="多面",W90*0.6/1.6*0.5,AE90="治水ダム等",W90*0.75/1.75*0.5)),"")</f>
        <v/>
      </c>
      <c r="AG90" s="21" t="str" cm="1">
        <f t="array" aca="1" ref="AG90" ca="1">IFERROR(_xlfn.IFS(#REF!="×",W90,#REF!="○",(W90-AF90)*0.7),"")</f>
        <v/>
      </c>
      <c r="AH90" s="6"/>
      <c r="AI90" s="24" t="e" cm="1">
        <f t="array" aca="1" ref="AI90" ca="1">_xlfn.IFS(AH90=0,0,AH90&gt;W90,0,W90-AH90&gt;AG90,AG90,W90-AH90&lt;AG90,W90-AH90)</f>
        <v>#NAME?</v>
      </c>
      <c r="AJ90" s="25" t="str">
        <f t="shared" ca="1" si="19"/>
        <v/>
      </c>
    </row>
    <row r="91" spans="1:36" s="1" customFormat="1" ht="24" hidden="1" customHeight="1">
      <c r="A91" s="8">
        <v>80</v>
      </c>
      <c r="B91" s="16"/>
      <c r="C91" s="40"/>
      <c r="D91" s="40"/>
      <c r="E91" s="6"/>
      <c r="F91" s="6"/>
      <c r="G91" s="6"/>
      <c r="H91" s="6"/>
      <c r="I91" s="48">
        <f t="shared" si="10"/>
        <v>0</v>
      </c>
      <c r="J91" s="20">
        <f t="shared" si="15"/>
        <v>0</v>
      </c>
      <c r="K91" s="20"/>
      <c r="L91" s="23">
        <f>IF(D91="",0,VLOOKUP(D91,リスト!$F$4:$H$29,3,FALSE))</f>
        <v>0</v>
      </c>
      <c r="M91" s="80">
        <f t="shared" si="11"/>
        <v>0</v>
      </c>
      <c r="N91" s="20">
        <f t="shared" si="16"/>
        <v>0</v>
      </c>
      <c r="O91" s="6"/>
      <c r="P91" s="80">
        <f t="shared" si="17"/>
        <v>0</v>
      </c>
      <c r="Q91" s="40"/>
      <c r="R91" s="6"/>
      <c r="S91" s="23" t="str">
        <f>IF(Q91="","",VLOOKUP(Q91,リスト!$J$4:$K$31,2,FALSE))</f>
        <v/>
      </c>
      <c r="T91" s="20">
        <f t="shared" si="18"/>
        <v>0</v>
      </c>
      <c r="U91" s="20" t="str">
        <f t="shared" si="14"/>
        <v/>
      </c>
      <c r="V91" s="20">
        <f t="shared" si="12"/>
        <v>0</v>
      </c>
      <c r="W91" s="20">
        <f t="shared" si="13"/>
        <v>0</v>
      </c>
      <c r="AD91"/>
      <c r="AE91" s="9"/>
      <c r="AF91" s="20" t="str" cm="1">
        <f t="array" ref="AF91">IFERROR(IF(#REF!="×",0,_xlfn.IFS(AE91="多面",W91*0.6/1.6*0.5,AE91="治水ダム等",W91*0.75/1.75*0.5)),"")</f>
        <v/>
      </c>
      <c r="AG91" s="21" t="str" cm="1">
        <f t="array" aca="1" ref="AG91" ca="1">IFERROR(_xlfn.IFS(#REF!="×",W91,#REF!="○",(W91-AF91)*0.7),"")</f>
        <v/>
      </c>
      <c r="AH91" s="6"/>
      <c r="AI91" s="24" t="e" cm="1">
        <f t="array" aca="1" ref="AI91" ca="1">_xlfn.IFS(AH91=0,0,AH91&gt;W91,0,W91-AH91&gt;AG91,AG91,W91-AH91&lt;AG91,W91-AH91)</f>
        <v>#NAME?</v>
      </c>
      <c r="AJ91" s="25" t="str">
        <f t="shared" ca="1" si="19"/>
        <v/>
      </c>
    </row>
    <row r="92" spans="1:36" s="1" customFormat="1" ht="24" hidden="1" customHeight="1">
      <c r="A92" s="8">
        <v>81</v>
      </c>
      <c r="B92" s="16"/>
      <c r="C92" s="40"/>
      <c r="D92" s="40"/>
      <c r="E92" s="6"/>
      <c r="F92" s="6"/>
      <c r="G92" s="6"/>
      <c r="H92" s="6"/>
      <c r="I92" s="48">
        <f t="shared" si="10"/>
        <v>0</v>
      </c>
      <c r="J92" s="20">
        <f t="shared" si="15"/>
        <v>0</v>
      </c>
      <c r="K92" s="20"/>
      <c r="L92" s="23">
        <f>IF(D92="",0,VLOOKUP(D92,リスト!$F$4:$H$29,3,FALSE))</f>
        <v>0</v>
      </c>
      <c r="M92" s="80">
        <f t="shared" si="11"/>
        <v>0</v>
      </c>
      <c r="N92" s="20">
        <f t="shared" si="16"/>
        <v>0</v>
      </c>
      <c r="O92" s="6"/>
      <c r="P92" s="80">
        <f t="shared" si="17"/>
        <v>0</v>
      </c>
      <c r="Q92" s="40"/>
      <c r="R92" s="6"/>
      <c r="S92" s="23" t="str">
        <f>IF(Q92="","",VLOOKUP(Q92,リスト!$J$4:$K$31,2,FALSE))</f>
        <v/>
      </c>
      <c r="T92" s="20">
        <f t="shared" si="18"/>
        <v>0</v>
      </c>
      <c r="U92" s="20" t="str">
        <f t="shared" si="14"/>
        <v/>
      </c>
      <c r="V92" s="20">
        <f t="shared" si="12"/>
        <v>0</v>
      </c>
      <c r="W92" s="20">
        <f t="shared" si="13"/>
        <v>0</v>
      </c>
      <c r="AD92"/>
      <c r="AE92" s="9"/>
      <c r="AF92" s="20" t="str" cm="1">
        <f t="array" ref="AF92">IFERROR(IF(#REF!="×",0,_xlfn.IFS(AE92="多面",W92*0.6/1.6*0.5,AE92="治水ダム等",W92*0.75/1.75*0.5)),"")</f>
        <v/>
      </c>
      <c r="AG92" s="21" t="str" cm="1">
        <f t="array" aca="1" ref="AG92" ca="1">IFERROR(_xlfn.IFS(#REF!="×",W92,#REF!="○",(W92-AF92)*0.7),"")</f>
        <v/>
      </c>
      <c r="AH92" s="6"/>
      <c r="AI92" s="24" t="e" cm="1">
        <f t="array" aca="1" ref="AI92" ca="1">_xlfn.IFS(AH92=0,0,AH92&gt;W92,0,W92-AH92&gt;AG92,AG92,W92-AH92&lt;AG92,W92-AH92)</f>
        <v>#NAME?</v>
      </c>
      <c r="AJ92" s="25" t="str">
        <f t="shared" ca="1" si="19"/>
        <v/>
      </c>
    </row>
    <row r="93" spans="1:36" s="1" customFormat="1" ht="24" hidden="1" customHeight="1">
      <c r="A93" s="8">
        <v>82</v>
      </c>
      <c r="B93" s="16"/>
      <c r="C93" s="40"/>
      <c r="D93" s="40"/>
      <c r="E93" s="6"/>
      <c r="F93" s="6"/>
      <c r="G93" s="6"/>
      <c r="H93" s="6"/>
      <c r="I93" s="48">
        <f t="shared" si="10"/>
        <v>0</v>
      </c>
      <c r="J93" s="20">
        <f t="shared" si="15"/>
        <v>0</v>
      </c>
      <c r="K93" s="20"/>
      <c r="L93" s="23">
        <f>IF(D93="",0,VLOOKUP(D93,リスト!$F$4:$H$29,3,FALSE))</f>
        <v>0</v>
      </c>
      <c r="M93" s="80">
        <f t="shared" si="11"/>
        <v>0</v>
      </c>
      <c r="N93" s="20">
        <f t="shared" si="16"/>
        <v>0</v>
      </c>
      <c r="O93" s="6"/>
      <c r="P93" s="80">
        <f t="shared" si="17"/>
        <v>0</v>
      </c>
      <c r="Q93" s="40"/>
      <c r="R93" s="6"/>
      <c r="S93" s="23" t="str">
        <f>IF(Q93="","",VLOOKUP(Q93,リスト!$J$4:$K$31,2,FALSE))</f>
        <v/>
      </c>
      <c r="T93" s="20">
        <f t="shared" si="18"/>
        <v>0</v>
      </c>
      <c r="U93" s="20" t="str">
        <f t="shared" si="14"/>
        <v/>
      </c>
      <c r="V93" s="20">
        <f t="shared" si="12"/>
        <v>0</v>
      </c>
      <c r="W93" s="20">
        <f t="shared" si="13"/>
        <v>0</v>
      </c>
      <c r="AD93"/>
      <c r="AE93" s="9"/>
      <c r="AF93" s="20" t="str" cm="1">
        <f t="array" ref="AF93">IFERROR(IF(#REF!="×",0,_xlfn.IFS(AE93="多面",W93*0.6/1.6*0.5,AE93="治水ダム等",W93*0.75/1.75*0.5)),"")</f>
        <v/>
      </c>
      <c r="AG93" s="21" t="str" cm="1">
        <f t="array" aca="1" ref="AG93" ca="1">IFERROR(_xlfn.IFS(#REF!="×",W93,#REF!="○",(W93-AF93)*0.7),"")</f>
        <v/>
      </c>
      <c r="AH93" s="6"/>
      <c r="AI93" s="24" t="e" cm="1">
        <f t="array" aca="1" ref="AI93" ca="1">_xlfn.IFS(AH93=0,0,AH93&gt;W93,0,W93-AH93&gt;AG93,AG93,W93-AH93&lt;AG93,W93-AH93)</f>
        <v>#NAME?</v>
      </c>
      <c r="AJ93" s="25" t="str">
        <f t="shared" ca="1" si="19"/>
        <v/>
      </c>
    </row>
    <row r="94" spans="1:36" s="1" customFormat="1" ht="24" hidden="1" customHeight="1">
      <c r="A94" s="8">
        <v>83</v>
      </c>
      <c r="B94" s="16"/>
      <c r="C94" s="40"/>
      <c r="D94" s="40"/>
      <c r="E94" s="6"/>
      <c r="F94" s="6"/>
      <c r="G94" s="6"/>
      <c r="H94" s="6"/>
      <c r="I94" s="48">
        <f t="shared" si="10"/>
        <v>0</v>
      </c>
      <c r="J94" s="20">
        <f t="shared" si="15"/>
        <v>0</v>
      </c>
      <c r="K94" s="20"/>
      <c r="L94" s="23">
        <f>IF(D94="",0,VLOOKUP(D94,リスト!$F$4:$H$29,3,FALSE))</f>
        <v>0</v>
      </c>
      <c r="M94" s="80">
        <f t="shared" si="11"/>
        <v>0</v>
      </c>
      <c r="N94" s="20">
        <f t="shared" si="16"/>
        <v>0</v>
      </c>
      <c r="O94" s="6"/>
      <c r="P94" s="80">
        <f t="shared" si="17"/>
        <v>0</v>
      </c>
      <c r="Q94" s="40"/>
      <c r="R94" s="6"/>
      <c r="S94" s="23" t="str">
        <f>IF(Q94="","",VLOOKUP(Q94,リスト!$J$4:$K$31,2,FALSE))</f>
        <v/>
      </c>
      <c r="T94" s="20">
        <f t="shared" si="18"/>
        <v>0</v>
      </c>
      <c r="U94" s="20" t="str">
        <f t="shared" si="14"/>
        <v/>
      </c>
      <c r="V94" s="20">
        <f t="shared" si="12"/>
        <v>0</v>
      </c>
      <c r="W94" s="20">
        <f t="shared" si="13"/>
        <v>0</v>
      </c>
      <c r="AD94"/>
      <c r="AE94" s="9"/>
      <c r="AF94" s="20" t="str" cm="1">
        <f t="array" ref="AF94">IFERROR(IF(#REF!="×",0,_xlfn.IFS(AE94="多面",W94*0.6/1.6*0.5,AE94="治水ダム等",W94*0.75/1.75*0.5)),"")</f>
        <v/>
      </c>
      <c r="AG94" s="21" t="str" cm="1">
        <f t="array" aca="1" ref="AG94" ca="1">IFERROR(_xlfn.IFS(#REF!="×",W94,#REF!="○",(W94-AF94)*0.7),"")</f>
        <v/>
      </c>
      <c r="AH94" s="6"/>
      <c r="AI94" s="24" t="e" cm="1">
        <f t="array" aca="1" ref="AI94" ca="1">_xlfn.IFS(AH94=0,0,AH94&gt;W94,0,W94-AH94&gt;AG94,AG94,W94-AH94&lt;AG94,W94-AH94)</f>
        <v>#NAME?</v>
      </c>
      <c r="AJ94" s="25" t="str">
        <f t="shared" ca="1" si="19"/>
        <v/>
      </c>
    </row>
    <row r="95" spans="1:36" s="1" customFormat="1" ht="24" hidden="1" customHeight="1">
      <c r="A95" s="8">
        <v>84</v>
      </c>
      <c r="B95" s="16"/>
      <c r="C95" s="40"/>
      <c r="D95" s="40"/>
      <c r="E95" s="6"/>
      <c r="F95" s="6"/>
      <c r="G95" s="6"/>
      <c r="H95" s="6"/>
      <c r="I95" s="48">
        <f t="shared" si="10"/>
        <v>0</v>
      </c>
      <c r="J95" s="20">
        <f t="shared" si="15"/>
        <v>0</v>
      </c>
      <c r="K95" s="20"/>
      <c r="L95" s="23">
        <f>IF(D95="",0,VLOOKUP(D95,リスト!$F$4:$H$29,3,FALSE))</f>
        <v>0</v>
      </c>
      <c r="M95" s="80">
        <f t="shared" si="11"/>
        <v>0</v>
      </c>
      <c r="N95" s="20">
        <f t="shared" si="16"/>
        <v>0</v>
      </c>
      <c r="O95" s="6"/>
      <c r="P95" s="80">
        <f t="shared" si="17"/>
        <v>0</v>
      </c>
      <c r="Q95" s="40"/>
      <c r="R95" s="6"/>
      <c r="S95" s="23" t="str">
        <f>IF(Q95="","",VLOOKUP(Q95,リスト!$J$4:$K$31,2,FALSE))</f>
        <v/>
      </c>
      <c r="T95" s="20">
        <f t="shared" si="18"/>
        <v>0</v>
      </c>
      <c r="U95" s="20" t="str">
        <f t="shared" si="14"/>
        <v/>
      </c>
      <c r="V95" s="20">
        <f t="shared" si="12"/>
        <v>0</v>
      </c>
      <c r="W95" s="20">
        <f t="shared" si="13"/>
        <v>0</v>
      </c>
      <c r="AD95"/>
      <c r="AE95" s="9"/>
      <c r="AF95" s="20" t="str" cm="1">
        <f t="array" ref="AF95">IFERROR(IF(#REF!="×",0,_xlfn.IFS(AE95="多面",W95*0.6/1.6*0.5,AE95="治水ダム等",W95*0.75/1.75*0.5)),"")</f>
        <v/>
      </c>
      <c r="AG95" s="21" t="str" cm="1">
        <f t="array" aca="1" ref="AG95" ca="1">IFERROR(_xlfn.IFS(#REF!="×",W95,#REF!="○",(W95-AF95)*0.7),"")</f>
        <v/>
      </c>
      <c r="AH95" s="6"/>
      <c r="AI95" s="24" t="e" cm="1">
        <f t="array" aca="1" ref="AI95" ca="1">_xlfn.IFS(AH95=0,0,AH95&gt;W95,0,W95-AH95&gt;AG95,AG95,W95-AH95&lt;AG95,W95-AH95)</f>
        <v>#NAME?</v>
      </c>
      <c r="AJ95" s="25" t="str">
        <f t="shared" ca="1" si="19"/>
        <v/>
      </c>
    </row>
    <row r="96" spans="1:36" s="1" customFormat="1" ht="24" hidden="1" customHeight="1">
      <c r="A96" s="8">
        <v>85</v>
      </c>
      <c r="B96" s="16"/>
      <c r="C96" s="40"/>
      <c r="D96" s="40"/>
      <c r="E96" s="6"/>
      <c r="F96" s="6"/>
      <c r="G96" s="6"/>
      <c r="H96" s="6"/>
      <c r="I96" s="48">
        <f t="shared" si="10"/>
        <v>0</v>
      </c>
      <c r="J96" s="20">
        <f t="shared" si="15"/>
        <v>0</v>
      </c>
      <c r="K96" s="20"/>
      <c r="L96" s="23">
        <f>IF(D96="",0,VLOOKUP(D96,リスト!$F$4:$H$29,3,FALSE))</f>
        <v>0</v>
      </c>
      <c r="M96" s="80">
        <f t="shared" si="11"/>
        <v>0</v>
      </c>
      <c r="N96" s="20">
        <f t="shared" si="16"/>
        <v>0</v>
      </c>
      <c r="O96" s="6"/>
      <c r="P96" s="80">
        <f t="shared" si="17"/>
        <v>0</v>
      </c>
      <c r="Q96" s="40"/>
      <c r="R96" s="6"/>
      <c r="S96" s="23" t="str">
        <f>IF(Q96="","",VLOOKUP(Q96,リスト!$J$4:$K$31,2,FALSE))</f>
        <v/>
      </c>
      <c r="T96" s="20">
        <f t="shared" si="18"/>
        <v>0</v>
      </c>
      <c r="U96" s="20" t="str">
        <f t="shared" si="14"/>
        <v/>
      </c>
      <c r="V96" s="20">
        <f t="shared" si="12"/>
        <v>0</v>
      </c>
      <c r="W96" s="20">
        <f t="shared" si="13"/>
        <v>0</v>
      </c>
      <c r="AD96"/>
      <c r="AE96" s="9"/>
      <c r="AF96" s="20" t="str" cm="1">
        <f t="array" ref="AF96">IFERROR(IF(#REF!="×",0,_xlfn.IFS(AE96="多面",W96*0.6/1.6*0.5,AE96="治水ダム等",W96*0.75/1.75*0.5)),"")</f>
        <v/>
      </c>
      <c r="AG96" s="21" t="str" cm="1">
        <f t="array" aca="1" ref="AG96" ca="1">IFERROR(_xlfn.IFS(#REF!="×",W96,#REF!="○",(W96-AF96)*0.7),"")</f>
        <v/>
      </c>
      <c r="AH96" s="6"/>
      <c r="AI96" s="24" t="e" cm="1">
        <f t="array" aca="1" ref="AI96" ca="1">_xlfn.IFS(AH96=0,0,AH96&gt;W96,0,W96-AH96&gt;AG96,AG96,W96-AH96&lt;AG96,W96-AH96)</f>
        <v>#NAME?</v>
      </c>
      <c r="AJ96" s="25" t="str">
        <f t="shared" ca="1" si="19"/>
        <v/>
      </c>
    </row>
    <row r="97" spans="1:36" s="1" customFormat="1" ht="24" hidden="1" customHeight="1">
      <c r="A97" s="8">
        <v>86</v>
      </c>
      <c r="B97" s="16"/>
      <c r="C97" s="40"/>
      <c r="D97" s="40"/>
      <c r="E97" s="6"/>
      <c r="F97" s="6"/>
      <c r="G97" s="6"/>
      <c r="H97" s="6"/>
      <c r="I97" s="48">
        <f t="shared" si="10"/>
        <v>0</v>
      </c>
      <c r="J97" s="20">
        <f t="shared" si="15"/>
        <v>0</v>
      </c>
      <c r="K97" s="20"/>
      <c r="L97" s="23">
        <f>IF(D97="",0,VLOOKUP(D97,リスト!$F$4:$H$29,3,FALSE))</f>
        <v>0</v>
      </c>
      <c r="M97" s="80">
        <f t="shared" si="11"/>
        <v>0</v>
      </c>
      <c r="N97" s="20">
        <f t="shared" si="16"/>
        <v>0</v>
      </c>
      <c r="O97" s="6"/>
      <c r="P97" s="80">
        <f t="shared" si="17"/>
        <v>0</v>
      </c>
      <c r="Q97" s="40"/>
      <c r="R97" s="6"/>
      <c r="S97" s="23" t="str">
        <f>IF(Q97="","",VLOOKUP(Q97,リスト!$J$4:$K$31,2,FALSE))</f>
        <v/>
      </c>
      <c r="T97" s="20">
        <f t="shared" si="18"/>
        <v>0</v>
      </c>
      <c r="U97" s="20" t="str">
        <f t="shared" si="14"/>
        <v/>
      </c>
      <c r="V97" s="20">
        <f t="shared" si="12"/>
        <v>0</v>
      </c>
      <c r="W97" s="20">
        <f t="shared" si="13"/>
        <v>0</v>
      </c>
      <c r="AD97"/>
      <c r="AE97" s="9"/>
      <c r="AF97" s="20" t="str" cm="1">
        <f t="array" ref="AF97">IFERROR(IF(#REF!="×",0,_xlfn.IFS(AE97="多面",W97*0.6/1.6*0.5,AE97="治水ダム等",W97*0.75/1.75*0.5)),"")</f>
        <v/>
      </c>
      <c r="AG97" s="21" t="str" cm="1">
        <f t="array" aca="1" ref="AG97" ca="1">IFERROR(_xlfn.IFS(#REF!="×",W97,#REF!="○",(W97-AF97)*0.7),"")</f>
        <v/>
      </c>
      <c r="AH97" s="6"/>
      <c r="AI97" s="24" t="e" cm="1">
        <f t="array" aca="1" ref="AI97" ca="1">_xlfn.IFS(AH97=0,0,AH97&gt;W97,0,W97-AH97&gt;AG97,AG97,W97-AH97&lt;AG97,W97-AH97)</f>
        <v>#NAME?</v>
      </c>
      <c r="AJ97" s="25" t="str">
        <f t="shared" ca="1" si="19"/>
        <v/>
      </c>
    </row>
    <row r="98" spans="1:36" s="1" customFormat="1" ht="24" hidden="1" customHeight="1">
      <c r="A98" s="8">
        <v>87</v>
      </c>
      <c r="B98" s="16"/>
      <c r="C98" s="40"/>
      <c r="D98" s="40"/>
      <c r="E98" s="6"/>
      <c r="F98" s="6"/>
      <c r="G98" s="6"/>
      <c r="H98" s="6"/>
      <c r="I98" s="48">
        <f t="shared" si="10"/>
        <v>0</v>
      </c>
      <c r="J98" s="20">
        <f t="shared" si="15"/>
        <v>0</v>
      </c>
      <c r="K98" s="20"/>
      <c r="L98" s="23">
        <f>IF(D98="",0,VLOOKUP(D98,リスト!$F$4:$H$29,3,FALSE))</f>
        <v>0</v>
      </c>
      <c r="M98" s="80">
        <f t="shared" si="11"/>
        <v>0</v>
      </c>
      <c r="N98" s="20">
        <f t="shared" si="16"/>
        <v>0</v>
      </c>
      <c r="O98" s="6"/>
      <c r="P98" s="80">
        <f t="shared" si="17"/>
        <v>0</v>
      </c>
      <c r="Q98" s="40"/>
      <c r="R98" s="6"/>
      <c r="S98" s="23" t="str">
        <f>IF(Q98="","",VLOOKUP(Q98,リスト!$J$4:$K$31,2,FALSE))</f>
        <v/>
      </c>
      <c r="T98" s="20">
        <f t="shared" si="18"/>
        <v>0</v>
      </c>
      <c r="U98" s="20" t="str">
        <f t="shared" si="14"/>
        <v/>
      </c>
      <c r="V98" s="20">
        <f t="shared" si="12"/>
        <v>0</v>
      </c>
      <c r="W98" s="20">
        <f t="shared" si="13"/>
        <v>0</v>
      </c>
      <c r="AD98"/>
      <c r="AE98" s="9"/>
      <c r="AF98" s="20" t="str" cm="1">
        <f t="array" ref="AF98">IFERROR(IF(#REF!="×",0,_xlfn.IFS(AE98="多面",W98*0.6/1.6*0.5,AE98="治水ダム等",W98*0.75/1.75*0.5)),"")</f>
        <v/>
      </c>
      <c r="AG98" s="21" t="str" cm="1">
        <f t="array" aca="1" ref="AG98" ca="1">IFERROR(_xlfn.IFS(#REF!="×",W98,#REF!="○",(W98-AF98)*0.7),"")</f>
        <v/>
      </c>
      <c r="AH98" s="6"/>
      <c r="AI98" s="24" t="e" cm="1">
        <f t="array" aca="1" ref="AI98" ca="1">_xlfn.IFS(AH98=0,0,AH98&gt;W98,0,W98-AH98&gt;AG98,AG98,W98-AH98&lt;AG98,W98-AH98)</f>
        <v>#NAME?</v>
      </c>
      <c r="AJ98" s="25" t="str">
        <f t="shared" ca="1" si="19"/>
        <v/>
      </c>
    </row>
    <row r="99" spans="1:36" s="1" customFormat="1" ht="24" hidden="1" customHeight="1">
      <c r="A99" s="8">
        <v>88</v>
      </c>
      <c r="B99" s="16"/>
      <c r="C99" s="40"/>
      <c r="D99" s="40"/>
      <c r="E99" s="6"/>
      <c r="F99" s="6"/>
      <c r="G99" s="6"/>
      <c r="H99" s="6"/>
      <c r="I99" s="48">
        <f t="shared" si="10"/>
        <v>0</v>
      </c>
      <c r="J99" s="20">
        <f t="shared" si="15"/>
        <v>0</v>
      </c>
      <c r="K99" s="20"/>
      <c r="L99" s="23">
        <f>IF(D99="",0,VLOOKUP(D99,リスト!$F$4:$H$29,3,FALSE))</f>
        <v>0</v>
      </c>
      <c r="M99" s="80">
        <f t="shared" si="11"/>
        <v>0</v>
      </c>
      <c r="N99" s="20">
        <f t="shared" si="16"/>
        <v>0</v>
      </c>
      <c r="O99" s="6"/>
      <c r="P99" s="80">
        <f t="shared" si="17"/>
        <v>0</v>
      </c>
      <c r="Q99" s="40"/>
      <c r="R99" s="6"/>
      <c r="S99" s="23" t="str">
        <f>IF(Q99="","",VLOOKUP(Q99,リスト!$J$4:$K$31,2,FALSE))</f>
        <v/>
      </c>
      <c r="T99" s="20">
        <f t="shared" si="18"/>
        <v>0</v>
      </c>
      <c r="U99" s="20" t="str">
        <f t="shared" si="14"/>
        <v/>
      </c>
      <c r="V99" s="20">
        <f t="shared" si="12"/>
        <v>0</v>
      </c>
      <c r="W99" s="20">
        <f t="shared" si="13"/>
        <v>0</v>
      </c>
      <c r="AD99"/>
      <c r="AE99" s="9"/>
      <c r="AF99" s="20" t="str" cm="1">
        <f t="array" ref="AF99">IFERROR(IF(#REF!="×",0,_xlfn.IFS(AE99="多面",W99*0.6/1.6*0.5,AE99="治水ダム等",W99*0.75/1.75*0.5)),"")</f>
        <v/>
      </c>
      <c r="AG99" s="21" t="str" cm="1">
        <f t="array" aca="1" ref="AG99" ca="1">IFERROR(_xlfn.IFS(#REF!="×",W99,#REF!="○",(W99-AF99)*0.7),"")</f>
        <v/>
      </c>
      <c r="AH99" s="6"/>
      <c r="AI99" s="24" t="e" cm="1">
        <f t="array" aca="1" ref="AI99" ca="1">_xlfn.IFS(AH99=0,0,AH99&gt;W99,0,W99-AH99&gt;AG99,AG99,W99-AH99&lt;AG99,W99-AH99)</f>
        <v>#NAME?</v>
      </c>
      <c r="AJ99" s="25" t="str">
        <f t="shared" ca="1" si="19"/>
        <v/>
      </c>
    </row>
    <row r="100" spans="1:36" s="1" customFormat="1" ht="24" hidden="1" customHeight="1">
      <c r="A100" s="8">
        <v>89</v>
      </c>
      <c r="B100" s="16"/>
      <c r="C100" s="40"/>
      <c r="D100" s="40"/>
      <c r="E100" s="6"/>
      <c r="F100" s="6"/>
      <c r="G100" s="6"/>
      <c r="H100" s="6"/>
      <c r="I100" s="48">
        <f t="shared" si="10"/>
        <v>0</v>
      </c>
      <c r="J100" s="20">
        <f t="shared" si="15"/>
        <v>0</v>
      </c>
      <c r="K100" s="20"/>
      <c r="L100" s="23">
        <f>IF(D100="",0,VLOOKUP(D100,リスト!$F$4:$H$29,3,FALSE))</f>
        <v>0</v>
      </c>
      <c r="M100" s="80">
        <f t="shared" si="11"/>
        <v>0</v>
      </c>
      <c r="N100" s="20">
        <f t="shared" si="16"/>
        <v>0</v>
      </c>
      <c r="O100" s="6"/>
      <c r="P100" s="80">
        <f t="shared" si="17"/>
        <v>0</v>
      </c>
      <c r="Q100" s="40"/>
      <c r="R100" s="6"/>
      <c r="S100" s="23" t="str">
        <f>IF(Q100="","",VLOOKUP(Q100,リスト!$J$4:$K$31,2,FALSE))</f>
        <v/>
      </c>
      <c r="T100" s="20">
        <f t="shared" si="18"/>
        <v>0</v>
      </c>
      <c r="U100" s="20" t="str">
        <f t="shared" si="14"/>
        <v/>
      </c>
      <c r="V100" s="20">
        <f t="shared" si="12"/>
        <v>0</v>
      </c>
      <c r="W100" s="20">
        <f t="shared" si="13"/>
        <v>0</v>
      </c>
      <c r="AD100"/>
      <c r="AE100" s="9"/>
      <c r="AF100" s="20" t="str" cm="1">
        <f t="array" ref="AF100">IFERROR(IF(#REF!="×",0,_xlfn.IFS(AE100="多面",W100*0.6/1.6*0.5,AE100="治水ダム等",W100*0.75/1.75*0.5)),"")</f>
        <v/>
      </c>
      <c r="AG100" s="21" t="str" cm="1">
        <f t="array" aca="1" ref="AG100" ca="1">IFERROR(_xlfn.IFS(#REF!="×",W100,#REF!="○",(W100-AF100)*0.7),"")</f>
        <v/>
      </c>
      <c r="AH100" s="6"/>
      <c r="AI100" s="24" t="e" cm="1">
        <f t="array" aca="1" ref="AI100" ca="1">_xlfn.IFS(AH100=0,0,AH100&gt;W100,0,W100-AH100&gt;AG100,AG100,W100-AH100&lt;AG100,W100-AH100)</f>
        <v>#NAME?</v>
      </c>
      <c r="AJ100" s="25" t="str">
        <f t="shared" ca="1" si="19"/>
        <v/>
      </c>
    </row>
    <row r="101" spans="1:36" s="1" customFormat="1" ht="24" hidden="1" customHeight="1">
      <c r="A101" s="8">
        <v>90</v>
      </c>
      <c r="B101" s="16"/>
      <c r="C101" s="40"/>
      <c r="D101" s="40"/>
      <c r="E101" s="6"/>
      <c r="F101" s="6"/>
      <c r="G101" s="6"/>
      <c r="H101" s="6"/>
      <c r="I101" s="48">
        <f t="shared" ref="I101:I164" si="20">SUM(E101:H101)</f>
        <v>0</v>
      </c>
      <c r="J101" s="20">
        <f t="shared" si="15"/>
        <v>0</v>
      </c>
      <c r="K101" s="20"/>
      <c r="L101" s="23">
        <f>IF(D101="",0,VLOOKUP(D101,リスト!$F$4:$H$29,3,FALSE))</f>
        <v>0</v>
      </c>
      <c r="M101" s="80">
        <f t="shared" si="11"/>
        <v>0</v>
      </c>
      <c r="N101" s="20">
        <f t="shared" si="16"/>
        <v>0</v>
      </c>
      <c r="O101" s="6"/>
      <c r="P101" s="80">
        <f t="shared" si="17"/>
        <v>0</v>
      </c>
      <c r="Q101" s="40"/>
      <c r="R101" s="6"/>
      <c r="S101" s="23" t="str">
        <f>IF(Q101="","",VLOOKUP(Q101,リスト!$J$4:$K$31,2,FALSE))</f>
        <v/>
      </c>
      <c r="T101" s="20">
        <f t="shared" si="18"/>
        <v>0</v>
      </c>
      <c r="U101" s="20" t="str">
        <f t="shared" si="14"/>
        <v/>
      </c>
      <c r="V101" s="20">
        <f t="shared" si="12"/>
        <v>0</v>
      </c>
      <c r="W101" s="20">
        <f t="shared" si="13"/>
        <v>0</v>
      </c>
      <c r="AD101"/>
      <c r="AE101" s="9"/>
      <c r="AF101" s="20" t="str" cm="1">
        <f t="array" ref="AF101">IFERROR(IF(#REF!="×",0,_xlfn.IFS(AE101="多面",W101*0.6/1.6*0.5,AE101="治水ダム等",W101*0.75/1.75*0.5)),"")</f>
        <v/>
      </c>
      <c r="AG101" s="21" t="str" cm="1">
        <f t="array" aca="1" ref="AG101" ca="1">IFERROR(_xlfn.IFS(#REF!="×",W101,#REF!="○",(W101-AF101)*0.7),"")</f>
        <v/>
      </c>
      <c r="AH101" s="6"/>
      <c r="AI101" s="24" t="e" cm="1">
        <f t="array" aca="1" ref="AI101" ca="1">_xlfn.IFS(AH101=0,0,AH101&gt;W101,0,W101-AH101&gt;AG101,AG101,W101-AH101&lt;AG101,W101-AH101)</f>
        <v>#NAME?</v>
      </c>
      <c r="AJ101" s="25" t="str">
        <f t="shared" ca="1" si="19"/>
        <v/>
      </c>
    </row>
    <row r="102" spans="1:36" s="1" customFormat="1" ht="24" hidden="1" customHeight="1">
      <c r="A102" s="8">
        <v>91</v>
      </c>
      <c r="B102" s="16"/>
      <c r="C102" s="40"/>
      <c r="D102" s="40"/>
      <c r="E102" s="6"/>
      <c r="F102" s="6"/>
      <c r="G102" s="6"/>
      <c r="H102" s="6"/>
      <c r="I102" s="48">
        <f t="shared" si="20"/>
        <v>0</v>
      </c>
      <c r="J102" s="20">
        <f t="shared" si="15"/>
        <v>0</v>
      </c>
      <c r="K102" s="20"/>
      <c r="L102" s="23">
        <f>IF(D102="",0,VLOOKUP(D102,リスト!$F$4:$H$29,3,FALSE))</f>
        <v>0</v>
      </c>
      <c r="M102" s="80">
        <f t="shared" si="11"/>
        <v>0</v>
      </c>
      <c r="N102" s="20">
        <f t="shared" si="16"/>
        <v>0</v>
      </c>
      <c r="O102" s="6"/>
      <c r="P102" s="80">
        <f t="shared" si="17"/>
        <v>0</v>
      </c>
      <c r="Q102" s="40"/>
      <c r="R102" s="6"/>
      <c r="S102" s="23" t="str">
        <f>IF(Q102="","",VLOOKUP(Q102,リスト!$J$4:$K$31,2,FALSE))</f>
        <v/>
      </c>
      <c r="T102" s="20">
        <f t="shared" si="18"/>
        <v>0</v>
      </c>
      <c r="U102" s="20" t="str">
        <f t="shared" si="14"/>
        <v/>
      </c>
      <c r="V102" s="20">
        <f t="shared" si="12"/>
        <v>0</v>
      </c>
      <c r="W102" s="20">
        <f t="shared" si="13"/>
        <v>0</v>
      </c>
      <c r="AD102"/>
      <c r="AE102" s="9"/>
      <c r="AF102" s="20" t="str" cm="1">
        <f t="array" ref="AF102">IFERROR(IF(#REF!="×",0,_xlfn.IFS(AE102="多面",W102*0.6/1.6*0.5,AE102="治水ダム等",W102*0.75/1.75*0.5)),"")</f>
        <v/>
      </c>
      <c r="AG102" s="21" t="str" cm="1">
        <f t="array" aca="1" ref="AG102" ca="1">IFERROR(_xlfn.IFS(#REF!="×",W102,#REF!="○",(W102-AF102)*0.7),"")</f>
        <v/>
      </c>
      <c r="AH102" s="6"/>
      <c r="AI102" s="24" t="e" cm="1">
        <f t="array" aca="1" ref="AI102" ca="1">_xlfn.IFS(AH102=0,0,AH102&gt;W102,0,W102-AH102&gt;AG102,AG102,W102-AH102&lt;AG102,W102-AH102)</f>
        <v>#NAME?</v>
      </c>
      <c r="AJ102" s="25" t="str">
        <f t="shared" ca="1" si="19"/>
        <v/>
      </c>
    </row>
    <row r="103" spans="1:36" s="1" customFormat="1" ht="24" hidden="1" customHeight="1">
      <c r="A103" s="8">
        <v>92</v>
      </c>
      <c r="B103" s="16"/>
      <c r="C103" s="40"/>
      <c r="D103" s="40"/>
      <c r="E103" s="6"/>
      <c r="F103" s="6"/>
      <c r="G103" s="6"/>
      <c r="H103" s="6"/>
      <c r="I103" s="48">
        <f t="shared" si="20"/>
        <v>0</v>
      </c>
      <c r="J103" s="20">
        <f t="shared" si="15"/>
        <v>0</v>
      </c>
      <c r="K103" s="20"/>
      <c r="L103" s="23">
        <f>IF(D103="",0,VLOOKUP(D103,リスト!$F$4:$H$29,3,FALSE))</f>
        <v>0</v>
      </c>
      <c r="M103" s="80">
        <f t="shared" si="11"/>
        <v>0</v>
      </c>
      <c r="N103" s="20">
        <f t="shared" si="16"/>
        <v>0</v>
      </c>
      <c r="O103" s="6"/>
      <c r="P103" s="80">
        <f t="shared" si="17"/>
        <v>0</v>
      </c>
      <c r="Q103" s="40"/>
      <c r="R103" s="6"/>
      <c r="S103" s="23" t="str">
        <f>IF(Q103="","",VLOOKUP(Q103,リスト!$J$4:$K$31,2,FALSE))</f>
        <v/>
      </c>
      <c r="T103" s="20">
        <f t="shared" si="18"/>
        <v>0</v>
      </c>
      <c r="U103" s="20" t="str">
        <f t="shared" si="14"/>
        <v/>
      </c>
      <c r="V103" s="20">
        <f t="shared" si="12"/>
        <v>0</v>
      </c>
      <c r="W103" s="20">
        <f t="shared" si="13"/>
        <v>0</v>
      </c>
      <c r="AD103"/>
      <c r="AE103" s="9"/>
      <c r="AF103" s="20" t="str" cm="1">
        <f t="array" ref="AF103">IFERROR(IF(#REF!="×",0,_xlfn.IFS(AE103="多面",W103*0.6/1.6*0.5,AE103="治水ダム等",W103*0.75/1.75*0.5)),"")</f>
        <v/>
      </c>
      <c r="AG103" s="21" t="str" cm="1">
        <f t="array" aca="1" ref="AG103" ca="1">IFERROR(_xlfn.IFS(#REF!="×",W103,#REF!="○",(W103-AF103)*0.7),"")</f>
        <v/>
      </c>
      <c r="AH103" s="6"/>
      <c r="AI103" s="24" t="e" cm="1">
        <f t="array" aca="1" ref="AI103" ca="1">_xlfn.IFS(AH103=0,0,AH103&gt;W103,0,W103-AH103&gt;AG103,AG103,W103-AH103&lt;AG103,W103-AH103)</f>
        <v>#NAME?</v>
      </c>
      <c r="AJ103" s="25" t="str">
        <f t="shared" ca="1" si="19"/>
        <v/>
      </c>
    </row>
    <row r="104" spans="1:36" s="1" customFormat="1" ht="24" hidden="1" customHeight="1">
      <c r="A104" s="8">
        <v>93</v>
      </c>
      <c r="B104" s="16"/>
      <c r="C104" s="40"/>
      <c r="D104" s="40"/>
      <c r="E104" s="6"/>
      <c r="F104" s="6"/>
      <c r="G104" s="6"/>
      <c r="H104" s="6"/>
      <c r="I104" s="48">
        <f t="shared" si="20"/>
        <v>0</v>
      </c>
      <c r="J104" s="20">
        <f t="shared" si="15"/>
        <v>0</v>
      </c>
      <c r="K104" s="20"/>
      <c r="L104" s="23">
        <f>IF(D104="",0,VLOOKUP(D104,リスト!$F$4:$H$29,3,FALSE))</f>
        <v>0</v>
      </c>
      <c r="M104" s="80">
        <f t="shared" si="11"/>
        <v>0</v>
      </c>
      <c r="N104" s="20">
        <f t="shared" si="16"/>
        <v>0</v>
      </c>
      <c r="O104" s="6"/>
      <c r="P104" s="80">
        <f t="shared" si="17"/>
        <v>0</v>
      </c>
      <c r="Q104" s="40"/>
      <c r="R104" s="6"/>
      <c r="S104" s="23" t="str">
        <f>IF(Q104="","",VLOOKUP(Q104,リスト!$J$4:$K$31,2,FALSE))</f>
        <v/>
      </c>
      <c r="T104" s="20">
        <f t="shared" si="18"/>
        <v>0</v>
      </c>
      <c r="U104" s="20" t="str">
        <f t="shared" si="14"/>
        <v/>
      </c>
      <c r="V104" s="20">
        <f t="shared" si="12"/>
        <v>0</v>
      </c>
      <c r="W104" s="20">
        <f t="shared" si="13"/>
        <v>0</v>
      </c>
      <c r="AD104"/>
      <c r="AE104" s="9"/>
      <c r="AF104" s="20" t="str" cm="1">
        <f t="array" ref="AF104">IFERROR(IF(#REF!="×",0,_xlfn.IFS(AE104="多面",W104*0.6/1.6*0.5,AE104="治水ダム等",W104*0.75/1.75*0.5)),"")</f>
        <v/>
      </c>
      <c r="AG104" s="21" t="str" cm="1">
        <f t="array" aca="1" ref="AG104" ca="1">IFERROR(_xlfn.IFS(#REF!="×",W104,#REF!="○",(W104-AF104)*0.7),"")</f>
        <v/>
      </c>
      <c r="AH104" s="6"/>
      <c r="AI104" s="24" t="e" cm="1">
        <f t="array" aca="1" ref="AI104" ca="1">_xlfn.IFS(AH104=0,0,AH104&gt;W104,0,W104-AH104&gt;AG104,AG104,W104-AH104&lt;AG104,W104-AH104)</f>
        <v>#NAME?</v>
      </c>
      <c r="AJ104" s="25" t="str">
        <f t="shared" ca="1" si="19"/>
        <v/>
      </c>
    </row>
    <row r="105" spans="1:36" s="1" customFormat="1" ht="24" hidden="1" customHeight="1">
      <c r="A105" s="8">
        <v>94</v>
      </c>
      <c r="B105" s="16"/>
      <c r="C105" s="40"/>
      <c r="D105" s="40"/>
      <c r="E105" s="6"/>
      <c r="F105" s="6"/>
      <c r="G105" s="6"/>
      <c r="H105" s="6"/>
      <c r="I105" s="48">
        <f t="shared" si="20"/>
        <v>0</v>
      </c>
      <c r="J105" s="20">
        <f t="shared" si="15"/>
        <v>0</v>
      </c>
      <c r="K105" s="20"/>
      <c r="L105" s="23">
        <f>IF(D105="",0,VLOOKUP(D105,リスト!$F$4:$H$29,3,FALSE))</f>
        <v>0</v>
      </c>
      <c r="M105" s="80">
        <f t="shared" si="11"/>
        <v>0</v>
      </c>
      <c r="N105" s="20">
        <f t="shared" si="16"/>
        <v>0</v>
      </c>
      <c r="O105" s="6"/>
      <c r="P105" s="80">
        <f t="shared" si="17"/>
        <v>0</v>
      </c>
      <c r="Q105" s="40"/>
      <c r="R105" s="6"/>
      <c r="S105" s="23" t="str">
        <f>IF(Q105="","",VLOOKUP(Q105,リスト!$J$4:$K$31,2,FALSE))</f>
        <v/>
      </c>
      <c r="T105" s="20">
        <f t="shared" si="18"/>
        <v>0</v>
      </c>
      <c r="U105" s="20" t="str">
        <f t="shared" si="14"/>
        <v/>
      </c>
      <c r="V105" s="20">
        <f t="shared" si="12"/>
        <v>0</v>
      </c>
      <c r="W105" s="20">
        <f t="shared" si="13"/>
        <v>0</v>
      </c>
      <c r="AD105"/>
      <c r="AE105" s="9"/>
      <c r="AF105" s="20" t="str" cm="1">
        <f t="array" ref="AF105">IFERROR(IF(#REF!="×",0,_xlfn.IFS(AE105="多面",W105*0.6/1.6*0.5,AE105="治水ダム等",W105*0.75/1.75*0.5)),"")</f>
        <v/>
      </c>
      <c r="AG105" s="21" t="str" cm="1">
        <f t="array" aca="1" ref="AG105" ca="1">IFERROR(_xlfn.IFS(#REF!="×",W105,#REF!="○",(W105-AF105)*0.7),"")</f>
        <v/>
      </c>
      <c r="AH105" s="6"/>
      <c r="AI105" s="24" t="e" cm="1">
        <f t="array" aca="1" ref="AI105" ca="1">_xlfn.IFS(AH105=0,0,AH105&gt;W105,0,W105-AH105&gt;AG105,AG105,W105-AH105&lt;AG105,W105-AH105)</f>
        <v>#NAME?</v>
      </c>
      <c r="AJ105" s="25" t="str">
        <f t="shared" ca="1" si="19"/>
        <v/>
      </c>
    </row>
    <row r="106" spans="1:36" s="1" customFormat="1" ht="24" hidden="1" customHeight="1">
      <c r="A106" s="8">
        <v>95</v>
      </c>
      <c r="B106" s="16"/>
      <c r="C106" s="40"/>
      <c r="D106" s="40"/>
      <c r="E106" s="6"/>
      <c r="F106" s="6"/>
      <c r="G106" s="6"/>
      <c r="H106" s="6"/>
      <c r="I106" s="48">
        <f t="shared" si="20"/>
        <v>0</v>
      </c>
      <c r="J106" s="20">
        <f t="shared" si="15"/>
        <v>0</v>
      </c>
      <c r="K106" s="20"/>
      <c r="L106" s="23">
        <f>IF(D106="",0,VLOOKUP(D106,リスト!$F$4:$H$29,3,FALSE))</f>
        <v>0</v>
      </c>
      <c r="M106" s="80">
        <f t="shared" si="11"/>
        <v>0</v>
      </c>
      <c r="N106" s="20">
        <f t="shared" si="16"/>
        <v>0</v>
      </c>
      <c r="O106" s="6"/>
      <c r="P106" s="80">
        <f t="shared" si="17"/>
        <v>0</v>
      </c>
      <c r="Q106" s="40"/>
      <c r="R106" s="6"/>
      <c r="S106" s="23" t="str">
        <f>IF(Q106="","",VLOOKUP(Q106,リスト!$J$4:$K$31,2,FALSE))</f>
        <v/>
      </c>
      <c r="T106" s="20">
        <f t="shared" si="18"/>
        <v>0</v>
      </c>
      <c r="U106" s="20" t="str">
        <f t="shared" si="14"/>
        <v/>
      </c>
      <c r="V106" s="20">
        <f t="shared" si="12"/>
        <v>0</v>
      </c>
      <c r="W106" s="20">
        <f t="shared" si="13"/>
        <v>0</v>
      </c>
      <c r="AD106"/>
      <c r="AE106" s="9"/>
      <c r="AF106" s="20" t="str" cm="1">
        <f t="array" ref="AF106">IFERROR(IF(#REF!="×",0,_xlfn.IFS(AE106="多面",W106*0.6/1.6*0.5,AE106="治水ダム等",W106*0.75/1.75*0.5)),"")</f>
        <v/>
      </c>
      <c r="AG106" s="21" t="str" cm="1">
        <f t="array" aca="1" ref="AG106" ca="1">IFERROR(_xlfn.IFS(#REF!="×",W106,#REF!="○",(W106-AF106)*0.7),"")</f>
        <v/>
      </c>
      <c r="AH106" s="6"/>
      <c r="AI106" s="24" t="e" cm="1">
        <f t="array" aca="1" ref="AI106" ca="1">_xlfn.IFS(AH106=0,0,AH106&gt;W106,0,W106-AH106&gt;AG106,AG106,W106-AH106&lt;AG106,W106-AH106)</f>
        <v>#NAME?</v>
      </c>
      <c r="AJ106" s="25" t="str">
        <f t="shared" ca="1" si="19"/>
        <v/>
      </c>
    </row>
    <row r="107" spans="1:36" s="1" customFormat="1" ht="24" hidden="1" customHeight="1">
      <c r="A107" s="8">
        <v>96</v>
      </c>
      <c r="B107" s="16"/>
      <c r="C107" s="40"/>
      <c r="D107" s="40"/>
      <c r="E107" s="6"/>
      <c r="F107" s="6"/>
      <c r="G107" s="6"/>
      <c r="H107" s="6"/>
      <c r="I107" s="48">
        <f t="shared" si="20"/>
        <v>0</v>
      </c>
      <c r="J107" s="20">
        <f t="shared" si="15"/>
        <v>0</v>
      </c>
      <c r="K107" s="20"/>
      <c r="L107" s="23">
        <f>IF(D107="",0,VLOOKUP(D107,リスト!$F$4:$H$29,3,FALSE))</f>
        <v>0</v>
      </c>
      <c r="M107" s="80">
        <f t="shared" si="11"/>
        <v>0</v>
      </c>
      <c r="N107" s="20">
        <f t="shared" si="16"/>
        <v>0</v>
      </c>
      <c r="O107" s="6"/>
      <c r="P107" s="80">
        <f t="shared" si="17"/>
        <v>0</v>
      </c>
      <c r="Q107" s="40"/>
      <c r="R107" s="6"/>
      <c r="S107" s="23" t="str">
        <f>IF(Q107="","",VLOOKUP(Q107,リスト!$J$4:$K$31,2,FALSE))</f>
        <v/>
      </c>
      <c r="T107" s="20">
        <f t="shared" si="18"/>
        <v>0</v>
      </c>
      <c r="U107" s="20" t="str">
        <f t="shared" si="14"/>
        <v/>
      </c>
      <c r="V107" s="20">
        <f t="shared" si="12"/>
        <v>0</v>
      </c>
      <c r="W107" s="20">
        <f t="shared" si="13"/>
        <v>0</v>
      </c>
      <c r="AD107"/>
      <c r="AE107" s="9"/>
      <c r="AF107" s="20" t="str" cm="1">
        <f t="array" ref="AF107">IFERROR(IF(#REF!="×",0,_xlfn.IFS(AE107="多面",W107*0.6/1.6*0.5,AE107="治水ダム等",W107*0.75/1.75*0.5)),"")</f>
        <v/>
      </c>
      <c r="AG107" s="21" t="str" cm="1">
        <f t="array" aca="1" ref="AG107" ca="1">IFERROR(_xlfn.IFS(#REF!="×",W107,#REF!="○",(W107-AF107)*0.7),"")</f>
        <v/>
      </c>
      <c r="AH107" s="6"/>
      <c r="AI107" s="24" t="e" cm="1">
        <f t="array" aca="1" ref="AI107" ca="1">_xlfn.IFS(AH107=0,0,AH107&gt;W107,0,W107-AH107&gt;AG107,AG107,W107-AH107&lt;AG107,W107-AH107)</f>
        <v>#NAME?</v>
      </c>
      <c r="AJ107" s="25" t="str">
        <f t="shared" ca="1" si="19"/>
        <v/>
      </c>
    </row>
    <row r="108" spans="1:36" s="1" customFormat="1" ht="24" hidden="1" customHeight="1">
      <c r="A108" s="8">
        <v>97</v>
      </c>
      <c r="B108" s="16"/>
      <c r="C108" s="40"/>
      <c r="D108" s="40"/>
      <c r="E108" s="6"/>
      <c r="F108" s="6"/>
      <c r="G108" s="6"/>
      <c r="H108" s="6"/>
      <c r="I108" s="48">
        <f t="shared" si="20"/>
        <v>0</v>
      </c>
      <c r="J108" s="20">
        <f t="shared" si="15"/>
        <v>0</v>
      </c>
      <c r="K108" s="20"/>
      <c r="L108" s="23">
        <f>IF(D108="",0,VLOOKUP(D108,リスト!$F$4:$H$29,3,FALSE))</f>
        <v>0</v>
      </c>
      <c r="M108" s="80">
        <f t="shared" si="11"/>
        <v>0</v>
      </c>
      <c r="N108" s="20">
        <f t="shared" si="16"/>
        <v>0</v>
      </c>
      <c r="O108" s="6"/>
      <c r="P108" s="80">
        <f t="shared" si="17"/>
        <v>0</v>
      </c>
      <c r="Q108" s="40"/>
      <c r="R108" s="6"/>
      <c r="S108" s="23" t="str">
        <f>IF(Q108="","",VLOOKUP(Q108,リスト!$J$4:$K$31,2,FALSE))</f>
        <v/>
      </c>
      <c r="T108" s="20">
        <f t="shared" si="18"/>
        <v>0</v>
      </c>
      <c r="U108" s="20" t="str">
        <f t="shared" si="14"/>
        <v/>
      </c>
      <c r="V108" s="20">
        <f t="shared" si="12"/>
        <v>0</v>
      </c>
      <c r="W108" s="20">
        <f t="shared" si="13"/>
        <v>0</v>
      </c>
      <c r="AD108"/>
      <c r="AE108" s="9"/>
      <c r="AF108" s="20" t="str" cm="1">
        <f t="array" ref="AF108">IFERROR(IF(#REF!="×",0,_xlfn.IFS(AE108="多面",W108*0.6/1.6*0.5,AE108="治水ダム等",W108*0.75/1.75*0.5)),"")</f>
        <v/>
      </c>
      <c r="AG108" s="21" t="str" cm="1">
        <f t="array" aca="1" ref="AG108" ca="1">IFERROR(_xlfn.IFS(#REF!="×",W108,#REF!="○",(W108-AF108)*0.7),"")</f>
        <v/>
      </c>
      <c r="AH108" s="6"/>
      <c r="AI108" s="24" t="e" cm="1">
        <f t="array" aca="1" ref="AI108" ca="1">_xlfn.IFS(AH108=0,0,AH108&gt;W108,0,W108-AH108&gt;AG108,AG108,W108-AH108&lt;AG108,W108-AH108)</f>
        <v>#NAME?</v>
      </c>
      <c r="AJ108" s="25" t="str">
        <f t="shared" ca="1" si="19"/>
        <v/>
      </c>
    </row>
    <row r="109" spans="1:36" s="1" customFormat="1" ht="24" hidden="1" customHeight="1">
      <c r="A109" s="8">
        <v>98</v>
      </c>
      <c r="B109" s="16"/>
      <c r="C109" s="40"/>
      <c r="D109" s="40"/>
      <c r="E109" s="6"/>
      <c r="F109" s="6"/>
      <c r="G109" s="6"/>
      <c r="H109" s="6"/>
      <c r="I109" s="48">
        <f t="shared" si="20"/>
        <v>0</v>
      </c>
      <c r="J109" s="20">
        <f t="shared" si="15"/>
        <v>0</v>
      </c>
      <c r="K109" s="20"/>
      <c r="L109" s="23">
        <f>IF(D109="",0,VLOOKUP(D109,リスト!$F$4:$H$29,3,FALSE))</f>
        <v>0</v>
      </c>
      <c r="M109" s="80">
        <f t="shared" si="11"/>
        <v>0</v>
      </c>
      <c r="N109" s="20">
        <f t="shared" si="16"/>
        <v>0</v>
      </c>
      <c r="O109" s="6"/>
      <c r="P109" s="80">
        <f t="shared" si="17"/>
        <v>0</v>
      </c>
      <c r="Q109" s="40"/>
      <c r="R109" s="6"/>
      <c r="S109" s="23" t="str">
        <f>IF(Q109="","",VLOOKUP(Q109,リスト!$J$4:$K$31,2,FALSE))</f>
        <v/>
      </c>
      <c r="T109" s="20">
        <f t="shared" si="18"/>
        <v>0</v>
      </c>
      <c r="U109" s="20" t="str">
        <f t="shared" si="14"/>
        <v/>
      </c>
      <c r="V109" s="20">
        <f t="shared" si="12"/>
        <v>0</v>
      </c>
      <c r="W109" s="20">
        <f t="shared" si="13"/>
        <v>0</v>
      </c>
      <c r="AD109"/>
      <c r="AE109" s="9"/>
      <c r="AF109" s="20" t="str" cm="1">
        <f t="array" ref="AF109">IFERROR(IF(#REF!="×",0,_xlfn.IFS(AE109="多面",W109*0.6/1.6*0.5,AE109="治水ダム等",W109*0.75/1.75*0.5)),"")</f>
        <v/>
      </c>
      <c r="AG109" s="21" t="str" cm="1">
        <f t="array" aca="1" ref="AG109" ca="1">IFERROR(_xlfn.IFS(#REF!="×",W109,#REF!="○",(W109-AF109)*0.7),"")</f>
        <v/>
      </c>
      <c r="AH109" s="6"/>
      <c r="AI109" s="24" t="e" cm="1">
        <f t="array" aca="1" ref="AI109" ca="1">_xlfn.IFS(AH109=0,0,AH109&gt;W109,0,W109-AH109&gt;AG109,AG109,W109-AH109&lt;AG109,W109-AH109)</f>
        <v>#NAME?</v>
      </c>
      <c r="AJ109" s="25" t="str">
        <f t="shared" ca="1" si="19"/>
        <v/>
      </c>
    </row>
    <row r="110" spans="1:36" s="1" customFormat="1" ht="24" hidden="1" customHeight="1">
      <c r="A110" s="8">
        <v>99</v>
      </c>
      <c r="B110" s="16"/>
      <c r="C110" s="40"/>
      <c r="D110" s="40"/>
      <c r="E110" s="6"/>
      <c r="F110" s="6"/>
      <c r="G110" s="6"/>
      <c r="H110" s="6"/>
      <c r="I110" s="48">
        <f t="shared" si="20"/>
        <v>0</v>
      </c>
      <c r="J110" s="20">
        <f t="shared" si="15"/>
        <v>0</v>
      </c>
      <c r="K110" s="20"/>
      <c r="L110" s="23">
        <f>IF(D110="",0,VLOOKUP(D110,リスト!$F$4:$H$29,3,FALSE))</f>
        <v>0</v>
      </c>
      <c r="M110" s="80">
        <f t="shared" si="11"/>
        <v>0</v>
      </c>
      <c r="N110" s="20">
        <f t="shared" si="16"/>
        <v>0</v>
      </c>
      <c r="O110" s="6"/>
      <c r="P110" s="80">
        <f t="shared" si="17"/>
        <v>0</v>
      </c>
      <c r="Q110" s="40"/>
      <c r="R110" s="6"/>
      <c r="S110" s="23" t="str">
        <f>IF(Q110="","",VLOOKUP(Q110,リスト!$J$4:$K$31,2,FALSE))</f>
        <v/>
      </c>
      <c r="T110" s="20">
        <f t="shared" si="18"/>
        <v>0</v>
      </c>
      <c r="U110" s="20" t="str">
        <f t="shared" si="14"/>
        <v/>
      </c>
      <c r="V110" s="20">
        <f t="shared" si="12"/>
        <v>0</v>
      </c>
      <c r="W110" s="20">
        <f t="shared" si="13"/>
        <v>0</v>
      </c>
      <c r="AD110"/>
      <c r="AE110" s="9"/>
      <c r="AF110" s="20" t="str" cm="1">
        <f t="array" ref="AF110">IFERROR(IF(#REF!="×",0,_xlfn.IFS(AE110="多面",W110*0.6/1.6*0.5,AE110="治水ダム等",W110*0.75/1.75*0.5)),"")</f>
        <v/>
      </c>
      <c r="AG110" s="21" t="str" cm="1">
        <f t="array" aca="1" ref="AG110" ca="1">IFERROR(_xlfn.IFS(#REF!="×",W110,#REF!="○",(W110-AF110)*0.7),"")</f>
        <v/>
      </c>
      <c r="AH110" s="6"/>
      <c r="AI110" s="24" t="e" cm="1">
        <f t="array" aca="1" ref="AI110" ca="1">_xlfn.IFS(AH110=0,0,AH110&gt;W110,0,W110-AH110&gt;AG110,AG110,W110-AH110&lt;AG110,W110-AH110)</f>
        <v>#NAME?</v>
      </c>
      <c r="AJ110" s="25" t="str">
        <f t="shared" ca="1" si="19"/>
        <v/>
      </c>
    </row>
    <row r="111" spans="1:36" s="1" customFormat="1" ht="24" hidden="1" customHeight="1">
      <c r="A111" s="8">
        <v>100</v>
      </c>
      <c r="B111" s="16"/>
      <c r="C111" s="40"/>
      <c r="D111" s="40"/>
      <c r="E111" s="6"/>
      <c r="F111" s="6"/>
      <c r="G111" s="6"/>
      <c r="H111" s="6"/>
      <c r="I111" s="48">
        <f t="shared" si="20"/>
        <v>0</v>
      </c>
      <c r="J111" s="20">
        <f t="shared" si="15"/>
        <v>0</v>
      </c>
      <c r="K111" s="20"/>
      <c r="L111" s="23">
        <f>IF(D111="",0,VLOOKUP(D111,リスト!$F$4:$H$29,3,FALSE))</f>
        <v>0</v>
      </c>
      <c r="M111" s="80">
        <f t="shared" ref="M111:M174" si="21">IF(J111=0,0,E111+(F111+G111)/L111+H111/1.035)</f>
        <v>0</v>
      </c>
      <c r="N111" s="20">
        <f t="shared" si="16"/>
        <v>0</v>
      </c>
      <c r="O111" s="6"/>
      <c r="P111" s="80">
        <f t="shared" si="17"/>
        <v>0</v>
      </c>
      <c r="Q111" s="40"/>
      <c r="R111" s="6"/>
      <c r="S111" s="23" t="str">
        <f>IF(Q111="","",VLOOKUP(Q111,リスト!$J$4:$K$31,2,FALSE))</f>
        <v/>
      </c>
      <c r="T111" s="20">
        <f t="shared" si="18"/>
        <v>0</v>
      </c>
      <c r="U111" s="20" t="str">
        <f t="shared" si="14"/>
        <v/>
      </c>
      <c r="V111" s="20">
        <f t="shared" ref="V111:V174" si="22">IF(R111=0,0,R111-T111)</f>
        <v>0</v>
      </c>
      <c r="W111" s="20">
        <f t="shared" ref="W111:W174" si="23">IF(P111+V111=0,0,P111+V111)</f>
        <v>0</v>
      </c>
      <c r="AD111"/>
      <c r="AE111" s="9"/>
      <c r="AF111" s="20" t="str" cm="1">
        <f t="array" ref="AF111">IFERROR(IF(#REF!="×",0,_xlfn.IFS(AE111="多面",W111*0.6/1.6*0.5,AE111="治水ダム等",W111*0.75/1.75*0.5)),"")</f>
        <v/>
      </c>
      <c r="AG111" s="21" t="str" cm="1">
        <f t="array" aca="1" ref="AG111" ca="1">IFERROR(_xlfn.IFS(#REF!="×",W111,#REF!="○",(W111-AF111)*0.7),"")</f>
        <v/>
      </c>
      <c r="AH111" s="6"/>
      <c r="AI111" s="24" t="e" cm="1">
        <f t="array" aca="1" ref="AI111" ca="1">_xlfn.IFS(AH111=0,0,AH111&gt;W111,0,W111-AH111&gt;AG111,AG111,W111-AH111&lt;AG111,W111-AH111)</f>
        <v>#NAME?</v>
      </c>
      <c r="AJ111" s="25" t="str">
        <f t="shared" ca="1" si="19"/>
        <v/>
      </c>
    </row>
    <row r="112" spans="1:36" s="1" customFormat="1" ht="24" hidden="1" customHeight="1">
      <c r="A112" s="8">
        <v>101</v>
      </c>
      <c r="B112" s="16"/>
      <c r="C112" s="40"/>
      <c r="D112" s="40"/>
      <c r="E112" s="6"/>
      <c r="F112" s="6"/>
      <c r="G112" s="6"/>
      <c r="H112" s="6"/>
      <c r="I112" s="48">
        <f t="shared" si="20"/>
        <v>0</v>
      </c>
      <c r="J112" s="20">
        <f t="shared" si="15"/>
        <v>0</v>
      </c>
      <c r="K112" s="20"/>
      <c r="L112" s="23">
        <f>IF(D112="",0,VLOOKUP(D112,リスト!$F$4:$H$29,3,FALSE))</f>
        <v>0</v>
      </c>
      <c r="M112" s="80">
        <f t="shared" si="21"/>
        <v>0</v>
      </c>
      <c r="N112" s="20">
        <f t="shared" si="16"/>
        <v>0</v>
      </c>
      <c r="O112" s="6"/>
      <c r="P112" s="80">
        <f t="shared" si="17"/>
        <v>0</v>
      </c>
      <c r="Q112" s="40"/>
      <c r="R112" s="6"/>
      <c r="S112" s="23" t="str">
        <f>IF(Q112="","",VLOOKUP(Q112,リスト!$J$4:$K$31,2,FALSE))</f>
        <v/>
      </c>
      <c r="T112" s="20">
        <f t="shared" si="18"/>
        <v>0</v>
      </c>
      <c r="U112" s="20" t="str">
        <f t="shared" si="14"/>
        <v/>
      </c>
      <c r="V112" s="20">
        <f t="shared" si="22"/>
        <v>0</v>
      </c>
      <c r="W112" s="20">
        <f t="shared" si="23"/>
        <v>0</v>
      </c>
      <c r="AD112"/>
      <c r="AE112" s="9"/>
      <c r="AF112" s="20" t="str" cm="1">
        <f t="array" ref="AF112">IFERROR(IF(#REF!="×",0,_xlfn.IFS(AE112="多面",W112*0.6/1.6*0.5,AE112="治水ダム等",W112*0.75/1.75*0.5)),"")</f>
        <v/>
      </c>
      <c r="AG112" s="21" t="str" cm="1">
        <f t="array" aca="1" ref="AG112" ca="1">IFERROR(_xlfn.IFS(#REF!="×",W112,#REF!="○",(W112-AF112)*0.7),"")</f>
        <v/>
      </c>
      <c r="AH112" s="6"/>
      <c r="AI112" s="24" t="e" cm="1">
        <f t="array" aca="1" ref="AI112" ca="1">_xlfn.IFS(AH112=0,0,AH112&gt;W112,0,W112-AH112&gt;AG112,AG112,W112-AH112&lt;AG112,W112-AH112)</f>
        <v>#NAME?</v>
      </c>
      <c r="AJ112" s="25" t="str">
        <f t="shared" ca="1" si="19"/>
        <v/>
      </c>
    </row>
    <row r="113" spans="1:36" s="1" customFormat="1" ht="24" hidden="1" customHeight="1">
      <c r="A113" s="8">
        <v>102</v>
      </c>
      <c r="B113" s="16"/>
      <c r="C113" s="40"/>
      <c r="D113" s="40"/>
      <c r="E113" s="6"/>
      <c r="F113" s="6"/>
      <c r="G113" s="6"/>
      <c r="H113" s="6"/>
      <c r="I113" s="48">
        <f t="shared" si="20"/>
        <v>0</v>
      </c>
      <c r="J113" s="20">
        <f t="shared" si="15"/>
        <v>0</v>
      </c>
      <c r="K113" s="20"/>
      <c r="L113" s="23">
        <f>IF(D113="",0,VLOOKUP(D113,リスト!$F$4:$H$29,3,FALSE))</f>
        <v>0</v>
      </c>
      <c r="M113" s="80">
        <f t="shared" si="21"/>
        <v>0</v>
      </c>
      <c r="N113" s="20">
        <f t="shared" si="16"/>
        <v>0</v>
      </c>
      <c r="O113" s="6"/>
      <c r="P113" s="80">
        <f t="shared" si="17"/>
        <v>0</v>
      </c>
      <c r="Q113" s="40"/>
      <c r="R113" s="6"/>
      <c r="S113" s="23" t="str">
        <f>IF(Q113="","",VLOOKUP(Q113,リスト!$J$4:$K$31,2,FALSE))</f>
        <v/>
      </c>
      <c r="T113" s="20">
        <f t="shared" si="18"/>
        <v>0</v>
      </c>
      <c r="U113" s="20" t="str">
        <f t="shared" si="14"/>
        <v/>
      </c>
      <c r="V113" s="20">
        <f t="shared" si="22"/>
        <v>0</v>
      </c>
      <c r="W113" s="20">
        <f t="shared" si="23"/>
        <v>0</v>
      </c>
      <c r="AD113"/>
      <c r="AE113" s="9"/>
      <c r="AF113" s="20" t="str" cm="1">
        <f t="array" ref="AF113">IFERROR(IF(#REF!="×",0,_xlfn.IFS(AE113="多面",W113*0.6/1.6*0.5,AE113="治水ダム等",W113*0.75/1.75*0.5)),"")</f>
        <v/>
      </c>
      <c r="AG113" s="21" t="str" cm="1">
        <f t="array" aca="1" ref="AG113" ca="1">IFERROR(_xlfn.IFS(#REF!="×",W113,#REF!="○",(W113-AF113)*0.7),"")</f>
        <v/>
      </c>
      <c r="AH113" s="6"/>
      <c r="AI113" s="24" t="e" cm="1">
        <f t="array" aca="1" ref="AI113" ca="1">_xlfn.IFS(AH113=0,0,AH113&gt;W113,0,W113-AH113&gt;AG113,AG113,W113-AH113&lt;AG113,W113-AH113)</f>
        <v>#NAME?</v>
      </c>
      <c r="AJ113" s="25" t="str">
        <f t="shared" ca="1" si="19"/>
        <v/>
      </c>
    </row>
    <row r="114" spans="1:36" s="1" customFormat="1" ht="24" hidden="1" customHeight="1">
      <c r="A114" s="8">
        <v>103</v>
      </c>
      <c r="B114" s="16"/>
      <c r="C114" s="40"/>
      <c r="D114" s="40"/>
      <c r="E114" s="6"/>
      <c r="F114" s="6"/>
      <c r="G114" s="6"/>
      <c r="H114" s="6"/>
      <c r="I114" s="48">
        <f t="shared" si="20"/>
        <v>0</v>
      </c>
      <c r="J114" s="20">
        <f t="shared" si="15"/>
        <v>0</v>
      </c>
      <c r="K114" s="20"/>
      <c r="L114" s="23">
        <f>IF(D114="",0,VLOOKUP(D114,リスト!$F$4:$H$29,3,FALSE))</f>
        <v>0</v>
      </c>
      <c r="M114" s="80">
        <f t="shared" si="21"/>
        <v>0</v>
      </c>
      <c r="N114" s="20">
        <f t="shared" si="16"/>
        <v>0</v>
      </c>
      <c r="O114" s="6"/>
      <c r="P114" s="80">
        <f t="shared" si="17"/>
        <v>0</v>
      </c>
      <c r="Q114" s="40"/>
      <c r="R114" s="6"/>
      <c r="S114" s="23" t="str">
        <f>IF(Q114="","",VLOOKUP(Q114,リスト!$J$4:$K$31,2,FALSE))</f>
        <v/>
      </c>
      <c r="T114" s="20">
        <f t="shared" si="18"/>
        <v>0</v>
      </c>
      <c r="U114" s="20" t="str">
        <f t="shared" si="14"/>
        <v/>
      </c>
      <c r="V114" s="20">
        <f t="shared" si="22"/>
        <v>0</v>
      </c>
      <c r="W114" s="20">
        <f t="shared" si="23"/>
        <v>0</v>
      </c>
      <c r="AD114"/>
      <c r="AE114" s="9"/>
      <c r="AF114" s="20" t="str" cm="1">
        <f t="array" ref="AF114">IFERROR(IF(#REF!="×",0,_xlfn.IFS(AE114="多面",W114*0.6/1.6*0.5,AE114="治水ダム等",W114*0.75/1.75*0.5)),"")</f>
        <v/>
      </c>
      <c r="AG114" s="21" t="str" cm="1">
        <f t="array" aca="1" ref="AG114" ca="1">IFERROR(_xlfn.IFS(#REF!="×",W114,#REF!="○",(W114-AF114)*0.7),"")</f>
        <v/>
      </c>
      <c r="AH114" s="6"/>
      <c r="AI114" s="24" t="e" cm="1">
        <f t="array" aca="1" ref="AI114" ca="1">_xlfn.IFS(AH114=0,0,AH114&gt;W114,0,W114-AH114&gt;AG114,AG114,W114-AH114&lt;AG114,W114-AH114)</f>
        <v>#NAME?</v>
      </c>
      <c r="AJ114" s="25" t="str">
        <f t="shared" ca="1" si="19"/>
        <v/>
      </c>
    </row>
    <row r="115" spans="1:36" s="1" customFormat="1" ht="24" hidden="1" customHeight="1">
      <c r="A115" s="8">
        <v>104</v>
      </c>
      <c r="B115" s="16"/>
      <c r="C115" s="40"/>
      <c r="D115" s="40"/>
      <c r="E115" s="6"/>
      <c r="F115" s="6"/>
      <c r="G115" s="6"/>
      <c r="H115" s="6"/>
      <c r="I115" s="48">
        <f t="shared" si="20"/>
        <v>0</v>
      </c>
      <c r="J115" s="20">
        <f t="shared" si="15"/>
        <v>0</v>
      </c>
      <c r="K115" s="20"/>
      <c r="L115" s="23">
        <f>IF(D115="",0,VLOOKUP(D115,リスト!$F$4:$H$29,3,FALSE))</f>
        <v>0</v>
      </c>
      <c r="M115" s="80">
        <f t="shared" si="21"/>
        <v>0</v>
      </c>
      <c r="N115" s="20">
        <f t="shared" si="16"/>
        <v>0</v>
      </c>
      <c r="O115" s="6"/>
      <c r="P115" s="80">
        <f t="shared" si="17"/>
        <v>0</v>
      </c>
      <c r="Q115" s="40"/>
      <c r="R115" s="6"/>
      <c r="S115" s="23" t="str">
        <f>IF(Q115="","",VLOOKUP(Q115,リスト!$J$4:$K$31,2,FALSE))</f>
        <v/>
      </c>
      <c r="T115" s="20">
        <f t="shared" si="18"/>
        <v>0</v>
      </c>
      <c r="U115" s="20" t="str">
        <f t="shared" si="14"/>
        <v/>
      </c>
      <c r="V115" s="20">
        <f t="shared" si="22"/>
        <v>0</v>
      </c>
      <c r="W115" s="20">
        <f t="shared" si="23"/>
        <v>0</v>
      </c>
      <c r="AD115"/>
      <c r="AE115" s="9"/>
      <c r="AF115" s="20" t="str" cm="1">
        <f t="array" ref="AF115">IFERROR(IF(#REF!="×",0,_xlfn.IFS(AE115="多面",W115*0.6/1.6*0.5,AE115="治水ダム等",W115*0.75/1.75*0.5)),"")</f>
        <v/>
      </c>
      <c r="AG115" s="21" t="str" cm="1">
        <f t="array" aca="1" ref="AG115" ca="1">IFERROR(_xlfn.IFS(#REF!="×",W115,#REF!="○",(W115-AF115)*0.7),"")</f>
        <v/>
      </c>
      <c r="AH115" s="6"/>
      <c r="AI115" s="24" t="e" cm="1">
        <f t="array" aca="1" ref="AI115" ca="1">_xlfn.IFS(AH115=0,0,AH115&gt;W115,0,W115-AH115&gt;AG115,AG115,W115-AH115&lt;AG115,W115-AH115)</f>
        <v>#NAME?</v>
      </c>
      <c r="AJ115" s="25" t="str">
        <f t="shared" ca="1" si="19"/>
        <v/>
      </c>
    </row>
    <row r="116" spans="1:36" s="1" customFormat="1" ht="24" hidden="1" customHeight="1">
      <c r="A116" s="8">
        <v>105</v>
      </c>
      <c r="B116" s="16"/>
      <c r="C116" s="40"/>
      <c r="D116" s="40"/>
      <c r="E116" s="6"/>
      <c r="F116" s="6"/>
      <c r="G116" s="6"/>
      <c r="H116" s="6"/>
      <c r="I116" s="48">
        <f t="shared" si="20"/>
        <v>0</v>
      </c>
      <c r="J116" s="20">
        <f t="shared" si="15"/>
        <v>0</v>
      </c>
      <c r="K116" s="20"/>
      <c r="L116" s="23">
        <f>IF(D116="",0,VLOOKUP(D116,リスト!$F$4:$H$29,3,FALSE))</f>
        <v>0</v>
      </c>
      <c r="M116" s="80">
        <f t="shared" si="21"/>
        <v>0</v>
      </c>
      <c r="N116" s="20">
        <f t="shared" si="16"/>
        <v>0</v>
      </c>
      <c r="O116" s="6"/>
      <c r="P116" s="80">
        <f t="shared" si="17"/>
        <v>0</v>
      </c>
      <c r="Q116" s="40"/>
      <c r="R116" s="6"/>
      <c r="S116" s="23" t="str">
        <f>IF(Q116="","",VLOOKUP(Q116,リスト!$J$4:$K$31,2,FALSE))</f>
        <v/>
      </c>
      <c r="T116" s="20">
        <f t="shared" si="18"/>
        <v>0</v>
      </c>
      <c r="U116" s="20" t="str">
        <f t="shared" si="14"/>
        <v/>
      </c>
      <c r="V116" s="20">
        <f t="shared" si="22"/>
        <v>0</v>
      </c>
      <c r="W116" s="20">
        <f t="shared" si="23"/>
        <v>0</v>
      </c>
      <c r="AD116"/>
      <c r="AE116" s="9"/>
      <c r="AF116" s="20" t="str" cm="1">
        <f t="array" ref="AF116">IFERROR(IF(#REF!="×",0,_xlfn.IFS(AE116="多面",W116*0.6/1.6*0.5,AE116="治水ダム等",W116*0.75/1.75*0.5)),"")</f>
        <v/>
      </c>
      <c r="AG116" s="21" t="str" cm="1">
        <f t="array" aca="1" ref="AG116" ca="1">IFERROR(_xlfn.IFS(#REF!="×",W116,#REF!="○",(W116-AF116)*0.7),"")</f>
        <v/>
      </c>
      <c r="AH116" s="6"/>
      <c r="AI116" s="24" t="e" cm="1">
        <f t="array" aca="1" ref="AI116" ca="1">_xlfn.IFS(AH116=0,0,AH116&gt;W116,0,W116-AH116&gt;AG116,AG116,W116-AH116&lt;AG116,W116-AH116)</f>
        <v>#NAME?</v>
      </c>
      <c r="AJ116" s="25" t="str">
        <f t="shared" ca="1" si="19"/>
        <v/>
      </c>
    </row>
    <row r="117" spans="1:36" s="1" customFormat="1" ht="24" hidden="1" customHeight="1">
      <c r="A117" s="8">
        <v>106</v>
      </c>
      <c r="B117" s="16"/>
      <c r="C117" s="40"/>
      <c r="D117" s="40"/>
      <c r="E117" s="6"/>
      <c r="F117" s="6"/>
      <c r="G117" s="6"/>
      <c r="H117" s="6"/>
      <c r="I117" s="48">
        <f t="shared" si="20"/>
        <v>0</v>
      </c>
      <c r="J117" s="20">
        <f t="shared" si="15"/>
        <v>0</v>
      </c>
      <c r="K117" s="20"/>
      <c r="L117" s="23">
        <f>IF(D117="",0,VLOOKUP(D117,リスト!$F$4:$H$29,3,FALSE))</f>
        <v>0</v>
      </c>
      <c r="M117" s="80">
        <f t="shared" si="21"/>
        <v>0</v>
      </c>
      <c r="N117" s="20">
        <f t="shared" si="16"/>
        <v>0</v>
      </c>
      <c r="O117" s="6"/>
      <c r="P117" s="80">
        <f t="shared" si="17"/>
        <v>0</v>
      </c>
      <c r="Q117" s="40"/>
      <c r="R117" s="6"/>
      <c r="S117" s="23" t="str">
        <f>IF(Q117="","",VLOOKUP(Q117,リスト!$J$4:$K$31,2,FALSE))</f>
        <v/>
      </c>
      <c r="T117" s="20">
        <f t="shared" si="18"/>
        <v>0</v>
      </c>
      <c r="U117" s="20" t="str">
        <f t="shared" si="14"/>
        <v/>
      </c>
      <c r="V117" s="20">
        <f t="shared" si="22"/>
        <v>0</v>
      </c>
      <c r="W117" s="20">
        <f t="shared" si="23"/>
        <v>0</v>
      </c>
      <c r="AD117"/>
      <c r="AE117" s="9"/>
      <c r="AF117" s="20" t="str" cm="1">
        <f t="array" ref="AF117">IFERROR(IF(#REF!="×",0,_xlfn.IFS(AE117="多面",W117*0.6/1.6*0.5,AE117="治水ダム等",W117*0.75/1.75*0.5)),"")</f>
        <v/>
      </c>
      <c r="AG117" s="21" t="str" cm="1">
        <f t="array" aca="1" ref="AG117" ca="1">IFERROR(_xlfn.IFS(#REF!="×",W117,#REF!="○",(W117-AF117)*0.7),"")</f>
        <v/>
      </c>
      <c r="AH117" s="6"/>
      <c r="AI117" s="24" t="e" cm="1">
        <f t="array" aca="1" ref="AI117" ca="1">_xlfn.IFS(AH117=0,0,AH117&gt;W117,0,W117-AH117&gt;AG117,AG117,W117-AH117&lt;AG117,W117-AH117)</f>
        <v>#NAME?</v>
      </c>
      <c r="AJ117" s="25" t="str">
        <f t="shared" ca="1" si="19"/>
        <v/>
      </c>
    </row>
    <row r="118" spans="1:36" s="1" customFormat="1" ht="24" hidden="1" customHeight="1">
      <c r="A118" s="8">
        <v>107</v>
      </c>
      <c r="B118" s="16"/>
      <c r="C118" s="40"/>
      <c r="D118" s="40"/>
      <c r="E118" s="6"/>
      <c r="F118" s="6"/>
      <c r="G118" s="6"/>
      <c r="H118" s="6"/>
      <c r="I118" s="48">
        <f t="shared" si="20"/>
        <v>0</v>
      </c>
      <c r="J118" s="20">
        <f t="shared" si="15"/>
        <v>0</v>
      </c>
      <c r="K118" s="20"/>
      <c r="L118" s="23">
        <f>IF(D118="",0,VLOOKUP(D118,リスト!$F$4:$H$29,3,FALSE))</f>
        <v>0</v>
      </c>
      <c r="M118" s="80">
        <f t="shared" si="21"/>
        <v>0</v>
      </c>
      <c r="N118" s="20">
        <f t="shared" si="16"/>
        <v>0</v>
      </c>
      <c r="O118" s="6"/>
      <c r="P118" s="80">
        <f t="shared" si="17"/>
        <v>0</v>
      </c>
      <c r="Q118" s="40"/>
      <c r="R118" s="6"/>
      <c r="S118" s="23" t="str">
        <f>IF(Q118="","",VLOOKUP(Q118,リスト!$J$4:$K$31,2,FALSE))</f>
        <v/>
      </c>
      <c r="T118" s="20">
        <f t="shared" si="18"/>
        <v>0</v>
      </c>
      <c r="U118" s="20" t="str">
        <f t="shared" si="14"/>
        <v/>
      </c>
      <c r="V118" s="20">
        <f t="shared" si="22"/>
        <v>0</v>
      </c>
      <c r="W118" s="20">
        <f t="shared" si="23"/>
        <v>0</v>
      </c>
      <c r="AD118"/>
      <c r="AE118" s="9"/>
      <c r="AF118" s="20" t="str" cm="1">
        <f t="array" ref="AF118">IFERROR(IF(#REF!="×",0,_xlfn.IFS(AE118="多面",W118*0.6/1.6*0.5,AE118="治水ダム等",W118*0.75/1.75*0.5)),"")</f>
        <v/>
      </c>
      <c r="AG118" s="21" t="str" cm="1">
        <f t="array" aca="1" ref="AG118" ca="1">IFERROR(_xlfn.IFS(#REF!="×",W118,#REF!="○",(W118-AF118)*0.7),"")</f>
        <v/>
      </c>
      <c r="AH118" s="6"/>
      <c r="AI118" s="24" t="e" cm="1">
        <f t="array" aca="1" ref="AI118" ca="1">_xlfn.IFS(AH118=0,0,AH118&gt;W118,0,W118-AH118&gt;AG118,AG118,W118-AH118&lt;AG118,W118-AH118)</f>
        <v>#NAME?</v>
      </c>
      <c r="AJ118" s="25" t="str">
        <f t="shared" ca="1" si="19"/>
        <v/>
      </c>
    </row>
    <row r="119" spans="1:36" s="1" customFormat="1" ht="24" hidden="1" customHeight="1">
      <c r="A119" s="8">
        <v>108</v>
      </c>
      <c r="B119" s="16"/>
      <c r="C119" s="40"/>
      <c r="D119" s="40"/>
      <c r="E119" s="6"/>
      <c r="F119" s="6"/>
      <c r="G119" s="6"/>
      <c r="H119" s="6"/>
      <c r="I119" s="48">
        <f t="shared" si="20"/>
        <v>0</v>
      </c>
      <c r="J119" s="20">
        <f t="shared" si="15"/>
        <v>0</v>
      </c>
      <c r="K119" s="20"/>
      <c r="L119" s="23">
        <f>IF(D119="",0,VLOOKUP(D119,リスト!$F$4:$H$29,3,FALSE))</f>
        <v>0</v>
      </c>
      <c r="M119" s="80">
        <f t="shared" si="21"/>
        <v>0</v>
      </c>
      <c r="N119" s="20">
        <f t="shared" si="16"/>
        <v>0</v>
      </c>
      <c r="O119" s="6"/>
      <c r="P119" s="80">
        <f t="shared" si="17"/>
        <v>0</v>
      </c>
      <c r="Q119" s="40"/>
      <c r="R119" s="6"/>
      <c r="S119" s="23" t="str">
        <f>IF(Q119="","",VLOOKUP(Q119,リスト!$J$4:$K$31,2,FALSE))</f>
        <v/>
      </c>
      <c r="T119" s="20">
        <f t="shared" si="18"/>
        <v>0</v>
      </c>
      <c r="U119" s="20" t="str">
        <f t="shared" si="14"/>
        <v/>
      </c>
      <c r="V119" s="20">
        <f t="shared" si="22"/>
        <v>0</v>
      </c>
      <c r="W119" s="20">
        <f t="shared" si="23"/>
        <v>0</v>
      </c>
      <c r="AD119"/>
      <c r="AE119" s="9"/>
      <c r="AF119" s="20" t="str" cm="1">
        <f t="array" ref="AF119">IFERROR(IF(#REF!="×",0,_xlfn.IFS(AE119="多面",W119*0.6/1.6*0.5,AE119="治水ダム等",W119*0.75/1.75*0.5)),"")</f>
        <v/>
      </c>
      <c r="AG119" s="21" t="str" cm="1">
        <f t="array" aca="1" ref="AG119" ca="1">IFERROR(_xlfn.IFS(#REF!="×",W119,#REF!="○",(W119-AF119)*0.7),"")</f>
        <v/>
      </c>
      <c r="AH119" s="6"/>
      <c r="AI119" s="24" t="e" cm="1">
        <f t="array" aca="1" ref="AI119" ca="1">_xlfn.IFS(AH119=0,0,AH119&gt;W119,0,W119-AH119&gt;AG119,AG119,W119-AH119&lt;AG119,W119-AH119)</f>
        <v>#NAME?</v>
      </c>
      <c r="AJ119" s="25" t="str">
        <f t="shared" ca="1" si="19"/>
        <v/>
      </c>
    </row>
    <row r="120" spans="1:36" s="1" customFormat="1" ht="24" hidden="1" customHeight="1">
      <c r="A120" s="8">
        <v>109</v>
      </c>
      <c r="B120" s="16"/>
      <c r="C120" s="40"/>
      <c r="D120" s="40"/>
      <c r="E120" s="6"/>
      <c r="F120" s="6"/>
      <c r="G120" s="6"/>
      <c r="H120" s="6"/>
      <c r="I120" s="48">
        <f t="shared" si="20"/>
        <v>0</v>
      </c>
      <c r="J120" s="20">
        <f t="shared" si="15"/>
        <v>0</v>
      </c>
      <c r="K120" s="20"/>
      <c r="L120" s="23">
        <f>IF(D120="",0,VLOOKUP(D120,リスト!$F$4:$H$29,3,FALSE))</f>
        <v>0</v>
      </c>
      <c r="M120" s="80">
        <f t="shared" si="21"/>
        <v>0</v>
      </c>
      <c r="N120" s="20">
        <f t="shared" si="16"/>
        <v>0</v>
      </c>
      <c r="O120" s="6"/>
      <c r="P120" s="80">
        <f t="shared" si="17"/>
        <v>0</v>
      </c>
      <c r="Q120" s="40"/>
      <c r="R120" s="6"/>
      <c r="S120" s="23" t="str">
        <f>IF(Q120="","",VLOOKUP(Q120,リスト!$J$4:$K$31,2,FALSE))</f>
        <v/>
      </c>
      <c r="T120" s="20">
        <f t="shared" si="18"/>
        <v>0</v>
      </c>
      <c r="U120" s="20" t="str">
        <f t="shared" si="14"/>
        <v/>
      </c>
      <c r="V120" s="20">
        <f t="shared" si="22"/>
        <v>0</v>
      </c>
      <c r="W120" s="20">
        <f t="shared" si="23"/>
        <v>0</v>
      </c>
      <c r="AD120"/>
      <c r="AE120" s="9"/>
      <c r="AF120" s="20" t="str" cm="1">
        <f t="array" ref="AF120">IFERROR(IF(#REF!="×",0,_xlfn.IFS(AE120="多面",W120*0.6/1.6*0.5,AE120="治水ダム等",W120*0.75/1.75*0.5)),"")</f>
        <v/>
      </c>
      <c r="AG120" s="21" t="str" cm="1">
        <f t="array" aca="1" ref="AG120" ca="1">IFERROR(_xlfn.IFS(#REF!="×",W120,#REF!="○",(W120-AF120)*0.7),"")</f>
        <v/>
      </c>
      <c r="AH120" s="6"/>
      <c r="AI120" s="24" t="e" cm="1">
        <f t="array" aca="1" ref="AI120" ca="1">_xlfn.IFS(AH120=0,0,AH120&gt;W120,0,W120-AH120&gt;AG120,AG120,W120-AH120&lt;AG120,W120-AH120)</f>
        <v>#NAME?</v>
      </c>
      <c r="AJ120" s="25" t="str">
        <f t="shared" ca="1" si="19"/>
        <v/>
      </c>
    </row>
    <row r="121" spans="1:36" s="1" customFormat="1" ht="24" hidden="1" customHeight="1">
      <c r="A121" s="8">
        <v>110</v>
      </c>
      <c r="B121" s="16"/>
      <c r="C121" s="40"/>
      <c r="D121" s="40"/>
      <c r="E121" s="6"/>
      <c r="F121" s="6"/>
      <c r="G121" s="6"/>
      <c r="H121" s="6"/>
      <c r="I121" s="48">
        <f t="shared" si="20"/>
        <v>0</v>
      </c>
      <c r="J121" s="20">
        <f t="shared" si="15"/>
        <v>0</v>
      </c>
      <c r="K121" s="20"/>
      <c r="L121" s="23">
        <f>IF(D121="",0,VLOOKUP(D121,リスト!$F$4:$H$29,3,FALSE))</f>
        <v>0</v>
      </c>
      <c r="M121" s="80">
        <f t="shared" si="21"/>
        <v>0</v>
      </c>
      <c r="N121" s="20">
        <f t="shared" si="16"/>
        <v>0</v>
      </c>
      <c r="O121" s="6"/>
      <c r="P121" s="80">
        <f t="shared" si="17"/>
        <v>0</v>
      </c>
      <c r="Q121" s="40"/>
      <c r="R121" s="6"/>
      <c r="S121" s="23" t="str">
        <f>IF(Q121="","",VLOOKUP(Q121,リスト!$J$4:$K$31,2,FALSE))</f>
        <v/>
      </c>
      <c r="T121" s="20">
        <f t="shared" si="18"/>
        <v>0</v>
      </c>
      <c r="U121" s="20" t="str">
        <f t="shared" si="14"/>
        <v/>
      </c>
      <c r="V121" s="20">
        <f t="shared" si="22"/>
        <v>0</v>
      </c>
      <c r="W121" s="20">
        <f t="shared" si="23"/>
        <v>0</v>
      </c>
      <c r="AD121"/>
      <c r="AE121" s="9"/>
      <c r="AF121" s="20" t="str" cm="1">
        <f t="array" ref="AF121">IFERROR(IF(#REF!="×",0,_xlfn.IFS(AE121="多面",W121*0.6/1.6*0.5,AE121="治水ダム等",W121*0.75/1.75*0.5)),"")</f>
        <v/>
      </c>
      <c r="AG121" s="21" t="str" cm="1">
        <f t="array" aca="1" ref="AG121" ca="1">IFERROR(_xlfn.IFS(#REF!="×",W121,#REF!="○",(W121-AF121)*0.7),"")</f>
        <v/>
      </c>
      <c r="AH121" s="6"/>
      <c r="AI121" s="24" t="e" cm="1">
        <f t="array" aca="1" ref="AI121" ca="1">_xlfn.IFS(AH121=0,0,AH121&gt;W121,0,W121-AH121&gt;AG121,AG121,W121-AH121&lt;AG121,W121-AH121)</f>
        <v>#NAME?</v>
      </c>
      <c r="AJ121" s="25" t="str">
        <f t="shared" ca="1" si="19"/>
        <v/>
      </c>
    </row>
    <row r="122" spans="1:36" s="1" customFormat="1" ht="24" hidden="1" customHeight="1">
      <c r="A122" s="8">
        <v>111</v>
      </c>
      <c r="B122" s="16"/>
      <c r="C122" s="40"/>
      <c r="D122" s="40"/>
      <c r="E122" s="6"/>
      <c r="F122" s="6"/>
      <c r="G122" s="6"/>
      <c r="H122" s="6"/>
      <c r="I122" s="48">
        <f t="shared" si="20"/>
        <v>0</v>
      </c>
      <c r="J122" s="20">
        <f t="shared" si="15"/>
        <v>0</v>
      </c>
      <c r="K122" s="20"/>
      <c r="L122" s="23">
        <f>IF(D122="",0,VLOOKUP(D122,リスト!$F$4:$H$29,3,FALSE))</f>
        <v>0</v>
      </c>
      <c r="M122" s="80">
        <f t="shared" si="21"/>
        <v>0</v>
      </c>
      <c r="N122" s="20">
        <f t="shared" si="16"/>
        <v>0</v>
      </c>
      <c r="O122" s="6"/>
      <c r="P122" s="80">
        <f t="shared" si="17"/>
        <v>0</v>
      </c>
      <c r="Q122" s="40"/>
      <c r="R122" s="6"/>
      <c r="S122" s="23" t="str">
        <f>IF(Q122="","",VLOOKUP(Q122,リスト!$J$4:$K$31,2,FALSE))</f>
        <v/>
      </c>
      <c r="T122" s="20">
        <f t="shared" si="18"/>
        <v>0</v>
      </c>
      <c r="U122" s="20" t="str">
        <f t="shared" si="14"/>
        <v/>
      </c>
      <c r="V122" s="20">
        <f t="shared" si="22"/>
        <v>0</v>
      </c>
      <c r="W122" s="20">
        <f t="shared" si="23"/>
        <v>0</v>
      </c>
      <c r="AD122"/>
      <c r="AE122" s="9"/>
      <c r="AF122" s="20" t="str" cm="1">
        <f t="array" ref="AF122">IFERROR(IF(#REF!="×",0,_xlfn.IFS(AE122="多面",W122*0.6/1.6*0.5,AE122="治水ダム等",W122*0.75/1.75*0.5)),"")</f>
        <v/>
      </c>
      <c r="AG122" s="21" t="str" cm="1">
        <f t="array" aca="1" ref="AG122" ca="1">IFERROR(_xlfn.IFS(#REF!="×",W122,#REF!="○",(W122-AF122)*0.7),"")</f>
        <v/>
      </c>
      <c r="AH122" s="6"/>
      <c r="AI122" s="24" t="e" cm="1">
        <f t="array" aca="1" ref="AI122" ca="1">_xlfn.IFS(AH122=0,0,AH122&gt;W122,0,W122-AH122&gt;AG122,AG122,W122-AH122&lt;AG122,W122-AH122)</f>
        <v>#NAME?</v>
      </c>
      <c r="AJ122" s="25" t="str">
        <f t="shared" ca="1" si="19"/>
        <v/>
      </c>
    </row>
    <row r="123" spans="1:36" s="1" customFormat="1" ht="24" hidden="1" customHeight="1">
      <c r="A123" s="8">
        <v>112</v>
      </c>
      <c r="B123" s="16"/>
      <c r="C123" s="40"/>
      <c r="D123" s="40"/>
      <c r="E123" s="6"/>
      <c r="F123" s="6"/>
      <c r="G123" s="6"/>
      <c r="H123" s="6"/>
      <c r="I123" s="48">
        <f t="shared" si="20"/>
        <v>0</v>
      </c>
      <c r="J123" s="20">
        <f t="shared" si="15"/>
        <v>0</v>
      </c>
      <c r="K123" s="20"/>
      <c r="L123" s="23">
        <f>IF(D123="",0,VLOOKUP(D123,リスト!$F$4:$H$29,3,FALSE))</f>
        <v>0</v>
      </c>
      <c r="M123" s="80">
        <f t="shared" si="21"/>
        <v>0</v>
      </c>
      <c r="N123" s="20">
        <f t="shared" si="16"/>
        <v>0</v>
      </c>
      <c r="O123" s="6"/>
      <c r="P123" s="80">
        <f t="shared" si="17"/>
        <v>0</v>
      </c>
      <c r="Q123" s="40"/>
      <c r="R123" s="6"/>
      <c r="S123" s="23" t="str">
        <f>IF(Q123="","",VLOOKUP(Q123,リスト!$J$4:$K$31,2,FALSE))</f>
        <v/>
      </c>
      <c r="T123" s="20">
        <f t="shared" si="18"/>
        <v>0</v>
      </c>
      <c r="U123" s="20" t="str">
        <f t="shared" si="14"/>
        <v/>
      </c>
      <c r="V123" s="20">
        <f t="shared" si="22"/>
        <v>0</v>
      </c>
      <c r="W123" s="20">
        <f t="shared" si="23"/>
        <v>0</v>
      </c>
      <c r="AD123"/>
      <c r="AE123" s="9"/>
      <c r="AF123" s="20" t="str" cm="1">
        <f t="array" ref="AF123">IFERROR(IF(#REF!="×",0,_xlfn.IFS(AE123="多面",W123*0.6/1.6*0.5,AE123="治水ダム等",W123*0.75/1.75*0.5)),"")</f>
        <v/>
      </c>
      <c r="AG123" s="21" t="str" cm="1">
        <f t="array" aca="1" ref="AG123" ca="1">IFERROR(_xlfn.IFS(#REF!="×",W123,#REF!="○",(W123-AF123)*0.7),"")</f>
        <v/>
      </c>
      <c r="AH123" s="6"/>
      <c r="AI123" s="24" t="e" cm="1">
        <f t="array" aca="1" ref="AI123" ca="1">_xlfn.IFS(AH123=0,0,AH123&gt;W123,0,W123-AH123&gt;AG123,AG123,W123-AH123&lt;AG123,W123-AH123)</f>
        <v>#NAME?</v>
      </c>
      <c r="AJ123" s="25" t="str">
        <f t="shared" ca="1" si="19"/>
        <v/>
      </c>
    </row>
    <row r="124" spans="1:36" s="1" customFormat="1" ht="24" hidden="1" customHeight="1">
      <c r="A124" s="8">
        <v>113</v>
      </c>
      <c r="B124" s="16"/>
      <c r="C124" s="40"/>
      <c r="D124" s="40"/>
      <c r="E124" s="6"/>
      <c r="F124" s="6"/>
      <c r="G124" s="6"/>
      <c r="H124" s="6"/>
      <c r="I124" s="48">
        <f t="shared" si="20"/>
        <v>0</v>
      </c>
      <c r="J124" s="20">
        <f t="shared" si="15"/>
        <v>0</v>
      </c>
      <c r="K124" s="20"/>
      <c r="L124" s="23">
        <f>IF(D124="",0,VLOOKUP(D124,リスト!$F$4:$H$29,3,FALSE))</f>
        <v>0</v>
      </c>
      <c r="M124" s="80">
        <f t="shared" si="21"/>
        <v>0</v>
      </c>
      <c r="N124" s="20">
        <f t="shared" si="16"/>
        <v>0</v>
      </c>
      <c r="O124" s="6"/>
      <c r="P124" s="80">
        <f t="shared" si="17"/>
        <v>0</v>
      </c>
      <c r="Q124" s="40"/>
      <c r="R124" s="6"/>
      <c r="S124" s="23" t="str">
        <f>IF(Q124="","",VLOOKUP(Q124,リスト!$J$4:$K$31,2,FALSE))</f>
        <v/>
      </c>
      <c r="T124" s="20">
        <f t="shared" si="18"/>
        <v>0</v>
      </c>
      <c r="U124" s="20" t="str">
        <f t="shared" si="14"/>
        <v/>
      </c>
      <c r="V124" s="20">
        <f t="shared" si="22"/>
        <v>0</v>
      </c>
      <c r="W124" s="20">
        <f t="shared" si="23"/>
        <v>0</v>
      </c>
      <c r="AD124"/>
      <c r="AE124" s="9"/>
      <c r="AF124" s="20" t="str" cm="1">
        <f t="array" ref="AF124">IFERROR(IF(#REF!="×",0,_xlfn.IFS(AE124="多面",W124*0.6/1.6*0.5,AE124="治水ダム等",W124*0.75/1.75*0.5)),"")</f>
        <v/>
      </c>
      <c r="AG124" s="21" t="str" cm="1">
        <f t="array" aca="1" ref="AG124" ca="1">IFERROR(_xlfn.IFS(#REF!="×",W124,#REF!="○",(W124-AF124)*0.7),"")</f>
        <v/>
      </c>
      <c r="AH124" s="6"/>
      <c r="AI124" s="24" t="e" cm="1">
        <f t="array" aca="1" ref="AI124" ca="1">_xlfn.IFS(AH124=0,0,AH124&gt;W124,0,W124-AH124&gt;AG124,AG124,W124-AH124&lt;AG124,W124-AH124)</f>
        <v>#NAME?</v>
      </c>
      <c r="AJ124" s="25" t="str">
        <f t="shared" ca="1" si="19"/>
        <v/>
      </c>
    </row>
    <row r="125" spans="1:36" s="1" customFormat="1" ht="24" hidden="1" customHeight="1">
      <c r="A125" s="8">
        <v>114</v>
      </c>
      <c r="B125" s="16"/>
      <c r="C125" s="40"/>
      <c r="D125" s="40"/>
      <c r="E125" s="6"/>
      <c r="F125" s="6"/>
      <c r="G125" s="6"/>
      <c r="H125" s="6"/>
      <c r="I125" s="48">
        <f t="shared" si="20"/>
        <v>0</v>
      </c>
      <c r="J125" s="20">
        <f t="shared" si="15"/>
        <v>0</v>
      </c>
      <c r="K125" s="20"/>
      <c r="L125" s="23">
        <f>IF(D125="",0,VLOOKUP(D125,リスト!$F$4:$H$29,3,FALSE))</f>
        <v>0</v>
      </c>
      <c r="M125" s="80">
        <f t="shared" si="21"/>
        <v>0</v>
      </c>
      <c r="N125" s="20">
        <f t="shared" si="16"/>
        <v>0</v>
      </c>
      <c r="O125" s="6"/>
      <c r="P125" s="80">
        <f t="shared" si="17"/>
        <v>0</v>
      </c>
      <c r="Q125" s="40"/>
      <c r="R125" s="6"/>
      <c r="S125" s="23" t="str">
        <f>IF(Q125="","",VLOOKUP(Q125,リスト!$J$4:$K$31,2,FALSE))</f>
        <v/>
      </c>
      <c r="T125" s="20">
        <f t="shared" si="18"/>
        <v>0</v>
      </c>
      <c r="U125" s="20" t="str">
        <f t="shared" si="14"/>
        <v/>
      </c>
      <c r="V125" s="20">
        <f t="shared" si="22"/>
        <v>0</v>
      </c>
      <c r="W125" s="20">
        <f t="shared" si="23"/>
        <v>0</v>
      </c>
      <c r="AD125"/>
      <c r="AE125" s="9"/>
      <c r="AF125" s="20" t="str" cm="1">
        <f t="array" ref="AF125">IFERROR(IF(#REF!="×",0,_xlfn.IFS(AE125="多面",W125*0.6/1.6*0.5,AE125="治水ダム等",W125*0.75/1.75*0.5)),"")</f>
        <v/>
      </c>
      <c r="AG125" s="21" t="str" cm="1">
        <f t="array" aca="1" ref="AG125" ca="1">IFERROR(_xlfn.IFS(#REF!="×",W125,#REF!="○",(W125-AF125)*0.7),"")</f>
        <v/>
      </c>
      <c r="AH125" s="6"/>
      <c r="AI125" s="24" t="e" cm="1">
        <f t="array" aca="1" ref="AI125" ca="1">_xlfn.IFS(AH125=0,0,AH125&gt;W125,0,W125-AH125&gt;AG125,AG125,W125-AH125&lt;AG125,W125-AH125)</f>
        <v>#NAME?</v>
      </c>
      <c r="AJ125" s="25" t="str">
        <f t="shared" ca="1" si="19"/>
        <v/>
      </c>
    </row>
    <row r="126" spans="1:36" s="1" customFormat="1" ht="24" hidden="1" customHeight="1">
      <c r="A126" s="8">
        <v>115</v>
      </c>
      <c r="B126" s="16"/>
      <c r="C126" s="40"/>
      <c r="D126" s="40"/>
      <c r="E126" s="6"/>
      <c r="F126" s="6"/>
      <c r="G126" s="6"/>
      <c r="H126" s="6"/>
      <c r="I126" s="48">
        <f t="shared" si="20"/>
        <v>0</v>
      </c>
      <c r="J126" s="20">
        <f t="shared" si="15"/>
        <v>0</v>
      </c>
      <c r="K126" s="20"/>
      <c r="L126" s="23">
        <f>IF(D126="",0,VLOOKUP(D126,リスト!$F$4:$H$29,3,FALSE))</f>
        <v>0</v>
      </c>
      <c r="M126" s="80">
        <f t="shared" si="21"/>
        <v>0</v>
      </c>
      <c r="N126" s="20">
        <f t="shared" si="16"/>
        <v>0</v>
      </c>
      <c r="O126" s="6"/>
      <c r="P126" s="80">
        <f t="shared" si="17"/>
        <v>0</v>
      </c>
      <c r="Q126" s="40"/>
      <c r="R126" s="6"/>
      <c r="S126" s="23" t="str">
        <f>IF(Q126="","",VLOOKUP(Q126,リスト!$J$4:$K$31,2,FALSE))</f>
        <v/>
      </c>
      <c r="T126" s="20">
        <f t="shared" si="18"/>
        <v>0</v>
      </c>
      <c r="U126" s="20" t="str">
        <f t="shared" si="14"/>
        <v/>
      </c>
      <c r="V126" s="20">
        <f t="shared" si="22"/>
        <v>0</v>
      </c>
      <c r="W126" s="20">
        <f t="shared" si="23"/>
        <v>0</v>
      </c>
      <c r="AD126"/>
      <c r="AE126" s="9"/>
      <c r="AF126" s="20" t="str" cm="1">
        <f t="array" ref="AF126">IFERROR(IF(#REF!="×",0,_xlfn.IFS(AE126="多面",W126*0.6/1.6*0.5,AE126="治水ダム等",W126*0.75/1.75*0.5)),"")</f>
        <v/>
      </c>
      <c r="AG126" s="21" t="str" cm="1">
        <f t="array" aca="1" ref="AG126" ca="1">IFERROR(_xlfn.IFS(#REF!="×",W126,#REF!="○",(W126-AF126)*0.7),"")</f>
        <v/>
      </c>
      <c r="AH126" s="6"/>
      <c r="AI126" s="24" t="e" cm="1">
        <f t="array" aca="1" ref="AI126" ca="1">_xlfn.IFS(AH126=0,0,AH126&gt;W126,0,W126-AH126&gt;AG126,AG126,W126-AH126&lt;AG126,W126-AH126)</f>
        <v>#NAME?</v>
      </c>
      <c r="AJ126" s="25" t="str">
        <f t="shared" ca="1" si="19"/>
        <v/>
      </c>
    </row>
    <row r="127" spans="1:36" s="1" customFormat="1" ht="24" hidden="1" customHeight="1">
      <c r="A127" s="8">
        <v>116</v>
      </c>
      <c r="B127" s="16"/>
      <c r="C127" s="40"/>
      <c r="D127" s="40"/>
      <c r="E127" s="6"/>
      <c r="F127" s="6"/>
      <c r="G127" s="6"/>
      <c r="H127" s="6"/>
      <c r="I127" s="48">
        <f t="shared" si="20"/>
        <v>0</v>
      </c>
      <c r="J127" s="20">
        <f t="shared" si="15"/>
        <v>0</v>
      </c>
      <c r="K127" s="20"/>
      <c r="L127" s="23">
        <f>IF(D127="",0,VLOOKUP(D127,リスト!$F$4:$H$29,3,FALSE))</f>
        <v>0</v>
      </c>
      <c r="M127" s="80">
        <f t="shared" si="21"/>
        <v>0</v>
      </c>
      <c r="N127" s="20">
        <f t="shared" si="16"/>
        <v>0</v>
      </c>
      <c r="O127" s="6"/>
      <c r="P127" s="80">
        <f t="shared" si="17"/>
        <v>0</v>
      </c>
      <c r="Q127" s="40"/>
      <c r="R127" s="6"/>
      <c r="S127" s="23" t="str">
        <f>IF(Q127="","",VLOOKUP(Q127,リスト!$J$4:$K$31,2,FALSE))</f>
        <v/>
      </c>
      <c r="T127" s="20">
        <f t="shared" si="18"/>
        <v>0</v>
      </c>
      <c r="U127" s="20" t="str">
        <f t="shared" si="14"/>
        <v/>
      </c>
      <c r="V127" s="20">
        <f t="shared" si="22"/>
        <v>0</v>
      </c>
      <c r="W127" s="20">
        <f t="shared" si="23"/>
        <v>0</v>
      </c>
      <c r="AD127"/>
      <c r="AE127" s="9"/>
      <c r="AF127" s="20" t="str" cm="1">
        <f t="array" ref="AF127">IFERROR(IF(#REF!="×",0,_xlfn.IFS(AE127="多面",W127*0.6/1.6*0.5,AE127="治水ダム等",W127*0.75/1.75*0.5)),"")</f>
        <v/>
      </c>
      <c r="AG127" s="21" t="str" cm="1">
        <f t="array" aca="1" ref="AG127" ca="1">IFERROR(_xlfn.IFS(#REF!="×",W127,#REF!="○",(W127-AF127)*0.7),"")</f>
        <v/>
      </c>
      <c r="AH127" s="6"/>
      <c r="AI127" s="24" t="e" cm="1">
        <f t="array" aca="1" ref="AI127" ca="1">_xlfn.IFS(AH127=0,0,AH127&gt;W127,0,W127-AH127&gt;AG127,AG127,W127-AH127&lt;AG127,W127-AH127)</f>
        <v>#NAME?</v>
      </c>
      <c r="AJ127" s="25" t="str">
        <f t="shared" ca="1" si="19"/>
        <v/>
      </c>
    </row>
    <row r="128" spans="1:36" s="1" customFormat="1" ht="24" hidden="1" customHeight="1">
      <c r="A128" s="8">
        <v>117</v>
      </c>
      <c r="B128" s="16"/>
      <c r="C128" s="40"/>
      <c r="D128" s="40"/>
      <c r="E128" s="6"/>
      <c r="F128" s="6"/>
      <c r="G128" s="6"/>
      <c r="H128" s="6"/>
      <c r="I128" s="48">
        <f t="shared" si="20"/>
        <v>0</v>
      </c>
      <c r="J128" s="20">
        <f t="shared" si="15"/>
        <v>0</v>
      </c>
      <c r="K128" s="20"/>
      <c r="L128" s="23">
        <f>IF(D128="",0,VLOOKUP(D128,リスト!$F$4:$H$29,3,FALSE))</f>
        <v>0</v>
      </c>
      <c r="M128" s="80">
        <f t="shared" si="21"/>
        <v>0</v>
      </c>
      <c r="N128" s="20">
        <f t="shared" si="16"/>
        <v>0</v>
      </c>
      <c r="O128" s="6"/>
      <c r="P128" s="80">
        <f t="shared" si="17"/>
        <v>0</v>
      </c>
      <c r="Q128" s="40"/>
      <c r="R128" s="6"/>
      <c r="S128" s="23" t="str">
        <f>IF(Q128="","",VLOOKUP(Q128,リスト!$J$4:$K$31,2,FALSE))</f>
        <v/>
      </c>
      <c r="T128" s="20">
        <f t="shared" si="18"/>
        <v>0</v>
      </c>
      <c r="U128" s="20" t="str">
        <f t="shared" si="14"/>
        <v/>
      </c>
      <c r="V128" s="20">
        <f t="shared" si="22"/>
        <v>0</v>
      </c>
      <c r="W128" s="20">
        <f t="shared" si="23"/>
        <v>0</v>
      </c>
      <c r="AD128"/>
      <c r="AE128" s="9"/>
      <c r="AF128" s="20" t="str" cm="1">
        <f t="array" ref="AF128">IFERROR(IF(#REF!="×",0,_xlfn.IFS(AE128="多面",W128*0.6/1.6*0.5,AE128="治水ダム等",W128*0.75/1.75*0.5)),"")</f>
        <v/>
      </c>
      <c r="AG128" s="21" t="str" cm="1">
        <f t="array" aca="1" ref="AG128" ca="1">IFERROR(_xlfn.IFS(#REF!="×",W128,#REF!="○",(W128-AF128)*0.7),"")</f>
        <v/>
      </c>
      <c r="AH128" s="6"/>
      <c r="AI128" s="24" t="e" cm="1">
        <f t="array" aca="1" ref="AI128" ca="1">_xlfn.IFS(AH128=0,0,AH128&gt;W128,0,W128-AH128&gt;AG128,AG128,W128-AH128&lt;AG128,W128-AH128)</f>
        <v>#NAME?</v>
      </c>
      <c r="AJ128" s="25" t="str">
        <f t="shared" ca="1" si="19"/>
        <v/>
      </c>
    </row>
    <row r="129" spans="1:36" s="1" customFormat="1" ht="24" hidden="1" customHeight="1">
      <c r="A129" s="8">
        <v>118</v>
      </c>
      <c r="B129" s="16"/>
      <c r="C129" s="40"/>
      <c r="D129" s="40"/>
      <c r="E129" s="6"/>
      <c r="F129" s="6"/>
      <c r="G129" s="6"/>
      <c r="H129" s="6"/>
      <c r="I129" s="48">
        <f t="shared" si="20"/>
        <v>0</v>
      </c>
      <c r="J129" s="20">
        <f t="shared" si="15"/>
        <v>0</v>
      </c>
      <c r="K129" s="20"/>
      <c r="L129" s="23">
        <f>IF(D129="",0,VLOOKUP(D129,リスト!$F$4:$H$29,3,FALSE))</f>
        <v>0</v>
      </c>
      <c r="M129" s="80">
        <f t="shared" si="21"/>
        <v>0</v>
      </c>
      <c r="N129" s="20">
        <f t="shared" si="16"/>
        <v>0</v>
      </c>
      <c r="O129" s="6"/>
      <c r="P129" s="80">
        <f t="shared" si="17"/>
        <v>0</v>
      </c>
      <c r="Q129" s="40"/>
      <c r="R129" s="6"/>
      <c r="S129" s="23" t="str">
        <f>IF(Q129="","",VLOOKUP(Q129,リスト!$J$4:$K$31,2,FALSE))</f>
        <v/>
      </c>
      <c r="T129" s="20">
        <f t="shared" si="18"/>
        <v>0</v>
      </c>
      <c r="U129" s="20" t="str">
        <f t="shared" si="14"/>
        <v/>
      </c>
      <c r="V129" s="20">
        <f t="shared" si="22"/>
        <v>0</v>
      </c>
      <c r="W129" s="20">
        <f t="shared" si="23"/>
        <v>0</v>
      </c>
      <c r="AD129"/>
      <c r="AE129" s="9"/>
      <c r="AF129" s="20" t="str" cm="1">
        <f t="array" ref="AF129">IFERROR(IF(#REF!="×",0,_xlfn.IFS(AE129="多面",W129*0.6/1.6*0.5,AE129="治水ダム等",W129*0.75/1.75*0.5)),"")</f>
        <v/>
      </c>
      <c r="AG129" s="21" t="str" cm="1">
        <f t="array" aca="1" ref="AG129" ca="1">IFERROR(_xlfn.IFS(#REF!="×",W129,#REF!="○",(W129-AF129)*0.7),"")</f>
        <v/>
      </c>
      <c r="AH129" s="6"/>
      <c r="AI129" s="24" t="e" cm="1">
        <f t="array" aca="1" ref="AI129" ca="1">_xlfn.IFS(AH129=0,0,AH129&gt;W129,0,W129-AH129&gt;AG129,AG129,W129-AH129&lt;AG129,W129-AH129)</f>
        <v>#NAME?</v>
      </c>
      <c r="AJ129" s="25" t="str">
        <f t="shared" ca="1" si="19"/>
        <v/>
      </c>
    </row>
    <row r="130" spans="1:36" s="1" customFormat="1" ht="24" hidden="1" customHeight="1">
      <c r="A130" s="8">
        <v>119</v>
      </c>
      <c r="B130" s="16"/>
      <c r="C130" s="40"/>
      <c r="D130" s="40"/>
      <c r="E130" s="6"/>
      <c r="F130" s="6"/>
      <c r="G130" s="6"/>
      <c r="H130" s="6"/>
      <c r="I130" s="48">
        <f t="shared" si="20"/>
        <v>0</v>
      </c>
      <c r="J130" s="20">
        <f t="shared" si="15"/>
        <v>0</v>
      </c>
      <c r="K130" s="20"/>
      <c r="L130" s="23">
        <f>IF(D130="",0,VLOOKUP(D130,リスト!$F$4:$H$29,3,FALSE))</f>
        <v>0</v>
      </c>
      <c r="M130" s="80">
        <f t="shared" si="21"/>
        <v>0</v>
      </c>
      <c r="N130" s="20">
        <f t="shared" si="16"/>
        <v>0</v>
      </c>
      <c r="O130" s="6"/>
      <c r="P130" s="80">
        <f t="shared" si="17"/>
        <v>0</v>
      </c>
      <c r="Q130" s="40"/>
      <c r="R130" s="6"/>
      <c r="S130" s="23" t="str">
        <f>IF(Q130="","",VLOOKUP(Q130,リスト!$J$4:$K$31,2,FALSE))</f>
        <v/>
      </c>
      <c r="T130" s="20">
        <f t="shared" si="18"/>
        <v>0</v>
      </c>
      <c r="U130" s="20" t="str">
        <f t="shared" si="14"/>
        <v/>
      </c>
      <c r="V130" s="20">
        <f t="shared" si="22"/>
        <v>0</v>
      </c>
      <c r="W130" s="20">
        <f t="shared" si="23"/>
        <v>0</v>
      </c>
      <c r="AD130"/>
      <c r="AE130" s="9"/>
      <c r="AF130" s="20" t="str" cm="1">
        <f t="array" ref="AF130">IFERROR(IF(#REF!="×",0,_xlfn.IFS(AE130="多面",W130*0.6/1.6*0.5,AE130="治水ダム等",W130*0.75/1.75*0.5)),"")</f>
        <v/>
      </c>
      <c r="AG130" s="21" t="str" cm="1">
        <f t="array" aca="1" ref="AG130" ca="1">IFERROR(_xlfn.IFS(#REF!="×",W130,#REF!="○",(W130-AF130)*0.7),"")</f>
        <v/>
      </c>
      <c r="AH130" s="6"/>
      <c r="AI130" s="24" t="e" cm="1">
        <f t="array" aca="1" ref="AI130" ca="1">_xlfn.IFS(AH130=0,0,AH130&gt;W130,0,W130-AH130&gt;AG130,AG130,W130-AH130&lt;AG130,W130-AH130)</f>
        <v>#NAME?</v>
      </c>
      <c r="AJ130" s="25" t="str">
        <f t="shared" ca="1" si="19"/>
        <v/>
      </c>
    </row>
    <row r="131" spans="1:36" s="1" customFormat="1" ht="24" hidden="1" customHeight="1">
      <c r="A131" s="8">
        <v>120</v>
      </c>
      <c r="B131" s="16"/>
      <c r="C131" s="40"/>
      <c r="D131" s="40"/>
      <c r="E131" s="6"/>
      <c r="F131" s="6"/>
      <c r="G131" s="6"/>
      <c r="H131" s="6"/>
      <c r="I131" s="48">
        <f t="shared" si="20"/>
        <v>0</v>
      </c>
      <c r="J131" s="20">
        <f t="shared" si="15"/>
        <v>0</v>
      </c>
      <c r="K131" s="20"/>
      <c r="L131" s="23">
        <f>IF(D131="",0,VLOOKUP(D131,リスト!$F$4:$H$29,3,FALSE))</f>
        <v>0</v>
      </c>
      <c r="M131" s="80">
        <f t="shared" si="21"/>
        <v>0</v>
      </c>
      <c r="N131" s="20">
        <f t="shared" si="16"/>
        <v>0</v>
      </c>
      <c r="O131" s="6"/>
      <c r="P131" s="80">
        <f t="shared" si="17"/>
        <v>0</v>
      </c>
      <c r="Q131" s="40"/>
      <c r="R131" s="6"/>
      <c r="S131" s="23" t="str">
        <f>IF(Q131="","",VLOOKUP(Q131,リスト!$J$4:$K$31,2,FALSE))</f>
        <v/>
      </c>
      <c r="T131" s="20">
        <f t="shared" si="18"/>
        <v>0</v>
      </c>
      <c r="U131" s="20" t="str">
        <f t="shared" si="14"/>
        <v/>
      </c>
      <c r="V131" s="20">
        <f t="shared" si="22"/>
        <v>0</v>
      </c>
      <c r="W131" s="20">
        <f t="shared" si="23"/>
        <v>0</v>
      </c>
      <c r="AD131"/>
      <c r="AE131" s="9"/>
      <c r="AF131" s="20" t="str" cm="1">
        <f t="array" ref="AF131">IFERROR(IF(#REF!="×",0,_xlfn.IFS(AE131="多面",W131*0.6/1.6*0.5,AE131="治水ダム等",W131*0.75/1.75*0.5)),"")</f>
        <v/>
      </c>
      <c r="AG131" s="21" t="str" cm="1">
        <f t="array" aca="1" ref="AG131" ca="1">IFERROR(_xlfn.IFS(#REF!="×",W131,#REF!="○",(W131-AF131)*0.7),"")</f>
        <v/>
      </c>
      <c r="AH131" s="6"/>
      <c r="AI131" s="24" t="e" cm="1">
        <f t="array" aca="1" ref="AI131" ca="1">_xlfn.IFS(AH131=0,0,AH131&gt;W131,0,W131-AH131&gt;AG131,AG131,W131-AH131&lt;AG131,W131-AH131)</f>
        <v>#NAME?</v>
      </c>
      <c r="AJ131" s="25" t="str">
        <f t="shared" ca="1" si="19"/>
        <v/>
      </c>
    </row>
    <row r="132" spans="1:36" s="1" customFormat="1" ht="24" hidden="1" customHeight="1">
      <c r="A132" s="8">
        <v>121</v>
      </c>
      <c r="B132" s="16"/>
      <c r="C132" s="40"/>
      <c r="D132" s="40"/>
      <c r="E132" s="6"/>
      <c r="F132" s="6"/>
      <c r="G132" s="6"/>
      <c r="H132" s="6"/>
      <c r="I132" s="48">
        <f t="shared" si="20"/>
        <v>0</v>
      </c>
      <c r="J132" s="20">
        <f t="shared" si="15"/>
        <v>0</v>
      </c>
      <c r="K132" s="20"/>
      <c r="L132" s="23">
        <f>IF(D132="",0,VLOOKUP(D132,リスト!$F$4:$H$29,3,FALSE))</f>
        <v>0</v>
      </c>
      <c r="M132" s="80">
        <f t="shared" si="21"/>
        <v>0</v>
      </c>
      <c r="N132" s="20">
        <f t="shared" si="16"/>
        <v>0</v>
      </c>
      <c r="O132" s="6"/>
      <c r="P132" s="80">
        <f t="shared" si="17"/>
        <v>0</v>
      </c>
      <c r="Q132" s="40"/>
      <c r="R132" s="6"/>
      <c r="S132" s="23" t="str">
        <f>IF(Q132="","",VLOOKUP(Q132,リスト!$J$4:$K$31,2,FALSE))</f>
        <v/>
      </c>
      <c r="T132" s="20">
        <f t="shared" si="18"/>
        <v>0</v>
      </c>
      <c r="U132" s="20" t="str">
        <f t="shared" si="14"/>
        <v/>
      </c>
      <c r="V132" s="20">
        <f t="shared" si="22"/>
        <v>0</v>
      </c>
      <c r="W132" s="20">
        <f t="shared" si="23"/>
        <v>0</v>
      </c>
      <c r="AD132"/>
      <c r="AE132" s="9"/>
      <c r="AF132" s="20" t="str" cm="1">
        <f t="array" ref="AF132">IFERROR(IF(#REF!="×",0,_xlfn.IFS(AE132="多面",W132*0.6/1.6*0.5,AE132="治水ダム等",W132*0.75/1.75*0.5)),"")</f>
        <v/>
      </c>
      <c r="AG132" s="21" t="str" cm="1">
        <f t="array" aca="1" ref="AG132" ca="1">IFERROR(_xlfn.IFS(#REF!="×",W132,#REF!="○",(W132-AF132)*0.7),"")</f>
        <v/>
      </c>
      <c r="AH132" s="6"/>
      <c r="AI132" s="24" t="e" cm="1">
        <f t="array" aca="1" ref="AI132" ca="1">_xlfn.IFS(AH132=0,0,AH132&gt;W132,0,W132-AH132&gt;AG132,AG132,W132-AH132&lt;AG132,W132-AH132)</f>
        <v>#NAME?</v>
      </c>
      <c r="AJ132" s="25" t="str">
        <f t="shared" ca="1" si="19"/>
        <v/>
      </c>
    </row>
    <row r="133" spans="1:36" s="1" customFormat="1" ht="24" hidden="1" customHeight="1">
      <c r="A133" s="8">
        <v>122</v>
      </c>
      <c r="B133" s="16"/>
      <c r="C133" s="40"/>
      <c r="D133" s="40"/>
      <c r="E133" s="6"/>
      <c r="F133" s="6"/>
      <c r="G133" s="6"/>
      <c r="H133" s="6"/>
      <c r="I133" s="48">
        <f t="shared" si="20"/>
        <v>0</v>
      </c>
      <c r="J133" s="20">
        <f t="shared" si="15"/>
        <v>0</v>
      </c>
      <c r="K133" s="20"/>
      <c r="L133" s="23">
        <f>IF(D133="",0,VLOOKUP(D133,リスト!$F$4:$H$29,3,FALSE))</f>
        <v>0</v>
      </c>
      <c r="M133" s="80">
        <f t="shared" si="21"/>
        <v>0</v>
      </c>
      <c r="N133" s="20">
        <f t="shared" si="16"/>
        <v>0</v>
      </c>
      <c r="O133" s="6"/>
      <c r="P133" s="80">
        <f t="shared" si="17"/>
        <v>0</v>
      </c>
      <c r="Q133" s="40"/>
      <c r="R133" s="6"/>
      <c r="S133" s="23" t="str">
        <f>IF(Q133="","",VLOOKUP(Q133,リスト!$J$4:$K$31,2,FALSE))</f>
        <v/>
      </c>
      <c r="T133" s="20">
        <f t="shared" si="18"/>
        <v>0</v>
      </c>
      <c r="U133" s="20" t="str">
        <f t="shared" si="14"/>
        <v/>
      </c>
      <c r="V133" s="20">
        <f t="shared" si="22"/>
        <v>0</v>
      </c>
      <c r="W133" s="20">
        <f t="shared" si="23"/>
        <v>0</v>
      </c>
      <c r="AD133"/>
      <c r="AE133" s="9"/>
      <c r="AF133" s="20" t="str" cm="1">
        <f t="array" ref="AF133">IFERROR(IF(#REF!="×",0,_xlfn.IFS(AE133="多面",W133*0.6/1.6*0.5,AE133="治水ダム等",W133*0.75/1.75*0.5)),"")</f>
        <v/>
      </c>
      <c r="AG133" s="21" t="str" cm="1">
        <f t="array" aca="1" ref="AG133" ca="1">IFERROR(_xlfn.IFS(#REF!="×",W133,#REF!="○",(W133-AF133)*0.7),"")</f>
        <v/>
      </c>
      <c r="AH133" s="6"/>
      <c r="AI133" s="24" t="e" cm="1">
        <f t="array" aca="1" ref="AI133" ca="1">_xlfn.IFS(AH133=0,0,AH133&gt;W133,0,W133-AH133&gt;AG133,AG133,W133-AH133&lt;AG133,W133-AH133)</f>
        <v>#NAME?</v>
      </c>
      <c r="AJ133" s="25" t="str">
        <f t="shared" ca="1" si="19"/>
        <v/>
      </c>
    </row>
    <row r="134" spans="1:36" s="1" customFormat="1" ht="24" hidden="1" customHeight="1">
      <c r="A134" s="8">
        <v>123</v>
      </c>
      <c r="B134" s="16"/>
      <c r="C134" s="40"/>
      <c r="D134" s="40"/>
      <c r="E134" s="6"/>
      <c r="F134" s="6"/>
      <c r="G134" s="6"/>
      <c r="H134" s="6"/>
      <c r="I134" s="48">
        <f t="shared" si="20"/>
        <v>0</v>
      </c>
      <c r="J134" s="20">
        <f t="shared" si="15"/>
        <v>0</v>
      </c>
      <c r="K134" s="20"/>
      <c r="L134" s="23">
        <f>IF(D134="",0,VLOOKUP(D134,リスト!$F$4:$H$29,3,FALSE))</f>
        <v>0</v>
      </c>
      <c r="M134" s="80">
        <f t="shared" si="21"/>
        <v>0</v>
      </c>
      <c r="N134" s="20">
        <f t="shared" si="16"/>
        <v>0</v>
      </c>
      <c r="O134" s="6"/>
      <c r="P134" s="80">
        <f t="shared" si="17"/>
        <v>0</v>
      </c>
      <c r="Q134" s="40"/>
      <c r="R134" s="6"/>
      <c r="S134" s="23" t="str">
        <f>IF(Q134="","",VLOOKUP(Q134,リスト!$J$4:$K$31,2,FALSE))</f>
        <v/>
      </c>
      <c r="T134" s="20">
        <f t="shared" si="18"/>
        <v>0</v>
      </c>
      <c r="U134" s="20" t="str">
        <f t="shared" si="14"/>
        <v/>
      </c>
      <c r="V134" s="20">
        <f t="shared" si="22"/>
        <v>0</v>
      </c>
      <c r="W134" s="20">
        <f t="shared" si="23"/>
        <v>0</v>
      </c>
      <c r="AD134"/>
      <c r="AE134" s="9"/>
      <c r="AF134" s="20" t="str" cm="1">
        <f t="array" ref="AF134">IFERROR(IF(#REF!="×",0,_xlfn.IFS(AE134="多面",W134*0.6/1.6*0.5,AE134="治水ダム等",W134*0.75/1.75*0.5)),"")</f>
        <v/>
      </c>
      <c r="AG134" s="21" t="str" cm="1">
        <f t="array" aca="1" ref="AG134" ca="1">IFERROR(_xlfn.IFS(#REF!="×",W134,#REF!="○",(W134-AF134)*0.7),"")</f>
        <v/>
      </c>
      <c r="AH134" s="6"/>
      <c r="AI134" s="24" t="e" cm="1">
        <f t="array" aca="1" ref="AI134" ca="1">_xlfn.IFS(AH134=0,0,AH134&gt;W134,0,W134-AH134&gt;AG134,AG134,W134-AH134&lt;AG134,W134-AH134)</f>
        <v>#NAME?</v>
      </c>
      <c r="AJ134" s="25" t="str">
        <f t="shared" ca="1" si="19"/>
        <v/>
      </c>
    </row>
    <row r="135" spans="1:36" s="1" customFormat="1" ht="24" hidden="1" customHeight="1">
      <c r="A135" s="8">
        <v>124</v>
      </c>
      <c r="B135" s="16"/>
      <c r="C135" s="40"/>
      <c r="D135" s="40"/>
      <c r="E135" s="6"/>
      <c r="F135" s="6"/>
      <c r="G135" s="6"/>
      <c r="H135" s="6"/>
      <c r="I135" s="48">
        <f t="shared" si="20"/>
        <v>0</v>
      </c>
      <c r="J135" s="20">
        <f t="shared" si="15"/>
        <v>0</v>
      </c>
      <c r="K135" s="20"/>
      <c r="L135" s="23">
        <f>IF(D135="",0,VLOOKUP(D135,リスト!$F$4:$H$29,3,FALSE))</f>
        <v>0</v>
      </c>
      <c r="M135" s="80">
        <f t="shared" si="21"/>
        <v>0</v>
      </c>
      <c r="N135" s="20">
        <f t="shared" si="16"/>
        <v>0</v>
      </c>
      <c r="O135" s="6"/>
      <c r="P135" s="80">
        <f t="shared" si="17"/>
        <v>0</v>
      </c>
      <c r="Q135" s="40"/>
      <c r="R135" s="6"/>
      <c r="S135" s="23" t="str">
        <f>IF(Q135="","",VLOOKUP(Q135,リスト!$J$4:$K$31,2,FALSE))</f>
        <v/>
      </c>
      <c r="T135" s="20">
        <f t="shared" si="18"/>
        <v>0</v>
      </c>
      <c r="U135" s="20" t="str">
        <f t="shared" si="14"/>
        <v/>
      </c>
      <c r="V135" s="20">
        <f t="shared" si="22"/>
        <v>0</v>
      </c>
      <c r="W135" s="20">
        <f t="shared" si="23"/>
        <v>0</v>
      </c>
      <c r="AD135"/>
      <c r="AE135" s="9"/>
      <c r="AF135" s="20" t="str" cm="1">
        <f t="array" ref="AF135">IFERROR(IF(#REF!="×",0,_xlfn.IFS(AE135="多面",W135*0.6/1.6*0.5,AE135="治水ダム等",W135*0.75/1.75*0.5)),"")</f>
        <v/>
      </c>
      <c r="AG135" s="21" t="str" cm="1">
        <f t="array" aca="1" ref="AG135" ca="1">IFERROR(_xlfn.IFS(#REF!="×",W135,#REF!="○",(W135-AF135)*0.7),"")</f>
        <v/>
      </c>
      <c r="AH135" s="6"/>
      <c r="AI135" s="24" t="e" cm="1">
        <f t="array" aca="1" ref="AI135" ca="1">_xlfn.IFS(AH135=0,0,AH135&gt;W135,0,W135-AH135&gt;AG135,AG135,W135-AH135&lt;AG135,W135-AH135)</f>
        <v>#NAME?</v>
      </c>
      <c r="AJ135" s="25" t="str">
        <f t="shared" ca="1" si="19"/>
        <v/>
      </c>
    </row>
    <row r="136" spans="1:36" s="1" customFormat="1" ht="24" hidden="1" customHeight="1">
      <c r="A136" s="8">
        <v>125</v>
      </c>
      <c r="B136" s="16"/>
      <c r="C136" s="40"/>
      <c r="D136" s="40"/>
      <c r="E136" s="6"/>
      <c r="F136" s="6"/>
      <c r="G136" s="6"/>
      <c r="H136" s="6"/>
      <c r="I136" s="48">
        <f t="shared" si="20"/>
        <v>0</v>
      </c>
      <c r="J136" s="20">
        <f t="shared" si="15"/>
        <v>0</v>
      </c>
      <c r="K136" s="20"/>
      <c r="L136" s="23">
        <f>IF(D136="",0,VLOOKUP(D136,リスト!$F$4:$H$29,3,FALSE))</f>
        <v>0</v>
      </c>
      <c r="M136" s="80">
        <f t="shared" si="21"/>
        <v>0</v>
      </c>
      <c r="N136" s="20">
        <f t="shared" si="16"/>
        <v>0</v>
      </c>
      <c r="O136" s="6"/>
      <c r="P136" s="80">
        <f t="shared" si="17"/>
        <v>0</v>
      </c>
      <c r="Q136" s="40"/>
      <c r="R136" s="6"/>
      <c r="S136" s="23" t="str">
        <f>IF(Q136="","",VLOOKUP(Q136,リスト!$J$4:$K$31,2,FALSE))</f>
        <v/>
      </c>
      <c r="T136" s="20">
        <f t="shared" si="18"/>
        <v>0</v>
      </c>
      <c r="U136" s="20" t="str">
        <f t="shared" si="14"/>
        <v/>
      </c>
      <c r="V136" s="20">
        <f t="shared" si="22"/>
        <v>0</v>
      </c>
      <c r="W136" s="20">
        <f t="shared" si="23"/>
        <v>0</v>
      </c>
      <c r="AD136"/>
      <c r="AE136" s="9"/>
      <c r="AF136" s="20" t="str" cm="1">
        <f t="array" ref="AF136">IFERROR(IF(#REF!="×",0,_xlfn.IFS(AE136="多面",W136*0.6/1.6*0.5,AE136="治水ダム等",W136*0.75/1.75*0.5)),"")</f>
        <v/>
      </c>
      <c r="AG136" s="21" t="str" cm="1">
        <f t="array" aca="1" ref="AG136" ca="1">IFERROR(_xlfn.IFS(#REF!="×",W136,#REF!="○",(W136-AF136)*0.7),"")</f>
        <v/>
      </c>
      <c r="AH136" s="6"/>
      <c r="AI136" s="24" t="e" cm="1">
        <f t="array" aca="1" ref="AI136" ca="1">_xlfn.IFS(AH136=0,0,AH136&gt;W136,0,W136-AH136&gt;AG136,AG136,W136-AH136&lt;AG136,W136-AH136)</f>
        <v>#NAME?</v>
      </c>
      <c r="AJ136" s="25" t="str">
        <f t="shared" ca="1" si="19"/>
        <v/>
      </c>
    </row>
    <row r="137" spans="1:36" s="1" customFormat="1" ht="24" hidden="1" customHeight="1">
      <c r="A137" s="8">
        <v>126</v>
      </c>
      <c r="B137" s="16"/>
      <c r="C137" s="40"/>
      <c r="D137" s="40"/>
      <c r="E137" s="6"/>
      <c r="F137" s="6"/>
      <c r="G137" s="6"/>
      <c r="H137" s="6"/>
      <c r="I137" s="48">
        <f t="shared" si="20"/>
        <v>0</v>
      </c>
      <c r="J137" s="20">
        <f t="shared" si="15"/>
        <v>0</v>
      </c>
      <c r="K137" s="20"/>
      <c r="L137" s="23">
        <f>IF(D137="",0,VLOOKUP(D137,リスト!$F$4:$H$29,3,FALSE))</f>
        <v>0</v>
      </c>
      <c r="M137" s="80">
        <f t="shared" si="21"/>
        <v>0</v>
      </c>
      <c r="N137" s="20">
        <f t="shared" si="16"/>
        <v>0</v>
      </c>
      <c r="O137" s="6"/>
      <c r="P137" s="80">
        <f t="shared" si="17"/>
        <v>0</v>
      </c>
      <c r="Q137" s="40"/>
      <c r="R137" s="6"/>
      <c r="S137" s="23" t="str">
        <f>IF(Q137="","",VLOOKUP(Q137,リスト!$J$4:$K$31,2,FALSE))</f>
        <v/>
      </c>
      <c r="T137" s="20">
        <f t="shared" si="18"/>
        <v>0</v>
      </c>
      <c r="U137" s="20" t="str">
        <f t="shared" si="14"/>
        <v/>
      </c>
      <c r="V137" s="20">
        <f t="shared" si="22"/>
        <v>0</v>
      </c>
      <c r="W137" s="20">
        <f t="shared" si="23"/>
        <v>0</v>
      </c>
      <c r="AD137"/>
      <c r="AE137" s="9"/>
      <c r="AF137" s="20" t="str" cm="1">
        <f t="array" ref="AF137">IFERROR(IF(#REF!="×",0,_xlfn.IFS(AE137="多面",W137*0.6/1.6*0.5,AE137="治水ダム等",W137*0.75/1.75*0.5)),"")</f>
        <v/>
      </c>
      <c r="AG137" s="21" t="str" cm="1">
        <f t="array" aca="1" ref="AG137" ca="1">IFERROR(_xlfn.IFS(#REF!="×",W137,#REF!="○",(W137-AF137)*0.7),"")</f>
        <v/>
      </c>
      <c r="AH137" s="6"/>
      <c r="AI137" s="24" t="e" cm="1">
        <f t="array" aca="1" ref="AI137" ca="1">_xlfn.IFS(AH137=0,0,AH137&gt;W137,0,W137-AH137&gt;AG137,AG137,W137-AH137&lt;AG137,W137-AH137)</f>
        <v>#NAME?</v>
      </c>
      <c r="AJ137" s="25" t="str">
        <f t="shared" ca="1" si="19"/>
        <v/>
      </c>
    </row>
    <row r="138" spans="1:36" s="1" customFormat="1" ht="24" hidden="1" customHeight="1">
      <c r="A138" s="8">
        <v>127</v>
      </c>
      <c r="B138" s="16"/>
      <c r="C138" s="40"/>
      <c r="D138" s="40"/>
      <c r="E138" s="6"/>
      <c r="F138" s="6"/>
      <c r="G138" s="6"/>
      <c r="H138" s="6"/>
      <c r="I138" s="48">
        <f t="shared" si="20"/>
        <v>0</v>
      </c>
      <c r="J138" s="20">
        <f t="shared" si="15"/>
        <v>0</v>
      </c>
      <c r="K138" s="20"/>
      <c r="L138" s="23">
        <f>IF(D138="",0,VLOOKUP(D138,リスト!$F$4:$H$29,3,FALSE))</f>
        <v>0</v>
      </c>
      <c r="M138" s="80">
        <f t="shared" si="21"/>
        <v>0</v>
      </c>
      <c r="N138" s="20">
        <f t="shared" si="16"/>
        <v>0</v>
      </c>
      <c r="O138" s="6"/>
      <c r="P138" s="80">
        <f t="shared" si="17"/>
        <v>0</v>
      </c>
      <c r="Q138" s="40"/>
      <c r="R138" s="6"/>
      <c r="S138" s="23" t="str">
        <f>IF(Q138="","",VLOOKUP(Q138,リスト!$J$4:$K$31,2,FALSE))</f>
        <v/>
      </c>
      <c r="T138" s="20">
        <f t="shared" si="18"/>
        <v>0</v>
      </c>
      <c r="U138" s="20" t="str">
        <f t="shared" si="14"/>
        <v/>
      </c>
      <c r="V138" s="20">
        <f t="shared" si="22"/>
        <v>0</v>
      </c>
      <c r="W138" s="20">
        <f t="shared" si="23"/>
        <v>0</v>
      </c>
      <c r="AD138"/>
      <c r="AE138" s="9"/>
      <c r="AF138" s="20" t="str" cm="1">
        <f t="array" ref="AF138">IFERROR(IF(#REF!="×",0,_xlfn.IFS(AE138="多面",W138*0.6/1.6*0.5,AE138="治水ダム等",W138*0.75/1.75*0.5)),"")</f>
        <v/>
      </c>
      <c r="AG138" s="21" t="str" cm="1">
        <f t="array" aca="1" ref="AG138" ca="1">IFERROR(_xlfn.IFS(#REF!="×",W138,#REF!="○",(W138-AF138)*0.7),"")</f>
        <v/>
      </c>
      <c r="AH138" s="6"/>
      <c r="AI138" s="24" t="e" cm="1">
        <f t="array" aca="1" ref="AI138" ca="1">_xlfn.IFS(AH138=0,0,AH138&gt;W138,0,W138-AH138&gt;AG138,AG138,W138-AH138&lt;AG138,W138-AH138)</f>
        <v>#NAME?</v>
      </c>
      <c r="AJ138" s="25" t="str">
        <f t="shared" ca="1" si="19"/>
        <v/>
      </c>
    </row>
    <row r="139" spans="1:36" s="1" customFormat="1" ht="24" hidden="1" customHeight="1">
      <c r="A139" s="8">
        <v>128</v>
      </c>
      <c r="B139" s="16"/>
      <c r="C139" s="40"/>
      <c r="D139" s="40"/>
      <c r="E139" s="6"/>
      <c r="F139" s="6"/>
      <c r="G139" s="6"/>
      <c r="H139" s="6"/>
      <c r="I139" s="48">
        <f t="shared" si="20"/>
        <v>0</v>
      </c>
      <c r="J139" s="20">
        <f t="shared" si="15"/>
        <v>0</v>
      </c>
      <c r="K139" s="20"/>
      <c r="L139" s="23">
        <f>IF(D139="",0,VLOOKUP(D139,リスト!$F$4:$H$29,3,FALSE))</f>
        <v>0</v>
      </c>
      <c r="M139" s="80">
        <f t="shared" si="21"/>
        <v>0</v>
      </c>
      <c r="N139" s="20">
        <f t="shared" si="16"/>
        <v>0</v>
      </c>
      <c r="O139" s="6"/>
      <c r="P139" s="80">
        <f t="shared" si="17"/>
        <v>0</v>
      </c>
      <c r="Q139" s="40"/>
      <c r="R139" s="6"/>
      <c r="S139" s="23" t="str">
        <f>IF(Q139="","",VLOOKUP(Q139,リスト!$J$4:$K$31,2,FALSE))</f>
        <v/>
      </c>
      <c r="T139" s="20">
        <f t="shared" si="18"/>
        <v>0</v>
      </c>
      <c r="U139" s="20" t="str">
        <f t="shared" si="14"/>
        <v/>
      </c>
      <c r="V139" s="20">
        <f t="shared" si="22"/>
        <v>0</v>
      </c>
      <c r="W139" s="20">
        <f t="shared" si="23"/>
        <v>0</v>
      </c>
      <c r="AD139"/>
      <c r="AE139" s="9"/>
      <c r="AF139" s="20" t="str" cm="1">
        <f t="array" ref="AF139">IFERROR(IF(#REF!="×",0,_xlfn.IFS(AE139="多面",W139*0.6/1.6*0.5,AE139="治水ダム等",W139*0.75/1.75*0.5)),"")</f>
        <v/>
      </c>
      <c r="AG139" s="21" t="str" cm="1">
        <f t="array" aca="1" ref="AG139" ca="1">IFERROR(_xlfn.IFS(#REF!="×",W139,#REF!="○",(W139-AF139)*0.7),"")</f>
        <v/>
      </c>
      <c r="AH139" s="6"/>
      <c r="AI139" s="24" t="e" cm="1">
        <f t="array" aca="1" ref="AI139" ca="1">_xlfn.IFS(AH139=0,0,AH139&gt;W139,0,W139-AH139&gt;AG139,AG139,W139-AH139&lt;AG139,W139-AH139)</f>
        <v>#NAME?</v>
      </c>
      <c r="AJ139" s="25" t="str">
        <f t="shared" ca="1" si="19"/>
        <v/>
      </c>
    </row>
    <row r="140" spans="1:36" s="1" customFormat="1" ht="24" hidden="1" customHeight="1">
      <c r="A140" s="8">
        <v>129</v>
      </c>
      <c r="B140" s="16"/>
      <c r="C140" s="40"/>
      <c r="D140" s="40"/>
      <c r="E140" s="6"/>
      <c r="F140" s="6"/>
      <c r="G140" s="6"/>
      <c r="H140" s="6"/>
      <c r="I140" s="48">
        <f t="shared" si="20"/>
        <v>0</v>
      </c>
      <c r="J140" s="20">
        <f t="shared" si="15"/>
        <v>0</v>
      </c>
      <c r="K140" s="20"/>
      <c r="L140" s="23">
        <f>IF(D140="",0,VLOOKUP(D140,リスト!$F$4:$H$29,3,FALSE))</f>
        <v>0</v>
      </c>
      <c r="M140" s="80">
        <f t="shared" si="21"/>
        <v>0</v>
      </c>
      <c r="N140" s="20">
        <f t="shared" si="16"/>
        <v>0</v>
      </c>
      <c r="O140" s="6"/>
      <c r="P140" s="80">
        <f t="shared" si="17"/>
        <v>0</v>
      </c>
      <c r="Q140" s="40"/>
      <c r="R140" s="6"/>
      <c r="S140" s="23" t="str">
        <f>IF(Q140="","",VLOOKUP(Q140,リスト!$J$4:$K$31,2,FALSE))</f>
        <v/>
      </c>
      <c r="T140" s="20">
        <f t="shared" si="18"/>
        <v>0</v>
      </c>
      <c r="U140" s="20" t="str">
        <f t="shared" ref="U140:U203" si="24">IF(C140="","",IF(C140="多面",T140*0.6/1.6*0.5,IF(C140="治水ダム等",T140*0.75/1.75*0.5)))</f>
        <v/>
      </c>
      <c r="V140" s="20">
        <f t="shared" si="22"/>
        <v>0</v>
      </c>
      <c r="W140" s="20">
        <f t="shared" si="23"/>
        <v>0</v>
      </c>
      <c r="AD140"/>
      <c r="AE140" s="9"/>
      <c r="AF140" s="20" t="str" cm="1">
        <f t="array" ref="AF140">IFERROR(IF(#REF!="×",0,_xlfn.IFS(AE140="多面",W140*0.6/1.6*0.5,AE140="治水ダム等",W140*0.75/1.75*0.5)),"")</f>
        <v/>
      </c>
      <c r="AG140" s="21" t="str" cm="1">
        <f t="array" aca="1" ref="AG140" ca="1">IFERROR(_xlfn.IFS(#REF!="×",W140,#REF!="○",(W140-AF140)*0.7),"")</f>
        <v/>
      </c>
      <c r="AH140" s="6"/>
      <c r="AI140" s="24" t="e" cm="1">
        <f t="array" aca="1" ref="AI140" ca="1">_xlfn.IFS(AH140=0,0,AH140&gt;W140,0,W140-AH140&gt;AG140,AG140,W140-AH140&lt;AG140,W140-AH140)</f>
        <v>#NAME?</v>
      </c>
      <c r="AJ140" s="25" t="str">
        <f t="shared" ca="1" si="19"/>
        <v/>
      </c>
    </row>
    <row r="141" spans="1:36" s="1" customFormat="1" ht="24" hidden="1" customHeight="1">
      <c r="A141" s="8">
        <v>130</v>
      </c>
      <c r="B141" s="16"/>
      <c r="C141" s="40"/>
      <c r="D141" s="40"/>
      <c r="E141" s="6"/>
      <c r="F141" s="6"/>
      <c r="G141" s="6"/>
      <c r="H141" s="6"/>
      <c r="I141" s="48">
        <f t="shared" si="20"/>
        <v>0</v>
      </c>
      <c r="J141" s="20">
        <f t="shared" ref="J141:J204" si="25">SUM(E141:G141)</f>
        <v>0</v>
      </c>
      <c r="K141" s="20"/>
      <c r="L141" s="23">
        <f>IF(D141="",0,VLOOKUP(D141,リスト!$F$4:$H$29,3,FALSE))</f>
        <v>0</v>
      </c>
      <c r="M141" s="80">
        <f t="shared" si="21"/>
        <v>0</v>
      </c>
      <c r="N141" s="20">
        <f t="shared" ref="N141:N204" si="26">IF(C141="",0,IF(C141="多面",M141*0.6/1.6*0.5,IF(C141="治水ダム等",M141*0.75/1.75*0.5)))</f>
        <v>0</v>
      </c>
      <c r="O141" s="6"/>
      <c r="P141" s="80">
        <f t="shared" ref="P141:P204" si="27">IF(I141=0,0,IF((E141+F141+G141)-(E141/K141+(F141+G141)/L141)+O141&lt;0,0,(E141+F141+G141)-(E141/K141+(F141+G141)/L141)+O141))</f>
        <v>0</v>
      </c>
      <c r="Q141" s="40"/>
      <c r="R141" s="6"/>
      <c r="S141" s="23" t="str">
        <f>IF(Q141="","",VLOOKUP(Q141,リスト!$J$4:$K$31,2,FALSE))</f>
        <v/>
      </c>
      <c r="T141" s="20">
        <f t="shared" ref="T141:T204" si="28">IF(R141=0,0,R141/S141)</f>
        <v>0</v>
      </c>
      <c r="U141" s="20" t="str">
        <f t="shared" si="24"/>
        <v/>
      </c>
      <c r="V141" s="20">
        <f t="shared" si="22"/>
        <v>0</v>
      </c>
      <c r="W141" s="20">
        <f t="shared" si="23"/>
        <v>0</v>
      </c>
      <c r="AD141"/>
      <c r="AE141" s="9"/>
      <c r="AF141" s="20" t="str" cm="1">
        <f t="array" ref="AF141">IFERROR(IF(#REF!="×",0,_xlfn.IFS(AE141="多面",W141*0.6/1.6*0.5,AE141="治水ダム等",W141*0.75/1.75*0.5)),"")</f>
        <v/>
      </c>
      <c r="AG141" s="21" t="str" cm="1">
        <f t="array" aca="1" ref="AG141" ca="1">IFERROR(_xlfn.IFS(#REF!="×",W141,#REF!="○",(W141-AF141)*0.7),"")</f>
        <v/>
      </c>
      <c r="AH141" s="6"/>
      <c r="AI141" s="24" t="e" cm="1">
        <f t="array" aca="1" ref="AI141" ca="1">_xlfn.IFS(AH141=0,0,AH141&gt;W141,0,W141-AH141&gt;AG141,AG141,W141-AH141&lt;AG141,W141-AH141)</f>
        <v>#NAME?</v>
      </c>
      <c r="AJ141" s="25" t="str">
        <f t="shared" ref="AJ141:AJ204" ca="1" si="29">IF(AH141=0,AG141,0)</f>
        <v/>
      </c>
    </row>
    <row r="142" spans="1:36" s="1" customFormat="1" ht="24" hidden="1" customHeight="1">
      <c r="A142" s="8">
        <v>131</v>
      </c>
      <c r="B142" s="16"/>
      <c r="C142" s="40"/>
      <c r="D142" s="40"/>
      <c r="E142" s="6"/>
      <c r="F142" s="6"/>
      <c r="G142" s="6"/>
      <c r="H142" s="6"/>
      <c r="I142" s="48">
        <f t="shared" si="20"/>
        <v>0</v>
      </c>
      <c r="J142" s="20">
        <f t="shared" si="25"/>
        <v>0</v>
      </c>
      <c r="K142" s="20"/>
      <c r="L142" s="23">
        <f>IF(D142="",0,VLOOKUP(D142,リスト!$F$4:$H$29,3,FALSE))</f>
        <v>0</v>
      </c>
      <c r="M142" s="80">
        <f t="shared" si="21"/>
        <v>0</v>
      </c>
      <c r="N142" s="20">
        <f t="shared" si="26"/>
        <v>0</v>
      </c>
      <c r="O142" s="6"/>
      <c r="P142" s="80">
        <f t="shared" si="27"/>
        <v>0</v>
      </c>
      <c r="Q142" s="40"/>
      <c r="R142" s="6"/>
      <c r="S142" s="23" t="str">
        <f>IF(Q142="","",VLOOKUP(Q142,リスト!$J$4:$K$31,2,FALSE))</f>
        <v/>
      </c>
      <c r="T142" s="20">
        <f t="shared" si="28"/>
        <v>0</v>
      </c>
      <c r="U142" s="20" t="str">
        <f t="shared" si="24"/>
        <v/>
      </c>
      <c r="V142" s="20">
        <f t="shared" si="22"/>
        <v>0</v>
      </c>
      <c r="W142" s="20">
        <f t="shared" si="23"/>
        <v>0</v>
      </c>
      <c r="AD142"/>
      <c r="AE142" s="9"/>
      <c r="AF142" s="20" t="str" cm="1">
        <f t="array" ref="AF142">IFERROR(IF(#REF!="×",0,_xlfn.IFS(AE142="多面",W142*0.6/1.6*0.5,AE142="治水ダム等",W142*0.75/1.75*0.5)),"")</f>
        <v/>
      </c>
      <c r="AG142" s="21" t="str" cm="1">
        <f t="array" aca="1" ref="AG142" ca="1">IFERROR(_xlfn.IFS(#REF!="×",W142,#REF!="○",(W142-AF142)*0.7),"")</f>
        <v/>
      </c>
      <c r="AH142" s="6"/>
      <c r="AI142" s="24" t="e" cm="1">
        <f t="array" aca="1" ref="AI142" ca="1">_xlfn.IFS(AH142=0,0,AH142&gt;W142,0,W142-AH142&gt;AG142,AG142,W142-AH142&lt;AG142,W142-AH142)</f>
        <v>#NAME?</v>
      </c>
      <c r="AJ142" s="25" t="str">
        <f t="shared" ca="1" si="29"/>
        <v/>
      </c>
    </row>
    <row r="143" spans="1:36" s="1" customFormat="1" ht="24" hidden="1" customHeight="1">
      <c r="A143" s="8">
        <v>132</v>
      </c>
      <c r="B143" s="16"/>
      <c r="C143" s="40"/>
      <c r="D143" s="40"/>
      <c r="E143" s="6"/>
      <c r="F143" s="6"/>
      <c r="G143" s="6"/>
      <c r="H143" s="6"/>
      <c r="I143" s="48">
        <f t="shared" si="20"/>
        <v>0</v>
      </c>
      <c r="J143" s="20">
        <f t="shared" si="25"/>
        <v>0</v>
      </c>
      <c r="K143" s="20"/>
      <c r="L143" s="23">
        <f>IF(D143="",0,VLOOKUP(D143,リスト!$F$4:$H$29,3,FALSE))</f>
        <v>0</v>
      </c>
      <c r="M143" s="80">
        <f t="shared" si="21"/>
        <v>0</v>
      </c>
      <c r="N143" s="20">
        <f t="shared" si="26"/>
        <v>0</v>
      </c>
      <c r="O143" s="6"/>
      <c r="P143" s="80">
        <f t="shared" si="27"/>
        <v>0</v>
      </c>
      <c r="Q143" s="40"/>
      <c r="R143" s="6"/>
      <c r="S143" s="23" t="str">
        <f>IF(Q143="","",VLOOKUP(Q143,リスト!$J$4:$K$31,2,FALSE))</f>
        <v/>
      </c>
      <c r="T143" s="20">
        <f t="shared" si="28"/>
        <v>0</v>
      </c>
      <c r="U143" s="20" t="str">
        <f t="shared" si="24"/>
        <v/>
      </c>
      <c r="V143" s="20">
        <f t="shared" si="22"/>
        <v>0</v>
      </c>
      <c r="W143" s="20">
        <f t="shared" si="23"/>
        <v>0</v>
      </c>
      <c r="AD143"/>
      <c r="AE143" s="9"/>
      <c r="AF143" s="20" t="str" cm="1">
        <f t="array" ref="AF143">IFERROR(IF(#REF!="×",0,_xlfn.IFS(AE143="多面",W143*0.6/1.6*0.5,AE143="治水ダム等",W143*0.75/1.75*0.5)),"")</f>
        <v/>
      </c>
      <c r="AG143" s="21" t="str" cm="1">
        <f t="array" aca="1" ref="AG143" ca="1">IFERROR(_xlfn.IFS(#REF!="×",W143,#REF!="○",(W143-AF143)*0.7),"")</f>
        <v/>
      </c>
      <c r="AH143" s="6"/>
      <c r="AI143" s="24" t="e" cm="1">
        <f t="array" aca="1" ref="AI143" ca="1">_xlfn.IFS(AH143=0,0,AH143&gt;W143,0,W143-AH143&gt;AG143,AG143,W143-AH143&lt;AG143,W143-AH143)</f>
        <v>#NAME?</v>
      </c>
      <c r="AJ143" s="25" t="str">
        <f t="shared" ca="1" si="29"/>
        <v/>
      </c>
    </row>
    <row r="144" spans="1:36" s="1" customFormat="1" ht="24" hidden="1" customHeight="1">
      <c r="A144" s="8">
        <v>133</v>
      </c>
      <c r="B144" s="16"/>
      <c r="C144" s="40"/>
      <c r="D144" s="40"/>
      <c r="E144" s="6"/>
      <c r="F144" s="6"/>
      <c r="G144" s="6"/>
      <c r="H144" s="6"/>
      <c r="I144" s="48">
        <f t="shared" si="20"/>
        <v>0</v>
      </c>
      <c r="J144" s="20">
        <f t="shared" si="25"/>
        <v>0</v>
      </c>
      <c r="K144" s="20"/>
      <c r="L144" s="23">
        <f>IF(D144="",0,VLOOKUP(D144,リスト!$F$4:$H$29,3,FALSE))</f>
        <v>0</v>
      </c>
      <c r="M144" s="80">
        <f t="shared" si="21"/>
        <v>0</v>
      </c>
      <c r="N144" s="20">
        <f t="shared" si="26"/>
        <v>0</v>
      </c>
      <c r="O144" s="6"/>
      <c r="P144" s="80">
        <f t="shared" si="27"/>
        <v>0</v>
      </c>
      <c r="Q144" s="40"/>
      <c r="R144" s="6"/>
      <c r="S144" s="23" t="str">
        <f>IF(Q144="","",VLOOKUP(Q144,リスト!$J$4:$K$31,2,FALSE))</f>
        <v/>
      </c>
      <c r="T144" s="20">
        <f t="shared" si="28"/>
        <v>0</v>
      </c>
      <c r="U144" s="20" t="str">
        <f t="shared" si="24"/>
        <v/>
      </c>
      <c r="V144" s="20">
        <f t="shared" si="22"/>
        <v>0</v>
      </c>
      <c r="W144" s="20">
        <f t="shared" si="23"/>
        <v>0</v>
      </c>
      <c r="AD144"/>
      <c r="AE144" s="9"/>
      <c r="AF144" s="20" t="str" cm="1">
        <f t="array" ref="AF144">IFERROR(IF(#REF!="×",0,_xlfn.IFS(AE144="多面",W144*0.6/1.6*0.5,AE144="治水ダム等",W144*0.75/1.75*0.5)),"")</f>
        <v/>
      </c>
      <c r="AG144" s="21" t="str" cm="1">
        <f t="array" aca="1" ref="AG144" ca="1">IFERROR(_xlfn.IFS(#REF!="×",W144,#REF!="○",(W144-AF144)*0.7),"")</f>
        <v/>
      </c>
      <c r="AH144" s="6"/>
      <c r="AI144" s="24" t="e" cm="1">
        <f t="array" aca="1" ref="AI144" ca="1">_xlfn.IFS(AH144=0,0,AH144&gt;W144,0,W144-AH144&gt;AG144,AG144,W144-AH144&lt;AG144,W144-AH144)</f>
        <v>#NAME?</v>
      </c>
      <c r="AJ144" s="25" t="str">
        <f t="shared" ca="1" si="29"/>
        <v/>
      </c>
    </row>
    <row r="145" spans="1:36" s="1" customFormat="1" ht="24" hidden="1" customHeight="1">
      <c r="A145" s="8">
        <v>134</v>
      </c>
      <c r="B145" s="16"/>
      <c r="C145" s="40"/>
      <c r="D145" s="40"/>
      <c r="E145" s="6"/>
      <c r="F145" s="6"/>
      <c r="G145" s="6"/>
      <c r="H145" s="6"/>
      <c r="I145" s="48">
        <f t="shared" si="20"/>
        <v>0</v>
      </c>
      <c r="J145" s="20">
        <f t="shared" si="25"/>
        <v>0</v>
      </c>
      <c r="K145" s="20"/>
      <c r="L145" s="23">
        <f>IF(D145="",0,VLOOKUP(D145,リスト!$F$4:$H$29,3,FALSE))</f>
        <v>0</v>
      </c>
      <c r="M145" s="80">
        <f t="shared" si="21"/>
        <v>0</v>
      </c>
      <c r="N145" s="20">
        <f t="shared" si="26"/>
        <v>0</v>
      </c>
      <c r="O145" s="6"/>
      <c r="P145" s="80">
        <f t="shared" si="27"/>
        <v>0</v>
      </c>
      <c r="Q145" s="40"/>
      <c r="R145" s="6"/>
      <c r="S145" s="23" t="str">
        <f>IF(Q145="","",VLOOKUP(Q145,リスト!$J$4:$K$31,2,FALSE))</f>
        <v/>
      </c>
      <c r="T145" s="20">
        <f t="shared" si="28"/>
        <v>0</v>
      </c>
      <c r="U145" s="20" t="str">
        <f t="shared" si="24"/>
        <v/>
      </c>
      <c r="V145" s="20">
        <f t="shared" si="22"/>
        <v>0</v>
      </c>
      <c r="W145" s="20">
        <f t="shared" si="23"/>
        <v>0</v>
      </c>
      <c r="AD145"/>
      <c r="AE145" s="9"/>
      <c r="AF145" s="20" t="str" cm="1">
        <f t="array" ref="AF145">IFERROR(IF(#REF!="×",0,_xlfn.IFS(AE145="多面",W145*0.6/1.6*0.5,AE145="治水ダム等",W145*0.75/1.75*0.5)),"")</f>
        <v/>
      </c>
      <c r="AG145" s="21" t="str" cm="1">
        <f t="array" aca="1" ref="AG145" ca="1">IFERROR(_xlfn.IFS(#REF!="×",W145,#REF!="○",(W145-AF145)*0.7),"")</f>
        <v/>
      </c>
      <c r="AH145" s="6"/>
      <c r="AI145" s="24" t="e" cm="1">
        <f t="array" aca="1" ref="AI145" ca="1">_xlfn.IFS(AH145=0,0,AH145&gt;W145,0,W145-AH145&gt;AG145,AG145,W145-AH145&lt;AG145,W145-AH145)</f>
        <v>#NAME?</v>
      </c>
      <c r="AJ145" s="25" t="str">
        <f t="shared" ca="1" si="29"/>
        <v/>
      </c>
    </row>
    <row r="146" spans="1:36" s="1" customFormat="1" ht="24" hidden="1" customHeight="1">
      <c r="A146" s="8">
        <v>135</v>
      </c>
      <c r="B146" s="16"/>
      <c r="C146" s="40"/>
      <c r="D146" s="40"/>
      <c r="E146" s="6"/>
      <c r="F146" s="6"/>
      <c r="G146" s="6"/>
      <c r="H146" s="6"/>
      <c r="I146" s="48">
        <f t="shared" si="20"/>
        <v>0</v>
      </c>
      <c r="J146" s="20">
        <f t="shared" si="25"/>
        <v>0</v>
      </c>
      <c r="K146" s="20"/>
      <c r="L146" s="23">
        <f>IF(D146="",0,VLOOKUP(D146,リスト!$F$4:$H$29,3,FALSE))</f>
        <v>0</v>
      </c>
      <c r="M146" s="80">
        <f t="shared" si="21"/>
        <v>0</v>
      </c>
      <c r="N146" s="20">
        <f t="shared" si="26"/>
        <v>0</v>
      </c>
      <c r="O146" s="6"/>
      <c r="P146" s="80">
        <f t="shared" si="27"/>
        <v>0</v>
      </c>
      <c r="Q146" s="40"/>
      <c r="R146" s="6"/>
      <c r="S146" s="23" t="str">
        <f>IF(Q146="","",VLOOKUP(Q146,リスト!$J$4:$K$31,2,FALSE))</f>
        <v/>
      </c>
      <c r="T146" s="20">
        <f t="shared" si="28"/>
        <v>0</v>
      </c>
      <c r="U146" s="20" t="str">
        <f t="shared" si="24"/>
        <v/>
      </c>
      <c r="V146" s="20">
        <f t="shared" si="22"/>
        <v>0</v>
      </c>
      <c r="W146" s="20">
        <f t="shared" si="23"/>
        <v>0</v>
      </c>
      <c r="AD146"/>
      <c r="AE146" s="9"/>
      <c r="AF146" s="20" t="str" cm="1">
        <f t="array" ref="AF146">IFERROR(IF(#REF!="×",0,_xlfn.IFS(AE146="多面",W146*0.6/1.6*0.5,AE146="治水ダム等",W146*0.75/1.75*0.5)),"")</f>
        <v/>
      </c>
      <c r="AG146" s="21" t="str" cm="1">
        <f t="array" aca="1" ref="AG146" ca="1">IFERROR(_xlfn.IFS(#REF!="×",W146,#REF!="○",(W146-AF146)*0.7),"")</f>
        <v/>
      </c>
      <c r="AH146" s="6"/>
      <c r="AI146" s="24" t="e" cm="1">
        <f t="array" aca="1" ref="AI146" ca="1">_xlfn.IFS(AH146=0,0,AH146&gt;W146,0,W146-AH146&gt;AG146,AG146,W146-AH146&lt;AG146,W146-AH146)</f>
        <v>#NAME?</v>
      </c>
      <c r="AJ146" s="25" t="str">
        <f t="shared" ca="1" si="29"/>
        <v/>
      </c>
    </row>
    <row r="147" spans="1:36" s="1" customFormat="1" ht="24" hidden="1" customHeight="1">
      <c r="A147" s="8">
        <v>136</v>
      </c>
      <c r="B147" s="16"/>
      <c r="C147" s="40"/>
      <c r="D147" s="40"/>
      <c r="E147" s="6"/>
      <c r="F147" s="6"/>
      <c r="G147" s="6"/>
      <c r="H147" s="6"/>
      <c r="I147" s="48">
        <f t="shared" si="20"/>
        <v>0</v>
      </c>
      <c r="J147" s="20">
        <f t="shared" si="25"/>
        <v>0</v>
      </c>
      <c r="K147" s="20"/>
      <c r="L147" s="23">
        <f>IF(D147="",0,VLOOKUP(D147,リスト!$F$4:$H$29,3,FALSE))</f>
        <v>0</v>
      </c>
      <c r="M147" s="80">
        <f t="shared" si="21"/>
        <v>0</v>
      </c>
      <c r="N147" s="20">
        <f t="shared" si="26"/>
        <v>0</v>
      </c>
      <c r="O147" s="6"/>
      <c r="P147" s="80">
        <f t="shared" si="27"/>
        <v>0</v>
      </c>
      <c r="Q147" s="40"/>
      <c r="R147" s="6"/>
      <c r="S147" s="23" t="str">
        <f>IF(Q147="","",VLOOKUP(Q147,リスト!$J$4:$K$31,2,FALSE))</f>
        <v/>
      </c>
      <c r="T147" s="20">
        <f t="shared" si="28"/>
        <v>0</v>
      </c>
      <c r="U147" s="20" t="str">
        <f t="shared" si="24"/>
        <v/>
      </c>
      <c r="V147" s="20">
        <f t="shared" si="22"/>
        <v>0</v>
      </c>
      <c r="W147" s="20">
        <f t="shared" si="23"/>
        <v>0</v>
      </c>
      <c r="AD147"/>
      <c r="AE147" s="9"/>
      <c r="AF147" s="20" t="str" cm="1">
        <f t="array" ref="AF147">IFERROR(IF(#REF!="×",0,_xlfn.IFS(AE147="多面",W147*0.6/1.6*0.5,AE147="治水ダム等",W147*0.75/1.75*0.5)),"")</f>
        <v/>
      </c>
      <c r="AG147" s="21" t="str" cm="1">
        <f t="array" aca="1" ref="AG147" ca="1">IFERROR(_xlfn.IFS(#REF!="×",W147,#REF!="○",(W147-AF147)*0.7),"")</f>
        <v/>
      </c>
      <c r="AH147" s="6"/>
      <c r="AI147" s="24" t="e" cm="1">
        <f t="array" aca="1" ref="AI147" ca="1">_xlfn.IFS(AH147=0,0,AH147&gt;W147,0,W147-AH147&gt;AG147,AG147,W147-AH147&lt;AG147,W147-AH147)</f>
        <v>#NAME?</v>
      </c>
      <c r="AJ147" s="25" t="str">
        <f t="shared" ca="1" si="29"/>
        <v/>
      </c>
    </row>
    <row r="148" spans="1:36" s="1" customFormat="1" ht="24" hidden="1" customHeight="1">
      <c r="A148" s="8">
        <v>137</v>
      </c>
      <c r="B148" s="16"/>
      <c r="C148" s="40"/>
      <c r="D148" s="40"/>
      <c r="E148" s="6"/>
      <c r="F148" s="6"/>
      <c r="G148" s="6"/>
      <c r="H148" s="6"/>
      <c r="I148" s="48">
        <f t="shared" si="20"/>
        <v>0</v>
      </c>
      <c r="J148" s="20">
        <f t="shared" si="25"/>
        <v>0</v>
      </c>
      <c r="K148" s="20"/>
      <c r="L148" s="23">
        <f>IF(D148="",0,VLOOKUP(D148,リスト!$F$4:$H$29,3,FALSE))</f>
        <v>0</v>
      </c>
      <c r="M148" s="80">
        <f t="shared" si="21"/>
        <v>0</v>
      </c>
      <c r="N148" s="20">
        <f t="shared" si="26"/>
        <v>0</v>
      </c>
      <c r="O148" s="6"/>
      <c r="P148" s="80">
        <f t="shared" si="27"/>
        <v>0</v>
      </c>
      <c r="Q148" s="40"/>
      <c r="R148" s="6"/>
      <c r="S148" s="23" t="str">
        <f>IF(Q148="","",VLOOKUP(Q148,リスト!$J$4:$K$31,2,FALSE))</f>
        <v/>
      </c>
      <c r="T148" s="20">
        <f t="shared" si="28"/>
        <v>0</v>
      </c>
      <c r="U148" s="20" t="str">
        <f t="shared" si="24"/>
        <v/>
      </c>
      <c r="V148" s="20">
        <f t="shared" si="22"/>
        <v>0</v>
      </c>
      <c r="W148" s="20">
        <f t="shared" si="23"/>
        <v>0</v>
      </c>
      <c r="AD148"/>
      <c r="AE148" s="9"/>
      <c r="AF148" s="20" t="str" cm="1">
        <f t="array" ref="AF148">IFERROR(IF(#REF!="×",0,_xlfn.IFS(AE148="多面",W148*0.6/1.6*0.5,AE148="治水ダム等",W148*0.75/1.75*0.5)),"")</f>
        <v/>
      </c>
      <c r="AG148" s="21" t="str" cm="1">
        <f t="array" aca="1" ref="AG148" ca="1">IFERROR(_xlfn.IFS(#REF!="×",W148,#REF!="○",(W148-AF148)*0.7),"")</f>
        <v/>
      </c>
      <c r="AH148" s="6"/>
      <c r="AI148" s="24" t="e" cm="1">
        <f t="array" aca="1" ref="AI148" ca="1">_xlfn.IFS(AH148=0,0,AH148&gt;W148,0,W148-AH148&gt;AG148,AG148,W148-AH148&lt;AG148,W148-AH148)</f>
        <v>#NAME?</v>
      </c>
      <c r="AJ148" s="25" t="str">
        <f t="shared" ca="1" si="29"/>
        <v/>
      </c>
    </row>
    <row r="149" spans="1:36" s="1" customFormat="1" ht="24" hidden="1" customHeight="1">
      <c r="A149" s="8">
        <v>138</v>
      </c>
      <c r="B149" s="16"/>
      <c r="C149" s="40"/>
      <c r="D149" s="40"/>
      <c r="E149" s="6"/>
      <c r="F149" s="6"/>
      <c r="G149" s="6"/>
      <c r="H149" s="6"/>
      <c r="I149" s="48">
        <f t="shared" si="20"/>
        <v>0</v>
      </c>
      <c r="J149" s="20">
        <f t="shared" si="25"/>
        <v>0</v>
      </c>
      <c r="K149" s="20"/>
      <c r="L149" s="23">
        <f>IF(D149="",0,VLOOKUP(D149,リスト!$F$4:$H$29,3,FALSE))</f>
        <v>0</v>
      </c>
      <c r="M149" s="80">
        <f t="shared" si="21"/>
        <v>0</v>
      </c>
      <c r="N149" s="20">
        <f t="shared" si="26"/>
        <v>0</v>
      </c>
      <c r="O149" s="6"/>
      <c r="P149" s="80">
        <f t="shared" si="27"/>
        <v>0</v>
      </c>
      <c r="Q149" s="40"/>
      <c r="R149" s="6"/>
      <c r="S149" s="23" t="str">
        <f>IF(Q149="","",VLOOKUP(Q149,リスト!$J$4:$K$31,2,FALSE))</f>
        <v/>
      </c>
      <c r="T149" s="20">
        <f t="shared" si="28"/>
        <v>0</v>
      </c>
      <c r="U149" s="20" t="str">
        <f t="shared" si="24"/>
        <v/>
      </c>
      <c r="V149" s="20">
        <f t="shared" si="22"/>
        <v>0</v>
      </c>
      <c r="W149" s="20">
        <f t="shared" si="23"/>
        <v>0</v>
      </c>
      <c r="AD149"/>
      <c r="AE149" s="9"/>
      <c r="AF149" s="20" t="str" cm="1">
        <f t="array" ref="AF149">IFERROR(IF(#REF!="×",0,_xlfn.IFS(AE149="多面",W149*0.6/1.6*0.5,AE149="治水ダム等",W149*0.75/1.75*0.5)),"")</f>
        <v/>
      </c>
      <c r="AG149" s="21" t="str" cm="1">
        <f t="array" aca="1" ref="AG149" ca="1">IFERROR(_xlfn.IFS(#REF!="×",W149,#REF!="○",(W149-AF149)*0.7),"")</f>
        <v/>
      </c>
      <c r="AH149" s="6"/>
      <c r="AI149" s="24" t="e" cm="1">
        <f t="array" aca="1" ref="AI149" ca="1">_xlfn.IFS(AH149=0,0,AH149&gt;W149,0,W149-AH149&gt;AG149,AG149,W149-AH149&lt;AG149,W149-AH149)</f>
        <v>#NAME?</v>
      </c>
      <c r="AJ149" s="25" t="str">
        <f t="shared" ca="1" si="29"/>
        <v/>
      </c>
    </row>
    <row r="150" spans="1:36" s="1" customFormat="1" ht="24" hidden="1" customHeight="1">
      <c r="A150" s="8">
        <v>139</v>
      </c>
      <c r="B150" s="16"/>
      <c r="C150" s="40"/>
      <c r="D150" s="40"/>
      <c r="E150" s="6"/>
      <c r="F150" s="6"/>
      <c r="G150" s="6"/>
      <c r="H150" s="6"/>
      <c r="I150" s="48">
        <f t="shared" si="20"/>
        <v>0</v>
      </c>
      <c r="J150" s="20">
        <f t="shared" si="25"/>
        <v>0</v>
      </c>
      <c r="K150" s="20"/>
      <c r="L150" s="23">
        <f>IF(D150="",0,VLOOKUP(D150,リスト!$F$4:$H$29,3,FALSE))</f>
        <v>0</v>
      </c>
      <c r="M150" s="80">
        <f t="shared" si="21"/>
        <v>0</v>
      </c>
      <c r="N150" s="20">
        <f t="shared" si="26"/>
        <v>0</v>
      </c>
      <c r="O150" s="6"/>
      <c r="P150" s="80">
        <f t="shared" si="27"/>
        <v>0</v>
      </c>
      <c r="Q150" s="40"/>
      <c r="R150" s="6"/>
      <c r="S150" s="23" t="str">
        <f>IF(Q150="","",VLOOKUP(Q150,リスト!$J$4:$K$31,2,FALSE))</f>
        <v/>
      </c>
      <c r="T150" s="20">
        <f t="shared" si="28"/>
        <v>0</v>
      </c>
      <c r="U150" s="20" t="str">
        <f t="shared" si="24"/>
        <v/>
      </c>
      <c r="V150" s="20">
        <f t="shared" si="22"/>
        <v>0</v>
      </c>
      <c r="W150" s="20">
        <f t="shared" si="23"/>
        <v>0</v>
      </c>
      <c r="AD150"/>
      <c r="AE150" s="9"/>
      <c r="AF150" s="20" t="str" cm="1">
        <f t="array" ref="AF150">IFERROR(IF(#REF!="×",0,_xlfn.IFS(AE150="多面",W150*0.6/1.6*0.5,AE150="治水ダム等",W150*0.75/1.75*0.5)),"")</f>
        <v/>
      </c>
      <c r="AG150" s="21" t="str" cm="1">
        <f t="array" aca="1" ref="AG150" ca="1">IFERROR(_xlfn.IFS(#REF!="×",W150,#REF!="○",(W150-AF150)*0.7),"")</f>
        <v/>
      </c>
      <c r="AH150" s="6"/>
      <c r="AI150" s="24" t="e" cm="1">
        <f t="array" aca="1" ref="AI150" ca="1">_xlfn.IFS(AH150=0,0,AH150&gt;W150,0,W150-AH150&gt;AG150,AG150,W150-AH150&lt;AG150,W150-AH150)</f>
        <v>#NAME?</v>
      </c>
      <c r="AJ150" s="25" t="str">
        <f t="shared" ca="1" si="29"/>
        <v/>
      </c>
    </row>
    <row r="151" spans="1:36" s="1" customFormat="1" ht="24" hidden="1" customHeight="1">
      <c r="A151" s="8">
        <v>140</v>
      </c>
      <c r="B151" s="16"/>
      <c r="C151" s="40"/>
      <c r="D151" s="40"/>
      <c r="E151" s="6"/>
      <c r="F151" s="6"/>
      <c r="G151" s="6"/>
      <c r="H151" s="6"/>
      <c r="I151" s="48">
        <f t="shared" si="20"/>
        <v>0</v>
      </c>
      <c r="J151" s="20">
        <f t="shared" si="25"/>
        <v>0</v>
      </c>
      <c r="K151" s="20"/>
      <c r="L151" s="23">
        <f>IF(D151="",0,VLOOKUP(D151,リスト!$F$4:$H$29,3,FALSE))</f>
        <v>0</v>
      </c>
      <c r="M151" s="80">
        <f t="shared" si="21"/>
        <v>0</v>
      </c>
      <c r="N151" s="20">
        <f t="shared" si="26"/>
        <v>0</v>
      </c>
      <c r="O151" s="6"/>
      <c r="P151" s="80">
        <f t="shared" si="27"/>
        <v>0</v>
      </c>
      <c r="Q151" s="40"/>
      <c r="R151" s="6"/>
      <c r="S151" s="23" t="str">
        <f>IF(Q151="","",VLOOKUP(Q151,リスト!$J$4:$K$31,2,FALSE))</f>
        <v/>
      </c>
      <c r="T151" s="20">
        <f t="shared" si="28"/>
        <v>0</v>
      </c>
      <c r="U151" s="20" t="str">
        <f t="shared" si="24"/>
        <v/>
      </c>
      <c r="V151" s="20">
        <f t="shared" si="22"/>
        <v>0</v>
      </c>
      <c r="W151" s="20">
        <f t="shared" si="23"/>
        <v>0</v>
      </c>
      <c r="AD151"/>
      <c r="AE151" s="9"/>
      <c r="AF151" s="20" t="str" cm="1">
        <f t="array" ref="AF151">IFERROR(IF(#REF!="×",0,_xlfn.IFS(AE151="多面",W151*0.6/1.6*0.5,AE151="治水ダム等",W151*0.75/1.75*0.5)),"")</f>
        <v/>
      </c>
      <c r="AG151" s="21" t="str" cm="1">
        <f t="array" aca="1" ref="AG151" ca="1">IFERROR(_xlfn.IFS(#REF!="×",W151,#REF!="○",(W151-AF151)*0.7),"")</f>
        <v/>
      </c>
      <c r="AH151" s="6"/>
      <c r="AI151" s="24" t="e" cm="1">
        <f t="array" aca="1" ref="AI151" ca="1">_xlfn.IFS(AH151=0,0,AH151&gt;W151,0,W151-AH151&gt;AG151,AG151,W151-AH151&lt;AG151,W151-AH151)</f>
        <v>#NAME?</v>
      </c>
      <c r="AJ151" s="25" t="str">
        <f t="shared" ca="1" si="29"/>
        <v/>
      </c>
    </row>
    <row r="152" spans="1:36" s="1" customFormat="1" ht="24" hidden="1" customHeight="1">
      <c r="A152" s="8">
        <v>141</v>
      </c>
      <c r="B152" s="16"/>
      <c r="C152" s="40"/>
      <c r="D152" s="40"/>
      <c r="E152" s="6"/>
      <c r="F152" s="6"/>
      <c r="G152" s="6"/>
      <c r="H152" s="6"/>
      <c r="I152" s="48">
        <f t="shared" si="20"/>
        <v>0</v>
      </c>
      <c r="J152" s="20">
        <f t="shared" si="25"/>
        <v>0</v>
      </c>
      <c r="K152" s="20"/>
      <c r="L152" s="23">
        <f>IF(D152="",0,VLOOKUP(D152,リスト!$F$4:$H$29,3,FALSE))</f>
        <v>0</v>
      </c>
      <c r="M152" s="80">
        <f t="shared" si="21"/>
        <v>0</v>
      </c>
      <c r="N152" s="20">
        <f t="shared" si="26"/>
        <v>0</v>
      </c>
      <c r="O152" s="6"/>
      <c r="P152" s="80">
        <f t="shared" si="27"/>
        <v>0</v>
      </c>
      <c r="Q152" s="40"/>
      <c r="R152" s="6"/>
      <c r="S152" s="23" t="str">
        <f>IF(Q152="","",VLOOKUP(Q152,リスト!$J$4:$K$31,2,FALSE))</f>
        <v/>
      </c>
      <c r="T152" s="20">
        <f t="shared" si="28"/>
        <v>0</v>
      </c>
      <c r="U152" s="20" t="str">
        <f t="shared" si="24"/>
        <v/>
      </c>
      <c r="V152" s="20">
        <f t="shared" si="22"/>
        <v>0</v>
      </c>
      <c r="W152" s="20">
        <f t="shared" si="23"/>
        <v>0</v>
      </c>
      <c r="AD152"/>
      <c r="AE152" s="9"/>
      <c r="AF152" s="20" t="str" cm="1">
        <f t="array" ref="AF152">IFERROR(IF(#REF!="×",0,_xlfn.IFS(AE152="多面",W152*0.6/1.6*0.5,AE152="治水ダム等",W152*0.75/1.75*0.5)),"")</f>
        <v/>
      </c>
      <c r="AG152" s="21" t="str" cm="1">
        <f t="array" aca="1" ref="AG152" ca="1">IFERROR(_xlfn.IFS(#REF!="×",W152,#REF!="○",(W152-AF152)*0.7),"")</f>
        <v/>
      </c>
      <c r="AH152" s="6"/>
      <c r="AI152" s="24" t="e" cm="1">
        <f t="array" aca="1" ref="AI152" ca="1">_xlfn.IFS(AH152=0,0,AH152&gt;W152,0,W152-AH152&gt;AG152,AG152,W152-AH152&lt;AG152,W152-AH152)</f>
        <v>#NAME?</v>
      </c>
      <c r="AJ152" s="25" t="str">
        <f t="shared" ca="1" si="29"/>
        <v/>
      </c>
    </row>
    <row r="153" spans="1:36" s="1" customFormat="1" ht="24" hidden="1" customHeight="1">
      <c r="A153" s="8">
        <v>142</v>
      </c>
      <c r="B153" s="16"/>
      <c r="C153" s="40"/>
      <c r="D153" s="40"/>
      <c r="E153" s="6"/>
      <c r="F153" s="6"/>
      <c r="G153" s="6"/>
      <c r="H153" s="6"/>
      <c r="I153" s="48">
        <f t="shared" si="20"/>
        <v>0</v>
      </c>
      <c r="J153" s="20">
        <f t="shared" si="25"/>
        <v>0</v>
      </c>
      <c r="K153" s="20"/>
      <c r="L153" s="23">
        <f>IF(D153="",0,VLOOKUP(D153,リスト!$F$4:$H$29,3,FALSE))</f>
        <v>0</v>
      </c>
      <c r="M153" s="80">
        <f t="shared" si="21"/>
        <v>0</v>
      </c>
      <c r="N153" s="20">
        <f t="shared" si="26"/>
        <v>0</v>
      </c>
      <c r="O153" s="6"/>
      <c r="P153" s="80">
        <f t="shared" si="27"/>
        <v>0</v>
      </c>
      <c r="Q153" s="40"/>
      <c r="R153" s="6"/>
      <c r="S153" s="23" t="str">
        <f>IF(Q153="","",VLOOKUP(Q153,リスト!$J$4:$K$31,2,FALSE))</f>
        <v/>
      </c>
      <c r="T153" s="20">
        <f t="shared" si="28"/>
        <v>0</v>
      </c>
      <c r="U153" s="20" t="str">
        <f t="shared" si="24"/>
        <v/>
      </c>
      <c r="V153" s="20">
        <f t="shared" si="22"/>
        <v>0</v>
      </c>
      <c r="W153" s="20">
        <f t="shared" si="23"/>
        <v>0</v>
      </c>
      <c r="AD153"/>
      <c r="AE153" s="9"/>
      <c r="AF153" s="20" t="str" cm="1">
        <f t="array" ref="AF153">IFERROR(IF(#REF!="×",0,_xlfn.IFS(AE153="多面",W153*0.6/1.6*0.5,AE153="治水ダム等",W153*0.75/1.75*0.5)),"")</f>
        <v/>
      </c>
      <c r="AG153" s="21" t="str" cm="1">
        <f t="array" aca="1" ref="AG153" ca="1">IFERROR(_xlfn.IFS(#REF!="×",W153,#REF!="○",(W153-AF153)*0.7),"")</f>
        <v/>
      </c>
      <c r="AH153" s="6"/>
      <c r="AI153" s="24" t="e" cm="1">
        <f t="array" aca="1" ref="AI153" ca="1">_xlfn.IFS(AH153=0,0,AH153&gt;W153,0,W153-AH153&gt;AG153,AG153,W153-AH153&lt;AG153,W153-AH153)</f>
        <v>#NAME?</v>
      </c>
      <c r="AJ153" s="25" t="str">
        <f t="shared" ca="1" si="29"/>
        <v/>
      </c>
    </row>
    <row r="154" spans="1:36" s="1" customFormat="1" ht="24" hidden="1" customHeight="1">
      <c r="A154" s="8">
        <v>143</v>
      </c>
      <c r="B154" s="16"/>
      <c r="C154" s="40"/>
      <c r="D154" s="40"/>
      <c r="E154" s="6"/>
      <c r="F154" s="6"/>
      <c r="G154" s="6"/>
      <c r="H154" s="6"/>
      <c r="I154" s="48">
        <f t="shared" si="20"/>
        <v>0</v>
      </c>
      <c r="J154" s="20">
        <f t="shared" si="25"/>
        <v>0</v>
      </c>
      <c r="K154" s="20"/>
      <c r="L154" s="23">
        <f>IF(D154="",0,VLOOKUP(D154,リスト!$F$4:$H$29,3,FALSE))</f>
        <v>0</v>
      </c>
      <c r="M154" s="80">
        <f t="shared" si="21"/>
        <v>0</v>
      </c>
      <c r="N154" s="20">
        <f t="shared" si="26"/>
        <v>0</v>
      </c>
      <c r="O154" s="6"/>
      <c r="P154" s="80">
        <f t="shared" si="27"/>
        <v>0</v>
      </c>
      <c r="Q154" s="40"/>
      <c r="R154" s="6"/>
      <c r="S154" s="23" t="str">
        <f>IF(Q154="","",VLOOKUP(Q154,リスト!$J$4:$K$31,2,FALSE))</f>
        <v/>
      </c>
      <c r="T154" s="20">
        <f t="shared" si="28"/>
        <v>0</v>
      </c>
      <c r="U154" s="20" t="str">
        <f t="shared" si="24"/>
        <v/>
      </c>
      <c r="V154" s="20">
        <f t="shared" si="22"/>
        <v>0</v>
      </c>
      <c r="W154" s="20">
        <f t="shared" si="23"/>
        <v>0</v>
      </c>
      <c r="AD154"/>
      <c r="AE154" s="9"/>
      <c r="AF154" s="20" t="str" cm="1">
        <f t="array" ref="AF154">IFERROR(IF(#REF!="×",0,_xlfn.IFS(AE154="多面",W154*0.6/1.6*0.5,AE154="治水ダム等",W154*0.75/1.75*0.5)),"")</f>
        <v/>
      </c>
      <c r="AG154" s="21" t="str" cm="1">
        <f t="array" aca="1" ref="AG154" ca="1">IFERROR(_xlfn.IFS(#REF!="×",W154,#REF!="○",(W154-AF154)*0.7),"")</f>
        <v/>
      </c>
      <c r="AH154" s="6"/>
      <c r="AI154" s="24" t="e" cm="1">
        <f t="array" aca="1" ref="AI154" ca="1">_xlfn.IFS(AH154=0,0,AH154&gt;W154,0,W154-AH154&gt;AG154,AG154,W154-AH154&lt;AG154,W154-AH154)</f>
        <v>#NAME?</v>
      </c>
      <c r="AJ154" s="25" t="str">
        <f t="shared" ca="1" si="29"/>
        <v/>
      </c>
    </row>
    <row r="155" spans="1:36" s="1" customFormat="1" ht="24" hidden="1" customHeight="1">
      <c r="A155" s="8">
        <v>144</v>
      </c>
      <c r="B155" s="16"/>
      <c r="C155" s="40"/>
      <c r="D155" s="40"/>
      <c r="E155" s="6"/>
      <c r="F155" s="6"/>
      <c r="G155" s="6"/>
      <c r="H155" s="6"/>
      <c r="I155" s="48">
        <f t="shared" si="20"/>
        <v>0</v>
      </c>
      <c r="J155" s="20">
        <f t="shared" si="25"/>
        <v>0</v>
      </c>
      <c r="K155" s="20"/>
      <c r="L155" s="23">
        <f>IF(D155="",0,VLOOKUP(D155,リスト!$F$4:$H$29,3,FALSE))</f>
        <v>0</v>
      </c>
      <c r="M155" s="80">
        <f t="shared" si="21"/>
        <v>0</v>
      </c>
      <c r="N155" s="20">
        <f t="shared" si="26"/>
        <v>0</v>
      </c>
      <c r="O155" s="6"/>
      <c r="P155" s="80">
        <f t="shared" si="27"/>
        <v>0</v>
      </c>
      <c r="Q155" s="40"/>
      <c r="R155" s="6"/>
      <c r="S155" s="23" t="str">
        <f>IF(Q155="","",VLOOKUP(Q155,リスト!$J$4:$K$31,2,FALSE))</f>
        <v/>
      </c>
      <c r="T155" s="20">
        <f t="shared" si="28"/>
        <v>0</v>
      </c>
      <c r="U155" s="20" t="str">
        <f t="shared" si="24"/>
        <v/>
      </c>
      <c r="V155" s="20">
        <f t="shared" si="22"/>
        <v>0</v>
      </c>
      <c r="W155" s="20">
        <f t="shared" si="23"/>
        <v>0</v>
      </c>
      <c r="AD155"/>
      <c r="AE155" s="9"/>
      <c r="AF155" s="20" t="str" cm="1">
        <f t="array" ref="AF155">IFERROR(IF(#REF!="×",0,_xlfn.IFS(AE155="多面",W155*0.6/1.6*0.5,AE155="治水ダム等",W155*0.75/1.75*0.5)),"")</f>
        <v/>
      </c>
      <c r="AG155" s="21" t="str" cm="1">
        <f t="array" aca="1" ref="AG155" ca="1">IFERROR(_xlfn.IFS(#REF!="×",W155,#REF!="○",(W155-AF155)*0.7),"")</f>
        <v/>
      </c>
      <c r="AH155" s="6"/>
      <c r="AI155" s="24" t="e" cm="1">
        <f t="array" aca="1" ref="AI155" ca="1">_xlfn.IFS(AH155=0,0,AH155&gt;W155,0,W155-AH155&gt;AG155,AG155,W155-AH155&lt;AG155,W155-AH155)</f>
        <v>#NAME?</v>
      </c>
      <c r="AJ155" s="25" t="str">
        <f t="shared" ca="1" si="29"/>
        <v/>
      </c>
    </row>
    <row r="156" spans="1:36" s="1" customFormat="1" ht="24" hidden="1" customHeight="1">
      <c r="A156" s="8">
        <v>145</v>
      </c>
      <c r="B156" s="16"/>
      <c r="C156" s="40"/>
      <c r="D156" s="40"/>
      <c r="E156" s="6"/>
      <c r="F156" s="6"/>
      <c r="G156" s="6"/>
      <c r="H156" s="6"/>
      <c r="I156" s="48">
        <f t="shared" si="20"/>
        <v>0</v>
      </c>
      <c r="J156" s="20">
        <f t="shared" si="25"/>
        <v>0</v>
      </c>
      <c r="K156" s="20"/>
      <c r="L156" s="23">
        <f>IF(D156="",0,VLOOKUP(D156,リスト!$F$4:$H$29,3,FALSE))</f>
        <v>0</v>
      </c>
      <c r="M156" s="80">
        <f t="shared" si="21"/>
        <v>0</v>
      </c>
      <c r="N156" s="20">
        <f t="shared" si="26"/>
        <v>0</v>
      </c>
      <c r="O156" s="6"/>
      <c r="P156" s="80">
        <f t="shared" si="27"/>
        <v>0</v>
      </c>
      <c r="Q156" s="40"/>
      <c r="R156" s="6"/>
      <c r="S156" s="23" t="str">
        <f>IF(Q156="","",VLOOKUP(Q156,リスト!$J$4:$K$31,2,FALSE))</f>
        <v/>
      </c>
      <c r="T156" s="20">
        <f t="shared" si="28"/>
        <v>0</v>
      </c>
      <c r="U156" s="20" t="str">
        <f t="shared" si="24"/>
        <v/>
      </c>
      <c r="V156" s="20">
        <f t="shared" si="22"/>
        <v>0</v>
      </c>
      <c r="W156" s="20">
        <f t="shared" si="23"/>
        <v>0</v>
      </c>
      <c r="AD156"/>
      <c r="AE156" s="9"/>
      <c r="AF156" s="20" t="str" cm="1">
        <f t="array" ref="AF156">IFERROR(IF(#REF!="×",0,_xlfn.IFS(AE156="多面",W156*0.6/1.6*0.5,AE156="治水ダム等",W156*0.75/1.75*0.5)),"")</f>
        <v/>
      </c>
      <c r="AG156" s="21" t="str" cm="1">
        <f t="array" aca="1" ref="AG156" ca="1">IFERROR(_xlfn.IFS(#REF!="×",W156,#REF!="○",(W156-AF156)*0.7),"")</f>
        <v/>
      </c>
      <c r="AH156" s="6"/>
      <c r="AI156" s="24" t="e" cm="1">
        <f t="array" aca="1" ref="AI156" ca="1">_xlfn.IFS(AH156=0,0,AH156&gt;W156,0,W156-AH156&gt;AG156,AG156,W156-AH156&lt;AG156,W156-AH156)</f>
        <v>#NAME?</v>
      </c>
      <c r="AJ156" s="25" t="str">
        <f t="shared" ca="1" si="29"/>
        <v/>
      </c>
    </row>
    <row r="157" spans="1:36" s="1" customFormat="1" ht="24" hidden="1" customHeight="1">
      <c r="A157" s="8">
        <v>146</v>
      </c>
      <c r="B157" s="16"/>
      <c r="C157" s="40"/>
      <c r="D157" s="40"/>
      <c r="E157" s="6"/>
      <c r="F157" s="6"/>
      <c r="G157" s="6"/>
      <c r="H157" s="6"/>
      <c r="I157" s="48">
        <f t="shared" si="20"/>
        <v>0</v>
      </c>
      <c r="J157" s="20">
        <f t="shared" si="25"/>
        <v>0</v>
      </c>
      <c r="K157" s="20"/>
      <c r="L157" s="23">
        <f>IF(D157="",0,VLOOKUP(D157,リスト!$F$4:$H$29,3,FALSE))</f>
        <v>0</v>
      </c>
      <c r="M157" s="80">
        <f t="shared" si="21"/>
        <v>0</v>
      </c>
      <c r="N157" s="20">
        <f t="shared" si="26"/>
        <v>0</v>
      </c>
      <c r="O157" s="6"/>
      <c r="P157" s="80">
        <f t="shared" si="27"/>
        <v>0</v>
      </c>
      <c r="Q157" s="40"/>
      <c r="R157" s="6"/>
      <c r="S157" s="23" t="str">
        <f>IF(Q157="","",VLOOKUP(Q157,リスト!$J$4:$K$31,2,FALSE))</f>
        <v/>
      </c>
      <c r="T157" s="20">
        <f t="shared" si="28"/>
        <v>0</v>
      </c>
      <c r="U157" s="20" t="str">
        <f t="shared" si="24"/>
        <v/>
      </c>
      <c r="V157" s="20">
        <f t="shared" si="22"/>
        <v>0</v>
      </c>
      <c r="W157" s="20">
        <f t="shared" si="23"/>
        <v>0</v>
      </c>
      <c r="AD157"/>
      <c r="AE157" s="9"/>
      <c r="AF157" s="20" t="str" cm="1">
        <f t="array" ref="AF157">IFERROR(IF(#REF!="×",0,_xlfn.IFS(AE157="多面",W157*0.6/1.6*0.5,AE157="治水ダム等",W157*0.75/1.75*0.5)),"")</f>
        <v/>
      </c>
      <c r="AG157" s="21" t="str" cm="1">
        <f t="array" aca="1" ref="AG157" ca="1">IFERROR(_xlfn.IFS(#REF!="×",W157,#REF!="○",(W157-AF157)*0.7),"")</f>
        <v/>
      </c>
      <c r="AH157" s="6"/>
      <c r="AI157" s="24" t="e" cm="1">
        <f t="array" aca="1" ref="AI157" ca="1">_xlfn.IFS(AH157=0,0,AH157&gt;W157,0,W157-AH157&gt;AG157,AG157,W157-AH157&lt;AG157,W157-AH157)</f>
        <v>#NAME?</v>
      </c>
      <c r="AJ157" s="25" t="str">
        <f t="shared" ca="1" si="29"/>
        <v/>
      </c>
    </row>
    <row r="158" spans="1:36" s="1" customFormat="1" ht="24" hidden="1" customHeight="1">
      <c r="A158" s="8">
        <v>147</v>
      </c>
      <c r="B158" s="16"/>
      <c r="C158" s="40"/>
      <c r="D158" s="40"/>
      <c r="E158" s="6"/>
      <c r="F158" s="6"/>
      <c r="G158" s="6"/>
      <c r="H158" s="6"/>
      <c r="I158" s="48">
        <f t="shared" si="20"/>
        <v>0</v>
      </c>
      <c r="J158" s="20">
        <f t="shared" si="25"/>
        <v>0</v>
      </c>
      <c r="K158" s="20"/>
      <c r="L158" s="23">
        <f>IF(D158="",0,VLOOKUP(D158,リスト!$F$4:$H$29,3,FALSE))</f>
        <v>0</v>
      </c>
      <c r="M158" s="80">
        <f t="shared" si="21"/>
        <v>0</v>
      </c>
      <c r="N158" s="20">
        <f t="shared" si="26"/>
        <v>0</v>
      </c>
      <c r="O158" s="6"/>
      <c r="P158" s="80">
        <f t="shared" si="27"/>
        <v>0</v>
      </c>
      <c r="Q158" s="40"/>
      <c r="R158" s="6"/>
      <c r="S158" s="23" t="str">
        <f>IF(Q158="","",VLOOKUP(Q158,リスト!$J$4:$K$31,2,FALSE))</f>
        <v/>
      </c>
      <c r="T158" s="20">
        <f t="shared" si="28"/>
        <v>0</v>
      </c>
      <c r="U158" s="20" t="str">
        <f t="shared" si="24"/>
        <v/>
      </c>
      <c r="V158" s="20">
        <f t="shared" si="22"/>
        <v>0</v>
      </c>
      <c r="W158" s="20">
        <f t="shared" si="23"/>
        <v>0</v>
      </c>
      <c r="AD158"/>
      <c r="AE158" s="9"/>
      <c r="AF158" s="20" t="str" cm="1">
        <f t="array" ref="AF158">IFERROR(IF(#REF!="×",0,_xlfn.IFS(AE158="多面",W158*0.6/1.6*0.5,AE158="治水ダム等",W158*0.75/1.75*0.5)),"")</f>
        <v/>
      </c>
      <c r="AG158" s="21" t="str" cm="1">
        <f t="array" aca="1" ref="AG158" ca="1">IFERROR(_xlfn.IFS(#REF!="×",W158,#REF!="○",(W158-AF158)*0.7),"")</f>
        <v/>
      </c>
      <c r="AH158" s="6"/>
      <c r="AI158" s="24" t="e" cm="1">
        <f t="array" aca="1" ref="AI158" ca="1">_xlfn.IFS(AH158=0,0,AH158&gt;W158,0,W158-AH158&gt;AG158,AG158,W158-AH158&lt;AG158,W158-AH158)</f>
        <v>#NAME?</v>
      </c>
      <c r="AJ158" s="25" t="str">
        <f t="shared" ca="1" si="29"/>
        <v/>
      </c>
    </row>
    <row r="159" spans="1:36" s="1" customFormat="1" ht="24" hidden="1" customHeight="1">
      <c r="A159" s="8">
        <v>148</v>
      </c>
      <c r="B159" s="16"/>
      <c r="C159" s="40"/>
      <c r="D159" s="40"/>
      <c r="E159" s="6"/>
      <c r="F159" s="6"/>
      <c r="G159" s="6"/>
      <c r="H159" s="6"/>
      <c r="I159" s="48">
        <f t="shared" si="20"/>
        <v>0</v>
      </c>
      <c r="J159" s="20">
        <f t="shared" si="25"/>
        <v>0</v>
      </c>
      <c r="K159" s="20"/>
      <c r="L159" s="23">
        <f>IF(D159="",0,VLOOKUP(D159,リスト!$F$4:$H$29,3,FALSE))</f>
        <v>0</v>
      </c>
      <c r="M159" s="80">
        <f t="shared" si="21"/>
        <v>0</v>
      </c>
      <c r="N159" s="20">
        <f t="shared" si="26"/>
        <v>0</v>
      </c>
      <c r="O159" s="6"/>
      <c r="P159" s="80">
        <f t="shared" si="27"/>
        <v>0</v>
      </c>
      <c r="Q159" s="40"/>
      <c r="R159" s="6"/>
      <c r="S159" s="23" t="str">
        <f>IF(Q159="","",VLOOKUP(Q159,リスト!$J$4:$K$31,2,FALSE))</f>
        <v/>
      </c>
      <c r="T159" s="20">
        <f t="shared" si="28"/>
        <v>0</v>
      </c>
      <c r="U159" s="20" t="str">
        <f t="shared" si="24"/>
        <v/>
      </c>
      <c r="V159" s="20">
        <f t="shared" si="22"/>
        <v>0</v>
      </c>
      <c r="W159" s="20">
        <f t="shared" si="23"/>
        <v>0</v>
      </c>
      <c r="AD159"/>
      <c r="AE159" s="9"/>
      <c r="AF159" s="20" t="str" cm="1">
        <f t="array" ref="AF159">IFERROR(IF(#REF!="×",0,_xlfn.IFS(AE159="多面",W159*0.6/1.6*0.5,AE159="治水ダム等",W159*0.75/1.75*0.5)),"")</f>
        <v/>
      </c>
      <c r="AG159" s="21" t="str" cm="1">
        <f t="array" aca="1" ref="AG159" ca="1">IFERROR(_xlfn.IFS(#REF!="×",W159,#REF!="○",(W159-AF159)*0.7),"")</f>
        <v/>
      </c>
      <c r="AH159" s="6"/>
      <c r="AI159" s="24" t="e" cm="1">
        <f t="array" aca="1" ref="AI159" ca="1">_xlfn.IFS(AH159=0,0,AH159&gt;W159,0,W159-AH159&gt;AG159,AG159,W159-AH159&lt;AG159,W159-AH159)</f>
        <v>#NAME?</v>
      </c>
      <c r="AJ159" s="25" t="str">
        <f t="shared" ca="1" si="29"/>
        <v/>
      </c>
    </row>
    <row r="160" spans="1:36" s="1" customFormat="1" ht="24" hidden="1" customHeight="1">
      <c r="A160" s="8">
        <v>149</v>
      </c>
      <c r="B160" s="16"/>
      <c r="C160" s="40"/>
      <c r="D160" s="40"/>
      <c r="E160" s="6"/>
      <c r="F160" s="6"/>
      <c r="G160" s="6"/>
      <c r="H160" s="6"/>
      <c r="I160" s="48">
        <f t="shared" si="20"/>
        <v>0</v>
      </c>
      <c r="J160" s="20">
        <f t="shared" si="25"/>
        <v>0</v>
      </c>
      <c r="K160" s="20"/>
      <c r="L160" s="23">
        <f>IF(D160="",0,VLOOKUP(D160,リスト!$F$4:$H$29,3,FALSE))</f>
        <v>0</v>
      </c>
      <c r="M160" s="80">
        <f t="shared" si="21"/>
        <v>0</v>
      </c>
      <c r="N160" s="20">
        <f t="shared" si="26"/>
        <v>0</v>
      </c>
      <c r="O160" s="6"/>
      <c r="P160" s="80">
        <f t="shared" si="27"/>
        <v>0</v>
      </c>
      <c r="Q160" s="40"/>
      <c r="R160" s="6"/>
      <c r="S160" s="23" t="str">
        <f>IF(Q160="","",VLOOKUP(Q160,リスト!$J$4:$K$31,2,FALSE))</f>
        <v/>
      </c>
      <c r="T160" s="20">
        <f t="shared" si="28"/>
        <v>0</v>
      </c>
      <c r="U160" s="20" t="str">
        <f t="shared" si="24"/>
        <v/>
      </c>
      <c r="V160" s="20">
        <f t="shared" si="22"/>
        <v>0</v>
      </c>
      <c r="W160" s="20">
        <f t="shared" si="23"/>
        <v>0</v>
      </c>
      <c r="AD160"/>
      <c r="AE160" s="9"/>
      <c r="AF160" s="20" t="str" cm="1">
        <f t="array" ref="AF160">IFERROR(IF(#REF!="×",0,_xlfn.IFS(AE160="多面",W160*0.6/1.6*0.5,AE160="治水ダム等",W160*0.75/1.75*0.5)),"")</f>
        <v/>
      </c>
      <c r="AG160" s="21" t="str" cm="1">
        <f t="array" aca="1" ref="AG160" ca="1">IFERROR(_xlfn.IFS(#REF!="×",W160,#REF!="○",(W160-AF160)*0.7),"")</f>
        <v/>
      </c>
      <c r="AH160" s="6"/>
      <c r="AI160" s="24" t="e" cm="1">
        <f t="array" aca="1" ref="AI160" ca="1">_xlfn.IFS(AH160=0,0,AH160&gt;W160,0,W160-AH160&gt;AG160,AG160,W160-AH160&lt;AG160,W160-AH160)</f>
        <v>#NAME?</v>
      </c>
      <c r="AJ160" s="25" t="str">
        <f t="shared" ca="1" si="29"/>
        <v/>
      </c>
    </row>
    <row r="161" spans="1:36" s="1" customFormat="1" ht="24" hidden="1" customHeight="1">
      <c r="A161" s="8">
        <v>150</v>
      </c>
      <c r="B161" s="16"/>
      <c r="C161" s="40"/>
      <c r="D161" s="40"/>
      <c r="E161" s="6"/>
      <c r="F161" s="6"/>
      <c r="G161" s="6"/>
      <c r="H161" s="6"/>
      <c r="I161" s="48">
        <f t="shared" si="20"/>
        <v>0</v>
      </c>
      <c r="J161" s="20">
        <f t="shared" si="25"/>
        <v>0</v>
      </c>
      <c r="K161" s="20"/>
      <c r="L161" s="23">
        <f>IF(D161="",0,VLOOKUP(D161,リスト!$F$4:$H$29,3,FALSE))</f>
        <v>0</v>
      </c>
      <c r="M161" s="80">
        <f t="shared" si="21"/>
        <v>0</v>
      </c>
      <c r="N161" s="20">
        <f t="shared" si="26"/>
        <v>0</v>
      </c>
      <c r="O161" s="6"/>
      <c r="P161" s="80">
        <f t="shared" si="27"/>
        <v>0</v>
      </c>
      <c r="Q161" s="40"/>
      <c r="R161" s="6"/>
      <c r="S161" s="23" t="str">
        <f>IF(Q161="","",VLOOKUP(Q161,リスト!$J$4:$K$31,2,FALSE))</f>
        <v/>
      </c>
      <c r="T161" s="20">
        <f t="shared" si="28"/>
        <v>0</v>
      </c>
      <c r="U161" s="20" t="str">
        <f t="shared" si="24"/>
        <v/>
      </c>
      <c r="V161" s="20">
        <f t="shared" si="22"/>
        <v>0</v>
      </c>
      <c r="W161" s="20">
        <f t="shared" si="23"/>
        <v>0</v>
      </c>
      <c r="AD161"/>
      <c r="AE161" s="9"/>
      <c r="AF161" s="20" t="str" cm="1">
        <f t="array" ref="AF161">IFERROR(IF(#REF!="×",0,_xlfn.IFS(AE161="多面",W161*0.6/1.6*0.5,AE161="治水ダム等",W161*0.75/1.75*0.5)),"")</f>
        <v/>
      </c>
      <c r="AG161" s="21" t="str" cm="1">
        <f t="array" aca="1" ref="AG161" ca="1">IFERROR(_xlfn.IFS(#REF!="×",W161,#REF!="○",(W161-AF161)*0.7),"")</f>
        <v/>
      </c>
      <c r="AH161" s="6"/>
      <c r="AI161" s="24" t="e" cm="1">
        <f t="array" aca="1" ref="AI161" ca="1">_xlfn.IFS(AH161=0,0,AH161&gt;W161,0,W161-AH161&gt;AG161,AG161,W161-AH161&lt;AG161,W161-AH161)</f>
        <v>#NAME?</v>
      </c>
      <c r="AJ161" s="25" t="str">
        <f t="shared" ca="1" si="29"/>
        <v/>
      </c>
    </row>
    <row r="162" spans="1:36" s="1" customFormat="1" ht="24" hidden="1" customHeight="1">
      <c r="A162" s="8">
        <v>151</v>
      </c>
      <c r="B162" s="16"/>
      <c r="C162" s="40"/>
      <c r="D162" s="40"/>
      <c r="E162" s="6"/>
      <c r="F162" s="6"/>
      <c r="G162" s="6"/>
      <c r="H162" s="6"/>
      <c r="I162" s="48">
        <f t="shared" si="20"/>
        <v>0</v>
      </c>
      <c r="J162" s="20">
        <f t="shared" si="25"/>
        <v>0</v>
      </c>
      <c r="K162" s="20"/>
      <c r="L162" s="23">
        <f>IF(D162="",0,VLOOKUP(D162,リスト!$F$4:$H$29,3,FALSE))</f>
        <v>0</v>
      </c>
      <c r="M162" s="80">
        <f t="shared" si="21"/>
        <v>0</v>
      </c>
      <c r="N162" s="20">
        <f t="shared" si="26"/>
        <v>0</v>
      </c>
      <c r="O162" s="6"/>
      <c r="P162" s="80">
        <f t="shared" si="27"/>
        <v>0</v>
      </c>
      <c r="Q162" s="40"/>
      <c r="R162" s="6"/>
      <c r="S162" s="23" t="str">
        <f>IF(Q162="","",VLOOKUP(Q162,リスト!$J$4:$K$31,2,FALSE))</f>
        <v/>
      </c>
      <c r="T162" s="20">
        <f t="shared" si="28"/>
        <v>0</v>
      </c>
      <c r="U162" s="20" t="str">
        <f t="shared" si="24"/>
        <v/>
      </c>
      <c r="V162" s="20">
        <f t="shared" si="22"/>
        <v>0</v>
      </c>
      <c r="W162" s="20">
        <f t="shared" si="23"/>
        <v>0</v>
      </c>
      <c r="AD162"/>
      <c r="AE162" s="9"/>
      <c r="AF162" s="20" t="str" cm="1">
        <f t="array" ref="AF162">IFERROR(IF(#REF!="×",0,_xlfn.IFS(AE162="多面",W162*0.6/1.6*0.5,AE162="治水ダム等",W162*0.75/1.75*0.5)),"")</f>
        <v/>
      </c>
      <c r="AG162" s="21" t="str" cm="1">
        <f t="array" aca="1" ref="AG162" ca="1">IFERROR(_xlfn.IFS(#REF!="×",W162,#REF!="○",(W162-AF162)*0.7),"")</f>
        <v/>
      </c>
      <c r="AH162" s="6"/>
      <c r="AI162" s="24" t="e" cm="1">
        <f t="array" aca="1" ref="AI162" ca="1">_xlfn.IFS(AH162=0,0,AH162&gt;W162,0,W162-AH162&gt;AG162,AG162,W162-AH162&lt;AG162,W162-AH162)</f>
        <v>#NAME?</v>
      </c>
      <c r="AJ162" s="25" t="str">
        <f t="shared" ca="1" si="29"/>
        <v/>
      </c>
    </row>
    <row r="163" spans="1:36" s="1" customFormat="1" ht="24" hidden="1" customHeight="1">
      <c r="A163" s="8">
        <v>152</v>
      </c>
      <c r="B163" s="16"/>
      <c r="C163" s="40"/>
      <c r="D163" s="40"/>
      <c r="E163" s="6"/>
      <c r="F163" s="6"/>
      <c r="G163" s="6"/>
      <c r="H163" s="6"/>
      <c r="I163" s="48">
        <f t="shared" si="20"/>
        <v>0</v>
      </c>
      <c r="J163" s="20">
        <f t="shared" si="25"/>
        <v>0</v>
      </c>
      <c r="K163" s="20"/>
      <c r="L163" s="23">
        <f>IF(D163="",0,VLOOKUP(D163,リスト!$F$4:$H$29,3,FALSE))</f>
        <v>0</v>
      </c>
      <c r="M163" s="80">
        <f t="shared" si="21"/>
        <v>0</v>
      </c>
      <c r="N163" s="20">
        <f t="shared" si="26"/>
        <v>0</v>
      </c>
      <c r="O163" s="6"/>
      <c r="P163" s="80">
        <f t="shared" si="27"/>
        <v>0</v>
      </c>
      <c r="Q163" s="40"/>
      <c r="R163" s="6"/>
      <c r="S163" s="23" t="str">
        <f>IF(Q163="","",VLOOKUP(Q163,リスト!$J$4:$K$31,2,FALSE))</f>
        <v/>
      </c>
      <c r="T163" s="20">
        <f t="shared" si="28"/>
        <v>0</v>
      </c>
      <c r="U163" s="20" t="str">
        <f t="shared" si="24"/>
        <v/>
      </c>
      <c r="V163" s="20">
        <f t="shared" si="22"/>
        <v>0</v>
      </c>
      <c r="W163" s="20">
        <f t="shared" si="23"/>
        <v>0</v>
      </c>
      <c r="AD163"/>
      <c r="AE163" s="9"/>
      <c r="AF163" s="20" t="str" cm="1">
        <f t="array" ref="AF163">IFERROR(IF(#REF!="×",0,_xlfn.IFS(AE163="多面",W163*0.6/1.6*0.5,AE163="治水ダム等",W163*0.75/1.75*0.5)),"")</f>
        <v/>
      </c>
      <c r="AG163" s="21" t="str" cm="1">
        <f t="array" aca="1" ref="AG163" ca="1">IFERROR(_xlfn.IFS(#REF!="×",W163,#REF!="○",(W163-AF163)*0.7),"")</f>
        <v/>
      </c>
      <c r="AH163" s="6"/>
      <c r="AI163" s="24" t="e" cm="1">
        <f t="array" aca="1" ref="AI163" ca="1">_xlfn.IFS(AH163=0,0,AH163&gt;W163,0,W163-AH163&gt;AG163,AG163,W163-AH163&lt;AG163,W163-AH163)</f>
        <v>#NAME?</v>
      </c>
      <c r="AJ163" s="25" t="str">
        <f t="shared" ca="1" si="29"/>
        <v/>
      </c>
    </row>
    <row r="164" spans="1:36" s="1" customFormat="1" ht="24" hidden="1" customHeight="1">
      <c r="A164" s="8">
        <v>153</v>
      </c>
      <c r="B164" s="16"/>
      <c r="C164" s="40"/>
      <c r="D164" s="40"/>
      <c r="E164" s="6"/>
      <c r="F164" s="6"/>
      <c r="G164" s="6"/>
      <c r="H164" s="6"/>
      <c r="I164" s="48">
        <f t="shared" si="20"/>
        <v>0</v>
      </c>
      <c r="J164" s="20">
        <f t="shared" si="25"/>
        <v>0</v>
      </c>
      <c r="K164" s="20"/>
      <c r="L164" s="23">
        <f>IF(D164="",0,VLOOKUP(D164,リスト!$F$4:$H$29,3,FALSE))</f>
        <v>0</v>
      </c>
      <c r="M164" s="80">
        <f t="shared" si="21"/>
        <v>0</v>
      </c>
      <c r="N164" s="20">
        <f t="shared" si="26"/>
        <v>0</v>
      </c>
      <c r="O164" s="6"/>
      <c r="P164" s="80">
        <f t="shared" si="27"/>
        <v>0</v>
      </c>
      <c r="Q164" s="40"/>
      <c r="R164" s="6"/>
      <c r="S164" s="23" t="str">
        <f>IF(Q164="","",VLOOKUP(Q164,リスト!$J$4:$K$31,2,FALSE))</f>
        <v/>
      </c>
      <c r="T164" s="20">
        <f t="shared" si="28"/>
        <v>0</v>
      </c>
      <c r="U164" s="20" t="str">
        <f t="shared" si="24"/>
        <v/>
      </c>
      <c r="V164" s="20">
        <f t="shared" si="22"/>
        <v>0</v>
      </c>
      <c r="W164" s="20">
        <f t="shared" si="23"/>
        <v>0</v>
      </c>
      <c r="AD164"/>
      <c r="AE164" s="9"/>
      <c r="AF164" s="20" t="str" cm="1">
        <f t="array" ref="AF164">IFERROR(IF(#REF!="×",0,_xlfn.IFS(AE164="多面",W164*0.6/1.6*0.5,AE164="治水ダム等",W164*0.75/1.75*0.5)),"")</f>
        <v/>
      </c>
      <c r="AG164" s="21" t="str" cm="1">
        <f t="array" aca="1" ref="AG164" ca="1">IFERROR(_xlfn.IFS(#REF!="×",W164,#REF!="○",(W164-AF164)*0.7),"")</f>
        <v/>
      </c>
      <c r="AH164" s="6"/>
      <c r="AI164" s="24" t="e" cm="1">
        <f t="array" aca="1" ref="AI164" ca="1">_xlfn.IFS(AH164=0,0,AH164&gt;W164,0,W164-AH164&gt;AG164,AG164,W164-AH164&lt;AG164,W164-AH164)</f>
        <v>#NAME?</v>
      </c>
      <c r="AJ164" s="25" t="str">
        <f t="shared" ca="1" si="29"/>
        <v/>
      </c>
    </row>
    <row r="165" spans="1:36" s="1" customFormat="1" ht="24" hidden="1" customHeight="1">
      <c r="A165" s="8">
        <v>154</v>
      </c>
      <c r="B165" s="16"/>
      <c r="C165" s="40"/>
      <c r="D165" s="40"/>
      <c r="E165" s="6"/>
      <c r="F165" s="6"/>
      <c r="G165" s="6"/>
      <c r="H165" s="6"/>
      <c r="I165" s="48">
        <f t="shared" ref="I165:I209" si="30">SUM(E165:H165)</f>
        <v>0</v>
      </c>
      <c r="J165" s="20">
        <f t="shared" si="25"/>
        <v>0</v>
      </c>
      <c r="K165" s="20"/>
      <c r="L165" s="23">
        <f>IF(D165="",0,VLOOKUP(D165,リスト!$F$4:$H$29,3,FALSE))</f>
        <v>0</v>
      </c>
      <c r="M165" s="80">
        <f t="shared" si="21"/>
        <v>0</v>
      </c>
      <c r="N165" s="20">
        <f t="shared" si="26"/>
        <v>0</v>
      </c>
      <c r="O165" s="6"/>
      <c r="P165" s="80">
        <f t="shared" si="27"/>
        <v>0</v>
      </c>
      <c r="Q165" s="40"/>
      <c r="R165" s="6"/>
      <c r="S165" s="23" t="str">
        <f>IF(Q165="","",VLOOKUP(Q165,リスト!$J$4:$K$31,2,FALSE))</f>
        <v/>
      </c>
      <c r="T165" s="20">
        <f t="shared" si="28"/>
        <v>0</v>
      </c>
      <c r="U165" s="20" t="str">
        <f t="shared" si="24"/>
        <v/>
      </c>
      <c r="V165" s="20">
        <f t="shared" si="22"/>
        <v>0</v>
      </c>
      <c r="W165" s="20">
        <f t="shared" si="23"/>
        <v>0</v>
      </c>
      <c r="AD165"/>
      <c r="AE165" s="9"/>
      <c r="AF165" s="20" t="str" cm="1">
        <f t="array" ref="AF165">IFERROR(IF(#REF!="×",0,_xlfn.IFS(AE165="多面",W165*0.6/1.6*0.5,AE165="治水ダム等",W165*0.75/1.75*0.5)),"")</f>
        <v/>
      </c>
      <c r="AG165" s="21" t="str" cm="1">
        <f t="array" aca="1" ref="AG165" ca="1">IFERROR(_xlfn.IFS(#REF!="×",W165,#REF!="○",(W165-AF165)*0.7),"")</f>
        <v/>
      </c>
      <c r="AH165" s="6"/>
      <c r="AI165" s="24" t="e" cm="1">
        <f t="array" aca="1" ref="AI165" ca="1">_xlfn.IFS(AH165=0,0,AH165&gt;W165,0,W165-AH165&gt;AG165,AG165,W165-AH165&lt;AG165,W165-AH165)</f>
        <v>#NAME?</v>
      </c>
      <c r="AJ165" s="25" t="str">
        <f t="shared" ca="1" si="29"/>
        <v/>
      </c>
    </row>
    <row r="166" spans="1:36" s="1" customFormat="1" ht="24" hidden="1" customHeight="1">
      <c r="A166" s="8">
        <v>155</v>
      </c>
      <c r="B166" s="16"/>
      <c r="C166" s="40"/>
      <c r="D166" s="40"/>
      <c r="E166" s="6"/>
      <c r="F166" s="6"/>
      <c r="G166" s="6"/>
      <c r="H166" s="6"/>
      <c r="I166" s="48">
        <f t="shared" si="30"/>
        <v>0</v>
      </c>
      <c r="J166" s="20">
        <f t="shared" si="25"/>
        <v>0</v>
      </c>
      <c r="K166" s="20"/>
      <c r="L166" s="23">
        <f>IF(D166="",0,VLOOKUP(D166,リスト!$F$4:$H$29,3,FALSE))</f>
        <v>0</v>
      </c>
      <c r="M166" s="80">
        <f t="shared" si="21"/>
        <v>0</v>
      </c>
      <c r="N166" s="20">
        <f t="shared" si="26"/>
        <v>0</v>
      </c>
      <c r="O166" s="6"/>
      <c r="P166" s="80">
        <f t="shared" si="27"/>
        <v>0</v>
      </c>
      <c r="Q166" s="40"/>
      <c r="R166" s="6"/>
      <c r="S166" s="23" t="str">
        <f>IF(Q166="","",VLOOKUP(Q166,リスト!$J$4:$K$31,2,FALSE))</f>
        <v/>
      </c>
      <c r="T166" s="20">
        <f t="shared" si="28"/>
        <v>0</v>
      </c>
      <c r="U166" s="20" t="str">
        <f t="shared" si="24"/>
        <v/>
      </c>
      <c r="V166" s="20">
        <f t="shared" si="22"/>
        <v>0</v>
      </c>
      <c r="W166" s="20">
        <f t="shared" si="23"/>
        <v>0</v>
      </c>
      <c r="AD166"/>
      <c r="AE166" s="9"/>
      <c r="AF166" s="20" t="str" cm="1">
        <f t="array" ref="AF166">IFERROR(IF(#REF!="×",0,_xlfn.IFS(AE166="多面",W166*0.6/1.6*0.5,AE166="治水ダム等",W166*0.75/1.75*0.5)),"")</f>
        <v/>
      </c>
      <c r="AG166" s="21" t="str" cm="1">
        <f t="array" aca="1" ref="AG166" ca="1">IFERROR(_xlfn.IFS(#REF!="×",W166,#REF!="○",(W166-AF166)*0.7),"")</f>
        <v/>
      </c>
      <c r="AH166" s="6"/>
      <c r="AI166" s="24" t="e" cm="1">
        <f t="array" aca="1" ref="AI166" ca="1">_xlfn.IFS(AH166=0,0,AH166&gt;W166,0,W166-AH166&gt;AG166,AG166,W166-AH166&lt;AG166,W166-AH166)</f>
        <v>#NAME?</v>
      </c>
      <c r="AJ166" s="25" t="str">
        <f t="shared" ca="1" si="29"/>
        <v/>
      </c>
    </row>
    <row r="167" spans="1:36" s="1" customFormat="1" ht="24" hidden="1" customHeight="1">
      <c r="A167" s="8">
        <v>156</v>
      </c>
      <c r="B167" s="16"/>
      <c r="C167" s="40"/>
      <c r="D167" s="40"/>
      <c r="E167" s="6"/>
      <c r="F167" s="6"/>
      <c r="G167" s="6"/>
      <c r="H167" s="6"/>
      <c r="I167" s="48">
        <f t="shared" si="30"/>
        <v>0</v>
      </c>
      <c r="J167" s="20">
        <f t="shared" si="25"/>
        <v>0</v>
      </c>
      <c r="K167" s="20"/>
      <c r="L167" s="23">
        <f>IF(D167="",0,VLOOKUP(D167,リスト!$F$4:$H$29,3,FALSE))</f>
        <v>0</v>
      </c>
      <c r="M167" s="80">
        <f t="shared" si="21"/>
        <v>0</v>
      </c>
      <c r="N167" s="20">
        <f t="shared" si="26"/>
        <v>0</v>
      </c>
      <c r="O167" s="6"/>
      <c r="P167" s="80">
        <f t="shared" si="27"/>
        <v>0</v>
      </c>
      <c r="Q167" s="40"/>
      <c r="R167" s="6"/>
      <c r="S167" s="23" t="str">
        <f>IF(Q167="","",VLOOKUP(Q167,リスト!$J$4:$K$31,2,FALSE))</f>
        <v/>
      </c>
      <c r="T167" s="20">
        <f t="shared" si="28"/>
        <v>0</v>
      </c>
      <c r="U167" s="20" t="str">
        <f t="shared" si="24"/>
        <v/>
      </c>
      <c r="V167" s="20">
        <f t="shared" si="22"/>
        <v>0</v>
      </c>
      <c r="W167" s="20">
        <f t="shared" si="23"/>
        <v>0</v>
      </c>
      <c r="AD167"/>
      <c r="AE167" s="9"/>
      <c r="AF167" s="20" t="str" cm="1">
        <f t="array" ref="AF167">IFERROR(IF(#REF!="×",0,_xlfn.IFS(AE167="多面",W167*0.6/1.6*0.5,AE167="治水ダム等",W167*0.75/1.75*0.5)),"")</f>
        <v/>
      </c>
      <c r="AG167" s="21" t="str" cm="1">
        <f t="array" aca="1" ref="AG167" ca="1">IFERROR(_xlfn.IFS(#REF!="×",W167,#REF!="○",(W167-AF167)*0.7),"")</f>
        <v/>
      </c>
      <c r="AH167" s="6"/>
      <c r="AI167" s="24" t="e" cm="1">
        <f t="array" aca="1" ref="AI167" ca="1">_xlfn.IFS(AH167=0,0,AH167&gt;W167,0,W167-AH167&gt;AG167,AG167,W167-AH167&lt;AG167,W167-AH167)</f>
        <v>#NAME?</v>
      </c>
      <c r="AJ167" s="25" t="str">
        <f t="shared" ca="1" si="29"/>
        <v/>
      </c>
    </row>
    <row r="168" spans="1:36" s="1" customFormat="1" ht="24" hidden="1" customHeight="1">
      <c r="A168" s="8">
        <v>157</v>
      </c>
      <c r="B168" s="16"/>
      <c r="C168" s="40"/>
      <c r="D168" s="40"/>
      <c r="E168" s="6"/>
      <c r="F168" s="6"/>
      <c r="G168" s="6"/>
      <c r="H168" s="6"/>
      <c r="I168" s="48">
        <f t="shared" si="30"/>
        <v>0</v>
      </c>
      <c r="J168" s="20">
        <f t="shared" si="25"/>
        <v>0</v>
      </c>
      <c r="K168" s="20"/>
      <c r="L168" s="23">
        <f>IF(D168="",0,VLOOKUP(D168,リスト!$F$4:$H$29,3,FALSE))</f>
        <v>0</v>
      </c>
      <c r="M168" s="80">
        <f t="shared" si="21"/>
        <v>0</v>
      </c>
      <c r="N168" s="20">
        <f t="shared" si="26"/>
        <v>0</v>
      </c>
      <c r="O168" s="6"/>
      <c r="P168" s="80">
        <f t="shared" si="27"/>
        <v>0</v>
      </c>
      <c r="Q168" s="40"/>
      <c r="R168" s="6"/>
      <c r="S168" s="23" t="str">
        <f>IF(Q168="","",VLOOKUP(Q168,リスト!$J$4:$K$31,2,FALSE))</f>
        <v/>
      </c>
      <c r="T168" s="20">
        <f t="shared" si="28"/>
        <v>0</v>
      </c>
      <c r="U168" s="20" t="str">
        <f t="shared" si="24"/>
        <v/>
      </c>
      <c r="V168" s="20">
        <f t="shared" si="22"/>
        <v>0</v>
      </c>
      <c r="W168" s="20">
        <f t="shared" si="23"/>
        <v>0</v>
      </c>
      <c r="AD168"/>
      <c r="AE168" s="9"/>
      <c r="AF168" s="20" t="str" cm="1">
        <f t="array" ref="AF168">IFERROR(IF(#REF!="×",0,_xlfn.IFS(AE168="多面",W168*0.6/1.6*0.5,AE168="治水ダム等",W168*0.75/1.75*0.5)),"")</f>
        <v/>
      </c>
      <c r="AG168" s="21" t="str" cm="1">
        <f t="array" aca="1" ref="AG168" ca="1">IFERROR(_xlfn.IFS(#REF!="×",W168,#REF!="○",(W168-AF168)*0.7),"")</f>
        <v/>
      </c>
      <c r="AH168" s="6"/>
      <c r="AI168" s="24" t="e" cm="1">
        <f t="array" aca="1" ref="AI168" ca="1">_xlfn.IFS(AH168=0,0,AH168&gt;W168,0,W168-AH168&gt;AG168,AG168,W168-AH168&lt;AG168,W168-AH168)</f>
        <v>#NAME?</v>
      </c>
      <c r="AJ168" s="25" t="str">
        <f t="shared" ca="1" si="29"/>
        <v/>
      </c>
    </row>
    <row r="169" spans="1:36" s="1" customFormat="1" ht="24" hidden="1" customHeight="1">
      <c r="A169" s="8">
        <v>158</v>
      </c>
      <c r="B169" s="16"/>
      <c r="C169" s="40"/>
      <c r="D169" s="40"/>
      <c r="E169" s="6"/>
      <c r="F169" s="6"/>
      <c r="G169" s="6"/>
      <c r="H169" s="6"/>
      <c r="I169" s="48">
        <f t="shared" si="30"/>
        <v>0</v>
      </c>
      <c r="J169" s="20">
        <f t="shared" si="25"/>
        <v>0</v>
      </c>
      <c r="K169" s="20"/>
      <c r="L169" s="23">
        <f>IF(D169="",0,VLOOKUP(D169,リスト!$F$4:$H$29,3,FALSE))</f>
        <v>0</v>
      </c>
      <c r="M169" s="80">
        <f t="shared" si="21"/>
        <v>0</v>
      </c>
      <c r="N169" s="20">
        <f t="shared" si="26"/>
        <v>0</v>
      </c>
      <c r="O169" s="6"/>
      <c r="P169" s="80">
        <f t="shared" si="27"/>
        <v>0</v>
      </c>
      <c r="Q169" s="40"/>
      <c r="R169" s="6"/>
      <c r="S169" s="23" t="str">
        <f>IF(Q169="","",VLOOKUP(Q169,リスト!$J$4:$K$31,2,FALSE))</f>
        <v/>
      </c>
      <c r="T169" s="20">
        <f t="shared" si="28"/>
        <v>0</v>
      </c>
      <c r="U169" s="20" t="str">
        <f t="shared" si="24"/>
        <v/>
      </c>
      <c r="V169" s="20">
        <f t="shared" si="22"/>
        <v>0</v>
      </c>
      <c r="W169" s="20">
        <f t="shared" si="23"/>
        <v>0</v>
      </c>
      <c r="AD169"/>
      <c r="AE169" s="9"/>
      <c r="AF169" s="20" t="str" cm="1">
        <f t="array" ref="AF169">IFERROR(IF(#REF!="×",0,_xlfn.IFS(AE169="多面",W169*0.6/1.6*0.5,AE169="治水ダム等",W169*0.75/1.75*0.5)),"")</f>
        <v/>
      </c>
      <c r="AG169" s="21" t="str" cm="1">
        <f t="array" aca="1" ref="AG169" ca="1">IFERROR(_xlfn.IFS(#REF!="×",W169,#REF!="○",(W169-AF169)*0.7),"")</f>
        <v/>
      </c>
      <c r="AH169" s="6"/>
      <c r="AI169" s="24" t="e" cm="1">
        <f t="array" aca="1" ref="AI169" ca="1">_xlfn.IFS(AH169=0,0,AH169&gt;W169,0,W169-AH169&gt;AG169,AG169,W169-AH169&lt;AG169,W169-AH169)</f>
        <v>#NAME?</v>
      </c>
      <c r="AJ169" s="25" t="str">
        <f t="shared" ca="1" si="29"/>
        <v/>
      </c>
    </row>
    <row r="170" spans="1:36" s="1" customFormat="1" ht="24" hidden="1" customHeight="1">
      <c r="A170" s="8">
        <v>159</v>
      </c>
      <c r="B170" s="16"/>
      <c r="C170" s="40"/>
      <c r="D170" s="40"/>
      <c r="E170" s="6"/>
      <c r="F170" s="6"/>
      <c r="G170" s="6"/>
      <c r="H170" s="6"/>
      <c r="I170" s="48">
        <f t="shared" si="30"/>
        <v>0</v>
      </c>
      <c r="J170" s="20">
        <f t="shared" si="25"/>
        <v>0</v>
      </c>
      <c r="K170" s="20"/>
      <c r="L170" s="23">
        <f>IF(D170="",0,VLOOKUP(D170,リスト!$F$4:$H$29,3,FALSE))</f>
        <v>0</v>
      </c>
      <c r="M170" s="80">
        <f t="shared" si="21"/>
        <v>0</v>
      </c>
      <c r="N170" s="20">
        <f t="shared" si="26"/>
        <v>0</v>
      </c>
      <c r="O170" s="6"/>
      <c r="P170" s="80">
        <f t="shared" si="27"/>
        <v>0</v>
      </c>
      <c r="Q170" s="40"/>
      <c r="R170" s="6"/>
      <c r="S170" s="23" t="str">
        <f>IF(Q170="","",VLOOKUP(Q170,リスト!$J$4:$K$31,2,FALSE))</f>
        <v/>
      </c>
      <c r="T170" s="20">
        <f t="shared" si="28"/>
        <v>0</v>
      </c>
      <c r="U170" s="20" t="str">
        <f t="shared" si="24"/>
        <v/>
      </c>
      <c r="V170" s="20">
        <f t="shared" si="22"/>
        <v>0</v>
      </c>
      <c r="W170" s="20">
        <f t="shared" si="23"/>
        <v>0</v>
      </c>
      <c r="AD170"/>
      <c r="AE170" s="9"/>
      <c r="AF170" s="20" t="str" cm="1">
        <f t="array" ref="AF170">IFERROR(IF(#REF!="×",0,_xlfn.IFS(AE170="多面",W170*0.6/1.6*0.5,AE170="治水ダム等",W170*0.75/1.75*0.5)),"")</f>
        <v/>
      </c>
      <c r="AG170" s="21" t="str" cm="1">
        <f t="array" aca="1" ref="AG170" ca="1">IFERROR(_xlfn.IFS(#REF!="×",W170,#REF!="○",(W170-AF170)*0.7),"")</f>
        <v/>
      </c>
      <c r="AH170" s="6"/>
      <c r="AI170" s="24" t="e" cm="1">
        <f t="array" aca="1" ref="AI170" ca="1">_xlfn.IFS(AH170=0,0,AH170&gt;W170,0,W170-AH170&gt;AG170,AG170,W170-AH170&lt;AG170,W170-AH170)</f>
        <v>#NAME?</v>
      </c>
      <c r="AJ170" s="25" t="str">
        <f t="shared" ca="1" si="29"/>
        <v/>
      </c>
    </row>
    <row r="171" spans="1:36" s="1" customFormat="1" ht="24" hidden="1" customHeight="1">
      <c r="A171" s="8">
        <v>160</v>
      </c>
      <c r="B171" s="16"/>
      <c r="C171" s="40"/>
      <c r="D171" s="40"/>
      <c r="E171" s="6"/>
      <c r="F171" s="6"/>
      <c r="G171" s="6"/>
      <c r="H171" s="6"/>
      <c r="I171" s="48">
        <f t="shared" si="30"/>
        <v>0</v>
      </c>
      <c r="J171" s="20">
        <f t="shared" si="25"/>
        <v>0</v>
      </c>
      <c r="K171" s="20"/>
      <c r="L171" s="23">
        <f>IF(D171="",0,VLOOKUP(D171,リスト!$F$4:$H$29,3,FALSE))</f>
        <v>0</v>
      </c>
      <c r="M171" s="80">
        <f t="shared" si="21"/>
        <v>0</v>
      </c>
      <c r="N171" s="20">
        <f t="shared" si="26"/>
        <v>0</v>
      </c>
      <c r="O171" s="6"/>
      <c r="P171" s="80">
        <f t="shared" si="27"/>
        <v>0</v>
      </c>
      <c r="Q171" s="40"/>
      <c r="R171" s="6"/>
      <c r="S171" s="23" t="str">
        <f>IF(Q171="","",VLOOKUP(Q171,リスト!$J$4:$K$31,2,FALSE))</f>
        <v/>
      </c>
      <c r="T171" s="20">
        <f t="shared" si="28"/>
        <v>0</v>
      </c>
      <c r="U171" s="20" t="str">
        <f t="shared" si="24"/>
        <v/>
      </c>
      <c r="V171" s="20">
        <f t="shared" si="22"/>
        <v>0</v>
      </c>
      <c r="W171" s="20">
        <f t="shared" si="23"/>
        <v>0</v>
      </c>
      <c r="AD171"/>
      <c r="AE171" s="9"/>
      <c r="AF171" s="20" t="str" cm="1">
        <f t="array" ref="AF171">IFERROR(IF(#REF!="×",0,_xlfn.IFS(AE171="多面",W171*0.6/1.6*0.5,AE171="治水ダム等",W171*0.75/1.75*0.5)),"")</f>
        <v/>
      </c>
      <c r="AG171" s="21" t="str" cm="1">
        <f t="array" aca="1" ref="AG171" ca="1">IFERROR(_xlfn.IFS(#REF!="×",W171,#REF!="○",(W171-AF171)*0.7),"")</f>
        <v/>
      </c>
      <c r="AH171" s="6"/>
      <c r="AI171" s="24" t="e" cm="1">
        <f t="array" aca="1" ref="AI171" ca="1">_xlfn.IFS(AH171=0,0,AH171&gt;W171,0,W171-AH171&gt;AG171,AG171,W171-AH171&lt;AG171,W171-AH171)</f>
        <v>#NAME?</v>
      </c>
      <c r="AJ171" s="25" t="str">
        <f t="shared" ca="1" si="29"/>
        <v/>
      </c>
    </row>
    <row r="172" spans="1:36" s="1" customFormat="1" ht="24" hidden="1" customHeight="1">
      <c r="A172" s="8">
        <v>161</v>
      </c>
      <c r="B172" s="16"/>
      <c r="C172" s="40"/>
      <c r="D172" s="40"/>
      <c r="E172" s="6"/>
      <c r="F172" s="6"/>
      <c r="G172" s="6"/>
      <c r="H172" s="6"/>
      <c r="I172" s="48">
        <f t="shared" si="30"/>
        <v>0</v>
      </c>
      <c r="J172" s="20">
        <f t="shared" si="25"/>
        <v>0</v>
      </c>
      <c r="K172" s="20"/>
      <c r="L172" s="23">
        <f>IF(D172="",0,VLOOKUP(D172,リスト!$F$4:$H$29,3,FALSE))</f>
        <v>0</v>
      </c>
      <c r="M172" s="80">
        <f t="shared" si="21"/>
        <v>0</v>
      </c>
      <c r="N172" s="20">
        <f t="shared" si="26"/>
        <v>0</v>
      </c>
      <c r="O172" s="6"/>
      <c r="P172" s="80">
        <f t="shared" si="27"/>
        <v>0</v>
      </c>
      <c r="Q172" s="40"/>
      <c r="R172" s="6"/>
      <c r="S172" s="23" t="str">
        <f>IF(Q172="","",VLOOKUP(Q172,リスト!$J$4:$K$31,2,FALSE))</f>
        <v/>
      </c>
      <c r="T172" s="20">
        <f t="shared" si="28"/>
        <v>0</v>
      </c>
      <c r="U172" s="20" t="str">
        <f t="shared" si="24"/>
        <v/>
      </c>
      <c r="V172" s="20">
        <f t="shared" si="22"/>
        <v>0</v>
      </c>
      <c r="W172" s="20">
        <f t="shared" si="23"/>
        <v>0</v>
      </c>
      <c r="AD172"/>
      <c r="AE172" s="9"/>
      <c r="AF172" s="20" t="str" cm="1">
        <f t="array" ref="AF172">IFERROR(IF(#REF!="×",0,_xlfn.IFS(AE172="多面",W172*0.6/1.6*0.5,AE172="治水ダム等",W172*0.75/1.75*0.5)),"")</f>
        <v/>
      </c>
      <c r="AG172" s="21" t="str" cm="1">
        <f t="array" aca="1" ref="AG172" ca="1">IFERROR(_xlfn.IFS(#REF!="×",W172,#REF!="○",(W172-AF172)*0.7),"")</f>
        <v/>
      </c>
      <c r="AH172" s="6"/>
      <c r="AI172" s="24" t="e" cm="1">
        <f t="array" aca="1" ref="AI172" ca="1">_xlfn.IFS(AH172=0,0,AH172&gt;W172,0,W172-AH172&gt;AG172,AG172,W172-AH172&lt;AG172,W172-AH172)</f>
        <v>#NAME?</v>
      </c>
      <c r="AJ172" s="25" t="str">
        <f t="shared" ca="1" si="29"/>
        <v/>
      </c>
    </row>
    <row r="173" spans="1:36" s="1" customFormat="1" ht="24" hidden="1" customHeight="1">
      <c r="A173" s="8">
        <v>162</v>
      </c>
      <c r="B173" s="16"/>
      <c r="C173" s="40"/>
      <c r="D173" s="40"/>
      <c r="E173" s="6"/>
      <c r="F173" s="6"/>
      <c r="G173" s="6"/>
      <c r="H173" s="6"/>
      <c r="I173" s="48">
        <f t="shared" si="30"/>
        <v>0</v>
      </c>
      <c r="J173" s="20">
        <f t="shared" si="25"/>
        <v>0</v>
      </c>
      <c r="K173" s="20"/>
      <c r="L173" s="23">
        <f>IF(D173="",0,VLOOKUP(D173,リスト!$F$4:$H$29,3,FALSE))</f>
        <v>0</v>
      </c>
      <c r="M173" s="80">
        <f t="shared" si="21"/>
        <v>0</v>
      </c>
      <c r="N173" s="20">
        <f t="shared" si="26"/>
        <v>0</v>
      </c>
      <c r="O173" s="6"/>
      <c r="P173" s="80">
        <f t="shared" si="27"/>
        <v>0</v>
      </c>
      <c r="Q173" s="40"/>
      <c r="R173" s="6"/>
      <c r="S173" s="23" t="str">
        <f>IF(Q173="","",VLOOKUP(Q173,リスト!$J$4:$K$31,2,FALSE))</f>
        <v/>
      </c>
      <c r="T173" s="20">
        <f t="shared" si="28"/>
        <v>0</v>
      </c>
      <c r="U173" s="20" t="str">
        <f t="shared" si="24"/>
        <v/>
      </c>
      <c r="V173" s="20">
        <f t="shared" si="22"/>
        <v>0</v>
      </c>
      <c r="W173" s="20">
        <f t="shared" si="23"/>
        <v>0</v>
      </c>
      <c r="AD173"/>
      <c r="AE173" s="9"/>
      <c r="AF173" s="20" t="str" cm="1">
        <f t="array" ref="AF173">IFERROR(IF(#REF!="×",0,_xlfn.IFS(AE173="多面",W173*0.6/1.6*0.5,AE173="治水ダム等",W173*0.75/1.75*0.5)),"")</f>
        <v/>
      </c>
      <c r="AG173" s="21" t="str" cm="1">
        <f t="array" aca="1" ref="AG173" ca="1">IFERROR(_xlfn.IFS(#REF!="×",W173,#REF!="○",(W173-AF173)*0.7),"")</f>
        <v/>
      </c>
      <c r="AH173" s="6"/>
      <c r="AI173" s="24" t="e" cm="1">
        <f t="array" aca="1" ref="AI173" ca="1">_xlfn.IFS(AH173=0,0,AH173&gt;W173,0,W173-AH173&gt;AG173,AG173,W173-AH173&lt;AG173,W173-AH173)</f>
        <v>#NAME?</v>
      </c>
      <c r="AJ173" s="25" t="str">
        <f t="shared" ca="1" si="29"/>
        <v/>
      </c>
    </row>
    <row r="174" spans="1:36" s="1" customFormat="1" ht="24" hidden="1" customHeight="1">
      <c r="A174" s="8">
        <v>163</v>
      </c>
      <c r="B174" s="16"/>
      <c r="C174" s="40"/>
      <c r="D174" s="40"/>
      <c r="E174" s="6"/>
      <c r="F174" s="6"/>
      <c r="G174" s="6"/>
      <c r="H174" s="6"/>
      <c r="I174" s="48">
        <f t="shared" si="30"/>
        <v>0</v>
      </c>
      <c r="J174" s="20">
        <f t="shared" si="25"/>
        <v>0</v>
      </c>
      <c r="K174" s="20"/>
      <c r="L174" s="23">
        <f>IF(D174="",0,VLOOKUP(D174,リスト!$F$4:$H$29,3,FALSE))</f>
        <v>0</v>
      </c>
      <c r="M174" s="80">
        <f t="shared" si="21"/>
        <v>0</v>
      </c>
      <c r="N174" s="20">
        <f t="shared" si="26"/>
        <v>0</v>
      </c>
      <c r="O174" s="6"/>
      <c r="P174" s="80">
        <f t="shared" si="27"/>
        <v>0</v>
      </c>
      <c r="Q174" s="40"/>
      <c r="R174" s="6"/>
      <c r="S174" s="23" t="str">
        <f>IF(Q174="","",VLOOKUP(Q174,リスト!$J$4:$K$31,2,FALSE))</f>
        <v/>
      </c>
      <c r="T174" s="20">
        <f t="shared" si="28"/>
        <v>0</v>
      </c>
      <c r="U174" s="20" t="str">
        <f t="shared" si="24"/>
        <v/>
      </c>
      <c r="V174" s="20">
        <f t="shared" si="22"/>
        <v>0</v>
      </c>
      <c r="W174" s="20">
        <f t="shared" si="23"/>
        <v>0</v>
      </c>
      <c r="AD174"/>
      <c r="AE174" s="9"/>
      <c r="AF174" s="20" t="str" cm="1">
        <f t="array" ref="AF174">IFERROR(IF(#REF!="×",0,_xlfn.IFS(AE174="多面",W174*0.6/1.6*0.5,AE174="治水ダム等",W174*0.75/1.75*0.5)),"")</f>
        <v/>
      </c>
      <c r="AG174" s="21" t="str" cm="1">
        <f t="array" aca="1" ref="AG174" ca="1">IFERROR(_xlfn.IFS(#REF!="×",W174,#REF!="○",(W174-AF174)*0.7),"")</f>
        <v/>
      </c>
      <c r="AH174" s="6"/>
      <c r="AI174" s="24" t="e" cm="1">
        <f t="array" aca="1" ref="AI174" ca="1">_xlfn.IFS(AH174=0,0,AH174&gt;W174,0,W174-AH174&gt;AG174,AG174,W174-AH174&lt;AG174,W174-AH174)</f>
        <v>#NAME?</v>
      </c>
      <c r="AJ174" s="25" t="str">
        <f t="shared" ca="1" si="29"/>
        <v/>
      </c>
    </row>
    <row r="175" spans="1:36" s="1" customFormat="1" ht="24" hidden="1" customHeight="1">
      <c r="A175" s="8">
        <v>164</v>
      </c>
      <c r="B175" s="16"/>
      <c r="C175" s="40"/>
      <c r="D175" s="40"/>
      <c r="E175" s="6"/>
      <c r="F175" s="6"/>
      <c r="G175" s="6"/>
      <c r="H175" s="6"/>
      <c r="I175" s="48">
        <f t="shared" si="30"/>
        <v>0</v>
      </c>
      <c r="J175" s="20">
        <f t="shared" si="25"/>
        <v>0</v>
      </c>
      <c r="K175" s="20"/>
      <c r="L175" s="23">
        <f>IF(D175="",0,VLOOKUP(D175,リスト!$F$4:$H$29,3,FALSE))</f>
        <v>0</v>
      </c>
      <c r="M175" s="80">
        <f t="shared" ref="M175:M209" si="31">IF(J175=0,0,E175+(F175+G175)/L175+H175/1.035)</f>
        <v>0</v>
      </c>
      <c r="N175" s="20">
        <f t="shared" si="26"/>
        <v>0</v>
      </c>
      <c r="O175" s="6"/>
      <c r="P175" s="80">
        <f t="shared" si="27"/>
        <v>0</v>
      </c>
      <c r="Q175" s="40"/>
      <c r="R175" s="6"/>
      <c r="S175" s="23" t="str">
        <f>IF(Q175="","",VLOOKUP(Q175,リスト!$J$4:$K$31,2,FALSE))</f>
        <v/>
      </c>
      <c r="T175" s="20">
        <f t="shared" si="28"/>
        <v>0</v>
      </c>
      <c r="U175" s="20" t="str">
        <f t="shared" si="24"/>
        <v/>
      </c>
      <c r="V175" s="20">
        <f t="shared" ref="V175:V209" si="32">IF(R175=0,0,R175-T175)</f>
        <v>0</v>
      </c>
      <c r="W175" s="20">
        <f t="shared" ref="W175:W209" si="33">IF(P175+V175=0,0,P175+V175)</f>
        <v>0</v>
      </c>
      <c r="AD175"/>
      <c r="AE175" s="9"/>
      <c r="AF175" s="20" t="str" cm="1">
        <f t="array" ref="AF175">IFERROR(IF(#REF!="×",0,_xlfn.IFS(AE175="多面",W175*0.6/1.6*0.5,AE175="治水ダム等",W175*0.75/1.75*0.5)),"")</f>
        <v/>
      </c>
      <c r="AG175" s="21" t="str" cm="1">
        <f t="array" aca="1" ref="AG175" ca="1">IFERROR(_xlfn.IFS(#REF!="×",W175,#REF!="○",(W175-AF175)*0.7),"")</f>
        <v/>
      </c>
      <c r="AH175" s="6"/>
      <c r="AI175" s="24" t="e" cm="1">
        <f t="array" aca="1" ref="AI175" ca="1">_xlfn.IFS(AH175=0,0,AH175&gt;W175,0,W175-AH175&gt;AG175,AG175,W175-AH175&lt;AG175,W175-AH175)</f>
        <v>#NAME?</v>
      </c>
      <c r="AJ175" s="25" t="str">
        <f t="shared" ca="1" si="29"/>
        <v/>
      </c>
    </row>
    <row r="176" spans="1:36" s="1" customFormat="1" ht="24" hidden="1" customHeight="1">
      <c r="A176" s="8">
        <v>165</v>
      </c>
      <c r="B176" s="16"/>
      <c r="C176" s="40"/>
      <c r="D176" s="40"/>
      <c r="E176" s="6"/>
      <c r="F176" s="6"/>
      <c r="G176" s="6"/>
      <c r="H176" s="6"/>
      <c r="I176" s="48">
        <f t="shared" si="30"/>
        <v>0</v>
      </c>
      <c r="J176" s="20">
        <f t="shared" si="25"/>
        <v>0</v>
      </c>
      <c r="K176" s="20"/>
      <c r="L176" s="23">
        <f>IF(D176="",0,VLOOKUP(D176,リスト!$F$4:$H$29,3,FALSE))</f>
        <v>0</v>
      </c>
      <c r="M176" s="80">
        <f t="shared" si="31"/>
        <v>0</v>
      </c>
      <c r="N176" s="20">
        <f t="shared" si="26"/>
        <v>0</v>
      </c>
      <c r="O176" s="6"/>
      <c r="P176" s="80">
        <f t="shared" si="27"/>
        <v>0</v>
      </c>
      <c r="Q176" s="40"/>
      <c r="R176" s="6"/>
      <c r="S176" s="23" t="str">
        <f>IF(Q176="","",VLOOKUP(Q176,リスト!$J$4:$K$31,2,FALSE))</f>
        <v/>
      </c>
      <c r="T176" s="20">
        <f t="shared" si="28"/>
        <v>0</v>
      </c>
      <c r="U176" s="20" t="str">
        <f t="shared" si="24"/>
        <v/>
      </c>
      <c r="V176" s="20">
        <f t="shared" si="32"/>
        <v>0</v>
      </c>
      <c r="W176" s="20">
        <f t="shared" si="33"/>
        <v>0</v>
      </c>
      <c r="AD176"/>
      <c r="AE176" s="9"/>
      <c r="AF176" s="20" t="str" cm="1">
        <f t="array" ref="AF176">IFERROR(IF(#REF!="×",0,_xlfn.IFS(AE176="多面",W176*0.6/1.6*0.5,AE176="治水ダム等",W176*0.75/1.75*0.5)),"")</f>
        <v/>
      </c>
      <c r="AG176" s="21" t="str" cm="1">
        <f t="array" aca="1" ref="AG176" ca="1">IFERROR(_xlfn.IFS(#REF!="×",W176,#REF!="○",(W176-AF176)*0.7),"")</f>
        <v/>
      </c>
      <c r="AH176" s="6"/>
      <c r="AI176" s="24" t="e" cm="1">
        <f t="array" aca="1" ref="AI176" ca="1">_xlfn.IFS(AH176=0,0,AH176&gt;W176,0,W176-AH176&gt;AG176,AG176,W176-AH176&lt;AG176,W176-AH176)</f>
        <v>#NAME?</v>
      </c>
      <c r="AJ176" s="25" t="str">
        <f t="shared" ca="1" si="29"/>
        <v/>
      </c>
    </row>
    <row r="177" spans="1:36" s="1" customFormat="1" ht="24" hidden="1" customHeight="1">
      <c r="A177" s="8">
        <v>166</v>
      </c>
      <c r="B177" s="16"/>
      <c r="C177" s="40"/>
      <c r="D177" s="40"/>
      <c r="E177" s="6"/>
      <c r="F177" s="6"/>
      <c r="G177" s="6"/>
      <c r="H177" s="6"/>
      <c r="I177" s="48">
        <f t="shared" si="30"/>
        <v>0</v>
      </c>
      <c r="J177" s="20">
        <f t="shared" si="25"/>
        <v>0</v>
      </c>
      <c r="K177" s="20"/>
      <c r="L177" s="23">
        <f>IF(D177="",0,VLOOKUP(D177,リスト!$F$4:$H$29,3,FALSE))</f>
        <v>0</v>
      </c>
      <c r="M177" s="80">
        <f t="shared" si="31"/>
        <v>0</v>
      </c>
      <c r="N177" s="20">
        <f t="shared" si="26"/>
        <v>0</v>
      </c>
      <c r="O177" s="6"/>
      <c r="P177" s="80">
        <f t="shared" si="27"/>
        <v>0</v>
      </c>
      <c r="Q177" s="40"/>
      <c r="R177" s="6"/>
      <c r="S177" s="23" t="str">
        <f>IF(Q177="","",VLOOKUP(Q177,リスト!$J$4:$K$31,2,FALSE))</f>
        <v/>
      </c>
      <c r="T177" s="20">
        <f t="shared" si="28"/>
        <v>0</v>
      </c>
      <c r="U177" s="20" t="str">
        <f t="shared" si="24"/>
        <v/>
      </c>
      <c r="V177" s="20">
        <f t="shared" si="32"/>
        <v>0</v>
      </c>
      <c r="W177" s="20">
        <f t="shared" si="33"/>
        <v>0</v>
      </c>
      <c r="AD177"/>
      <c r="AE177" s="9"/>
      <c r="AF177" s="20" t="str" cm="1">
        <f t="array" ref="AF177">IFERROR(IF(#REF!="×",0,_xlfn.IFS(AE177="多面",W177*0.6/1.6*0.5,AE177="治水ダム等",W177*0.75/1.75*0.5)),"")</f>
        <v/>
      </c>
      <c r="AG177" s="21" t="str" cm="1">
        <f t="array" aca="1" ref="AG177" ca="1">IFERROR(_xlfn.IFS(#REF!="×",W177,#REF!="○",(W177-AF177)*0.7),"")</f>
        <v/>
      </c>
      <c r="AH177" s="6"/>
      <c r="AI177" s="24" t="e" cm="1">
        <f t="array" aca="1" ref="AI177" ca="1">_xlfn.IFS(AH177=0,0,AH177&gt;W177,0,W177-AH177&gt;AG177,AG177,W177-AH177&lt;AG177,W177-AH177)</f>
        <v>#NAME?</v>
      </c>
      <c r="AJ177" s="25" t="str">
        <f t="shared" ca="1" si="29"/>
        <v/>
      </c>
    </row>
    <row r="178" spans="1:36" s="1" customFormat="1" ht="24" hidden="1" customHeight="1">
      <c r="A178" s="8">
        <v>167</v>
      </c>
      <c r="B178" s="16"/>
      <c r="C178" s="40"/>
      <c r="D178" s="40"/>
      <c r="E178" s="6"/>
      <c r="F178" s="6"/>
      <c r="G178" s="6"/>
      <c r="H178" s="6"/>
      <c r="I178" s="48">
        <f t="shared" si="30"/>
        <v>0</v>
      </c>
      <c r="J178" s="20">
        <f t="shared" si="25"/>
        <v>0</v>
      </c>
      <c r="K178" s="20"/>
      <c r="L178" s="23">
        <f>IF(D178="",0,VLOOKUP(D178,リスト!$F$4:$H$29,3,FALSE))</f>
        <v>0</v>
      </c>
      <c r="M178" s="80">
        <f t="shared" si="31"/>
        <v>0</v>
      </c>
      <c r="N178" s="20">
        <f t="shared" si="26"/>
        <v>0</v>
      </c>
      <c r="O178" s="6"/>
      <c r="P178" s="80">
        <f t="shared" si="27"/>
        <v>0</v>
      </c>
      <c r="Q178" s="40"/>
      <c r="R178" s="6"/>
      <c r="S178" s="23" t="str">
        <f>IF(Q178="","",VLOOKUP(Q178,リスト!$J$4:$K$31,2,FALSE))</f>
        <v/>
      </c>
      <c r="T178" s="20">
        <f t="shared" si="28"/>
        <v>0</v>
      </c>
      <c r="U178" s="20" t="str">
        <f t="shared" si="24"/>
        <v/>
      </c>
      <c r="V178" s="20">
        <f t="shared" si="32"/>
        <v>0</v>
      </c>
      <c r="W178" s="20">
        <f t="shared" si="33"/>
        <v>0</v>
      </c>
      <c r="AD178"/>
      <c r="AE178" s="9"/>
      <c r="AF178" s="20" t="str" cm="1">
        <f t="array" ref="AF178">IFERROR(IF(#REF!="×",0,_xlfn.IFS(AE178="多面",W178*0.6/1.6*0.5,AE178="治水ダム等",W178*0.75/1.75*0.5)),"")</f>
        <v/>
      </c>
      <c r="AG178" s="21" t="str" cm="1">
        <f t="array" aca="1" ref="AG178" ca="1">IFERROR(_xlfn.IFS(#REF!="×",W178,#REF!="○",(W178-AF178)*0.7),"")</f>
        <v/>
      </c>
      <c r="AH178" s="6"/>
      <c r="AI178" s="24" t="e" cm="1">
        <f t="array" aca="1" ref="AI178" ca="1">_xlfn.IFS(AH178=0,0,AH178&gt;W178,0,W178-AH178&gt;AG178,AG178,W178-AH178&lt;AG178,W178-AH178)</f>
        <v>#NAME?</v>
      </c>
      <c r="AJ178" s="25" t="str">
        <f t="shared" ca="1" si="29"/>
        <v/>
      </c>
    </row>
    <row r="179" spans="1:36" s="1" customFormat="1" ht="24" hidden="1" customHeight="1">
      <c r="A179" s="8">
        <v>168</v>
      </c>
      <c r="B179" s="16"/>
      <c r="C179" s="40"/>
      <c r="D179" s="40"/>
      <c r="E179" s="6"/>
      <c r="F179" s="6"/>
      <c r="G179" s="6"/>
      <c r="H179" s="6"/>
      <c r="I179" s="48">
        <f t="shared" si="30"/>
        <v>0</v>
      </c>
      <c r="J179" s="20">
        <f t="shared" si="25"/>
        <v>0</v>
      </c>
      <c r="K179" s="20"/>
      <c r="L179" s="23">
        <f>IF(D179="",0,VLOOKUP(D179,リスト!$F$4:$H$29,3,FALSE))</f>
        <v>0</v>
      </c>
      <c r="M179" s="80">
        <f t="shared" si="31"/>
        <v>0</v>
      </c>
      <c r="N179" s="20">
        <f t="shared" si="26"/>
        <v>0</v>
      </c>
      <c r="O179" s="6"/>
      <c r="P179" s="80">
        <f t="shared" si="27"/>
        <v>0</v>
      </c>
      <c r="Q179" s="40"/>
      <c r="R179" s="6"/>
      <c r="S179" s="23" t="str">
        <f>IF(Q179="","",VLOOKUP(Q179,リスト!$J$4:$K$31,2,FALSE))</f>
        <v/>
      </c>
      <c r="T179" s="20">
        <f t="shared" si="28"/>
        <v>0</v>
      </c>
      <c r="U179" s="20" t="str">
        <f t="shared" si="24"/>
        <v/>
      </c>
      <c r="V179" s="20">
        <f t="shared" si="32"/>
        <v>0</v>
      </c>
      <c r="W179" s="20">
        <f t="shared" si="33"/>
        <v>0</v>
      </c>
      <c r="AD179"/>
      <c r="AE179" s="9"/>
      <c r="AF179" s="20" t="str" cm="1">
        <f t="array" ref="AF179">IFERROR(IF(#REF!="×",0,_xlfn.IFS(AE179="多面",W179*0.6/1.6*0.5,AE179="治水ダム等",W179*0.75/1.75*0.5)),"")</f>
        <v/>
      </c>
      <c r="AG179" s="21" t="str" cm="1">
        <f t="array" aca="1" ref="AG179" ca="1">IFERROR(_xlfn.IFS(#REF!="×",W179,#REF!="○",(W179-AF179)*0.7),"")</f>
        <v/>
      </c>
      <c r="AH179" s="6"/>
      <c r="AI179" s="24" t="e" cm="1">
        <f t="array" aca="1" ref="AI179" ca="1">_xlfn.IFS(AH179=0,0,AH179&gt;W179,0,W179-AH179&gt;AG179,AG179,W179-AH179&lt;AG179,W179-AH179)</f>
        <v>#NAME?</v>
      </c>
      <c r="AJ179" s="25" t="str">
        <f t="shared" ca="1" si="29"/>
        <v/>
      </c>
    </row>
    <row r="180" spans="1:36" s="1" customFormat="1" ht="24" hidden="1" customHeight="1">
      <c r="A180" s="8">
        <v>169</v>
      </c>
      <c r="B180" s="16"/>
      <c r="C180" s="40"/>
      <c r="D180" s="40"/>
      <c r="E180" s="6"/>
      <c r="F180" s="6"/>
      <c r="G180" s="6"/>
      <c r="H180" s="6"/>
      <c r="I180" s="48">
        <f t="shared" si="30"/>
        <v>0</v>
      </c>
      <c r="J180" s="20">
        <f t="shared" si="25"/>
        <v>0</v>
      </c>
      <c r="K180" s="20"/>
      <c r="L180" s="23">
        <f>IF(D180="",0,VLOOKUP(D180,リスト!$F$4:$H$29,3,FALSE))</f>
        <v>0</v>
      </c>
      <c r="M180" s="80">
        <f t="shared" si="31"/>
        <v>0</v>
      </c>
      <c r="N180" s="20">
        <f t="shared" si="26"/>
        <v>0</v>
      </c>
      <c r="O180" s="6"/>
      <c r="P180" s="80">
        <f t="shared" si="27"/>
        <v>0</v>
      </c>
      <c r="Q180" s="40"/>
      <c r="R180" s="6"/>
      <c r="S180" s="23" t="str">
        <f>IF(Q180="","",VLOOKUP(Q180,リスト!$J$4:$K$31,2,FALSE))</f>
        <v/>
      </c>
      <c r="T180" s="20">
        <f t="shared" si="28"/>
        <v>0</v>
      </c>
      <c r="U180" s="20" t="str">
        <f t="shared" si="24"/>
        <v/>
      </c>
      <c r="V180" s="20">
        <f t="shared" si="32"/>
        <v>0</v>
      </c>
      <c r="W180" s="20">
        <f t="shared" si="33"/>
        <v>0</v>
      </c>
      <c r="AD180"/>
      <c r="AE180" s="9"/>
      <c r="AF180" s="20" t="str" cm="1">
        <f t="array" ref="AF180">IFERROR(IF(#REF!="×",0,_xlfn.IFS(AE180="多面",W180*0.6/1.6*0.5,AE180="治水ダム等",W180*0.75/1.75*0.5)),"")</f>
        <v/>
      </c>
      <c r="AG180" s="21" t="str" cm="1">
        <f t="array" aca="1" ref="AG180" ca="1">IFERROR(_xlfn.IFS(#REF!="×",W180,#REF!="○",(W180-AF180)*0.7),"")</f>
        <v/>
      </c>
      <c r="AH180" s="6"/>
      <c r="AI180" s="24" t="e" cm="1">
        <f t="array" aca="1" ref="AI180" ca="1">_xlfn.IFS(AH180=0,0,AH180&gt;W180,0,W180-AH180&gt;AG180,AG180,W180-AH180&lt;AG180,W180-AH180)</f>
        <v>#NAME?</v>
      </c>
      <c r="AJ180" s="25" t="str">
        <f t="shared" ca="1" si="29"/>
        <v/>
      </c>
    </row>
    <row r="181" spans="1:36" s="1" customFormat="1" ht="24" hidden="1" customHeight="1">
      <c r="A181" s="8">
        <v>170</v>
      </c>
      <c r="B181" s="16"/>
      <c r="C181" s="40"/>
      <c r="D181" s="40"/>
      <c r="E181" s="6"/>
      <c r="F181" s="6"/>
      <c r="G181" s="6"/>
      <c r="H181" s="6"/>
      <c r="I181" s="48">
        <f t="shared" si="30"/>
        <v>0</v>
      </c>
      <c r="J181" s="20">
        <f t="shared" si="25"/>
        <v>0</v>
      </c>
      <c r="K181" s="20"/>
      <c r="L181" s="23">
        <f>IF(D181="",0,VLOOKUP(D181,リスト!$F$4:$H$29,3,FALSE))</f>
        <v>0</v>
      </c>
      <c r="M181" s="80">
        <f t="shared" si="31"/>
        <v>0</v>
      </c>
      <c r="N181" s="20">
        <f t="shared" si="26"/>
        <v>0</v>
      </c>
      <c r="O181" s="6"/>
      <c r="P181" s="80">
        <f t="shared" si="27"/>
        <v>0</v>
      </c>
      <c r="Q181" s="40"/>
      <c r="R181" s="6"/>
      <c r="S181" s="23" t="str">
        <f>IF(Q181="","",VLOOKUP(Q181,リスト!$J$4:$K$31,2,FALSE))</f>
        <v/>
      </c>
      <c r="T181" s="20">
        <f t="shared" si="28"/>
        <v>0</v>
      </c>
      <c r="U181" s="20" t="str">
        <f t="shared" si="24"/>
        <v/>
      </c>
      <c r="V181" s="20">
        <f t="shared" si="32"/>
        <v>0</v>
      </c>
      <c r="W181" s="20">
        <f t="shared" si="33"/>
        <v>0</v>
      </c>
      <c r="AD181"/>
      <c r="AE181" s="9"/>
      <c r="AF181" s="20" t="str" cm="1">
        <f t="array" ref="AF181">IFERROR(IF(#REF!="×",0,_xlfn.IFS(AE181="多面",W181*0.6/1.6*0.5,AE181="治水ダム等",W181*0.75/1.75*0.5)),"")</f>
        <v/>
      </c>
      <c r="AG181" s="21" t="str" cm="1">
        <f t="array" aca="1" ref="AG181" ca="1">IFERROR(_xlfn.IFS(#REF!="×",W181,#REF!="○",(W181-AF181)*0.7),"")</f>
        <v/>
      </c>
      <c r="AH181" s="6"/>
      <c r="AI181" s="24" t="e" cm="1">
        <f t="array" aca="1" ref="AI181" ca="1">_xlfn.IFS(AH181=0,0,AH181&gt;W181,0,W181-AH181&gt;AG181,AG181,W181-AH181&lt;AG181,W181-AH181)</f>
        <v>#NAME?</v>
      </c>
      <c r="AJ181" s="25" t="str">
        <f t="shared" ca="1" si="29"/>
        <v/>
      </c>
    </row>
    <row r="182" spans="1:36" s="1" customFormat="1" ht="24" hidden="1" customHeight="1">
      <c r="A182" s="8">
        <v>171</v>
      </c>
      <c r="B182" s="16"/>
      <c r="C182" s="40"/>
      <c r="D182" s="40"/>
      <c r="E182" s="6"/>
      <c r="F182" s="6"/>
      <c r="G182" s="6"/>
      <c r="H182" s="6"/>
      <c r="I182" s="48">
        <f t="shared" si="30"/>
        <v>0</v>
      </c>
      <c r="J182" s="20">
        <f t="shared" si="25"/>
        <v>0</v>
      </c>
      <c r="K182" s="20"/>
      <c r="L182" s="23">
        <f>IF(D182="",0,VLOOKUP(D182,リスト!$F$4:$H$29,3,FALSE))</f>
        <v>0</v>
      </c>
      <c r="M182" s="80">
        <f t="shared" si="31"/>
        <v>0</v>
      </c>
      <c r="N182" s="20">
        <f t="shared" si="26"/>
        <v>0</v>
      </c>
      <c r="O182" s="6"/>
      <c r="P182" s="80">
        <f t="shared" si="27"/>
        <v>0</v>
      </c>
      <c r="Q182" s="40"/>
      <c r="R182" s="6"/>
      <c r="S182" s="23" t="str">
        <f>IF(Q182="","",VLOOKUP(Q182,リスト!$J$4:$K$31,2,FALSE))</f>
        <v/>
      </c>
      <c r="T182" s="20">
        <f t="shared" si="28"/>
        <v>0</v>
      </c>
      <c r="U182" s="20" t="str">
        <f t="shared" si="24"/>
        <v/>
      </c>
      <c r="V182" s="20">
        <f t="shared" si="32"/>
        <v>0</v>
      </c>
      <c r="W182" s="20">
        <f t="shared" si="33"/>
        <v>0</v>
      </c>
      <c r="AD182"/>
      <c r="AE182" s="9"/>
      <c r="AF182" s="20" t="str" cm="1">
        <f t="array" ref="AF182">IFERROR(IF(#REF!="×",0,_xlfn.IFS(AE182="多面",W182*0.6/1.6*0.5,AE182="治水ダム等",W182*0.75/1.75*0.5)),"")</f>
        <v/>
      </c>
      <c r="AG182" s="21" t="str" cm="1">
        <f t="array" aca="1" ref="AG182" ca="1">IFERROR(_xlfn.IFS(#REF!="×",W182,#REF!="○",(W182-AF182)*0.7),"")</f>
        <v/>
      </c>
      <c r="AH182" s="6"/>
      <c r="AI182" s="24" t="e" cm="1">
        <f t="array" aca="1" ref="AI182" ca="1">_xlfn.IFS(AH182=0,0,AH182&gt;W182,0,W182-AH182&gt;AG182,AG182,W182-AH182&lt;AG182,W182-AH182)</f>
        <v>#NAME?</v>
      </c>
      <c r="AJ182" s="25" t="str">
        <f t="shared" ca="1" si="29"/>
        <v/>
      </c>
    </row>
    <row r="183" spans="1:36" s="1" customFormat="1" ht="24" hidden="1" customHeight="1">
      <c r="A183" s="8">
        <v>172</v>
      </c>
      <c r="B183" s="16"/>
      <c r="C183" s="40"/>
      <c r="D183" s="40"/>
      <c r="E183" s="6"/>
      <c r="F183" s="6"/>
      <c r="G183" s="6"/>
      <c r="H183" s="6"/>
      <c r="I183" s="48">
        <f t="shared" si="30"/>
        <v>0</v>
      </c>
      <c r="J183" s="20">
        <f t="shared" si="25"/>
        <v>0</v>
      </c>
      <c r="K183" s="20"/>
      <c r="L183" s="23">
        <f>IF(D183="",0,VLOOKUP(D183,リスト!$F$4:$H$29,3,FALSE))</f>
        <v>0</v>
      </c>
      <c r="M183" s="80">
        <f t="shared" si="31"/>
        <v>0</v>
      </c>
      <c r="N183" s="20">
        <f t="shared" si="26"/>
        <v>0</v>
      </c>
      <c r="O183" s="6"/>
      <c r="P183" s="80">
        <f t="shared" si="27"/>
        <v>0</v>
      </c>
      <c r="Q183" s="40"/>
      <c r="R183" s="6"/>
      <c r="S183" s="23" t="str">
        <f>IF(Q183="","",VLOOKUP(Q183,リスト!$J$4:$K$31,2,FALSE))</f>
        <v/>
      </c>
      <c r="T183" s="20">
        <f t="shared" si="28"/>
        <v>0</v>
      </c>
      <c r="U183" s="20" t="str">
        <f t="shared" si="24"/>
        <v/>
      </c>
      <c r="V183" s="20">
        <f t="shared" si="32"/>
        <v>0</v>
      </c>
      <c r="W183" s="20">
        <f t="shared" si="33"/>
        <v>0</v>
      </c>
      <c r="AD183"/>
      <c r="AE183" s="9"/>
      <c r="AF183" s="20" t="str" cm="1">
        <f t="array" ref="AF183">IFERROR(IF(#REF!="×",0,_xlfn.IFS(AE183="多面",W183*0.6/1.6*0.5,AE183="治水ダム等",W183*0.75/1.75*0.5)),"")</f>
        <v/>
      </c>
      <c r="AG183" s="21" t="str" cm="1">
        <f t="array" aca="1" ref="AG183" ca="1">IFERROR(_xlfn.IFS(#REF!="×",W183,#REF!="○",(W183-AF183)*0.7),"")</f>
        <v/>
      </c>
      <c r="AH183" s="6"/>
      <c r="AI183" s="24" t="e" cm="1">
        <f t="array" aca="1" ref="AI183" ca="1">_xlfn.IFS(AH183=0,0,AH183&gt;W183,0,W183-AH183&gt;AG183,AG183,W183-AH183&lt;AG183,W183-AH183)</f>
        <v>#NAME?</v>
      </c>
      <c r="AJ183" s="25" t="str">
        <f t="shared" ca="1" si="29"/>
        <v/>
      </c>
    </row>
    <row r="184" spans="1:36" s="1" customFormat="1" ht="24" hidden="1" customHeight="1">
      <c r="A184" s="8">
        <v>173</v>
      </c>
      <c r="B184" s="16"/>
      <c r="C184" s="40"/>
      <c r="D184" s="40"/>
      <c r="E184" s="6"/>
      <c r="F184" s="6"/>
      <c r="G184" s="6"/>
      <c r="H184" s="6"/>
      <c r="I184" s="48">
        <f t="shared" si="30"/>
        <v>0</v>
      </c>
      <c r="J184" s="20">
        <f t="shared" si="25"/>
        <v>0</v>
      </c>
      <c r="K184" s="20"/>
      <c r="L184" s="23">
        <f>IF(D184="",0,VLOOKUP(D184,リスト!$F$4:$H$29,3,FALSE))</f>
        <v>0</v>
      </c>
      <c r="M184" s="80">
        <f t="shared" si="31"/>
        <v>0</v>
      </c>
      <c r="N184" s="20">
        <f t="shared" si="26"/>
        <v>0</v>
      </c>
      <c r="O184" s="6"/>
      <c r="P184" s="80">
        <f t="shared" si="27"/>
        <v>0</v>
      </c>
      <c r="Q184" s="40"/>
      <c r="R184" s="6"/>
      <c r="S184" s="23" t="str">
        <f>IF(Q184="","",VLOOKUP(Q184,リスト!$J$4:$K$31,2,FALSE))</f>
        <v/>
      </c>
      <c r="T184" s="20">
        <f t="shared" si="28"/>
        <v>0</v>
      </c>
      <c r="U184" s="20" t="str">
        <f t="shared" si="24"/>
        <v/>
      </c>
      <c r="V184" s="20">
        <f t="shared" si="32"/>
        <v>0</v>
      </c>
      <c r="W184" s="20">
        <f t="shared" si="33"/>
        <v>0</v>
      </c>
      <c r="AD184"/>
      <c r="AE184" s="9"/>
      <c r="AF184" s="20" t="str" cm="1">
        <f t="array" ref="AF184">IFERROR(IF(#REF!="×",0,_xlfn.IFS(AE184="多面",W184*0.6/1.6*0.5,AE184="治水ダム等",W184*0.75/1.75*0.5)),"")</f>
        <v/>
      </c>
      <c r="AG184" s="21" t="str" cm="1">
        <f t="array" aca="1" ref="AG184" ca="1">IFERROR(_xlfn.IFS(#REF!="×",W184,#REF!="○",(W184-AF184)*0.7),"")</f>
        <v/>
      </c>
      <c r="AH184" s="6"/>
      <c r="AI184" s="24" t="e" cm="1">
        <f t="array" aca="1" ref="AI184" ca="1">_xlfn.IFS(AH184=0,0,AH184&gt;W184,0,W184-AH184&gt;AG184,AG184,W184-AH184&lt;AG184,W184-AH184)</f>
        <v>#NAME?</v>
      </c>
      <c r="AJ184" s="25" t="str">
        <f t="shared" ca="1" si="29"/>
        <v/>
      </c>
    </row>
    <row r="185" spans="1:36" s="1" customFormat="1" ht="24" hidden="1" customHeight="1">
      <c r="A185" s="8">
        <v>174</v>
      </c>
      <c r="B185" s="16"/>
      <c r="C185" s="40"/>
      <c r="D185" s="40"/>
      <c r="E185" s="6"/>
      <c r="F185" s="6"/>
      <c r="G185" s="6"/>
      <c r="H185" s="6"/>
      <c r="I185" s="48">
        <f t="shared" si="30"/>
        <v>0</v>
      </c>
      <c r="J185" s="20">
        <f t="shared" si="25"/>
        <v>0</v>
      </c>
      <c r="K185" s="20"/>
      <c r="L185" s="23">
        <f>IF(D185="",0,VLOOKUP(D185,リスト!$F$4:$H$29,3,FALSE))</f>
        <v>0</v>
      </c>
      <c r="M185" s="80">
        <f t="shared" si="31"/>
        <v>0</v>
      </c>
      <c r="N185" s="20">
        <f t="shared" si="26"/>
        <v>0</v>
      </c>
      <c r="O185" s="6"/>
      <c r="P185" s="80">
        <f t="shared" si="27"/>
        <v>0</v>
      </c>
      <c r="Q185" s="40"/>
      <c r="R185" s="6"/>
      <c r="S185" s="23" t="str">
        <f>IF(Q185="","",VLOOKUP(Q185,リスト!$J$4:$K$31,2,FALSE))</f>
        <v/>
      </c>
      <c r="T185" s="20">
        <f t="shared" si="28"/>
        <v>0</v>
      </c>
      <c r="U185" s="20" t="str">
        <f t="shared" si="24"/>
        <v/>
      </c>
      <c r="V185" s="20">
        <f t="shared" si="32"/>
        <v>0</v>
      </c>
      <c r="W185" s="20">
        <f t="shared" si="33"/>
        <v>0</v>
      </c>
      <c r="AD185"/>
      <c r="AE185" s="9"/>
      <c r="AF185" s="20" t="str" cm="1">
        <f t="array" ref="AF185">IFERROR(IF(#REF!="×",0,_xlfn.IFS(AE185="多面",W185*0.6/1.6*0.5,AE185="治水ダム等",W185*0.75/1.75*0.5)),"")</f>
        <v/>
      </c>
      <c r="AG185" s="21" t="str" cm="1">
        <f t="array" aca="1" ref="AG185" ca="1">IFERROR(_xlfn.IFS(#REF!="×",W185,#REF!="○",(W185-AF185)*0.7),"")</f>
        <v/>
      </c>
      <c r="AH185" s="6"/>
      <c r="AI185" s="24" t="e" cm="1">
        <f t="array" aca="1" ref="AI185" ca="1">_xlfn.IFS(AH185=0,0,AH185&gt;W185,0,W185-AH185&gt;AG185,AG185,W185-AH185&lt;AG185,W185-AH185)</f>
        <v>#NAME?</v>
      </c>
      <c r="AJ185" s="25" t="str">
        <f t="shared" ca="1" si="29"/>
        <v/>
      </c>
    </row>
    <row r="186" spans="1:36" s="1" customFormat="1" ht="24" hidden="1" customHeight="1">
      <c r="A186" s="8">
        <v>175</v>
      </c>
      <c r="B186" s="16"/>
      <c r="C186" s="40"/>
      <c r="D186" s="40"/>
      <c r="E186" s="6"/>
      <c r="F186" s="6"/>
      <c r="G186" s="6"/>
      <c r="H186" s="6"/>
      <c r="I186" s="48">
        <f t="shared" si="30"/>
        <v>0</v>
      </c>
      <c r="J186" s="20">
        <f t="shared" si="25"/>
        <v>0</v>
      </c>
      <c r="K186" s="20"/>
      <c r="L186" s="23">
        <f>IF(D186="",0,VLOOKUP(D186,リスト!$F$4:$H$29,3,FALSE))</f>
        <v>0</v>
      </c>
      <c r="M186" s="80">
        <f t="shared" si="31"/>
        <v>0</v>
      </c>
      <c r="N186" s="20">
        <f t="shared" si="26"/>
        <v>0</v>
      </c>
      <c r="O186" s="6"/>
      <c r="P186" s="80">
        <f t="shared" si="27"/>
        <v>0</v>
      </c>
      <c r="Q186" s="40"/>
      <c r="R186" s="6"/>
      <c r="S186" s="23" t="str">
        <f>IF(Q186="","",VLOOKUP(Q186,リスト!$J$4:$K$31,2,FALSE))</f>
        <v/>
      </c>
      <c r="T186" s="20">
        <f t="shared" si="28"/>
        <v>0</v>
      </c>
      <c r="U186" s="20" t="str">
        <f t="shared" si="24"/>
        <v/>
      </c>
      <c r="V186" s="20">
        <f t="shared" si="32"/>
        <v>0</v>
      </c>
      <c r="W186" s="20">
        <f t="shared" si="33"/>
        <v>0</v>
      </c>
      <c r="AD186"/>
      <c r="AE186" s="9"/>
      <c r="AF186" s="20" t="str" cm="1">
        <f t="array" ref="AF186">IFERROR(IF(#REF!="×",0,_xlfn.IFS(AE186="多面",W186*0.6/1.6*0.5,AE186="治水ダム等",W186*0.75/1.75*0.5)),"")</f>
        <v/>
      </c>
      <c r="AG186" s="21" t="str" cm="1">
        <f t="array" aca="1" ref="AG186" ca="1">IFERROR(_xlfn.IFS(#REF!="×",W186,#REF!="○",(W186-AF186)*0.7),"")</f>
        <v/>
      </c>
      <c r="AH186" s="6"/>
      <c r="AI186" s="24" t="e" cm="1">
        <f t="array" aca="1" ref="AI186" ca="1">_xlfn.IFS(AH186=0,0,AH186&gt;W186,0,W186-AH186&gt;AG186,AG186,W186-AH186&lt;AG186,W186-AH186)</f>
        <v>#NAME?</v>
      </c>
      <c r="AJ186" s="25" t="str">
        <f t="shared" ca="1" si="29"/>
        <v/>
      </c>
    </row>
    <row r="187" spans="1:36" s="1" customFormat="1" ht="24" hidden="1" customHeight="1">
      <c r="A187" s="8">
        <v>176</v>
      </c>
      <c r="B187" s="16"/>
      <c r="C187" s="40"/>
      <c r="D187" s="40"/>
      <c r="E187" s="6"/>
      <c r="F187" s="6"/>
      <c r="G187" s="6"/>
      <c r="H187" s="6"/>
      <c r="I187" s="48">
        <f t="shared" si="30"/>
        <v>0</v>
      </c>
      <c r="J187" s="20">
        <f t="shared" si="25"/>
        <v>0</v>
      </c>
      <c r="K187" s="20"/>
      <c r="L187" s="23">
        <f>IF(D187="",0,VLOOKUP(D187,リスト!$F$4:$H$29,3,FALSE))</f>
        <v>0</v>
      </c>
      <c r="M187" s="80">
        <f t="shared" si="31"/>
        <v>0</v>
      </c>
      <c r="N187" s="20">
        <f t="shared" si="26"/>
        <v>0</v>
      </c>
      <c r="O187" s="6"/>
      <c r="P187" s="80">
        <f t="shared" si="27"/>
        <v>0</v>
      </c>
      <c r="Q187" s="40"/>
      <c r="R187" s="6"/>
      <c r="S187" s="23" t="str">
        <f>IF(Q187="","",VLOOKUP(Q187,リスト!$J$4:$K$31,2,FALSE))</f>
        <v/>
      </c>
      <c r="T187" s="20">
        <f t="shared" si="28"/>
        <v>0</v>
      </c>
      <c r="U187" s="20" t="str">
        <f t="shared" si="24"/>
        <v/>
      </c>
      <c r="V187" s="20">
        <f t="shared" si="32"/>
        <v>0</v>
      </c>
      <c r="W187" s="20">
        <f t="shared" si="33"/>
        <v>0</v>
      </c>
      <c r="AD187"/>
      <c r="AE187" s="9"/>
      <c r="AF187" s="20" t="str" cm="1">
        <f t="array" ref="AF187">IFERROR(IF(#REF!="×",0,_xlfn.IFS(AE187="多面",W187*0.6/1.6*0.5,AE187="治水ダム等",W187*0.75/1.75*0.5)),"")</f>
        <v/>
      </c>
      <c r="AG187" s="21" t="str" cm="1">
        <f t="array" aca="1" ref="AG187" ca="1">IFERROR(_xlfn.IFS(#REF!="×",W187,#REF!="○",(W187-AF187)*0.7),"")</f>
        <v/>
      </c>
      <c r="AH187" s="6"/>
      <c r="AI187" s="24" t="e" cm="1">
        <f t="array" aca="1" ref="AI187" ca="1">_xlfn.IFS(AH187=0,0,AH187&gt;W187,0,W187-AH187&gt;AG187,AG187,W187-AH187&lt;AG187,W187-AH187)</f>
        <v>#NAME?</v>
      </c>
      <c r="AJ187" s="25" t="str">
        <f t="shared" ca="1" si="29"/>
        <v/>
      </c>
    </row>
    <row r="188" spans="1:36" s="1" customFormat="1" ht="24" hidden="1" customHeight="1">
      <c r="A188" s="8">
        <v>177</v>
      </c>
      <c r="B188" s="16"/>
      <c r="C188" s="40"/>
      <c r="D188" s="40"/>
      <c r="E188" s="6"/>
      <c r="F188" s="6"/>
      <c r="G188" s="6"/>
      <c r="H188" s="6"/>
      <c r="I188" s="48">
        <f t="shared" si="30"/>
        <v>0</v>
      </c>
      <c r="J188" s="20">
        <f t="shared" si="25"/>
        <v>0</v>
      </c>
      <c r="K188" s="20"/>
      <c r="L188" s="23">
        <f>IF(D188="",0,VLOOKUP(D188,リスト!$F$4:$H$29,3,FALSE))</f>
        <v>0</v>
      </c>
      <c r="M188" s="80">
        <f t="shared" si="31"/>
        <v>0</v>
      </c>
      <c r="N188" s="20">
        <f t="shared" si="26"/>
        <v>0</v>
      </c>
      <c r="O188" s="6"/>
      <c r="P188" s="80">
        <f t="shared" si="27"/>
        <v>0</v>
      </c>
      <c r="Q188" s="40"/>
      <c r="R188" s="6"/>
      <c r="S188" s="23" t="str">
        <f>IF(Q188="","",VLOOKUP(Q188,リスト!$J$4:$K$31,2,FALSE))</f>
        <v/>
      </c>
      <c r="T188" s="20">
        <f t="shared" si="28"/>
        <v>0</v>
      </c>
      <c r="U188" s="20" t="str">
        <f t="shared" si="24"/>
        <v/>
      </c>
      <c r="V188" s="20">
        <f t="shared" si="32"/>
        <v>0</v>
      </c>
      <c r="W188" s="20">
        <f t="shared" si="33"/>
        <v>0</v>
      </c>
      <c r="AD188"/>
      <c r="AE188" s="9"/>
      <c r="AF188" s="20" t="str" cm="1">
        <f t="array" ref="AF188">IFERROR(IF(#REF!="×",0,_xlfn.IFS(AE188="多面",W188*0.6/1.6*0.5,AE188="治水ダム等",W188*0.75/1.75*0.5)),"")</f>
        <v/>
      </c>
      <c r="AG188" s="21" t="str" cm="1">
        <f t="array" aca="1" ref="AG188" ca="1">IFERROR(_xlfn.IFS(#REF!="×",W188,#REF!="○",(W188-AF188)*0.7),"")</f>
        <v/>
      </c>
      <c r="AH188" s="6"/>
      <c r="AI188" s="24" t="e" cm="1">
        <f t="array" aca="1" ref="AI188" ca="1">_xlfn.IFS(AH188=0,0,AH188&gt;W188,0,W188-AH188&gt;AG188,AG188,W188-AH188&lt;AG188,W188-AH188)</f>
        <v>#NAME?</v>
      </c>
      <c r="AJ188" s="25" t="str">
        <f t="shared" ca="1" si="29"/>
        <v/>
      </c>
    </row>
    <row r="189" spans="1:36" s="1" customFormat="1" ht="24" hidden="1" customHeight="1">
      <c r="A189" s="8">
        <v>178</v>
      </c>
      <c r="B189" s="16"/>
      <c r="C189" s="40"/>
      <c r="D189" s="40"/>
      <c r="E189" s="6"/>
      <c r="F189" s="6"/>
      <c r="G189" s="6"/>
      <c r="H189" s="6"/>
      <c r="I189" s="48">
        <f t="shared" si="30"/>
        <v>0</v>
      </c>
      <c r="J189" s="20">
        <f t="shared" si="25"/>
        <v>0</v>
      </c>
      <c r="K189" s="20"/>
      <c r="L189" s="23">
        <f>IF(D189="",0,VLOOKUP(D189,リスト!$F$4:$H$29,3,FALSE))</f>
        <v>0</v>
      </c>
      <c r="M189" s="80">
        <f t="shared" si="31"/>
        <v>0</v>
      </c>
      <c r="N189" s="20">
        <f t="shared" si="26"/>
        <v>0</v>
      </c>
      <c r="O189" s="6"/>
      <c r="P189" s="80">
        <f t="shared" si="27"/>
        <v>0</v>
      </c>
      <c r="Q189" s="40"/>
      <c r="R189" s="6"/>
      <c r="S189" s="23" t="str">
        <f>IF(Q189="","",VLOOKUP(Q189,リスト!$J$4:$K$31,2,FALSE))</f>
        <v/>
      </c>
      <c r="T189" s="20">
        <f t="shared" si="28"/>
        <v>0</v>
      </c>
      <c r="U189" s="20" t="str">
        <f t="shared" si="24"/>
        <v/>
      </c>
      <c r="V189" s="20">
        <f t="shared" si="32"/>
        <v>0</v>
      </c>
      <c r="W189" s="20">
        <f t="shared" si="33"/>
        <v>0</v>
      </c>
      <c r="AD189"/>
      <c r="AE189" s="9"/>
      <c r="AF189" s="20" t="str" cm="1">
        <f t="array" ref="AF189">IFERROR(IF(#REF!="×",0,_xlfn.IFS(AE189="多面",W189*0.6/1.6*0.5,AE189="治水ダム等",W189*0.75/1.75*0.5)),"")</f>
        <v/>
      </c>
      <c r="AG189" s="21" t="str" cm="1">
        <f t="array" aca="1" ref="AG189" ca="1">IFERROR(_xlfn.IFS(#REF!="×",W189,#REF!="○",(W189-AF189)*0.7),"")</f>
        <v/>
      </c>
      <c r="AH189" s="6"/>
      <c r="AI189" s="24" t="e" cm="1">
        <f t="array" aca="1" ref="AI189" ca="1">_xlfn.IFS(AH189=0,0,AH189&gt;W189,0,W189-AH189&gt;AG189,AG189,W189-AH189&lt;AG189,W189-AH189)</f>
        <v>#NAME?</v>
      </c>
      <c r="AJ189" s="25" t="str">
        <f t="shared" ca="1" si="29"/>
        <v/>
      </c>
    </row>
    <row r="190" spans="1:36" s="1" customFormat="1" ht="24" hidden="1" customHeight="1">
      <c r="A190" s="8">
        <v>179</v>
      </c>
      <c r="B190" s="16"/>
      <c r="C190" s="40"/>
      <c r="D190" s="40"/>
      <c r="E190" s="6"/>
      <c r="F190" s="6"/>
      <c r="G190" s="6"/>
      <c r="H190" s="6"/>
      <c r="I190" s="48">
        <f t="shared" si="30"/>
        <v>0</v>
      </c>
      <c r="J190" s="20">
        <f t="shared" si="25"/>
        <v>0</v>
      </c>
      <c r="K190" s="20"/>
      <c r="L190" s="23">
        <f>IF(D190="",0,VLOOKUP(D190,リスト!$F$4:$H$29,3,FALSE))</f>
        <v>0</v>
      </c>
      <c r="M190" s="80">
        <f t="shared" si="31"/>
        <v>0</v>
      </c>
      <c r="N190" s="20">
        <f t="shared" si="26"/>
        <v>0</v>
      </c>
      <c r="O190" s="6"/>
      <c r="P190" s="80">
        <f t="shared" si="27"/>
        <v>0</v>
      </c>
      <c r="Q190" s="40"/>
      <c r="R190" s="6"/>
      <c r="S190" s="23" t="str">
        <f>IF(Q190="","",VLOOKUP(Q190,リスト!$J$4:$K$31,2,FALSE))</f>
        <v/>
      </c>
      <c r="T190" s="20">
        <f t="shared" si="28"/>
        <v>0</v>
      </c>
      <c r="U190" s="20" t="str">
        <f t="shared" si="24"/>
        <v/>
      </c>
      <c r="V190" s="20">
        <f t="shared" si="32"/>
        <v>0</v>
      </c>
      <c r="W190" s="20">
        <f t="shared" si="33"/>
        <v>0</v>
      </c>
      <c r="AD190"/>
      <c r="AE190" s="9"/>
      <c r="AF190" s="20" t="str" cm="1">
        <f t="array" ref="AF190">IFERROR(IF(#REF!="×",0,_xlfn.IFS(AE190="多面",W190*0.6/1.6*0.5,AE190="治水ダム等",W190*0.75/1.75*0.5)),"")</f>
        <v/>
      </c>
      <c r="AG190" s="21" t="str" cm="1">
        <f t="array" aca="1" ref="AG190" ca="1">IFERROR(_xlfn.IFS(#REF!="×",W190,#REF!="○",(W190-AF190)*0.7),"")</f>
        <v/>
      </c>
      <c r="AH190" s="6"/>
      <c r="AI190" s="24" t="e" cm="1">
        <f t="array" aca="1" ref="AI190" ca="1">_xlfn.IFS(AH190=0,0,AH190&gt;W190,0,W190-AH190&gt;AG190,AG190,W190-AH190&lt;AG190,W190-AH190)</f>
        <v>#NAME?</v>
      </c>
      <c r="AJ190" s="25" t="str">
        <f t="shared" ca="1" si="29"/>
        <v/>
      </c>
    </row>
    <row r="191" spans="1:36" s="1" customFormat="1" ht="24" hidden="1" customHeight="1">
      <c r="A191" s="8">
        <v>180</v>
      </c>
      <c r="B191" s="16"/>
      <c r="C191" s="40"/>
      <c r="D191" s="40"/>
      <c r="E191" s="6"/>
      <c r="F191" s="6"/>
      <c r="G191" s="6"/>
      <c r="H191" s="6"/>
      <c r="I191" s="48">
        <f t="shared" si="30"/>
        <v>0</v>
      </c>
      <c r="J191" s="20">
        <f t="shared" si="25"/>
        <v>0</v>
      </c>
      <c r="K191" s="20"/>
      <c r="L191" s="23">
        <f>IF(D191="",0,VLOOKUP(D191,リスト!$F$4:$H$29,3,FALSE))</f>
        <v>0</v>
      </c>
      <c r="M191" s="80">
        <f t="shared" si="31"/>
        <v>0</v>
      </c>
      <c r="N191" s="20">
        <f t="shared" si="26"/>
        <v>0</v>
      </c>
      <c r="O191" s="6"/>
      <c r="P191" s="80">
        <f t="shared" si="27"/>
        <v>0</v>
      </c>
      <c r="Q191" s="40"/>
      <c r="R191" s="6"/>
      <c r="S191" s="23" t="str">
        <f>IF(Q191="","",VLOOKUP(Q191,リスト!$J$4:$K$31,2,FALSE))</f>
        <v/>
      </c>
      <c r="T191" s="20">
        <f t="shared" si="28"/>
        <v>0</v>
      </c>
      <c r="U191" s="20" t="str">
        <f t="shared" si="24"/>
        <v/>
      </c>
      <c r="V191" s="20">
        <f t="shared" si="32"/>
        <v>0</v>
      </c>
      <c r="W191" s="20">
        <f t="shared" si="33"/>
        <v>0</v>
      </c>
      <c r="AD191"/>
      <c r="AE191" s="9"/>
      <c r="AF191" s="20" t="str" cm="1">
        <f t="array" ref="AF191">IFERROR(IF(#REF!="×",0,_xlfn.IFS(AE191="多面",W191*0.6/1.6*0.5,AE191="治水ダム等",W191*0.75/1.75*0.5)),"")</f>
        <v/>
      </c>
      <c r="AG191" s="21" t="str" cm="1">
        <f t="array" aca="1" ref="AG191" ca="1">IFERROR(_xlfn.IFS(#REF!="×",W191,#REF!="○",(W191-AF191)*0.7),"")</f>
        <v/>
      </c>
      <c r="AH191" s="6"/>
      <c r="AI191" s="24" t="e" cm="1">
        <f t="array" aca="1" ref="AI191" ca="1">_xlfn.IFS(AH191=0,0,AH191&gt;W191,0,W191-AH191&gt;AG191,AG191,W191-AH191&lt;AG191,W191-AH191)</f>
        <v>#NAME?</v>
      </c>
      <c r="AJ191" s="25" t="str">
        <f t="shared" ca="1" si="29"/>
        <v/>
      </c>
    </row>
    <row r="192" spans="1:36" s="1" customFormat="1" ht="24" hidden="1" customHeight="1">
      <c r="A192" s="8">
        <v>181</v>
      </c>
      <c r="B192" s="16"/>
      <c r="C192" s="40"/>
      <c r="D192" s="40"/>
      <c r="E192" s="6"/>
      <c r="F192" s="6"/>
      <c r="G192" s="6"/>
      <c r="H192" s="6"/>
      <c r="I192" s="48">
        <f t="shared" si="30"/>
        <v>0</v>
      </c>
      <c r="J192" s="20">
        <f t="shared" si="25"/>
        <v>0</v>
      </c>
      <c r="K192" s="20"/>
      <c r="L192" s="23">
        <f>IF(D192="",0,VLOOKUP(D192,リスト!$F$4:$H$29,3,FALSE))</f>
        <v>0</v>
      </c>
      <c r="M192" s="80">
        <f t="shared" si="31"/>
        <v>0</v>
      </c>
      <c r="N192" s="20">
        <f t="shared" si="26"/>
        <v>0</v>
      </c>
      <c r="O192" s="6"/>
      <c r="P192" s="80">
        <f t="shared" si="27"/>
        <v>0</v>
      </c>
      <c r="Q192" s="40"/>
      <c r="R192" s="6"/>
      <c r="S192" s="23" t="str">
        <f>IF(Q192="","",VLOOKUP(Q192,リスト!$J$4:$K$31,2,FALSE))</f>
        <v/>
      </c>
      <c r="T192" s="20">
        <f t="shared" si="28"/>
        <v>0</v>
      </c>
      <c r="U192" s="20" t="str">
        <f t="shared" si="24"/>
        <v/>
      </c>
      <c r="V192" s="20">
        <f t="shared" si="32"/>
        <v>0</v>
      </c>
      <c r="W192" s="20">
        <f t="shared" si="33"/>
        <v>0</v>
      </c>
      <c r="AD192"/>
      <c r="AE192" s="9"/>
      <c r="AF192" s="20" t="str" cm="1">
        <f t="array" ref="AF192">IFERROR(IF(#REF!="×",0,_xlfn.IFS(AE192="多面",W192*0.6/1.6*0.5,AE192="治水ダム等",W192*0.75/1.75*0.5)),"")</f>
        <v/>
      </c>
      <c r="AG192" s="21" t="str" cm="1">
        <f t="array" aca="1" ref="AG192" ca="1">IFERROR(_xlfn.IFS(#REF!="×",W192,#REF!="○",(W192-AF192)*0.7),"")</f>
        <v/>
      </c>
      <c r="AH192" s="6"/>
      <c r="AI192" s="24" t="e" cm="1">
        <f t="array" aca="1" ref="AI192" ca="1">_xlfn.IFS(AH192=0,0,AH192&gt;W192,0,W192-AH192&gt;AG192,AG192,W192-AH192&lt;AG192,W192-AH192)</f>
        <v>#NAME?</v>
      </c>
      <c r="AJ192" s="25" t="str">
        <f t="shared" ca="1" si="29"/>
        <v/>
      </c>
    </row>
    <row r="193" spans="1:36" s="1" customFormat="1" ht="24" hidden="1" customHeight="1">
      <c r="A193" s="8">
        <v>182</v>
      </c>
      <c r="B193" s="16"/>
      <c r="C193" s="40"/>
      <c r="D193" s="40"/>
      <c r="E193" s="6"/>
      <c r="F193" s="6"/>
      <c r="G193" s="6"/>
      <c r="H193" s="6"/>
      <c r="I193" s="48">
        <f t="shared" si="30"/>
        <v>0</v>
      </c>
      <c r="J193" s="20">
        <f t="shared" si="25"/>
        <v>0</v>
      </c>
      <c r="K193" s="20"/>
      <c r="L193" s="23">
        <f>IF(D193="",0,VLOOKUP(D193,リスト!$F$4:$H$29,3,FALSE))</f>
        <v>0</v>
      </c>
      <c r="M193" s="80">
        <f t="shared" si="31"/>
        <v>0</v>
      </c>
      <c r="N193" s="20">
        <f t="shared" si="26"/>
        <v>0</v>
      </c>
      <c r="O193" s="6"/>
      <c r="P193" s="80">
        <f t="shared" si="27"/>
        <v>0</v>
      </c>
      <c r="Q193" s="40"/>
      <c r="R193" s="6"/>
      <c r="S193" s="23" t="str">
        <f>IF(Q193="","",VLOOKUP(Q193,リスト!$J$4:$K$31,2,FALSE))</f>
        <v/>
      </c>
      <c r="T193" s="20">
        <f t="shared" si="28"/>
        <v>0</v>
      </c>
      <c r="U193" s="20" t="str">
        <f t="shared" si="24"/>
        <v/>
      </c>
      <c r="V193" s="20">
        <f t="shared" si="32"/>
        <v>0</v>
      </c>
      <c r="W193" s="20">
        <f t="shared" si="33"/>
        <v>0</v>
      </c>
      <c r="AD193"/>
      <c r="AE193" s="9"/>
      <c r="AF193" s="20" t="str" cm="1">
        <f t="array" ref="AF193">IFERROR(IF(#REF!="×",0,_xlfn.IFS(AE193="多面",W193*0.6/1.6*0.5,AE193="治水ダム等",W193*0.75/1.75*0.5)),"")</f>
        <v/>
      </c>
      <c r="AG193" s="21" t="str" cm="1">
        <f t="array" aca="1" ref="AG193" ca="1">IFERROR(_xlfn.IFS(#REF!="×",W193,#REF!="○",(W193-AF193)*0.7),"")</f>
        <v/>
      </c>
      <c r="AH193" s="6"/>
      <c r="AI193" s="24" t="e" cm="1">
        <f t="array" aca="1" ref="AI193" ca="1">_xlfn.IFS(AH193=0,0,AH193&gt;W193,0,W193-AH193&gt;AG193,AG193,W193-AH193&lt;AG193,W193-AH193)</f>
        <v>#NAME?</v>
      </c>
      <c r="AJ193" s="25" t="str">
        <f t="shared" ca="1" si="29"/>
        <v/>
      </c>
    </row>
    <row r="194" spans="1:36" s="1" customFormat="1" ht="24" hidden="1" customHeight="1">
      <c r="A194" s="8">
        <v>183</v>
      </c>
      <c r="B194" s="16"/>
      <c r="C194" s="40"/>
      <c r="D194" s="40"/>
      <c r="E194" s="6"/>
      <c r="F194" s="6"/>
      <c r="G194" s="6"/>
      <c r="H194" s="6"/>
      <c r="I194" s="48">
        <f t="shared" si="30"/>
        <v>0</v>
      </c>
      <c r="J194" s="20">
        <f t="shared" si="25"/>
        <v>0</v>
      </c>
      <c r="K194" s="20"/>
      <c r="L194" s="23">
        <f>IF(D194="",0,VLOOKUP(D194,リスト!$F$4:$H$29,3,FALSE))</f>
        <v>0</v>
      </c>
      <c r="M194" s="80">
        <f t="shared" si="31"/>
        <v>0</v>
      </c>
      <c r="N194" s="20">
        <f t="shared" si="26"/>
        <v>0</v>
      </c>
      <c r="O194" s="6"/>
      <c r="P194" s="80">
        <f t="shared" si="27"/>
        <v>0</v>
      </c>
      <c r="Q194" s="40"/>
      <c r="R194" s="6"/>
      <c r="S194" s="23" t="str">
        <f>IF(Q194="","",VLOOKUP(Q194,リスト!$J$4:$K$31,2,FALSE))</f>
        <v/>
      </c>
      <c r="T194" s="20">
        <f t="shared" si="28"/>
        <v>0</v>
      </c>
      <c r="U194" s="20" t="str">
        <f t="shared" si="24"/>
        <v/>
      </c>
      <c r="V194" s="20">
        <f t="shared" si="32"/>
        <v>0</v>
      </c>
      <c r="W194" s="20">
        <f t="shared" si="33"/>
        <v>0</v>
      </c>
      <c r="AD194"/>
      <c r="AE194" s="9"/>
      <c r="AF194" s="20" t="str" cm="1">
        <f t="array" ref="AF194">IFERROR(IF(#REF!="×",0,_xlfn.IFS(AE194="多面",W194*0.6/1.6*0.5,AE194="治水ダム等",W194*0.75/1.75*0.5)),"")</f>
        <v/>
      </c>
      <c r="AG194" s="21" t="str" cm="1">
        <f t="array" aca="1" ref="AG194" ca="1">IFERROR(_xlfn.IFS(#REF!="×",W194,#REF!="○",(W194-AF194)*0.7),"")</f>
        <v/>
      </c>
      <c r="AH194" s="6"/>
      <c r="AI194" s="24" t="e" cm="1">
        <f t="array" aca="1" ref="AI194" ca="1">_xlfn.IFS(AH194=0,0,AH194&gt;W194,0,W194-AH194&gt;AG194,AG194,W194-AH194&lt;AG194,W194-AH194)</f>
        <v>#NAME?</v>
      </c>
      <c r="AJ194" s="25" t="str">
        <f t="shared" ca="1" si="29"/>
        <v/>
      </c>
    </row>
    <row r="195" spans="1:36" s="1" customFormat="1" ht="24" hidden="1" customHeight="1">
      <c r="A195" s="8">
        <v>184</v>
      </c>
      <c r="B195" s="16"/>
      <c r="C195" s="40"/>
      <c r="D195" s="40"/>
      <c r="E195" s="6"/>
      <c r="F195" s="6"/>
      <c r="G195" s="6"/>
      <c r="H195" s="6"/>
      <c r="I195" s="48">
        <f t="shared" si="30"/>
        <v>0</v>
      </c>
      <c r="J195" s="20">
        <f t="shared" si="25"/>
        <v>0</v>
      </c>
      <c r="K195" s="20"/>
      <c r="L195" s="23">
        <f>IF(D195="",0,VLOOKUP(D195,リスト!$F$4:$H$29,3,FALSE))</f>
        <v>0</v>
      </c>
      <c r="M195" s="80">
        <f t="shared" si="31"/>
        <v>0</v>
      </c>
      <c r="N195" s="20">
        <f t="shared" si="26"/>
        <v>0</v>
      </c>
      <c r="O195" s="6"/>
      <c r="P195" s="80">
        <f t="shared" si="27"/>
        <v>0</v>
      </c>
      <c r="Q195" s="40"/>
      <c r="R195" s="6"/>
      <c r="S195" s="23" t="str">
        <f>IF(Q195="","",VLOOKUP(Q195,リスト!$J$4:$K$31,2,FALSE))</f>
        <v/>
      </c>
      <c r="T195" s="20">
        <f t="shared" si="28"/>
        <v>0</v>
      </c>
      <c r="U195" s="20" t="str">
        <f t="shared" si="24"/>
        <v/>
      </c>
      <c r="V195" s="20">
        <f t="shared" si="32"/>
        <v>0</v>
      </c>
      <c r="W195" s="20">
        <f t="shared" si="33"/>
        <v>0</v>
      </c>
      <c r="AD195"/>
      <c r="AE195" s="9"/>
      <c r="AF195" s="20" t="str" cm="1">
        <f t="array" ref="AF195">IFERROR(IF(#REF!="×",0,_xlfn.IFS(AE195="多面",W195*0.6/1.6*0.5,AE195="治水ダム等",W195*0.75/1.75*0.5)),"")</f>
        <v/>
      </c>
      <c r="AG195" s="21" t="str" cm="1">
        <f t="array" aca="1" ref="AG195" ca="1">IFERROR(_xlfn.IFS(#REF!="×",W195,#REF!="○",(W195-AF195)*0.7),"")</f>
        <v/>
      </c>
      <c r="AH195" s="6"/>
      <c r="AI195" s="24" t="e" cm="1">
        <f t="array" aca="1" ref="AI195" ca="1">_xlfn.IFS(AH195=0,0,AH195&gt;W195,0,W195-AH195&gt;AG195,AG195,W195-AH195&lt;AG195,W195-AH195)</f>
        <v>#NAME?</v>
      </c>
      <c r="AJ195" s="25" t="str">
        <f t="shared" ca="1" si="29"/>
        <v/>
      </c>
    </row>
    <row r="196" spans="1:36" s="1" customFormat="1" ht="24" hidden="1" customHeight="1">
      <c r="A196" s="8">
        <v>185</v>
      </c>
      <c r="B196" s="16"/>
      <c r="C196" s="40"/>
      <c r="D196" s="40"/>
      <c r="E196" s="6"/>
      <c r="F196" s="6"/>
      <c r="G196" s="6"/>
      <c r="H196" s="6"/>
      <c r="I196" s="48">
        <f t="shared" si="30"/>
        <v>0</v>
      </c>
      <c r="J196" s="20">
        <f t="shared" si="25"/>
        <v>0</v>
      </c>
      <c r="K196" s="20"/>
      <c r="L196" s="23">
        <f>IF(D196="",0,VLOOKUP(D196,リスト!$F$4:$H$29,3,FALSE))</f>
        <v>0</v>
      </c>
      <c r="M196" s="80">
        <f t="shared" si="31"/>
        <v>0</v>
      </c>
      <c r="N196" s="20">
        <f t="shared" si="26"/>
        <v>0</v>
      </c>
      <c r="O196" s="6"/>
      <c r="P196" s="80">
        <f t="shared" si="27"/>
        <v>0</v>
      </c>
      <c r="Q196" s="40"/>
      <c r="R196" s="6"/>
      <c r="S196" s="23" t="str">
        <f>IF(Q196="","",VLOOKUP(Q196,リスト!$J$4:$K$31,2,FALSE))</f>
        <v/>
      </c>
      <c r="T196" s="20">
        <f t="shared" si="28"/>
        <v>0</v>
      </c>
      <c r="U196" s="20" t="str">
        <f t="shared" si="24"/>
        <v/>
      </c>
      <c r="V196" s="20">
        <f t="shared" si="32"/>
        <v>0</v>
      </c>
      <c r="W196" s="20">
        <f t="shared" si="33"/>
        <v>0</v>
      </c>
      <c r="AD196"/>
      <c r="AE196" s="9"/>
      <c r="AF196" s="20" t="str" cm="1">
        <f t="array" ref="AF196">IFERROR(IF(#REF!="×",0,_xlfn.IFS(AE196="多面",W196*0.6/1.6*0.5,AE196="治水ダム等",W196*0.75/1.75*0.5)),"")</f>
        <v/>
      </c>
      <c r="AG196" s="21" t="str" cm="1">
        <f t="array" aca="1" ref="AG196" ca="1">IFERROR(_xlfn.IFS(#REF!="×",W196,#REF!="○",(W196-AF196)*0.7),"")</f>
        <v/>
      </c>
      <c r="AH196" s="6"/>
      <c r="AI196" s="24" t="e" cm="1">
        <f t="array" aca="1" ref="AI196" ca="1">_xlfn.IFS(AH196=0,0,AH196&gt;W196,0,W196-AH196&gt;AG196,AG196,W196-AH196&lt;AG196,W196-AH196)</f>
        <v>#NAME?</v>
      </c>
      <c r="AJ196" s="25" t="str">
        <f t="shared" ca="1" si="29"/>
        <v/>
      </c>
    </row>
    <row r="197" spans="1:36" s="1" customFormat="1" ht="24" hidden="1" customHeight="1">
      <c r="A197" s="8">
        <v>186</v>
      </c>
      <c r="B197" s="16"/>
      <c r="C197" s="40"/>
      <c r="D197" s="40"/>
      <c r="E197" s="6"/>
      <c r="F197" s="6"/>
      <c r="G197" s="6"/>
      <c r="H197" s="6"/>
      <c r="I197" s="48">
        <f t="shared" si="30"/>
        <v>0</v>
      </c>
      <c r="J197" s="20">
        <f t="shared" si="25"/>
        <v>0</v>
      </c>
      <c r="K197" s="20"/>
      <c r="L197" s="23">
        <f>IF(D197="",0,VLOOKUP(D197,リスト!$F$4:$H$29,3,FALSE))</f>
        <v>0</v>
      </c>
      <c r="M197" s="80">
        <f t="shared" si="31"/>
        <v>0</v>
      </c>
      <c r="N197" s="20">
        <f t="shared" si="26"/>
        <v>0</v>
      </c>
      <c r="O197" s="6"/>
      <c r="P197" s="80">
        <f t="shared" si="27"/>
        <v>0</v>
      </c>
      <c r="Q197" s="40"/>
      <c r="R197" s="6"/>
      <c r="S197" s="23" t="str">
        <f>IF(Q197="","",VLOOKUP(Q197,リスト!$J$4:$K$31,2,FALSE))</f>
        <v/>
      </c>
      <c r="T197" s="20">
        <f t="shared" si="28"/>
        <v>0</v>
      </c>
      <c r="U197" s="20" t="str">
        <f t="shared" si="24"/>
        <v/>
      </c>
      <c r="V197" s="20">
        <f t="shared" si="32"/>
        <v>0</v>
      </c>
      <c r="W197" s="20">
        <f t="shared" si="33"/>
        <v>0</v>
      </c>
      <c r="AD197"/>
      <c r="AE197" s="9"/>
      <c r="AF197" s="20" t="str" cm="1">
        <f t="array" ref="AF197">IFERROR(IF(#REF!="×",0,_xlfn.IFS(AE197="多面",W197*0.6/1.6*0.5,AE197="治水ダム等",W197*0.75/1.75*0.5)),"")</f>
        <v/>
      </c>
      <c r="AG197" s="21" t="str" cm="1">
        <f t="array" aca="1" ref="AG197" ca="1">IFERROR(_xlfn.IFS(#REF!="×",W197,#REF!="○",(W197-AF197)*0.7),"")</f>
        <v/>
      </c>
      <c r="AH197" s="6"/>
      <c r="AI197" s="24" t="e" cm="1">
        <f t="array" aca="1" ref="AI197" ca="1">_xlfn.IFS(AH197=0,0,AH197&gt;W197,0,W197-AH197&gt;AG197,AG197,W197-AH197&lt;AG197,W197-AH197)</f>
        <v>#NAME?</v>
      </c>
      <c r="AJ197" s="25" t="str">
        <f t="shared" ca="1" si="29"/>
        <v/>
      </c>
    </row>
    <row r="198" spans="1:36" s="1" customFormat="1" ht="24" hidden="1" customHeight="1">
      <c r="A198" s="8">
        <v>187</v>
      </c>
      <c r="B198" s="16"/>
      <c r="C198" s="40"/>
      <c r="D198" s="40"/>
      <c r="E198" s="6"/>
      <c r="F198" s="6"/>
      <c r="G198" s="6"/>
      <c r="H198" s="6"/>
      <c r="I198" s="48">
        <f t="shared" si="30"/>
        <v>0</v>
      </c>
      <c r="J198" s="20">
        <f t="shared" si="25"/>
        <v>0</v>
      </c>
      <c r="K198" s="20"/>
      <c r="L198" s="23">
        <f>IF(D198="",0,VLOOKUP(D198,リスト!$F$4:$H$29,3,FALSE))</f>
        <v>0</v>
      </c>
      <c r="M198" s="80">
        <f t="shared" si="31"/>
        <v>0</v>
      </c>
      <c r="N198" s="20">
        <f t="shared" si="26"/>
        <v>0</v>
      </c>
      <c r="O198" s="6"/>
      <c r="P198" s="80">
        <f t="shared" si="27"/>
        <v>0</v>
      </c>
      <c r="Q198" s="40"/>
      <c r="R198" s="6"/>
      <c r="S198" s="23" t="str">
        <f>IF(Q198="","",VLOOKUP(Q198,リスト!$J$4:$K$31,2,FALSE))</f>
        <v/>
      </c>
      <c r="T198" s="20">
        <f t="shared" si="28"/>
        <v>0</v>
      </c>
      <c r="U198" s="20" t="str">
        <f t="shared" si="24"/>
        <v/>
      </c>
      <c r="V198" s="20">
        <f t="shared" si="32"/>
        <v>0</v>
      </c>
      <c r="W198" s="20">
        <f t="shared" si="33"/>
        <v>0</v>
      </c>
      <c r="AD198"/>
      <c r="AE198" s="9"/>
      <c r="AF198" s="20" t="str" cm="1">
        <f t="array" ref="AF198">IFERROR(IF(#REF!="×",0,_xlfn.IFS(AE198="多面",W198*0.6/1.6*0.5,AE198="治水ダム等",W198*0.75/1.75*0.5)),"")</f>
        <v/>
      </c>
      <c r="AG198" s="21" t="str" cm="1">
        <f t="array" aca="1" ref="AG198" ca="1">IFERROR(_xlfn.IFS(#REF!="×",W198,#REF!="○",(W198-AF198)*0.7),"")</f>
        <v/>
      </c>
      <c r="AH198" s="6"/>
      <c r="AI198" s="24" t="e" cm="1">
        <f t="array" aca="1" ref="AI198" ca="1">_xlfn.IFS(AH198=0,0,AH198&gt;W198,0,W198-AH198&gt;AG198,AG198,W198-AH198&lt;AG198,W198-AH198)</f>
        <v>#NAME?</v>
      </c>
      <c r="AJ198" s="25" t="str">
        <f t="shared" ca="1" si="29"/>
        <v/>
      </c>
    </row>
    <row r="199" spans="1:36" s="1" customFormat="1" ht="24" hidden="1" customHeight="1">
      <c r="A199" s="8">
        <v>188</v>
      </c>
      <c r="B199" s="16"/>
      <c r="C199" s="40"/>
      <c r="D199" s="40"/>
      <c r="E199" s="6"/>
      <c r="F199" s="6"/>
      <c r="G199" s="6"/>
      <c r="H199" s="6"/>
      <c r="I199" s="48">
        <f t="shared" si="30"/>
        <v>0</v>
      </c>
      <c r="J199" s="20">
        <f t="shared" si="25"/>
        <v>0</v>
      </c>
      <c r="K199" s="20"/>
      <c r="L199" s="23">
        <f>IF(D199="",0,VLOOKUP(D199,リスト!$F$4:$H$29,3,FALSE))</f>
        <v>0</v>
      </c>
      <c r="M199" s="80">
        <f t="shared" si="31"/>
        <v>0</v>
      </c>
      <c r="N199" s="20">
        <f t="shared" si="26"/>
        <v>0</v>
      </c>
      <c r="O199" s="6"/>
      <c r="P199" s="80">
        <f t="shared" si="27"/>
        <v>0</v>
      </c>
      <c r="Q199" s="40"/>
      <c r="R199" s="6"/>
      <c r="S199" s="23" t="str">
        <f>IF(Q199="","",VLOOKUP(Q199,リスト!$J$4:$K$31,2,FALSE))</f>
        <v/>
      </c>
      <c r="T199" s="20">
        <f t="shared" si="28"/>
        <v>0</v>
      </c>
      <c r="U199" s="20" t="str">
        <f t="shared" si="24"/>
        <v/>
      </c>
      <c r="V199" s="20">
        <f t="shared" si="32"/>
        <v>0</v>
      </c>
      <c r="W199" s="20">
        <f t="shared" si="33"/>
        <v>0</v>
      </c>
      <c r="AD199"/>
      <c r="AE199" s="9"/>
      <c r="AF199" s="20" t="str" cm="1">
        <f t="array" ref="AF199">IFERROR(IF(#REF!="×",0,_xlfn.IFS(AE199="多面",W199*0.6/1.6*0.5,AE199="治水ダム等",W199*0.75/1.75*0.5)),"")</f>
        <v/>
      </c>
      <c r="AG199" s="21" t="str" cm="1">
        <f t="array" aca="1" ref="AG199" ca="1">IFERROR(_xlfn.IFS(#REF!="×",W199,#REF!="○",(W199-AF199)*0.7),"")</f>
        <v/>
      </c>
      <c r="AH199" s="6"/>
      <c r="AI199" s="24" t="e" cm="1">
        <f t="array" aca="1" ref="AI199" ca="1">_xlfn.IFS(AH199=0,0,AH199&gt;W199,0,W199-AH199&gt;AG199,AG199,W199-AH199&lt;AG199,W199-AH199)</f>
        <v>#NAME?</v>
      </c>
      <c r="AJ199" s="25" t="str">
        <f t="shared" ca="1" si="29"/>
        <v/>
      </c>
    </row>
    <row r="200" spans="1:36" s="1" customFormat="1" ht="24" hidden="1" customHeight="1">
      <c r="A200" s="8">
        <v>189</v>
      </c>
      <c r="B200" s="16"/>
      <c r="C200" s="40"/>
      <c r="D200" s="40"/>
      <c r="E200" s="6"/>
      <c r="F200" s="6"/>
      <c r="G200" s="6"/>
      <c r="H200" s="6"/>
      <c r="I200" s="48">
        <f t="shared" si="30"/>
        <v>0</v>
      </c>
      <c r="J200" s="20">
        <f t="shared" si="25"/>
        <v>0</v>
      </c>
      <c r="K200" s="20"/>
      <c r="L200" s="23">
        <f>IF(D200="",0,VLOOKUP(D200,リスト!$F$4:$H$29,3,FALSE))</f>
        <v>0</v>
      </c>
      <c r="M200" s="80">
        <f t="shared" si="31"/>
        <v>0</v>
      </c>
      <c r="N200" s="20">
        <f t="shared" si="26"/>
        <v>0</v>
      </c>
      <c r="O200" s="6"/>
      <c r="P200" s="80">
        <f t="shared" si="27"/>
        <v>0</v>
      </c>
      <c r="Q200" s="40"/>
      <c r="R200" s="6"/>
      <c r="S200" s="23" t="str">
        <f>IF(Q200="","",VLOOKUP(Q200,リスト!$J$4:$K$31,2,FALSE))</f>
        <v/>
      </c>
      <c r="T200" s="20">
        <f t="shared" si="28"/>
        <v>0</v>
      </c>
      <c r="U200" s="20" t="str">
        <f t="shared" si="24"/>
        <v/>
      </c>
      <c r="V200" s="20">
        <f t="shared" si="32"/>
        <v>0</v>
      </c>
      <c r="W200" s="20">
        <f t="shared" si="33"/>
        <v>0</v>
      </c>
      <c r="AD200"/>
      <c r="AE200" s="9"/>
      <c r="AF200" s="20" t="str" cm="1">
        <f t="array" ref="AF200">IFERROR(IF(#REF!="×",0,_xlfn.IFS(AE200="多面",W200*0.6/1.6*0.5,AE200="治水ダム等",W200*0.75/1.75*0.5)),"")</f>
        <v/>
      </c>
      <c r="AG200" s="21" t="str" cm="1">
        <f t="array" aca="1" ref="AG200" ca="1">IFERROR(_xlfn.IFS(#REF!="×",W200,#REF!="○",(W200-AF200)*0.7),"")</f>
        <v/>
      </c>
      <c r="AH200" s="6"/>
      <c r="AI200" s="24" t="e" cm="1">
        <f t="array" aca="1" ref="AI200" ca="1">_xlfn.IFS(AH200=0,0,AH200&gt;W200,0,W200-AH200&gt;AG200,AG200,W200-AH200&lt;AG200,W200-AH200)</f>
        <v>#NAME?</v>
      </c>
      <c r="AJ200" s="25" t="str">
        <f t="shared" ca="1" si="29"/>
        <v/>
      </c>
    </row>
    <row r="201" spans="1:36" s="1" customFormat="1" ht="24" hidden="1" customHeight="1">
      <c r="A201" s="8">
        <v>190</v>
      </c>
      <c r="B201" s="16"/>
      <c r="C201" s="40"/>
      <c r="D201" s="40"/>
      <c r="E201" s="6"/>
      <c r="F201" s="6"/>
      <c r="G201" s="6"/>
      <c r="H201" s="6"/>
      <c r="I201" s="48">
        <f t="shared" si="30"/>
        <v>0</v>
      </c>
      <c r="J201" s="20">
        <f t="shared" si="25"/>
        <v>0</v>
      </c>
      <c r="K201" s="20"/>
      <c r="L201" s="23">
        <f>IF(D201="",0,VLOOKUP(D201,リスト!$F$4:$H$29,3,FALSE))</f>
        <v>0</v>
      </c>
      <c r="M201" s="80">
        <f t="shared" si="31"/>
        <v>0</v>
      </c>
      <c r="N201" s="20">
        <f t="shared" si="26"/>
        <v>0</v>
      </c>
      <c r="O201" s="6"/>
      <c r="P201" s="80">
        <f t="shared" si="27"/>
        <v>0</v>
      </c>
      <c r="Q201" s="40"/>
      <c r="R201" s="6"/>
      <c r="S201" s="23" t="str">
        <f>IF(Q201="","",VLOOKUP(Q201,リスト!$J$4:$K$31,2,FALSE))</f>
        <v/>
      </c>
      <c r="T201" s="20">
        <f t="shared" si="28"/>
        <v>0</v>
      </c>
      <c r="U201" s="20" t="str">
        <f t="shared" si="24"/>
        <v/>
      </c>
      <c r="V201" s="20">
        <f t="shared" si="32"/>
        <v>0</v>
      </c>
      <c r="W201" s="20">
        <f t="shared" si="33"/>
        <v>0</v>
      </c>
      <c r="AD201"/>
      <c r="AE201" s="9"/>
      <c r="AF201" s="20" t="str" cm="1">
        <f t="array" ref="AF201">IFERROR(IF(#REF!="×",0,_xlfn.IFS(AE201="多面",W201*0.6/1.6*0.5,AE201="治水ダム等",W201*0.75/1.75*0.5)),"")</f>
        <v/>
      </c>
      <c r="AG201" s="21" t="str" cm="1">
        <f t="array" aca="1" ref="AG201" ca="1">IFERROR(_xlfn.IFS(#REF!="×",W201,#REF!="○",(W201-AF201)*0.7),"")</f>
        <v/>
      </c>
      <c r="AH201" s="6"/>
      <c r="AI201" s="24" t="e" cm="1">
        <f t="array" aca="1" ref="AI201" ca="1">_xlfn.IFS(AH201=0,0,AH201&gt;W201,0,W201-AH201&gt;AG201,AG201,W201-AH201&lt;AG201,W201-AH201)</f>
        <v>#NAME?</v>
      </c>
      <c r="AJ201" s="25" t="str">
        <f t="shared" ca="1" si="29"/>
        <v/>
      </c>
    </row>
    <row r="202" spans="1:36" s="1" customFormat="1" ht="24" hidden="1" customHeight="1">
      <c r="A202" s="8">
        <v>191</v>
      </c>
      <c r="B202" s="16"/>
      <c r="C202" s="40"/>
      <c r="D202" s="40"/>
      <c r="E202" s="6"/>
      <c r="F202" s="6"/>
      <c r="G202" s="6"/>
      <c r="H202" s="6"/>
      <c r="I202" s="48">
        <f t="shared" si="30"/>
        <v>0</v>
      </c>
      <c r="J202" s="20">
        <f t="shared" si="25"/>
        <v>0</v>
      </c>
      <c r="K202" s="20"/>
      <c r="L202" s="23">
        <f>IF(D202="",0,VLOOKUP(D202,リスト!$F$4:$H$29,3,FALSE))</f>
        <v>0</v>
      </c>
      <c r="M202" s="80">
        <f t="shared" si="31"/>
        <v>0</v>
      </c>
      <c r="N202" s="20">
        <f t="shared" si="26"/>
        <v>0</v>
      </c>
      <c r="O202" s="6"/>
      <c r="P202" s="80">
        <f t="shared" si="27"/>
        <v>0</v>
      </c>
      <c r="Q202" s="40"/>
      <c r="R202" s="6"/>
      <c r="S202" s="23" t="str">
        <f>IF(Q202="","",VLOOKUP(Q202,リスト!$J$4:$K$31,2,FALSE))</f>
        <v/>
      </c>
      <c r="T202" s="20">
        <f t="shared" si="28"/>
        <v>0</v>
      </c>
      <c r="U202" s="20" t="str">
        <f t="shared" si="24"/>
        <v/>
      </c>
      <c r="V202" s="20">
        <f t="shared" si="32"/>
        <v>0</v>
      </c>
      <c r="W202" s="20">
        <f t="shared" si="33"/>
        <v>0</v>
      </c>
      <c r="AD202"/>
      <c r="AE202" s="9"/>
      <c r="AF202" s="20" t="str" cm="1">
        <f t="array" ref="AF202">IFERROR(IF(#REF!="×",0,_xlfn.IFS(AE202="多面",W202*0.6/1.6*0.5,AE202="治水ダム等",W202*0.75/1.75*0.5)),"")</f>
        <v/>
      </c>
      <c r="AG202" s="21" t="str" cm="1">
        <f t="array" aca="1" ref="AG202" ca="1">IFERROR(_xlfn.IFS(#REF!="×",W202,#REF!="○",(W202-AF202)*0.7),"")</f>
        <v/>
      </c>
      <c r="AH202" s="6"/>
      <c r="AI202" s="24" t="e" cm="1">
        <f t="array" aca="1" ref="AI202" ca="1">_xlfn.IFS(AH202=0,0,AH202&gt;W202,0,W202-AH202&gt;AG202,AG202,W202-AH202&lt;AG202,W202-AH202)</f>
        <v>#NAME?</v>
      </c>
      <c r="AJ202" s="25" t="str">
        <f t="shared" ca="1" si="29"/>
        <v/>
      </c>
    </row>
    <row r="203" spans="1:36" s="1" customFormat="1" ht="24" hidden="1" customHeight="1">
      <c r="A203" s="8">
        <v>192</v>
      </c>
      <c r="B203" s="16"/>
      <c r="C203" s="40"/>
      <c r="D203" s="40"/>
      <c r="E203" s="6"/>
      <c r="F203" s="6"/>
      <c r="G203" s="6"/>
      <c r="H203" s="6"/>
      <c r="I203" s="48">
        <f t="shared" si="30"/>
        <v>0</v>
      </c>
      <c r="J203" s="20">
        <f t="shared" si="25"/>
        <v>0</v>
      </c>
      <c r="K203" s="20"/>
      <c r="L203" s="23">
        <f>IF(D203="",0,VLOOKUP(D203,リスト!$F$4:$H$29,3,FALSE))</f>
        <v>0</v>
      </c>
      <c r="M203" s="80">
        <f t="shared" si="31"/>
        <v>0</v>
      </c>
      <c r="N203" s="20">
        <f t="shared" si="26"/>
        <v>0</v>
      </c>
      <c r="O203" s="6"/>
      <c r="P203" s="80">
        <f t="shared" si="27"/>
        <v>0</v>
      </c>
      <c r="Q203" s="40"/>
      <c r="R203" s="6"/>
      <c r="S203" s="23" t="str">
        <f>IF(Q203="","",VLOOKUP(Q203,リスト!$J$4:$K$31,2,FALSE))</f>
        <v/>
      </c>
      <c r="T203" s="20">
        <f t="shared" si="28"/>
        <v>0</v>
      </c>
      <c r="U203" s="20" t="str">
        <f t="shared" si="24"/>
        <v/>
      </c>
      <c r="V203" s="20">
        <f t="shared" si="32"/>
        <v>0</v>
      </c>
      <c r="W203" s="20">
        <f t="shared" si="33"/>
        <v>0</v>
      </c>
      <c r="AD203"/>
      <c r="AE203" s="9"/>
      <c r="AF203" s="20" t="str" cm="1">
        <f t="array" ref="AF203">IFERROR(IF(#REF!="×",0,_xlfn.IFS(AE203="多面",W203*0.6/1.6*0.5,AE203="治水ダム等",W203*0.75/1.75*0.5)),"")</f>
        <v/>
      </c>
      <c r="AG203" s="21" t="str" cm="1">
        <f t="array" aca="1" ref="AG203" ca="1">IFERROR(_xlfn.IFS(#REF!="×",W203,#REF!="○",(W203-AF203)*0.7),"")</f>
        <v/>
      </c>
      <c r="AH203" s="6"/>
      <c r="AI203" s="24" t="e" cm="1">
        <f t="array" aca="1" ref="AI203" ca="1">_xlfn.IFS(AH203=0,0,AH203&gt;W203,0,W203-AH203&gt;AG203,AG203,W203-AH203&lt;AG203,W203-AH203)</f>
        <v>#NAME?</v>
      </c>
      <c r="AJ203" s="25" t="str">
        <f t="shared" ca="1" si="29"/>
        <v/>
      </c>
    </row>
    <row r="204" spans="1:36" s="1" customFormat="1" ht="24" hidden="1" customHeight="1">
      <c r="A204" s="8">
        <v>193</v>
      </c>
      <c r="B204" s="16"/>
      <c r="C204" s="40"/>
      <c r="D204" s="40"/>
      <c r="E204" s="6"/>
      <c r="F204" s="6"/>
      <c r="G204" s="6"/>
      <c r="H204" s="6"/>
      <c r="I204" s="48">
        <f t="shared" si="30"/>
        <v>0</v>
      </c>
      <c r="J204" s="20">
        <f t="shared" si="25"/>
        <v>0</v>
      </c>
      <c r="K204" s="20"/>
      <c r="L204" s="23">
        <f>IF(D204="",0,VLOOKUP(D204,リスト!$F$4:$H$29,3,FALSE))</f>
        <v>0</v>
      </c>
      <c r="M204" s="80">
        <f t="shared" si="31"/>
        <v>0</v>
      </c>
      <c r="N204" s="20">
        <f t="shared" si="26"/>
        <v>0</v>
      </c>
      <c r="O204" s="6"/>
      <c r="P204" s="80">
        <f t="shared" si="27"/>
        <v>0</v>
      </c>
      <c r="Q204" s="40"/>
      <c r="R204" s="6"/>
      <c r="S204" s="23" t="str">
        <f>IF(Q204="","",VLOOKUP(Q204,リスト!$J$4:$K$31,2,FALSE))</f>
        <v/>
      </c>
      <c r="T204" s="20">
        <f t="shared" si="28"/>
        <v>0</v>
      </c>
      <c r="U204" s="20" t="str">
        <f t="shared" ref="U204:U209" si="34">IF(C204="","",IF(C204="多面",T204*0.6/1.6*0.5,IF(C204="治水ダム等",T204*0.75/1.75*0.5)))</f>
        <v/>
      </c>
      <c r="V204" s="20">
        <f t="shared" si="32"/>
        <v>0</v>
      </c>
      <c r="W204" s="20">
        <f t="shared" si="33"/>
        <v>0</v>
      </c>
      <c r="AD204"/>
      <c r="AE204" s="9"/>
      <c r="AF204" s="20" t="str" cm="1">
        <f t="array" ref="AF204">IFERROR(IF(#REF!="×",0,_xlfn.IFS(AE204="多面",W204*0.6/1.6*0.5,AE204="治水ダム等",W204*0.75/1.75*0.5)),"")</f>
        <v/>
      </c>
      <c r="AG204" s="21" t="str" cm="1">
        <f t="array" aca="1" ref="AG204" ca="1">IFERROR(_xlfn.IFS(#REF!="×",W204,#REF!="○",(W204-AF204)*0.7),"")</f>
        <v/>
      </c>
      <c r="AH204" s="6"/>
      <c r="AI204" s="24" t="e" cm="1">
        <f t="array" aca="1" ref="AI204" ca="1">_xlfn.IFS(AH204=0,0,AH204&gt;W204,0,W204-AH204&gt;AG204,AG204,W204-AH204&lt;AG204,W204-AH204)</f>
        <v>#NAME?</v>
      </c>
      <c r="AJ204" s="25" t="str">
        <f t="shared" ca="1" si="29"/>
        <v/>
      </c>
    </row>
    <row r="205" spans="1:36" s="1" customFormat="1" ht="24" hidden="1" customHeight="1">
      <c r="A205" s="8">
        <v>194</v>
      </c>
      <c r="B205" s="16"/>
      <c r="C205" s="40"/>
      <c r="D205" s="40"/>
      <c r="E205" s="6"/>
      <c r="F205" s="6"/>
      <c r="G205" s="6"/>
      <c r="H205" s="6"/>
      <c r="I205" s="48">
        <f t="shared" si="30"/>
        <v>0</v>
      </c>
      <c r="J205" s="20">
        <f t="shared" ref="J205:J209" si="35">SUM(E205:G205)</f>
        <v>0</v>
      </c>
      <c r="K205" s="20"/>
      <c r="L205" s="23">
        <f>IF(D205="",0,VLOOKUP(D205,リスト!$F$4:$H$29,3,FALSE))</f>
        <v>0</v>
      </c>
      <c r="M205" s="80">
        <f t="shared" si="31"/>
        <v>0</v>
      </c>
      <c r="N205" s="20">
        <f t="shared" ref="N205:N209" si="36">IF(C205="",0,IF(C205="多面",M205*0.6/1.6*0.5,IF(C205="治水ダム等",M205*0.75/1.75*0.5)))</f>
        <v>0</v>
      </c>
      <c r="O205" s="6"/>
      <c r="P205" s="80">
        <f t="shared" ref="P205:P209" si="37">IF(I205=0,0,IF((E205+F205+G205)-(E205/K205+(F205+G205)/L205)+O205&lt;0,0,(E205+F205+G205)-(E205/K205+(F205+G205)/L205)+O205))</f>
        <v>0</v>
      </c>
      <c r="Q205" s="40"/>
      <c r="R205" s="6"/>
      <c r="S205" s="23" t="str">
        <f>IF(Q205="","",VLOOKUP(Q205,リスト!$J$4:$K$31,2,FALSE))</f>
        <v/>
      </c>
      <c r="T205" s="20">
        <f t="shared" ref="T205:T209" si="38">IF(R205=0,0,R205/S205)</f>
        <v>0</v>
      </c>
      <c r="U205" s="20" t="str">
        <f t="shared" si="34"/>
        <v/>
      </c>
      <c r="V205" s="20">
        <f t="shared" si="32"/>
        <v>0</v>
      </c>
      <c r="W205" s="20">
        <f t="shared" si="33"/>
        <v>0</v>
      </c>
      <c r="AD205"/>
      <c r="AE205" s="9"/>
      <c r="AF205" s="20" t="str" cm="1">
        <f t="array" ref="AF205">IFERROR(IF(#REF!="×",0,_xlfn.IFS(AE205="多面",W205*0.6/1.6*0.5,AE205="治水ダム等",W205*0.75/1.75*0.5)),"")</f>
        <v/>
      </c>
      <c r="AG205" s="21" t="str" cm="1">
        <f t="array" aca="1" ref="AG205" ca="1">IFERROR(_xlfn.IFS(#REF!="×",W205,#REF!="○",(W205-AF205)*0.7),"")</f>
        <v/>
      </c>
      <c r="AH205" s="6"/>
      <c r="AI205" s="24" t="e" cm="1">
        <f t="array" aca="1" ref="AI205" ca="1">_xlfn.IFS(AH205=0,0,AH205&gt;W205,0,W205-AH205&gt;AG205,AG205,W205-AH205&lt;AG205,W205-AH205)</f>
        <v>#NAME?</v>
      </c>
      <c r="AJ205" s="25" t="str">
        <f t="shared" ref="AJ205:AJ209" ca="1" si="39">IF(AH205=0,AG205,0)</f>
        <v/>
      </c>
    </row>
    <row r="206" spans="1:36" s="1" customFormat="1" ht="24" hidden="1" customHeight="1">
      <c r="A206" s="8">
        <v>195</v>
      </c>
      <c r="B206" s="16"/>
      <c r="C206" s="40"/>
      <c r="D206" s="40"/>
      <c r="E206" s="6"/>
      <c r="F206" s="6"/>
      <c r="G206" s="6"/>
      <c r="H206" s="6"/>
      <c r="I206" s="48">
        <f t="shared" si="30"/>
        <v>0</v>
      </c>
      <c r="J206" s="20">
        <f t="shared" si="35"/>
        <v>0</v>
      </c>
      <c r="K206" s="20"/>
      <c r="L206" s="23">
        <f>IF(D206="",0,VLOOKUP(D206,リスト!$F$4:$H$29,3,FALSE))</f>
        <v>0</v>
      </c>
      <c r="M206" s="80">
        <f t="shared" si="31"/>
        <v>0</v>
      </c>
      <c r="N206" s="20">
        <f t="shared" si="36"/>
        <v>0</v>
      </c>
      <c r="O206" s="6"/>
      <c r="P206" s="80">
        <f t="shared" si="37"/>
        <v>0</v>
      </c>
      <c r="Q206" s="40"/>
      <c r="R206" s="6"/>
      <c r="S206" s="23" t="str">
        <f>IF(Q206="","",VLOOKUP(Q206,リスト!$J$4:$K$31,2,FALSE))</f>
        <v/>
      </c>
      <c r="T206" s="20">
        <f t="shared" si="38"/>
        <v>0</v>
      </c>
      <c r="U206" s="20" t="str">
        <f t="shared" si="34"/>
        <v/>
      </c>
      <c r="V206" s="20">
        <f t="shared" si="32"/>
        <v>0</v>
      </c>
      <c r="W206" s="20">
        <f t="shared" si="33"/>
        <v>0</v>
      </c>
      <c r="AD206"/>
      <c r="AE206" s="9"/>
      <c r="AF206" s="20" t="str" cm="1">
        <f t="array" ref="AF206">IFERROR(IF(#REF!="×",0,_xlfn.IFS(AE206="多面",W206*0.6/1.6*0.5,AE206="治水ダム等",W206*0.75/1.75*0.5)),"")</f>
        <v/>
      </c>
      <c r="AG206" s="21" t="str" cm="1">
        <f t="array" aca="1" ref="AG206" ca="1">IFERROR(_xlfn.IFS(#REF!="×",W206,#REF!="○",(W206-AF206)*0.7),"")</f>
        <v/>
      </c>
      <c r="AH206" s="6"/>
      <c r="AI206" s="24" t="e" cm="1">
        <f t="array" aca="1" ref="AI206" ca="1">_xlfn.IFS(AH206=0,0,AH206&gt;W206,0,W206-AH206&gt;AG206,AG206,W206-AH206&lt;AG206,W206-AH206)</f>
        <v>#NAME?</v>
      </c>
      <c r="AJ206" s="25" t="str">
        <f t="shared" ca="1" si="39"/>
        <v/>
      </c>
    </row>
    <row r="207" spans="1:36" s="1" customFormat="1" ht="24" hidden="1" customHeight="1">
      <c r="A207" s="8">
        <v>196</v>
      </c>
      <c r="B207" s="16"/>
      <c r="C207" s="40"/>
      <c r="D207" s="40"/>
      <c r="E207" s="6"/>
      <c r="F207" s="6"/>
      <c r="G207" s="6"/>
      <c r="H207" s="6"/>
      <c r="I207" s="48">
        <f t="shared" si="30"/>
        <v>0</v>
      </c>
      <c r="J207" s="20">
        <f t="shared" si="35"/>
        <v>0</v>
      </c>
      <c r="K207" s="20"/>
      <c r="L207" s="23">
        <f>IF(D207="",0,VLOOKUP(D207,リスト!$F$4:$H$29,3,FALSE))</f>
        <v>0</v>
      </c>
      <c r="M207" s="80">
        <f t="shared" si="31"/>
        <v>0</v>
      </c>
      <c r="N207" s="20">
        <f t="shared" si="36"/>
        <v>0</v>
      </c>
      <c r="O207" s="6"/>
      <c r="P207" s="80">
        <f t="shared" si="37"/>
        <v>0</v>
      </c>
      <c r="Q207" s="40"/>
      <c r="R207" s="6"/>
      <c r="S207" s="23" t="str">
        <f>IF(Q207="","",VLOOKUP(Q207,リスト!$J$4:$K$31,2,FALSE))</f>
        <v/>
      </c>
      <c r="T207" s="20">
        <f t="shared" si="38"/>
        <v>0</v>
      </c>
      <c r="U207" s="20" t="str">
        <f t="shared" si="34"/>
        <v/>
      </c>
      <c r="V207" s="20">
        <f t="shared" si="32"/>
        <v>0</v>
      </c>
      <c r="W207" s="20">
        <f t="shared" si="33"/>
        <v>0</v>
      </c>
      <c r="AD207"/>
      <c r="AE207" s="9"/>
      <c r="AF207" s="20" t="str" cm="1">
        <f t="array" ref="AF207">IFERROR(IF(#REF!="×",0,_xlfn.IFS(AE207="多面",W207*0.6/1.6*0.5,AE207="治水ダム等",W207*0.75/1.75*0.5)),"")</f>
        <v/>
      </c>
      <c r="AG207" s="21" t="str" cm="1">
        <f t="array" aca="1" ref="AG207" ca="1">IFERROR(_xlfn.IFS(#REF!="×",W207,#REF!="○",(W207-AF207)*0.7),"")</f>
        <v/>
      </c>
      <c r="AH207" s="6"/>
      <c r="AI207" s="24" t="e" cm="1">
        <f t="array" aca="1" ref="AI207" ca="1">_xlfn.IFS(AH207=0,0,AH207&gt;W207,0,W207-AH207&gt;AG207,AG207,W207-AH207&lt;AG207,W207-AH207)</f>
        <v>#NAME?</v>
      </c>
      <c r="AJ207" s="25" t="str">
        <f t="shared" ca="1" si="39"/>
        <v/>
      </c>
    </row>
    <row r="208" spans="1:36" s="1" customFormat="1" ht="24" hidden="1" customHeight="1">
      <c r="A208" s="8">
        <v>197</v>
      </c>
      <c r="B208" s="16"/>
      <c r="C208" s="40"/>
      <c r="D208" s="40"/>
      <c r="E208" s="6"/>
      <c r="F208" s="6"/>
      <c r="G208" s="6"/>
      <c r="H208" s="6"/>
      <c r="I208" s="48">
        <f t="shared" si="30"/>
        <v>0</v>
      </c>
      <c r="J208" s="20">
        <f t="shared" si="35"/>
        <v>0</v>
      </c>
      <c r="K208" s="20"/>
      <c r="L208" s="23">
        <f>IF(D208="",0,VLOOKUP(D208,リスト!$F$4:$H$29,3,FALSE))</f>
        <v>0</v>
      </c>
      <c r="M208" s="80">
        <f t="shared" si="31"/>
        <v>0</v>
      </c>
      <c r="N208" s="20">
        <f t="shared" si="36"/>
        <v>0</v>
      </c>
      <c r="O208" s="6"/>
      <c r="P208" s="80">
        <f t="shared" si="37"/>
        <v>0</v>
      </c>
      <c r="Q208" s="40"/>
      <c r="R208" s="6"/>
      <c r="S208" s="23" t="str">
        <f>IF(Q208="","",VLOOKUP(Q208,リスト!$J$4:$K$31,2,FALSE))</f>
        <v/>
      </c>
      <c r="T208" s="20">
        <f t="shared" si="38"/>
        <v>0</v>
      </c>
      <c r="U208" s="20" t="str">
        <f t="shared" si="34"/>
        <v/>
      </c>
      <c r="V208" s="20">
        <f t="shared" si="32"/>
        <v>0</v>
      </c>
      <c r="W208" s="20">
        <f t="shared" si="33"/>
        <v>0</v>
      </c>
      <c r="AD208"/>
      <c r="AE208" s="9"/>
      <c r="AF208" s="20" t="str" cm="1">
        <f t="array" ref="AF208">IFERROR(IF(#REF!="×",0,_xlfn.IFS(AE208="多面",W208*0.6/1.6*0.5,AE208="治水ダム等",W208*0.75/1.75*0.5)),"")</f>
        <v/>
      </c>
      <c r="AG208" s="21" t="str" cm="1">
        <f t="array" aca="1" ref="AG208" ca="1">IFERROR(_xlfn.IFS(#REF!="×",W208,#REF!="○",(W208-AF208)*0.7),"")</f>
        <v/>
      </c>
      <c r="AH208" s="6"/>
      <c r="AI208" s="24" t="e" cm="1">
        <f t="array" aca="1" ref="AI208" ca="1">_xlfn.IFS(AH208=0,0,AH208&gt;W208,0,W208-AH208&gt;AG208,AG208,W208-AH208&lt;AG208,W208-AH208)</f>
        <v>#NAME?</v>
      </c>
      <c r="AJ208" s="25" t="str">
        <f t="shared" ca="1" si="39"/>
        <v/>
      </c>
    </row>
    <row r="209" spans="1:36" s="1" customFormat="1" ht="24" hidden="1" customHeight="1" thickBot="1">
      <c r="A209" s="8">
        <v>198</v>
      </c>
      <c r="B209" s="16"/>
      <c r="C209" s="40"/>
      <c r="D209" s="40"/>
      <c r="E209" s="6"/>
      <c r="F209" s="6"/>
      <c r="G209" s="6"/>
      <c r="H209" s="6"/>
      <c r="I209" s="48">
        <f t="shared" si="30"/>
        <v>0</v>
      </c>
      <c r="J209" s="20">
        <f t="shared" si="35"/>
        <v>0</v>
      </c>
      <c r="K209" s="20"/>
      <c r="L209" s="23">
        <f>IF(D209="",0,VLOOKUP(D209,リスト!$F$4:$H$29,3,FALSE))</f>
        <v>0</v>
      </c>
      <c r="M209" s="80">
        <f t="shared" si="31"/>
        <v>0</v>
      </c>
      <c r="N209" s="20">
        <f t="shared" si="36"/>
        <v>0</v>
      </c>
      <c r="O209" s="6"/>
      <c r="P209" s="80">
        <f t="shared" si="37"/>
        <v>0</v>
      </c>
      <c r="Q209" s="40"/>
      <c r="R209" s="6"/>
      <c r="S209" s="23" t="str">
        <f>IF(Q209="","",VLOOKUP(Q209,リスト!$J$4:$K$31,2,FALSE))</f>
        <v/>
      </c>
      <c r="T209" s="20">
        <f t="shared" si="38"/>
        <v>0</v>
      </c>
      <c r="U209" s="20" t="str">
        <f t="shared" si="34"/>
        <v/>
      </c>
      <c r="V209" s="20">
        <f t="shared" si="32"/>
        <v>0</v>
      </c>
      <c r="W209" s="20">
        <f t="shared" si="33"/>
        <v>0</v>
      </c>
      <c r="AD209"/>
      <c r="AE209" s="9"/>
      <c r="AF209" s="20" t="str" cm="1">
        <f t="array" ref="AF209">IFERROR(IF(#REF!="×",0,_xlfn.IFS(AE209="多面",W209*0.6/1.6*0.5,AE209="治水ダム等",W209*0.75/1.75*0.5)),"")</f>
        <v/>
      </c>
      <c r="AG209" s="21" t="str" cm="1">
        <f t="array" aca="1" ref="AG209" ca="1">IFERROR(_xlfn.IFS(#REF!="×",W209,#REF!="○",(W209-AF209)*0.7),"")</f>
        <v/>
      </c>
      <c r="AH209" s="6"/>
      <c r="AI209" s="24" t="e" cm="1">
        <f t="array" aca="1" ref="AI209" ca="1">_xlfn.IFS(AH209=0,0,AH209&gt;W209,0,W209-AH209&gt;AG209,AG209,W209-AH209&lt;AG209,W209-AH209)</f>
        <v>#NAME?</v>
      </c>
      <c r="AJ209" s="25" t="str">
        <f t="shared" ca="1" si="39"/>
        <v/>
      </c>
    </row>
    <row r="210" spans="1:36" ht="24" customHeight="1" thickTop="1">
      <c r="A210" s="19" t="s">
        <v>38</v>
      </c>
      <c r="B210" s="7"/>
      <c r="C210" s="7"/>
      <c r="D210" s="7"/>
      <c r="E210" s="22">
        <f t="shared" ref="E210:J210" si="40">SUM(E12:E209)</f>
        <v>900000</v>
      </c>
      <c r="F210" s="22">
        <f t="shared" si="40"/>
        <v>8100000</v>
      </c>
      <c r="G210" s="22">
        <f t="shared" si="40"/>
        <v>1650000</v>
      </c>
      <c r="H210" s="22">
        <f t="shared" si="40"/>
        <v>1150000</v>
      </c>
      <c r="I210" s="22">
        <f t="shared" si="40"/>
        <v>11800000</v>
      </c>
      <c r="J210" s="22">
        <f t="shared" si="40"/>
        <v>10650000</v>
      </c>
      <c r="K210" s="22"/>
      <c r="L210" s="22"/>
      <c r="M210" s="22">
        <f>SUM(M12:M209)</f>
        <v>9176927.2829692774</v>
      </c>
      <c r="N210" s="22">
        <f>SUM(N12:N209)</f>
        <v>0</v>
      </c>
      <c r="O210" s="22">
        <f>SUM(O12:O209)</f>
        <v>0</v>
      </c>
      <c r="P210" s="22">
        <f>SUM(P12:P209)</f>
        <v>3736852.2445897786</v>
      </c>
      <c r="Q210" s="22"/>
      <c r="R210" s="22">
        <f>SUM(R12:R209)</f>
        <v>0</v>
      </c>
      <c r="S210" s="22"/>
      <c r="T210" s="22">
        <f>SUM(T12:T209)</f>
        <v>0</v>
      </c>
      <c r="U210" s="22">
        <f>SUM(U12:U209)</f>
        <v>0</v>
      </c>
      <c r="V210" s="22">
        <f>SUM(V12:V209)</f>
        <v>0</v>
      </c>
      <c r="W210" s="22">
        <f>SUM(W12:W209)</f>
        <v>3736852.2445897786</v>
      </c>
      <c r="AD210" t="s">
        <v>36</v>
      </c>
      <c r="AE210" s="22"/>
      <c r="AF210" s="22">
        <f>SUM(AF12:AF209)</f>
        <v>0</v>
      </c>
      <c r="AG210" s="22">
        <f ca="1">SUM(AG12:AG209)</f>
        <v>0</v>
      </c>
      <c r="AH210" s="22">
        <f>SUM(AH12:AH209)</f>
        <v>4702404.0843538735</v>
      </c>
      <c r="AI210" s="22" t="e">
        <f ca="1">SUM(AI12:AI209)</f>
        <v>#NAME?</v>
      </c>
      <c r="AJ210" s="22">
        <f ca="1">SUM(AJ12:AJ209)</f>
        <v>0</v>
      </c>
    </row>
    <row r="211" spans="1:36" ht="24" customHeight="1">
      <c r="A211" s="79" t="s">
        <v>207</v>
      </c>
      <c r="AH211" s="11"/>
      <c r="AI211" s="11" t="s">
        <v>117</v>
      </c>
      <c r="AJ211" s="12" t="e">
        <f ca="1">ROUNDDOWN(AI210+AJ210,-3)</f>
        <v>#NAME?</v>
      </c>
    </row>
    <row r="212" spans="1:36" ht="24" customHeight="1">
      <c r="A212" s="79" t="s">
        <v>209</v>
      </c>
      <c r="N212" t="s">
        <v>175</v>
      </c>
      <c r="Q212" s="5" t="s">
        <v>37</v>
      </c>
      <c r="T212" t="s">
        <v>167</v>
      </c>
      <c r="W212" s="5" t="s">
        <v>37</v>
      </c>
      <c r="AH212" s="11"/>
      <c r="AI212" s="11"/>
      <c r="AJ212" s="39"/>
    </row>
    <row r="213" spans="1:36" ht="24" customHeight="1">
      <c r="A213" t="s">
        <v>228</v>
      </c>
      <c r="E213" s="3"/>
      <c r="F213" s="3"/>
      <c r="N213" s="43"/>
      <c r="O213" s="43" t="s">
        <v>213</v>
      </c>
      <c r="P213" s="94" t="s">
        <v>211</v>
      </c>
      <c r="Q213" s="44" t="s">
        <v>212</v>
      </c>
      <c r="T213" s="33" t="s">
        <v>152</v>
      </c>
      <c r="U213" s="52"/>
      <c r="V213" s="34"/>
      <c r="W213" s="21">
        <f>ROUNDDOWN(W210,0)</f>
        <v>3736852</v>
      </c>
      <c r="AD213" s="3"/>
      <c r="AE213" s="3"/>
      <c r="AH213" s="11"/>
    </row>
    <row r="214" spans="1:36" ht="24" customHeight="1">
      <c r="E214" s="3"/>
      <c r="F214" s="3"/>
      <c r="N214" s="2" t="s">
        <v>161</v>
      </c>
      <c r="O214" s="2"/>
      <c r="P214" s="2"/>
      <c r="Q214" s="2"/>
      <c r="T214" s="106" t="s">
        <v>182</v>
      </c>
      <c r="U214" s="107"/>
      <c r="V214" s="108"/>
      <c r="W214" s="109">
        <f>R217</f>
        <v>0</v>
      </c>
    </row>
    <row r="215" spans="1:36" ht="24" customHeight="1" thickBot="1">
      <c r="E215" s="3"/>
      <c r="F215" s="3"/>
      <c r="M215" s="62"/>
      <c r="N215" s="2" t="s">
        <v>163</v>
      </c>
      <c r="O215" s="6"/>
      <c r="P215" s="6"/>
      <c r="Q215" s="21">
        <f>N210</f>
        <v>0</v>
      </c>
      <c r="T215" s="101" t="s">
        <v>166</v>
      </c>
      <c r="U215" s="53"/>
      <c r="V215" s="35"/>
      <c r="W215" s="102">
        <f>ROUNDDOWN((W213-W214)*0.7,0)</f>
        <v>2615796</v>
      </c>
    </row>
    <row r="216" spans="1:36" ht="22.05" customHeight="1" thickBot="1">
      <c r="E216" s="3"/>
      <c r="F216" s="3"/>
      <c r="N216" s="14" t="s">
        <v>164</v>
      </c>
      <c r="O216" s="58"/>
      <c r="P216" s="58"/>
      <c r="Q216" s="57">
        <f>U210</f>
        <v>0</v>
      </c>
      <c r="R216" s="60" t="s">
        <v>216</v>
      </c>
      <c r="T216" s="103" t="s">
        <v>217</v>
      </c>
      <c r="U216" s="54"/>
      <c r="V216" s="37"/>
      <c r="W216" s="104">
        <f>ROUNDDOWN((W213-W214)*0.3,0)</f>
        <v>1121055</v>
      </c>
      <c r="X216" s="95">
        <f>W215+W216</f>
        <v>3736851</v>
      </c>
      <c r="AE216" s="3"/>
    </row>
    <row r="217" spans="1:36" ht="22.05" customHeight="1" thickTop="1" thickBot="1">
      <c r="E217" s="3"/>
      <c r="F217" s="3"/>
      <c r="N217" s="55" t="s">
        <v>162</v>
      </c>
      <c r="O217" s="20">
        <f t="shared" ref="O217:P217" si="41">SUM(O215:O216)</f>
        <v>0</v>
      </c>
      <c r="P217" s="56">
        <f t="shared" si="41"/>
        <v>0</v>
      </c>
      <c r="Q217" s="20">
        <f>SUM(Q215:Q216)</f>
        <v>0</v>
      </c>
      <c r="R217" s="105">
        <f>IF(P217*0.5-Q217&gt;0,P217*0.5-Q217,IF(P217*0.9-Q217&gt;0,P217*0.9-Q217,0))</f>
        <v>0</v>
      </c>
      <c r="T217" s="36" t="s">
        <v>165</v>
      </c>
      <c r="U217" s="54"/>
      <c r="V217" s="37"/>
      <c r="W217" s="45">
        <f>ROUNDDOWN(IF(W216+W214&gt;=W213,0,IF(W213-W214-W216&gt;=W215,W215,IF(W213-W214-W216&lt;W215,W213-W214-W216))),0)</f>
        <v>2615796</v>
      </c>
    </row>
    <row r="218" spans="1:36">
      <c r="N218" s="59" t="s">
        <v>210</v>
      </c>
      <c r="R218" s="5" t="s">
        <v>174</v>
      </c>
      <c r="T218" s="66" t="s">
        <v>180</v>
      </c>
    </row>
    <row r="219" spans="1:36">
      <c r="T219" s="66" t="s">
        <v>183</v>
      </c>
    </row>
    <row r="220" spans="1:36">
      <c r="T220" s="66" t="s">
        <v>184</v>
      </c>
    </row>
    <row r="221" spans="1:36">
      <c r="T221" s="66" t="s">
        <v>190</v>
      </c>
    </row>
    <row r="222" spans="1:36">
      <c r="T222" s="66"/>
    </row>
    <row r="223" spans="1:36">
      <c r="T223" s="66"/>
    </row>
    <row r="224" spans="1:36">
      <c r="T224" s="66"/>
    </row>
    <row r="225" spans="20:23">
      <c r="T225" s="66"/>
    </row>
    <row r="226" spans="20:23">
      <c r="T226" s="66"/>
    </row>
    <row r="227" spans="20:23">
      <c r="T227" s="66"/>
    </row>
    <row r="228" spans="20:23">
      <c r="T228" s="66"/>
    </row>
    <row r="229" spans="20:23">
      <c r="T229" s="66"/>
    </row>
    <row r="230" spans="20:23">
      <c r="T230" s="66"/>
    </row>
    <row r="231" spans="20:23">
      <c r="T231" s="66"/>
    </row>
    <row r="233" spans="20:23">
      <c r="T233" t="s">
        <v>176</v>
      </c>
      <c r="U233" s="62">
        <f>W213-W214</f>
        <v>3736852</v>
      </c>
      <c r="V233" s="62">
        <f>W214</f>
        <v>0</v>
      </c>
      <c r="W233" s="62">
        <f>U233+V233</f>
        <v>3736852</v>
      </c>
    </row>
    <row r="234" spans="20:23" ht="36">
      <c r="T234" s="63" t="s">
        <v>177</v>
      </c>
      <c r="U234" s="62">
        <f>W215</f>
        <v>2615796</v>
      </c>
      <c r="V234">
        <v>0</v>
      </c>
      <c r="W234" s="62">
        <f t="shared" ref="W234:W235" si="42">U234+V234</f>
        <v>2615796</v>
      </c>
    </row>
    <row r="235" spans="20:23">
      <c r="T235" s="64" t="s">
        <v>178</v>
      </c>
      <c r="U235" s="62">
        <f>W217</f>
        <v>2615796</v>
      </c>
      <c r="V235" s="62">
        <f>W216</f>
        <v>1121055</v>
      </c>
      <c r="W235" s="62">
        <f t="shared" si="42"/>
        <v>3736851</v>
      </c>
    </row>
  </sheetData>
  <mergeCells count="21">
    <mergeCell ref="AE9:AF9"/>
    <mergeCell ref="AG9:AJ9"/>
    <mergeCell ref="D10:D11"/>
    <mergeCell ref="E10:J10"/>
    <mergeCell ref="K10:M10"/>
    <mergeCell ref="Q10:Q11"/>
    <mergeCell ref="S10:T10"/>
    <mergeCell ref="AH10:AI10"/>
    <mergeCell ref="W9:W10"/>
    <mergeCell ref="Q9:V9"/>
    <mergeCell ref="A4:A5"/>
    <mergeCell ref="B4:B5"/>
    <mergeCell ref="C4:C5"/>
    <mergeCell ref="D4:D5"/>
    <mergeCell ref="E4:E5"/>
    <mergeCell ref="F4:F5"/>
    <mergeCell ref="I2:M3"/>
    <mergeCell ref="G4:G5"/>
    <mergeCell ref="A9:A11"/>
    <mergeCell ref="B9:B11"/>
    <mergeCell ref="D9:P9"/>
  </mergeCells>
  <phoneticPr fontId="1"/>
  <conditionalFormatting sqref="AF12:AF209">
    <cfRule type="cellIs" dxfId="19" priority="5" operator="equal">
      <formula>0</formula>
    </cfRule>
    <cfRule type="expression" dxfId="18" priority="9">
      <formula>#REF!="×"</formula>
    </cfRule>
  </conditionalFormatting>
  <conditionalFormatting sqref="AE12:AE209">
    <cfRule type="expression" dxfId="17" priority="8">
      <formula>#REF!="×"</formula>
    </cfRule>
  </conditionalFormatting>
  <conditionalFormatting sqref="AI12:AJ209 I12:K209 M12:N209 T12:W209">
    <cfRule type="cellIs" dxfId="16" priority="7" operator="equal">
      <formula>0</formula>
    </cfRule>
  </conditionalFormatting>
  <conditionalFormatting sqref="P12:P209">
    <cfRule type="cellIs" dxfId="15" priority="6" operator="equal">
      <formula>0</formula>
    </cfRule>
  </conditionalFormatting>
  <conditionalFormatting sqref="T214:U215">
    <cfRule type="duplicateValues" dxfId="14" priority="4"/>
  </conditionalFormatting>
  <conditionalFormatting sqref="O215:P216 W214">
    <cfRule type="expression" dxfId="13" priority="10">
      <formula>$E$6="新規"</formula>
    </cfRule>
  </conditionalFormatting>
  <conditionalFormatting sqref="C12:C209 U12:U209">
    <cfRule type="expression" dxfId="12" priority="3">
      <formula>$E$6="新規"</formula>
    </cfRule>
  </conditionalFormatting>
  <conditionalFormatting sqref="N12:N209">
    <cfRule type="expression" dxfId="11" priority="2">
      <formula>$E$6="新規"</formula>
    </cfRule>
  </conditionalFormatting>
  <conditionalFormatting sqref="L12:L209">
    <cfRule type="cellIs" dxfId="10" priority="1" operator="equal">
      <formula>0</formula>
    </cfRule>
  </conditionalFormatting>
  <dataValidations count="2">
    <dataValidation type="list" allowBlank="1" showInputMessage="1" showErrorMessage="1" sqref="D210:D214">
      <formula1>#REF!</formula1>
    </dataValidation>
    <dataValidation type="list" allowBlank="1" showInputMessage="1" showErrorMessage="1" sqref="AE12:AE209">
      <formula1>"　,多面,治水ダム等"</formula1>
    </dataValidation>
  </dataValidations>
  <pageMargins left="0.70866141732283472" right="0.70866141732283472" top="0.74803149606299213" bottom="0.74803149606299213" header="0.31496062992125984" footer="0.31496062992125984"/>
  <pageSetup paperSize="8" scale="58" fitToHeight="0" orientation="landscape" cellComments="asDisplayed" r:id="rId1"/>
  <headerFooter>
    <oddHeader>&amp;R&amp;A</oddHeader>
    <oddFooter>&amp;R&amp;P／&amp;N</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リスト!$Q$3:$Q$5</xm:f>
          </x14:formula1>
          <xm:sqref>E6</xm:sqref>
        </x14:dataValidation>
        <x14:dataValidation type="list" allowBlank="1" showInputMessage="1" showErrorMessage="1">
          <x14:formula1>
            <xm:f>リスト!$B$3:$B$12</xm:f>
          </x14:formula1>
          <xm:sqref>B6</xm:sqref>
        </x14:dataValidation>
        <x14:dataValidation type="list" allowBlank="1" showInputMessage="1" showErrorMessage="1">
          <x14:formula1>
            <xm:f>リスト!$D$3:$D$53</xm:f>
          </x14:formula1>
          <xm:sqref>C6</xm:sqref>
        </x14:dataValidation>
        <x14:dataValidation type="list" allowBlank="1" showInputMessage="1" showErrorMessage="1">
          <x14:formula1>
            <xm:f>リスト!$J$4:$J$31</xm:f>
          </x14:formula1>
          <xm:sqref>Q12:Q209</xm:sqref>
        </x14:dataValidation>
        <x14:dataValidation type="list" allowBlank="1" showInputMessage="1" showErrorMessage="1">
          <x14:formula1>
            <xm:f>リスト!$F$4:$F$29</xm:f>
          </x14:formula1>
          <xm:sqref>D12:D209</xm:sqref>
        </x14:dataValidation>
        <x14:dataValidation type="list" allowBlank="1" showInputMessage="1" showErrorMessage="1">
          <x14:formula1>
            <xm:f>リスト!$S$3:$S$5</xm:f>
          </x14:formula1>
          <xm:sqref>C12:C209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3"/>
  <sheetViews>
    <sheetView workbookViewId="0">
      <selection activeCell="H37" sqref="H37"/>
    </sheetView>
  </sheetViews>
  <sheetFormatPr defaultRowHeight="12"/>
  <cols>
    <col min="4" max="4" width="7.33203125" bestFit="1" customWidth="1"/>
    <col min="6" max="6" width="18.44140625" bestFit="1" customWidth="1"/>
    <col min="7" max="7" width="16.5546875" customWidth="1"/>
    <col min="8" max="8" width="16" customWidth="1"/>
    <col min="10" max="10" width="18.44140625" bestFit="1" customWidth="1"/>
    <col min="13" max="13" width="12.88671875" bestFit="1" customWidth="1"/>
    <col min="15" max="15" width="9.109375" style="27"/>
    <col min="17" max="17" width="10.44140625" bestFit="1" customWidth="1"/>
    <col min="19" max="19" width="11" customWidth="1"/>
    <col min="20" max="20" width="11" bestFit="1" customWidth="1"/>
  </cols>
  <sheetData>
    <row r="1" spans="2:20">
      <c r="I1" s="82"/>
    </row>
    <row r="2" spans="2:20">
      <c r="B2" s="18" t="s">
        <v>105</v>
      </c>
      <c r="D2" s="18" t="s">
        <v>53</v>
      </c>
      <c r="F2" s="18" t="s">
        <v>50</v>
      </c>
      <c r="G2" s="18" t="s">
        <v>191</v>
      </c>
      <c r="H2" s="18" t="s">
        <v>192</v>
      </c>
      <c r="I2" s="85"/>
      <c r="J2" s="18" t="s">
        <v>145</v>
      </c>
      <c r="K2" s="18" t="s">
        <v>51</v>
      </c>
      <c r="M2" s="18" t="s">
        <v>181</v>
      </c>
      <c r="O2" s="18" t="s">
        <v>39</v>
      </c>
      <c r="Q2" s="18" t="s">
        <v>157</v>
      </c>
      <c r="S2" s="18" t="s">
        <v>168</v>
      </c>
      <c r="T2" s="18" t="s">
        <v>169</v>
      </c>
    </row>
    <row r="3" spans="2:20" s="26" customFormat="1">
      <c r="B3" s="4"/>
      <c r="D3" s="4"/>
      <c r="F3" s="67"/>
      <c r="G3" s="72"/>
      <c r="H3" s="72"/>
      <c r="I3" s="47"/>
      <c r="J3" s="67"/>
      <c r="K3" s="88"/>
      <c r="M3" s="4"/>
      <c r="O3" s="4"/>
      <c r="Q3" s="4"/>
      <c r="S3" s="4"/>
      <c r="T3" s="4"/>
    </row>
    <row r="4" spans="2:20">
      <c r="B4" s="2" t="s">
        <v>106</v>
      </c>
      <c r="D4" s="2" t="s">
        <v>54</v>
      </c>
      <c r="F4" s="68" t="s">
        <v>0</v>
      </c>
      <c r="G4" s="81">
        <v>1</v>
      </c>
      <c r="H4" s="69">
        <v>0.70799999999999996</v>
      </c>
      <c r="I4" s="83"/>
      <c r="J4" s="68" t="s">
        <v>118</v>
      </c>
      <c r="K4" s="89">
        <v>1.1619999999999999</v>
      </c>
      <c r="L4" s="28"/>
      <c r="M4" s="71">
        <f>ROUNDUP((M8+M9*5)/(M7+M8*5),3)</f>
        <v>0.50800000000000001</v>
      </c>
      <c r="N4" s="28"/>
      <c r="O4" s="13" t="s">
        <v>39</v>
      </c>
      <c r="Q4" s="32" t="s">
        <v>155</v>
      </c>
      <c r="S4" s="50" t="s">
        <v>171</v>
      </c>
      <c r="T4" s="50">
        <f>0.6/1.6*0.5</f>
        <v>0.18749999999999997</v>
      </c>
    </row>
    <row r="5" spans="2:20">
      <c r="B5" s="2" t="s">
        <v>107</v>
      </c>
      <c r="D5" s="2" t="s">
        <v>55</v>
      </c>
      <c r="F5" s="68" t="s">
        <v>1</v>
      </c>
      <c r="G5" s="81">
        <v>1.5880000000000001</v>
      </c>
      <c r="H5" s="69">
        <v>1.4410000000000001</v>
      </c>
      <c r="I5" s="83"/>
      <c r="J5" s="68" t="s">
        <v>119</v>
      </c>
      <c r="K5" s="89">
        <v>1.054</v>
      </c>
      <c r="L5" s="28"/>
      <c r="M5" s="28"/>
      <c r="N5" s="28"/>
      <c r="O5" s="17" t="s">
        <v>114</v>
      </c>
      <c r="Q5" s="32" t="s">
        <v>156</v>
      </c>
      <c r="S5" s="50" t="s">
        <v>172</v>
      </c>
      <c r="T5" s="51">
        <f>0.75/1.75*0.5</f>
        <v>0.21428571428571427</v>
      </c>
    </row>
    <row r="6" spans="2:20">
      <c r="B6" s="2" t="s">
        <v>108</v>
      </c>
      <c r="D6" s="2" t="s">
        <v>56</v>
      </c>
      <c r="F6" s="68" t="s">
        <v>2</v>
      </c>
      <c r="G6" s="81">
        <v>1</v>
      </c>
      <c r="H6" s="69">
        <v>0.51800000000000002</v>
      </c>
      <c r="I6" s="83"/>
      <c r="J6" s="68" t="s">
        <v>120</v>
      </c>
      <c r="K6" s="89">
        <v>1.103</v>
      </c>
      <c r="L6" s="28"/>
      <c r="M6" s="28"/>
      <c r="N6" s="28"/>
    </row>
    <row r="7" spans="2:20">
      <c r="B7" s="2" t="s">
        <v>109</v>
      </c>
      <c r="D7" s="2" t="s">
        <v>57</v>
      </c>
      <c r="F7" s="68" t="s">
        <v>3</v>
      </c>
      <c r="G7" s="81">
        <v>1.6020000000000001</v>
      </c>
      <c r="H7" s="69">
        <v>1.627</v>
      </c>
      <c r="I7" s="83"/>
      <c r="J7" s="68" t="s">
        <v>121</v>
      </c>
      <c r="K7" s="89">
        <v>1.097</v>
      </c>
      <c r="L7" s="28"/>
      <c r="M7" s="28">
        <v>3.36</v>
      </c>
      <c r="N7" s="28"/>
    </row>
    <row r="8" spans="2:20">
      <c r="B8" s="2" t="s">
        <v>110</v>
      </c>
      <c r="D8" s="2" t="s">
        <v>58</v>
      </c>
      <c r="F8" s="68" t="s">
        <v>4</v>
      </c>
      <c r="G8" s="81">
        <v>1.593</v>
      </c>
      <c r="H8" s="69">
        <v>1.899</v>
      </c>
      <c r="I8" s="83"/>
      <c r="J8" s="68" t="s">
        <v>122</v>
      </c>
      <c r="K8" s="89">
        <v>1.0509999999999999</v>
      </c>
      <c r="L8" s="28"/>
      <c r="M8" s="28">
        <v>3.45</v>
      </c>
      <c r="N8" s="28"/>
    </row>
    <row r="9" spans="2:20">
      <c r="B9" s="2" t="s">
        <v>111</v>
      </c>
      <c r="D9" s="2" t="s">
        <v>59</v>
      </c>
      <c r="F9" s="68" t="s">
        <v>5</v>
      </c>
      <c r="G9" s="81">
        <v>1.0369999999999999</v>
      </c>
      <c r="H9" s="69">
        <v>0.69899999999999995</v>
      </c>
      <c r="I9" s="83"/>
      <c r="J9" s="68" t="s">
        <v>123</v>
      </c>
      <c r="K9" s="89">
        <v>1.0860000000000001</v>
      </c>
      <c r="L9" s="28"/>
      <c r="M9" s="28">
        <v>1.4</v>
      </c>
      <c r="N9" s="28"/>
    </row>
    <row r="10" spans="2:20">
      <c r="B10" s="2" t="s">
        <v>112</v>
      </c>
      <c r="D10" s="2" t="s">
        <v>60</v>
      </c>
      <c r="F10" s="68" t="s">
        <v>6</v>
      </c>
      <c r="G10" s="81">
        <v>1.224</v>
      </c>
      <c r="H10" s="69">
        <v>1.2609999999999999</v>
      </c>
      <c r="I10" s="83"/>
      <c r="J10" s="68" t="s">
        <v>124</v>
      </c>
      <c r="K10" s="89">
        <v>1.103</v>
      </c>
      <c r="L10" s="28"/>
      <c r="M10" s="28"/>
      <c r="N10" s="28"/>
    </row>
    <row r="11" spans="2:20">
      <c r="B11" s="2" t="s">
        <v>113</v>
      </c>
      <c r="D11" s="2" t="s">
        <v>61</v>
      </c>
      <c r="F11" s="68" t="s">
        <v>7</v>
      </c>
      <c r="G11" s="81">
        <v>1.1020000000000001</v>
      </c>
      <c r="H11" s="69">
        <v>1.4950000000000001</v>
      </c>
      <c r="I11" s="83"/>
      <c r="J11" s="68" t="s">
        <v>125</v>
      </c>
      <c r="K11" s="89">
        <v>1.054</v>
      </c>
      <c r="L11" s="28"/>
      <c r="M11" s="73"/>
      <c r="N11" s="28"/>
    </row>
    <row r="12" spans="2:20">
      <c r="B12" s="2" t="s">
        <v>115</v>
      </c>
      <c r="D12" s="2" t="s">
        <v>62</v>
      </c>
      <c r="F12" s="68" t="s">
        <v>8</v>
      </c>
      <c r="G12" s="81">
        <v>1.0629999999999999</v>
      </c>
      <c r="H12" s="69">
        <v>0.76300000000000001</v>
      </c>
      <c r="I12" s="83"/>
      <c r="J12" s="68" t="s">
        <v>126</v>
      </c>
      <c r="K12" s="89">
        <v>1.081</v>
      </c>
      <c r="L12" s="28"/>
      <c r="M12" s="28"/>
      <c r="N12" s="28"/>
    </row>
    <row r="13" spans="2:20">
      <c r="D13" s="2" t="s">
        <v>63</v>
      </c>
      <c r="F13" s="68" t="s">
        <v>9</v>
      </c>
      <c r="G13" s="81">
        <v>1.1299999999999999</v>
      </c>
      <c r="H13" s="69">
        <v>1.5940000000000001</v>
      </c>
      <c r="I13" s="83"/>
      <c r="J13" s="68" t="s">
        <v>127</v>
      </c>
      <c r="K13" s="89">
        <v>1.103</v>
      </c>
      <c r="L13" s="28"/>
      <c r="M13" s="28"/>
      <c r="N13" s="28"/>
    </row>
    <row r="14" spans="2:20">
      <c r="D14" s="2" t="s">
        <v>64</v>
      </c>
      <c r="F14" s="70" t="s">
        <v>179</v>
      </c>
      <c r="G14" s="81">
        <v>1.0820000000000001</v>
      </c>
      <c r="H14" s="69">
        <v>1.8859999999999999</v>
      </c>
      <c r="I14" s="83"/>
      <c r="J14" s="68" t="s">
        <v>128</v>
      </c>
      <c r="K14" s="89">
        <v>1.0529999999999999</v>
      </c>
      <c r="L14" s="28"/>
      <c r="M14" s="28"/>
      <c r="N14" s="28"/>
    </row>
    <row r="15" spans="2:20">
      <c r="D15" s="2" t="s">
        <v>65</v>
      </c>
      <c r="F15" s="68" t="s">
        <v>10</v>
      </c>
      <c r="G15" s="81">
        <v>1</v>
      </c>
      <c r="H15" s="69">
        <v>9.2999999999999999E-2</v>
      </c>
      <c r="I15" s="83"/>
      <c r="J15" s="68" t="s">
        <v>129</v>
      </c>
      <c r="K15" s="89">
        <v>1.085</v>
      </c>
      <c r="L15" s="28"/>
      <c r="M15" s="28"/>
      <c r="N15" s="28"/>
    </row>
    <row r="16" spans="2:20">
      <c r="D16" s="2" t="s">
        <v>66</v>
      </c>
      <c r="F16" s="68" t="s">
        <v>49</v>
      </c>
      <c r="G16" s="81">
        <v>1.298</v>
      </c>
      <c r="H16" s="69">
        <v>2.044</v>
      </c>
      <c r="I16" s="83"/>
      <c r="J16" s="68" t="s">
        <v>130</v>
      </c>
      <c r="K16" s="89">
        <v>1.1020000000000001</v>
      </c>
      <c r="L16" s="28"/>
      <c r="M16" s="28"/>
      <c r="N16" s="28"/>
    </row>
    <row r="17" spans="4:14">
      <c r="D17" s="2" t="s">
        <v>67</v>
      </c>
      <c r="F17" s="68" t="s">
        <v>11</v>
      </c>
      <c r="G17" s="81">
        <v>1.2609999999999999</v>
      </c>
      <c r="H17" s="69">
        <v>2.4500000000000002</v>
      </c>
      <c r="I17" s="83"/>
      <c r="J17" s="68" t="s">
        <v>131</v>
      </c>
      <c r="K17" s="89">
        <v>1.052</v>
      </c>
      <c r="L17" s="28"/>
      <c r="M17" s="28"/>
      <c r="N17" s="28"/>
    </row>
    <row r="18" spans="4:14">
      <c r="D18" s="2" t="s">
        <v>68</v>
      </c>
      <c r="F18" s="68" t="s">
        <v>12</v>
      </c>
      <c r="G18" s="81">
        <v>1.036</v>
      </c>
      <c r="H18" s="69">
        <v>0.372</v>
      </c>
      <c r="I18" s="83"/>
      <c r="J18" s="68" t="s">
        <v>132</v>
      </c>
      <c r="K18" s="89">
        <v>1.083</v>
      </c>
      <c r="L18" s="28"/>
      <c r="M18" s="28"/>
      <c r="N18" s="28"/>
    </row>
    <row r="19" spans="4:14">
      <c r="D19" s="2" t="s">
        <v>69</v>
      </c>
      <c r="F19" s="68" t="s">
        <v>13</v>
      </c>
      <c r="G19" s="81">
        <v>1.222</v>
      </c>
      <c r="H19" s="69">
        <v>1.2230000000000001</v>
      </c>
      <c r="I19" s="83"/>
      <c r="J19" s="68" t="s">
        <v>133</v>
      </c>
      <c r="K19" s="89">
        <v>1.093</v>
      </c>
      <c r="L19" s="28"/>
      <c r="M19" s="28"/>
      <c r="N19" s="28"/>
    </row>
    <row r="20" spans="4:14">
      <c r="D20" s="2" t="s">
        <v>70</v>
      </c>
      <c r="F20" s="68" t="s">
        <v>14</v>
      </c>
      <c r="G20" s="81">
        <v>1.0489999999999999</v>
      </c>
      <c r="H20" s="69">
        <v>1.5760000000000001</v>
      </c>
      <c r="I20" s="83"/>
      <c r="J20" s="68" t="s">
        <v>134</v>
      </c>
      <c r="K20" s="89">
        <v>1.0580000000000001</v>
      </c>
      <c r="L20" s="28"/>
      <c r="M20" s="28"/>
      <c r="N20" s="28"/>
    </row>
    <row r="21" spans="4:14">
      <c r="D21" s="2" t="s">
        <v>71</v>
      </c>
      <c r="F21" s="68" t="s">
        <v>15</v>
      </c>
      <c r="G21" s="81">
        <v>1</v>
      </c>
      <c r="H21" s="69">
        <v>0.46500000000000002</v>
      </c>
      <c r="I21" s="83"/>
      <c r="J21" s="68" t="s">
        <v>135</v>
      </c>
      <c r="K21" s="89">
        <v>1.079</v>
      </c>
      <c r="L21" s="28"/>
      <c r="M21" s="28"/>
      <c r="N21" s="28"/>
    </row>
    <row r="22" spans="4:14">
      <c r="D22" s="2" t="s">
        <v>72</v>
      </c>
      <c r="F22" s="68" t="s">
        <v>16</v>
      </c>
      <c r="G22" s="81">
        <v>1.2929999999999999</v>
      </c>
      <c r="H22" s="69">
        <v>1.7490000000000001</v>
      </c>
      <c r="I22" s="83"/>
      <c r="J22" s="68" t="s">
        <v>136</v>
      </c>
      <c r="K22" s="89">
        <v>1.1020000000000001</v>
      </c>
      <c r="L22" s="28"/>
      <c r="M22" s="28"/>
      <c r="N22" s="28"/>
    </row>
    <row r="23" spans="4:14">
      <c r="D23" s="2" t="s">
        <v>73</v>
      </c>
      <c r="F23" s="68" t="s">
        <v>23</v>
      </c>
      <c r="G23" s="81">
        <v>1</v>
      </c>
      <c r="H23" s="69">
        <v>0.46899999999999997</v>
      </c>
      <c r="I23" s="83"/>
      <c r="J23" s="68" t="s">
        <v>137</v>
      </c>
      <c r="K23" s="89">
        <v>1.0680000000000001</v>
      </c>
      <c r="L23" s="28"/>
      <c r="M23" s="28"/>
      <c r="N23" s="28"/>
    </row>
    <row r="24" spans="4:14">
      <c r="D24" s="2" t="s">
        <v>74</v>
      </c>
      <c r="F24" s="68" t="s">
        <v>17</v>
      </c>
      <c r="G24" s="81">
        <v>1.1359999999999999</v>
      </c>
      <c r="H24" s="69">
        <v>1.532</v>
      </c>
      <c r="I24" s="83"/>
      <c r="J24" s="68" t="s">
        <v>138</v>
      </c>
      <c r="K24" s="89">
        <v>1.091</v>
      </c>
      <c r="L24" s="28"/>
      <c r="M24" s="28"/>
      <c r="N24" s="28"/>
    </row>
    <row r="25" spans="4:14">
      <c r="D25" s="2" t="s">
        <v>75</v>
      </c>
      <c r="F25" s="68" t="s">
        <v>18</v>
      </c>
      <c r="G25" s="81">
        <v>1.0169999999999999</v>
      </c>
      <c r="H25" s="69">
        <v>0.499</v>
      </c>
      <c r="I25" s="83"/>
      <c r="J25" s="68" t="s">
        <v>140</v>
      </c>
      <c r="K25" s="89">
        <v>1.095</v>
      </c>
      <c r="L25" s="28"/>
      <c r="M25" s="28"/>
      <c r="N25" s="28"/>
    </row>
    <row r="26" spans="4:14">
      <c r="D26" s="2" t="s">
        <v>76</v>
      </c>
      <c r="F26" s="68" t="s">
        <v>19</v>
      </c>
      <c r="G26" s="81">
        <v>1.196</v>
      </c>
      <c r="H26" s="69">
        <v>1.1839999999999999</v>
      </c>
      <c r="I26" s="83"/>
      <c r="J26" s="68" t="s">
        <v>139</v>
      </c>
      <c r="K26" s="89">
        <v>1.0669999999999999</v>
      </c>
      <c r="L26" s="28"/>
      <c r="M26" s="28"/>
      <c r="N26" s="28"/>
    </row>
    <row r="27" spans="4:14">
      <c r="D27" s="2" t="s">
        <v>77</v>
      </c>
      <c r="F27" s="68" t="s">
        <v>20</v>
      </c>
      <c r="G27" s="81">
        <v>1.103</v>
      </c>
      <c r="H27" s="69">
        <v>1.4610000000000001</v>
      </c>
      <c r="I27" s="83"/>
      <c r="J27" s="68" t="s">
        <v>141</v>
      </c>
      <c r="K27" s="89">
        <v>1.093</v>
      </c>
      <c r="L27" s="28"/>
      <c r="M27" s="28"/>
      <c r="N27" s="28"/>
    </row>
    <row r="28" spans="4:14">
      <c r="D28" s="2" t="s">
        <v>78</v>
      </c>
      <c r="F28" s="68" t="s">
        <v>21</v>
      </c>
      <c r="G28" s="81">
        <v>1</v>
      </c>
      <c r="H28" s="69">
        <v>0.58299999999999996</v>
      </c>
      <c r="I28" s="83"/>
      <c r="J28" s="68" t="s">
        <v>142</v>
      </c>
      <c r="K28" s="89">
        <v>1.105</v>
      </c>
      <c r="L28" s="28"/>
      <c r="M28" s="28"/>
      <c r="N28" s="28"/>
    </row>
    <row r="29" spans="4:14">
      <c r="D29" s="2" t="s">
        <v>79</v>
      </c>
      <c r="F29" s="68" t="s">
        <v>22</v>
      </c>
      <c r="G29" s="81">
        <v>1</v>
      </c>
      <c r="H29" s="69">
        <v>0.78800000000000003</v>
      </c>
      <c r="I29" s="83"/>
      <c r="J29" s="68" t="s">
        <v>143</v>
      </c>
      <c r="K29" s="89">
        <v>1.0740000000000001</v>
      </c>
      <c r="L29" s="28"/>
      <c r="M29" s="28"/>
      <c r="N29" s="28"/>
    </row>
    <row r="30" spans="4:14">
      <c r="D30" s="2" t="s">
        <v>80</v>
      </c>
      <c r="F30" s="64"/>
      <c r="G30" s="64"/>
      <c r="H30" s="64"/>
      <c r="I30" s="84"/>
      <c r="J30" s="68" t="s">
        <v>144</v>
      </c>
      <c r="K30" s="89">
        <v>1.093</v>
      </c>
      <c r="L30" s="28"/>
      <c r="M30" s="28"/>
      <c r="N30" s="28"/>
    </row>
    <row r="31" spans="4:14">
      <c r="D31" s="2" t="s">
        <v>81</v>
      </c>
      <c r="J31" s="2"/>
      <c r="K31" s="90"/>
      <c r="L31" s="28"/>
      <c r="M31" s="28"/>
      <c r="N31" s="28"/>
    </row>
    <row r="32" spans="4:14">
      <c r="D32" s="2" t="s">
        <v>82</v>
      </c>
    </row>
    <row r="33" spans="4:4">
      <c r="D33" s="2" t="s">
        <v>83</v>
      </c>
    </row>
    <row r="34" spans="4:4">
      <c r="D34" s="2" t="s">
        <v>84</v>
      </c>
    </row>
    <row r="35" spans="4:4">
      <c r="D35" s="2" t="s">
        <v>85</v>
      </c>
    </row>
    <row r="36" spans="4:4">
      <c r="D36" s="2" t="s">
        <v>86</v>
      </c>
    </row>
    <row r="37" spans="4:4">
      <c r="D37" s="2" t="s">
        <v>87</v>
      </c>
    </row>
    <row r="38" spans="4:4">
      <c r="D38" s="2" t="s">
        <v>88</v>
      </c>
    </row>
    <row r="39" spans="4:4">
      <c r="D39" s="2" t="s">
        <v>89</v>
      </c>
    </row>
    <row r="40" spans="4:4">
      <c r="D40" s="2" t="s">
        <v>90</v>
      </c>
    </row>
    <row r="41" spans="4:4">
      <c r="D41" s="2" t="s">
        <v>91</v>
      </c>
    </row>
    <row r="42" spans="4:4">
      <c r="D42" s="2" t="s">
        <v>92</v>
      </c>
    </row>
    <row r="43" spans="4:4">
      <c r="D43" s="2" t="s">
        <v>93</v>
      </c>
    </row>
    <row r="44" spans="4:4">
      <c r="D44" s="2" t="s">
        <v>94</v>
      </c>
    </row>
    <row r="45" spans="4:4">
      <c r="D45" s="2" t="s">
        <v>95</v>
      </c>
    </row>
    <row r="46" spans="4:4">
      <c r="D46" s="2" t="s">
        <v>96</v>
      </c>
    </row>
    <row r="47" spans="4:4">
      <c r="D47" s="2" t="s">
        <v>97</v>
      </c>
    </row>
    <row r="48" spans="4:4">
      <c r="D48" s="2" t="s">
        <v>98</v>
      </c>
    </row>
    <row r="49" spans="4:4">
      <c r="D49" s="2" t="s">
        <v>99</v>
      </c>
    </row>
    <row r="50" spans="4:4">
      <c r="D50" s="2" t="s">
        <v>100</v>
      </c>
    </row>
    <row r="51" spans="4:4">
      <c r="D51" s="2" t="s">
        <v>101</v>
      </c>
    </row>
    <row r="52" spans="4:4">
      <c r="D52" s="2" t="s">
        <v>102</v>
      </c>
    </row>
    <row r="53" spans="4:4">
      <c r="D53" s="2"/>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コロナ用様式</vt:lpstr>
      <vt:lpstr>コロナ用様式（記載例）</vt:lpstr>
      <vt:lpstr>リスト</vt:lpstr>
      <vt:lpstr>コロナ用様式!Print_Area</vt:lpstr>
      <vt:lpstr>'コロナ用様式（記載例）'!Print_Area</vt:lpstr>
      <vt:lpstr>コロナ用様式!Print_Titles</vt:lpstr>
      <vt:lpstr>'コロナ用様式（記載例）'!Print_Titles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　竜郎</dc:creator>
  <cp:lastModifiedBy>Setup</cp:lastModifiedBy>
  <cp:lastPrinted>2023-06-12T11:13:03Z</cp:lastPrinted>
  <dcterms:created xsi:type="dcterms:W3CDTF">2022-11-28T05:19:48Z</dcterms:created>
  <dcterms:modified xsi:type="dcterms:W3CDTF">2023-07-11T00:11:21Z</dcterms:modified>
</cp:coreProperties>
</file>