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 codeName="ThisWorkbook" checkCompatibility="1" defaultThemeVersion="124226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5DC4CF14-AF2B-4CE7-AFF3-95AC3425BD99}" xr6:coauthVersionLast="47" xr6:coauthVersionMax="47" xr10:uidLastSave="{00000000-0000-0000-0000-000000000000}"/>
  <bookViews>
    <workbookView xWindow="-120" yWindow="-120" windowWidth="29040" windowHeight="15840" tabRatio="802" xr2:uid="{00000000-000D-0000-FFFF-FFFF00000000}"/>
  </bookViews>
  <sheets>
    <sheet name="選）開票結果" sheetId="6" r:id="rId1"/>
  </sheets>
  <definedNames>
    <definedName name="C_0101">'選）開票結果'!$B$6</definedName>
    <definedName name="C_0102">'選）開票結果'!$B$7</definedName>
    <definedName name="C_0103">'選）開票結果'!$B$8</definedName>
    <definedName name="C_0201">'選）開票結果'!$B$10</definedName>
    <definedName name="C_0202">'選）開票結果'!$B$11</definedName>
    <definedName name="C_0203">'選）開票結果'!$B$12</definedName>
    <definedName name="C_0204">'選）開票結果'!$B$13</definedName>
    <definedName name="C_0205">'選）開票結果'!$B$14</definedName>
    <definedName name="C_0206">'選）開票結果'!$B$15</definedName>
    <definedName name="C_0207">'選）開票結果'!$B$16</definedName>
    <definedName name="C_0300">'選）開票結果'!$B$19</definedName>
    <definedName name="C_0500">'選）開票結果'!$B$20</definedName>
    <definedName name="C_0600">'選）開票結果'!$B$21</definedName>
    <definedName name="C_0700">'選）開票結果'!$B$22</definedName>
    <definedName name="C_0800">'選）開票結果'!$B$23</definedName>
    <definedName name="C_0900">'選）開票結果'!$B$24</definedName>
    <definedName name="C_1000">'選）開票結果'!$B$25</definedName>
    <definedName name="C_1100">'選）開票結果'!$B$26</definedName>
    <definedName name="C_1200">'選）開票結果'!$B$27</definedName>
    <definedName name="C_1300">'選）開票結果'!$B$28</definedName>
    <definedName name="C_1400">'選）開票結果'!$B$29</definedName>
    <definedName name="C_1500">'選）開票結果'!$B$30</definedName>
    <definedName name="C_1600">'選）開票結果'!$B$31</definedName>
    <definedName name="C_1900">'選）開票結果'!$B$32</definedName>
    <definedName name="C_2000">'選）開票結果'!$B$33</definedName>
    <definedName name="C_2100">'選）開票結果'!$B$34</definedName>
    <definedName name="C_2200">'選）開票結果'!$B$42</definedName>
    <definedName name="C_2300">'選）開票結果'!$B$43</definedName>
    <definedName name="C_2400">'選）開票結果'!$B$44</definedName>
    <definedName name="C_2500">'選）開票結果'!$B$45</definedName>
    <definedName name="C_2600">'選）開票結果'!$B$46</definedName>
    <definedName name="C_3200">'選）開票結果'!$B$48</definedName>
    <definedName name="C_3700">'選）開票結果'!$B$50</definedName>
    <definedName name="C_3800">'選）開票結果'!$B$51</definedName>
    <definedName name="C_3900">'選）開票結果'!$B$52</definedName>
    <definedName name="C_4900">'選）開票結果'!$B$54</definedName>
    <definedName name="C_5900">'選）開票結果'!$B$57</definedName>
    <definedName name="C_7500">'選）開票結果'!$B$35</definedName>
    <definedName name="C_7600">'選）開票結果'!$B$36</definedName>
    <definedName name="C_7700">'選）開票結果'!$B$37</definedName>
    <definedName name="C_7800">'選）開票結果'!$B$38</definedName>
    <definedName name="C_7900">'選）開票結果'!$B$55</definedName>
    <definedName name="C_8000">'選）開票結果'!$B$39</definedName>
    <definedName name="CT_1">'選）開票結果'!$B$18</definedName>
    <definedName name="CT_2">'選）開票結果'!$B$40</definedName>
    <definedName name="Date">'選）開票結果'!$B$1</definedName>
    <definedName name="Deposit">'選）開票総数'!$I$4</definedName>
    <definedName name="DT_1">'選）開票結果'!$B$41</definedName>
    <definedName name="DT_2">'選）開票結果'!$B$59</definedName>
    <definedName name="DT_99">'選）開票結果'!$B$60</definedName>
    <definedName name="L_Votes">'選）開票総数'!$H$4</definedName>
    <definedName name="_xlnm.Print_Area" localSheetId="0">'選）開票結果'!$A$1:$W$62</definedName>
    <definedName name="_xlnm.Print_Titles" localSheetId="0">'選）開票結果'!$B:$B,'選）開票結果'!$1:$5</definedName>
    <definedName name="RP040460_HEAD_タイトル">'選）開票結果'!$F$1</definedName>
    <definedName name="RP040460_HEAD_執行日">'選）開票結果'!$B$1</definedName>
    <definedName name="RP040460_HEAD_注意書き">'選）開票結果'!$B$62</definedName>
    <definedName name="RP040460_HEAD_報告時刻">'選）開票結果'!$S$1</definedName>
    <definedName name="RP040460_SUB2_候補者名_姓">'選）開票結果'!$C$4</definedName>
    <definedName name="RP040460_SUB2_候補者名_名">'選）開票結果'!$C$5</definedName>
    <definedName name="RP040460_SUB2_参考百分率">'選）開票結果'!$C$61</definedName>
    <definedName name="RP040460_SUB2_政党名">'選）開票結果'!$C$3</definedName>
    <definedName name="RP040460_SUB2_得票数_小数">'選）開票結果'!$D$6</definedName>
    <definedName name="RP040460_SUB2_得票数_整数">'選）開票結果'!$C$6</definedName>
    <definedName name="RP040460_SUB3_開票率">'選）開票結果'!$V$6</definedName>
    <definedName name="RP040460_SUB3_確定状況">'選）開票結果'!$W$6</definedName>
    <definedName name="RP040460_SUB3_得票数計_小数">'選）開票結果'!$T$6</definedName>
    <definedName name="RP040460_SUB3_得票数計_整数">'選）開票結果'!$S$6</definedName>
    <definedName name="RP040460_SUB3_無効投票数">'選）開票結果'!$U$6</definedName>
    <definedName name="RP040470_DETAIL_按分切捨_票数">'選）開票総数'!$D$9</definedName>
    <definedName name="RP040470_DETAIL_持ち帰り_その他">'選）開票総数'!$J$9</definedName>
    <definedName name="RP040470_DETAIL_属さない_票数">'選）開票総数'!$E$9</definedName>
    <definedName name="RP040470_DETAIL_投票者総数">'選）開票総数'!$K$9</definedName>
    <definedName name="RP040470_DETAIL_投票総数">'選）開票総数'!$H$9</definedName>
    <definedName name="RP040470_DETAIL_得票総数_小数">'選）開票総数'!$C$9</definedName>
    <definedName name="RP040470_DETAIL_得票総数_整数">'選）開票総数'!$B$9</definedName>
    <definedName name="RP040470_DETAIL_無効投票数">'選）開票総数'!$G$9</definedName>
    <definedName name="RP040470_DETAIL_無効投票率">'選）開票総数'!$I$9</definedName>
    <definedName name="RP040470_DETAIL_有効投票数">'選）開票総数'!$F$9</definedName>
    <definedName name="RP040470_HEAD_タイトル">'選）開票総数'!$D$1</definedName>
    <definedName name="RP040470_HEAD_供託物没収点">'選）開票総数'!$I$4</definedName>
    <definedName name="RP040470_HEAD_執行日">'選）開票総数'!$A$3</definedName>
    <definedName name="RP040470_HEAD_報告時刻">'選）開票総数'!$J$3</definedName>
    <definedName name="RP040470_HEAD_法定得票数">'選）開票総数'!$H$4</definedName>
    <definedName name="RP040480_DETAIL_政党名">'選）開票党派別'!$B$3</definedName>
    <definedName name="RP040480_DETAIL_得票数_小数">'選）開票党派別'!$C$5</definedName>
    <definedName name="RP040480_DETAIL_得票数_整数">'選）開票党派別'!$B$5</definedName>
    <definedName name="RP040480_DETAIL_得票総数_小数">'選）開票党派別'!$U$5</definedName>
    <definedName name="RP040480_DETAIL_得票総数_整数">'選）開票党派別'!$T$5</definedName>
    <definedName name="RP040480_DETAIL_得票総数_得票数_整数">'選）開票党派別'!$T$5</definedName>
    <definedName name="RP040480_DETAIL_得票率">'選）開票党派別'!$D$5</definedName>
    <definedName name="RP040480_HEAD_TITLE">'選）開票党派別'!$E$1</definedName>
    <definedName name="RP040480_HEAD_タイトル">'選）開票党派別'!$E$1:$P$1</definedName>
    <definedName name="RP040480_HEAD_時分">'選）開票党派別'!$S$1</definedName>
    <definedName name="RP040480_HEAD_執行日">'選）開票党派別'!$A$1</definedName>
    <definedName name="RP040480_HEAD_注意書き">'選）開票党派別'!$A$60</definedName>
    <definedName name="RP040480_SUB3_得票率">'選）開票党派別'!$V$5</definedName>
    <definedName name="ST_10">'選）開票結果'!$B$9</definedName>
    <definedName name="ST_100">'選）開票結果'!$B$47</definedName>
    <definedName name="ST_110">'選）開票結果'!$B$49</definedName>
    <definedName name="ST_120">'選）開票結果'!$B$53</definedName>
    <definedName name="ST_160">'選）開票結果'!$B$56</definedName>
    <definedName name="ST_170">'選）開票結果'!$B$58</definedName>
    <definedName name="ST_20">'選）開票結果'!$B$17</definedName>
    <definedName name="Tou_C_0101">'選）開票総数'!$A$9</definedName>
    <definedName name="Tou_C_0102">'選）開票総数'!$A$10</definedName>
    <definedName name="Tou_C_0103">'選）開票総数'!$A$11</definedName>
    <definedName name="Tou_C_0201">'選）開票総数'!$A$13</definedName>
    <definedName name="Tou_C_0202">'選）開票総数'!$A$14</definedName>
    <definedName name="Tou_C_0203">'選）開票総数'!$A$15</definedName>
    <definedName name="Tou_C_0204">'選）開票総数'!$A$16</definedName>
    <definedName name="Tou_C_0205">'選）開票総数'!$A$17</definedName>
    <definedName name="Tou_C_0206">'選）開票総数'!$A$18</definedName>
    <definedName name="Tou_C_0207">'選）開票総数'!$A$19</definedName>
    <definedName name="Tou_C_0300">'選）開票総数'!$A$22</definedName>
    <definedName name="Tou_C_0500">'選）開票総数'!$A$23</definedName>
    <definedName name="Tou_C_0600">'選）開票総数'!$A$24</definedName>
    <definedName name="Tou_C_0700">'選）開票総数'!$A$25</definedName>
    <definedName name="Tou_C_0800">'選）開票総数'!$A$26</definedName>
    <definedName name="Tou_C_0900">'選）開票総数'!$A$27</definedName>
    <definedName name="Tou_C_1000">'選）開票総数'!$A$28</definedName>
    <definedName name="Tou_C_1100">'選）開票総数'!$A$29</definedName>
    <definedName name="Tou_C_1200">'選）開票総数'!$A$30</definedName>
    <definedName name="Tou_C_1300">'選）開票総数'!$A$31</definedName>
    <definedName name="Tou_C_1400">'選）開票総数'!$A$32</definedName>
    <definedName name="Tou_C_1500">'選）開票総数'!$A$33</definedName>
    <definedName name="Tou_C_1600">'選）開票総数'!$A$34</definedName>
    <definedName name="Tou_C_1900">'選）開票総数'!$A$35</definedName>
    <definedName name="Tou_C_2000">'選）開票総数'!$A$36</definedName>
    <definedName name="Tou_C_2100">'選）開票総数'!$A$37</definedName>
    <definedName name="Tou_C_2200">'選）開票総数'!$A$45</definedName>
    <definedName name="Tou_C_2300">'選）開票総数'!$A$46</definedName>
    <definedName name="Tou_C_2400">'選）開票総数'!$A$47</definedName>
    <definedName name="Tou_C_2500">'選）開票総数'!$A$48</definedName>
    <definedName name="Tou_C_2600">'選）開票総数'!$A$49</definedName>
    <definedName name="Tou_C_3200">'選）開票総数'!$A$51</definedName>
    <definedName name="Tou_C_3700">'選）開票総数'!$A$53</definedName>
    <definedName name="Tou_C_3800">'選）開票総数'!$A$54</definedName>
    <definedName name="Tou_C_3900">'選）開票総数'!$A$55</definedName>
    <definedName name="Tou_C_4900">'選）開票総数'!$A$57</definedName>
    <definedName name="Tou_C_5900">'選）開票総数'!$A$60</definedName>
    <definedName name="Tou_C_7500">'選）開票総数'!$A$38</definedName>
    <definedName name="Tou_C_7600">'選）開票総数'!$A$39</definedName>
    <definedName name="Tou_C_7700">'選）開票総数'!$A$40</definedName>
    <definedName name="Tou_C_7800">'選）開票総数'!$A$41</definedName>
    <definedName name="Tou_C_7900">'選）開票総数'!$A$58</definedName>
    <definedName name="Tou_C_8000">'選）開票総数'!$A$42</definedName>
    <definedName name="Tou_CT_1">'選）開票総数'!$A$21</definedName>
    <definedName name="Tou_CT_2">'選）開票総数'!$A$43</definedName>
    <definedName name="Tou_Date">'選）開票総数'!$A$3</definedName>
    <definedName name="Tou_DT_1">'選）開票総数'!$A$44</definedName>
    <definedName name="Tou_DT_2">'選）開票総数'!$A$62</definedName>
    <definedName name="Tou_DT_99">'選）開票総数'!$A$63</definedName>
    <definedName name="Tou_HyakubunRitsu">'選）開票総数'!$A$63</definedName>
    <definedName name="Tou_Print_Titles">'選）開票総数'!$A:$A,'選）開票総数'!$3:$8</definedName>
    <definedName name="Tou_ST_10">'選）開票総数'!$A$12</definedName>
    <definedName name="Tou_ST_100">'選）開票総数'!$A$50</definedName>
    <definedName name="Tou_ST_110">'選）開票総数'!$A$52</definedName>
    <definedName name="Tou_ST_120">'選）開票総数'!$A$56</definedName>
    <definedName name="Tou_ST_160">'選）開票総数'!$A$59</definedName>
    <definedName name="Tou_ST_170">'選）開票総数'!$A$61</definedName>
    <definedName name="Tou_ST_20">'選）開票総数'!$A$20</definedName>
    <definedName name="Tou_Time1">'選）開票総数'!$J$3</definedName>
  </definedNames>
  <calcPr calcId="191029" fullPrecision="0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<sst xmlns="http://schemas.openxmlformats.org/spreadsheetml/2006/main" count="287" uniqueCount="114">
  <si>
    <t>開票区名</t>
  </si>
  <si>
    <t>得票数計</t>
  </si>
  <si>
    <t>確定
状況</t>
  </si>
  <si>
    <t>無効
投票数</t>
    <phoneticPr fontId="2"/>
  </si>
  <si>
    <t>開票率
(%)</t>
    <phoneticPr fontId="2"/>
  </si>
  <si>
    <t>静岡市葵区</t>
  </si>
  <si>
    <t>静岡市駿河区</t>
  </si>
  <si>
    <t>静岡市清水区</t>
  </si>
  <si>
    <t>静岡市計</t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</si>
  <si>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</si>
  <si>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</si>
  <si>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</si>
  <si>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</si>
  <si>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</si>
  <si>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</si>
  <si>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</si>
  <si>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</si>
  <si>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</si>
  <si>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</si>
  <si>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</si>
  <si>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</si>
  <si>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</si>
  <si>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</si>
  <si>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</si>
  <si>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</si>
  <si>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</si>
  <si>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</si>
  <si>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</si>
  <si>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</si>
  <si>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</si>
  <si>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</si>
  <si>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</si>
  <si>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</si>
  <si>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</si>
  <si>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</si>
  <si>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</si>
  <si>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</si>
  <si>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</si>
  <si>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</si>
  <si>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</si>
  <si>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</si>
  <si>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</si>
  <si>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</si>
  <si>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</si>
  <si>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</si>
  <si>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</si>
  <si>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</si>
  <si>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</si>
  <si>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</si>
  <si>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</si>
  <si>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</si>
  <si>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</si>
  <si>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</si>
  <si>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</si>
  <si>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</si>
  <si>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</si>
  <si>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</si>
  <si>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</si>
  <si>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</si>
  <si>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</si>
  <si>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令和元年7月21日執行</t>
    <rPh sb="0" eb="2">
      <t>レイワ</t>
    </rPh>
    <rPh sb="2" eb="4">
      <t>ガンネン</t>
    </rPh>
    <phoneticPr fontId="7"/>
  </si>
  <si>
    <t xml:space="preserve"> 現在</t>
    <phoneticPr fontId="7"/>
  </si>
  <si>
    <t>静岡県選挙管理委員会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7"/>
  </si>
  <si>
    <t>計</t>
    <rPh sb="0" eb="1">
      <t>ケイ</t>
    </rPh>
    <phoneticPr fontId="7"/>
  </si>
  <si>
    <t xml:space="preserve">確定 </t>
    <rPh sb="0" eb="2">
      <t>カクテイ</t>
    </rPh>
    <phoneticPr fontId="7"/>
  </si>
  <si>
    <t>法定得票数</t>
    <rPh sb="0" eb="2">
      <t>ホウテイ</t>
    </rPh>
    <rPh sb="2" eb="5">
      <t>トクヒョウスウ</t>
    </rPh>
    <phoneticPr fontId="2"/>
  </si>
  <si>
    <t>供託物没収点</t>
  </si>
  <si>
    <t>静岡県選挙管理委員会</t>
    <phoneticPr fontId="2"/>
  </si>
  <si>
    <t>得票総数
(A)</t>
  </si>
  <si>
    <t>按分の際切り捨てた票数(B)</t>
  </si>
  <si>
    <t>何れの候補者にも属さない票数(C)</t>
  </si>
  <si>
    <t>有効投票数(D)
[(A)+(B)+(C)]</t>
  </si>
  <si>
    <t>無効投票数
(E)</t>
  </si>
  <si>
    <t>投票総数(F)
[(D)+(E)]</t>
  </si>
  <si>
    <t>無効投票率
[(E)/(F)×100]</t>
  </si>
  <si>
    <t>持ち帰り
その他(G)</t>
    <phoneticPr fontId="2"/>
  </si>
  <si>
    <t>投票者総数
[(F)+(G)]</t>
  </si>
  <si>
    <t>参議院選挙区選出議員選挙　開票結果</t>
    <phoneticPr fontId="2"/>
  </si>
  <si>
    <r>
      <t>現在　　　</t>
    </r>
    <r>
      <rPr>
        <sz val="12"/>
        <rFont val="ＭＳ Ｐ明朝"/>
        <family val="1"/>
        <charset val="128"/>
      </rPr>
      <t>確定</t>
    </r>
    <phoneticPr fontId="2"/>
  </si>
  <si>
    <t>開票区名</t>
    <phoneticPr fontId="2"/>
  </si>
  <si>
    <t>得票総数</t>
    <phoneticPr fontId="2"/>
  </si>
  <si>
    <t>得票数</t>
  </si>
  <si>
    <t>得票率%</t>
    <phoneticPr fontId="2"/>
  </si>
  <si>
    <r>
      <t>現在　　</t>
    </r>
    <r>
      <rPr>
        <sz val="12"/>
        <rFont val="ＭＳ Ｐ明朝"/>
        <family val="1"/>
        <charset val="128"/>
      </rPr>
      <t>確定</t>
    </r>
    <phoneticPr fontId="2"/>
  </si>
  <si>
    <t>参議院選挙区選出議員選挙　開票結果</t>
    <rPh sb="13" eb="15">
      <t>カイヒョウ</t>
    </rPh>
    <rPh sb="15" eb="17">
      <t>ケッカ</t>
    </rPh>
    <phoneticPr fontId="7"/>
  </si>
  <si>
    <t>参考百分率</t>
  </si>
  <si>
    <t>○○○○</t>
    <phoneticPr fontId="2"/>
  </si>
  <si>
    <t>注意書き</t>
    <rPh sb="0" eb="3">
      <t>チュウイガ</t>
    </rPh>
    <phoneticPr fontId="2"/>
  </si>
  <si>
    <t>参議院選挙区選出議員選挙　開票結果</t>
  </si>
  <si>
    <t>令和4年7月10日執行</t>
  </si>
  <si>
    <t>1時45分</t>
  </si>
  <si>
    <t>※左から届出番号順とする。</t>
  </si>
  <si>
    <t>ＮＨＫ党</t>
  </si>
  <si>
    <t>ふなはし</t>
  </si>
  <si>
    <t>ゆめと</t>
  </si>
  <si>
    <t>日本共産党</t>
  </si>
  <si>
    <t>鈴木</t>
  </si>
  <si>
    <t>ちか</t>
  </si>
  <si>
    <t>参政党</t>
  </si>
  <si>
    <t>山本</t>
  </si>
  <si>
    <t>貴史</t>
  </si>
  <si>
    <t>無所属</t>
  </si>
  <si>
    <t>山﨑</t>
  </si>
  <si>
    <t>しんのすけ</t>
  </si>
  <si>
    <t>自由民主党</t>
  </si>
  <si>
    <t>若林</t>
  </si>
  <si>
    <t>ようへい</t>
  </si>
  <si>
    <t>平山</t>
  </si>
  <si>
    <t>佐知子</t>
  </si>
  <si>
    <t>堀川</t>
  </si>
  <si>
    <t>けいすけ</t>
  </si>
  <si>
    <t>船川</t>
  </si>
  <si>
    <t>淳志</t>
  </si>
  <si>
    <t>確定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</si>
</sst>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7" formatCode=".000"/>
    <numFmt numFmtId="179" formatCode="#,##0;&quot;△ &quot;#,##0"/>
    <numFmt numFmtId="180" formatCode="h&quot;時&quot;mm&quot;分&quot;;@"/>
    <numFmt numFmtId="181" formatCode="[$-411]ggge&quot;年&quot;m&quot;月&quot;d&quot;日　執行&quot;"/>
    <numFmt numFmtId="182" formatCode="#,##0.000"/>
    <numFmt numFmtId="183" formatCode="0.000"/>
    <numFmt numFmtId="184" formatCode="#,##0.000_ "/>
    <numFmt numFmtId="185" formatCode="#,##0.0"/>
    <numFmt numFmtId="186" formatCode="0.000_ "/>
    <numFmt numFmtId="187" formatCode="#,###;[Red]\-#,###"/>
    <numFmt numFmtId="197" formatCode="#,##0.00_ ;\-#,##0.00_ ;#;@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5" fillId="0" borderId="0"/>
  </cellStyleXfs>
  <cellXfs count="206">
    <xf numFmtId="0" fontId="0" fillId="0" borderId="0" xfId="0"/>
    <xf numFmtId="0" fontId="3" fillId="0" borderId="0" xfId="0" applyNumberFormat="1" applyFont="1" applyFill="1" applyBorder="1"/>
    <xf numFmtId="0" fontId="3" fillId="0" borderId="0" xfId="0" applyNumberFormat="1" applyFont="1" applyFill="1"/>
    <xf numFmtId="177" fontId="3" fillId="0" borderId="0" xfId="0" applyNumberFormat="1" applyFont="1" applyFill="1" applyBorder="1"/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9" fontId="3" fillId="0" borderId="0" xfId="1" applyFont="1" applyFill="1" applyAlignment="1">
      <alignment vertical="center"/>
    </xf>
    <xf numFmtId="9" fontId="3" fillId="0" borderId="0" xfId="1" applyFont="1" applyFill="1"/>
    <xf numFmtId="0" fontId="3" fillId="0" borderId="1" xfId="0" applyNumberFormat="1" applyFont="1" applyFill="1" applyBorder="1" applyAlignment="1">
      <alignment vertical="center"/>
    </xf>
    <xf numFmtId="177" fontId="3" fillId="0" borderId="2" xfId="2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3" xfId="2" applyNumberFormat="1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horizontal="center" vertical="center"/>
    </xf>
    <xf numFmtId="177" fontId="3" fillId="0" borderId="5" xfId="2" applyNumberFormat="1" applyFont="1" applyFill="1" applyBorder="1" applyAlignment="1">
      <alignment horizontal="left" vertical="center"/>
    </xf>
    <xf numFmtId="0" fontId="3" fillId="0" borderId="6" xfId="0" applyNumberFormat="1" applyFont="1" applyFill="1" applyBorder="1" applyAlignment="1">
      <alignment horizontal="center" vertical="center"/>
    </xf>
    <xf numFmtId="177" fontId="3" fillId="0" borderId="8" xfId="2" applyNumberFormat="1" applyFont="1" applyFill="1" applyBorder="1" applyAlignment="1">
      <alignment horizontal="left" vertical="center"/>
    </xf>
    <xf numFmtId="0" fontId="6" fillId="0" borderId="0" xfId="3" applyFont="1" applyAlignment="1">
      <alignment vertical="center"/>
    </xf>
    <xf numFmtId="179" fontId="8" fillId="0" borderId="0" xfId="3" applyNumberFormat="1" applyFont="1" applyAlignment="1">
      <alignment vertical="center"/>
    </xf>
    <xf numFmtId="179" fontId="9" fillId="0" borderId="0" xfId="3" applyNumberFormat="1" applyFont="1" applyAlignment="1">
      <alignment vertical="center"/>
    </xf>
    <xf numFmtId="0" fontId="10" fillId="0" borderId="0" xfId="3" applyFont="1" applyAlignment="1">
      <alignment vertical="center"/>
    </xf>
    <xf numFmtId="0" fontId="3" fillId="0" borderId="4" xfId="0" applyNumberFormat="1" applyFont="1" applyFill="1" applyBorder="1" applyAlignment="1">
      <alignment horizontal="distributed" vertical="center" indent="1"/>
    </xf>
    <xf numFmtId="0" fontId="3" fillId="0" borderId="6" xfId="0" applyNumberFormat="1" applyFont="1" applyFill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21" xfId="0" applyNumberFormat="1" applyFont="1" applyFill="1" applyBorder="1" applyAlignment="1">
      <alignment vertical="center"/>
    </xf>
    <xf numFmtId="177" fontId="3" fillId="0" borderId="23" xfId="2" applyNumberFormat="1" applyFont="1" applyFill="1" applyBorder="1" applyAlignment="1">
      <alignment horizontal="left" vertical="center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vertical="center"/>
    </xf>
    <xf numFmtId="177" fontId="3" fillId="0" borderId="26" xfId="2" applyNumberFormat="1" applyFont="1" applyFill="1" applyBorder="1" applyAlignment="1">
      <alignment horizontal="left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27" xfId="0" applyNumberFormat="1" applyFont="1" applyFill="1" applyBorder="1" applyAlignment="1">
      <alignment vertical="center"/>
    </xf>
    <xf numFmtId="177" fontId="3" fillId="0" borderId="29" xfId="2" applyNumberFormat="1" applyFont="1" applyFill="1" applyBorder="1" applyAlignment="1">
      <alignment horizontal="left" vertical="center"/>
    </xf>
    <xf numFmtId="0" fontId="3" fillId="0" borderId="27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/>
    <xf numFmtId="0" fontId="3" fillId="0" borderId="0" xfId="0" applyNumberFormat="1" applyFont="1" applyFill="1" applyAlignment="1"/>
    <xf numFmtId="3" fontId="3" fillId="0" borderId="0" xfId="2" applyNumberFormat="1" applyFont="1" applyFill="1" applyBorder="1" applyAlignment="1">
      <alignment vertical="center"/>
    </xf>
    <xf numFmtId="177" fontId="3" fillId="0" borderId="0" xfId="2" applyNumberFormat="1" applyFont="1" applyFill="1" applyBorder="1" applyAlignment="1">
      <alignment horizontal="left" vertical="center"/>
    </xf>
    <xf numFmtId="184" fontId="3" fillId="0" borderId="33" xfId="0" applyNumberFormat="1" applyFont="1" applyFill="1" applyBorder="1" applyAlignment="1">
      <alignment horizontal="center" vertical="center"/>
    </xf>
    <xf numFmtId="38" fontId="3" fillId="0" borderId="9" xfId="2" applyNumberFormat="1" applyFont="1" applyFill="1" applyBorder="1" applyAlignment="1">
      <alignment horizontal="right" vertical="center"/>
    </xf>
    <xf numFmtId="182" fontId="3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184" fontId="3" fillId="0" borderId="0" xfId="0" applyNumberFormat="1" applyFont="1" applyFill="1" applyBorder="1" applyAlignment="1">
      <alignment horizontal="center" vertical="center"/>
    </xf>
    <xf numFmtId="182" fontId="3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Fill="1" applyBorder="1" applyAlignment="1">
      <alignment horizontal="right" vertical="center"/>
    </xf>
    <xf numFmtId="38" fontId="3" fillId="0" borderId="11" xfId="2" applyNumberFormat="1" applyFont="1" applyFill="1" applyBorder="1" applyAlignment="1">
      <alignment horizontal="right" vertical="center"/>
    </xf>
    <xf numFmtId="182" fontId="3" fillId="0" borderId="6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right" vertical="center"/>
    </xf>
    <xf numFmtId="4" fontId="3" fillId="0" borderId="6" xfId="0" applyNumberFormat="1" applyFont="1" applyFill="1" applyBorder="1" applyAlignment="1">
      <alignment horizontal="right" vertical="center"/>
    </xf>
    <xf numFmtId="0" fontId="3" fillId="0" borderId="7" xfId="0" applyNumberFormat="1" applyFont="1" applyFill="1" applyBorder="1" applyAlignment="1">
      <alignment horizontal="center" vertical="center"/>
    </xf>
    <xf numFmtId="38" fontId="3" fillId="0" borderId="12" xfId="2" applyNumberFormat="1" applyFont="1" applyFill="1" applyBorder="1" applyAlignment="1">
      <alignment horizontal="right" vertical="center"/>
    </xf>
    <xf numFmtId="182" fontId="3" fillId="0" borderId="7" xfId="0" applyNumberFormat="1" applyFont="1" applyFill="1" applyBorder="1" applyAlignment="1">
      <alignment horizontal="right" vertical="center"/>
    </xf>
    <xf numFmtId="3" fontId="3" fillId="0" borderId="7" xfId="0" applyNumberFormat="1" applyFont="1" applyFill="1" applyBorder="1" applyAlignment="1">
      <alignment horizontal="right" vertical="center"/>
    </xf>
    <xf numFmtId="4" fontId="3" fillId="0" borderId="7" xfId="0" applyNumberFormat="1" applyFont="1" applyFill="1" applyBorder="1" applyAlignment="1">
      <alignment horizontal="right" vertical="center"/>
    </xf>
    <xf numFmtId="3" fontId="3" fillId="0" borderId="10" xfId="0" applyNumberFormat="1" applyFont="1" applyFill="1" applyBorder="1" applyAlignment="1">
      <alignment horizontal="right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182" fontId="3" fillId="0" borderId="31" xfId="0" applyNumberFormat="1" applyFont="1" applyFill="1" applyBorder="1" applyAlignment="1">
      <alignment horizontal="right" vertical="center"/>
    </xf>
    <xf numFmtId="182" fontId="3" fillId="0" borderId="32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right"/>
    </xf>
    <xf numFmtId="38" fontId="3" fillId="0" borderId="22" xfId="2" applyNumberFormat="1" applyFont="1" applyFill="1" applyBorder="1" applyAlignment="1">
      <alignment horizontal="right" vertical="center"/>
    </xf>
    <xf numFmtId="182" fontId="3" fillId="0" borderId="21" xfId="0" applyNumberFormat="1" applyFont="1" applyFill="1" applyBorder="1" applyAlignment="1">
      <alignment horizontal="right" vertical="center"/>
    </xf>
    <xf numFmtId="3" fontId="3" fillId="0" borderId="21" xfId="0" applyNumberFormat="1" applyFont="1" applyFill="1" applyBorder="1" applyAlignment="1">
      <alignment horizontal="right" vertical="center"/>
    </xf>
    <xf numFmtId="4" fontId="3" fillId="0" borderId="21" xfId="0" applyNumberFormat="1" applyFont="1" applyFill="1" applyBorder="1" applyAlignment="1">
      <alignment horizontal="right" vertical="center"/>
    </xf>
    <xf numFmtId="38" fontId="3" fillId="0" borderId="25" xfId="2" applyNumberFormat="1" applyFont="1" applyFill="1" applyBorder="1" applyAlignment="1">
      <alignment horizontal="right" vertical="center"/>
    </xf>
    <xf numFmtId="182" fontId="3" fillId="0" borderId="24" xfId="0" applyNumberFormat="1" applyFont="1" applyFill="1" applyBorder="1" applyAlignment="1">
      <alignment horizontal="right" vertical="center"/>
    </xf>
    <xf numFmtId="3" fontId="3" fillId="0" borderId="24" xfId="0" applyNumberFormat="1" applyFont="1" applyFill="1" applyBorder="1" applyAlignment="1">
      <alignment horizontal="right" vertical="center"/>
    </xf>
    <xf numFmtId="4" fontId="3" fillId="0" borderId="24" xfId="0" applyNumberFormat="1" applyFont="1" applyFill="1" applyBorder="1" applyAlignment="1">
      <alignment horizontal="right" vertical="center"/>
    </xf>
    <xf numFmtId="38" fontId="3" fillId="0" borderId="28" xfId="2" applyNumberFormat="1" applyFont="1" applyFill="1" applyBorder="1" applyAlignment="1">
      <alignment horizontal="right" vertical="center"/>
    </xf>
    <xf numFmtId="182" fontId="3" fillId="0" borderId="27" xfId="0" applyNumberFormat="1" applyFont="1" applyFill="1" applyBorder="1" applyAlignment="1">
      <alignment horizontal="right" vertical="center"/>
    </xf>
    <xf numFmtId="3" fontId="3" fillId="0" borderId="27" xfId="0" applyNumberFormat="1" applyFont="1" applyFill="1" applyBorder="1" applyAlignment="1">
      <alignment horizontal="right" vertical="center"/>
    </xf>
    <xf numFmtId="4" fontId="3" fillId="0" borderId="27" xfId="0" applyNumberFormat="1" applyFont="1" applyFill="1" applyBorder="1" applyAlignment="1">
      <alignment horizontal="right" vertical="center"/>
    </xf>
    <xf numFmtId="0" fontId="3" fillId="0" borderId="4" xfId="2" applyNumberFormat="1" applyFont="1" applyFill="1" applyBorder="1" applyAlignment="1">
      <alignment horizontal="center" vertical="center"/>
    </xf>
    <xf numFmtId="0" fontId="3" fillId="0" borderId="3" xfId="2" applyNumberFormat="1" applyFont="1" applyFill="1" applyBorder="1" applyAlignment="1">
      <alignment horizontal="center" vertical="center"/>
    </xf>
    <xf numFmtId="3" fontId="3" fillId="0" borderId="17" xfId="2" applyNumberFormat="1" applyFont="1" applyFill="1" applyBorder="1" applyAlignment="1">
      <alignment horizontal="right" vertical="center"/>
    </xf>
    <xf numFmtId="177" fontId="3" fillId="0" borderId="33" xfId="2" applyNumberFormat="1" applyFont="1" applyFill="1" applyBorder="1" applyAlignment="1">
      <alignment horizontal="left" vertical="center"/>
    </xf>
    <xf numFmtId="4" fontId="3" fillId="0" borderId="13" xfId="2" applyNumberFormat="1" applyFont="1" applyFill="1" applyBorder="1" applyAlignment="1">
      <alignment horizontal="right" vertical="center"/>
    </xf>
    <xf numFmtId="185" fontId="3" fillId="0" borderId="0" xfId="2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horizontal="right" vertical="center"/>
    </xf>
    <xf numFmtId="4" fontId="3" fillId="0" borderId="1" xfId="2" applyNumberFormat="1" applyFont="1" applyFill="1" applyBorder="1" applyAlignment="1">
      <alignment horizontal="right" vertical="center"/>
    </xf>
    <xf numFmtId="3" fontId="3" fillId="0" borderId="0" xfId="2" applyNumberFormat="1" applyFont="1" applyFill="1" applyBorder="1" applyAlignment="1">
      <alignment horizontal="right" vertical="center"/>
    </xf>
    <xf numFmtId="3" fontId="3" fillId="0" borderId="10" xfId="2" applyNumberFormat="1" applyFont="1" applyFill="1" applyBorder="1" applyAlignment="1">
      <alignment horizontal="right" vertical="center"/>
    </xf>
    <xf numFmtId="177" fontId="3" fillId="0" borderId="36" xfId="2" applyNumberFormat="1" applyFont="1" applyFill="1" applyBorder="1" applyAlignment="1">
      <alignment horizontal="left" vertical="center"/>
    </xf>
    <xf numFmtId="4" fontId="3" fillId="0" borderId="4" xfId="2" applyNumberFormat="1" applyFont="1" applyFill="1" applyBorder="1" applyAlignment="1">
      <alignment horizontal="right" vertical="center"/>
    </xf>
    <xf numFmtId="3" fontId="3" fillId="0" borderId="11" xfId="2" applyNumberFormat="1" applyFont="1" applyFill="1" applyBorder="1" applyAlignment="1">
      <alignment horizontal="right" vertical="center"/>
    </xf>
    <xf numFmtId="4" fontId="3" fillId="0" borderId="6" xfId="2" applyNumberFormat="1" applyFont="1" applyFill="1" applyBorder="1" applyAlignment="1">
      <alignment horizontal="right" vertical="center"/>
    </xf>
    <xf numFmtId="177" fontId="3" fillId="0" borderId="37" xfId="2" applyNumberFormat="1" applyFont="1" applyFill="1" applyBorder="1" applyAlignment="1">
      <alignment horizontal="left" vertical="center"/>
    </xf>
    <xf numFmtId="3" fontId="3" fillId="0" borderId="12" xfId="2" applyNumberFormat="1" applyFont="1" applyFill="1" applyBorder="1" applyAlignment="1">
      <alignment horizontal="right" vertical="center"/>
    </xf>
    <xf numFmtId="4" fontId="3" fillId="0" borderId="7" xfId="2" applyNumberFormat="1" applyFont="1" applyFill="1" applyBorder="1" applyAlignment="1">
      <alignment horizontal="right" vertical="center"/>
    </xf>
    <xf numFmtId="177" fontId="3" fillId="0" borderId="38" xfId="2" applyNumberFormat="1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horizontal="center" vertical="center"/>
    </xf>
    <xf numFmtId="182" fontId="3" fillId="0" borderId="4" xfId="0" applyNumberFormat="1" applyFont="1" applyFill="1" applyBorder="1" applyAlignment="1">
      <alignment vertical="center"/>
    </xf>
    <xf numFmtId="0" fontId="3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0" fontId="3" fillId="0" borderId="39" xfId="0" applyFont="1" applyBorder="1" applyAlignment="1">
      <alignment horizontal="left" vertical="center"/>
    </xf>
    <xf numFmtId="0" fontId="3" fillId="0" borderId="32" xfId="0" applyFont="1" applyBorder="1" applyAlignment="1">
      <alignment vertical="center"/>
    </xf>
    <xf numFmtId="0" fontId="3" fillId="0" borderId="32" xfId="0" applyFont="1" applyBorder="1" applyAlignment="1">
      <alignment horizontal="left" vertical="center"/>
    </xf>
    <xf numFmtId="32" fontId="4" fillId="0" borderId="9" xfId="0" applyNumberFormat="1" applyFont="1" applyFill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3" fontId="3" fillId="0" borderId="40" xfId="2" applyNumberFormat="1" applyFont="1" applyFill="1" applyBorder="1" applyAlignment="1">
      <alignment horizontal="right" vertical="center"/>
    </xf>
    <xf numFmtId="4" fontId="3" fillId="0" borderId="41" xfId="2" applyNumberFormat="1" applyFont="1" applyFill="1" applyBorder="1" applyAlignment="1">
      <alignment horizontal="right" vertical="center"/>
    </xf>
    <xf numFmtId="4" fontId="3" fillId="0" borderId="32" xfId="2" applyNumberFormat="1" applyFont="1" applyFill="1" applyBorder="1" applyAlignment="1">
      <alignment horizontal="right" vertical="center"/>
    </xf>
    <xf numFmtId="187" fontId="3" fillId="0" borderId="22" xfId="0" applyNumberFormat="1" applyFont="1" applyFill="1" applyBorder="1" applyAlignment="1">
      <alignment horizontal="right" vertical="center"/>
    </xf>
    <xf numFmtId="187" fontId="3" fillId="0" borderId="25" xfId="0" applyNumberFormat="1" applyFont="1" applyFill="1" applyBorder="1" applyAlignment="1">
      <alignment horizontal="right" vertical="center"/>
    </xf>
    <xf numFmtId="187" fontId="3" fillId="0" borderId="28" xfId="0" applyNumberFormat="1" applyFont="1" applyFill="1" applyBorder="1" applyAlignment="1">
      <alignment horizontal="right" vertical="center"/>
    </xf>
    <xf numFmtId="187" fontId="3" fillId="0" borderId="10" xfId="0" applyNumberFormat="1" applyFont="1" applyFill="1" applyBorder="1" applyAlignment="1">
      <alignment horizontal="right" vertical="center"/>
    </xf>
    <xf numFmtId="187" fontId="3" fillId="0" borderId="11" xfId="0" applyNumberFormat="1" applyFont="1" applyFill="1" applyBorder="1" applyAlignment="1">
      <alignment horizontal="right" vertical="center"/>
    </xf>
    <xf numFmtId="187" fontId="3" fillId="0" borderId="9" xfId="0" applyNumberFormat="1" applyFont="1" applyFill="1" applyBorder="1" applyAlignment="1">
      <alignment horizontal="right" vertical="center"/>
    </xf>
    <xf numFmtId="187" fontId="3" fillId="0" borderId="12" xfId="2" applyNumberFormat="1" applyFont="1" applyFill="1" applyBorder="1" applyAlignment="1">
      <alignment horizontal="right" vertical="center"/>
    </xf>
    <xf numFmtId="187" fontId="3" fillId="0" borderId="10" xfId="2" applyNumberFormat="1" applyFont="1" applyFill="1" applyBorder="1" applyAlignment="1">
      <alignment horizontal="right" vertical="center"/>
    </xf>
    <xf numFmtId="187" fontId="3" fillId="0" borderId="11" xfId="2" applyNumberFormat="1" applyFont="1" applyFill="1" applyBorder="1" applyAlignment="1">
      <alignment horizontal="right" vertical="center"/>
    </xf>
    <xf numFmtId="187" fontId="3" fillId="0" borderId="4" xfId="0" applyNumberFormat="1" applyFont="1" applyFill="1" applyBorder="1" applyAlignment="1">
      <alignment horizontal="right" vertical="center"/>
    </xf>
    <xf numFmtId="187" fontId="3" fillId="0" borderId="6" xfId="0" applyNumberFormat="1" applyFont="1" applyFill="1" applyBorder="1" applyAlignment="1">
      <alignment horizontal="right" vertical="center"/>
    </xf>
    <xf numFmtId="187" fontId="3" fillId="0" borderId="21" xfId="0" applyNumberFormat="1" applyFont="1" applyFill="1" applyBorder="1" applyAlignment="1">
      <alignment horizontal="right" vertical="center"/>
    </xf>
    <xf numFmtId="187" fontId="3" fillId="0" borderId="24" xfId="0" applyNumberFormat="1" applyFont="1" applyFill="1" applyBorder="1" applyAlignment="1">
      <alignment horizontal="right" vertical="center"/>
    </xf>
    <xf numFmtId="187" fontId="3" fillId="0" borderId="27" xfId="0" applyNumberFormat="1" applyFont="1" applyFill="1" applyBorder="1" applyAlignment="1">
      <alignment horizontal="right" vertical="center"/>
    </xf>
    <xf numFmtId="187" fontId="3" fillId="0" borderId="1" xfId="0" applyNumberFormat="1" applyFont="1" applyFill="1" applyBorder="1" applyAlignment="1">
      <alignment horizontal="right" vertical="center"/>
    </xf>
    <xf numFmtId="187" fontId="3" fillId="0" borderId="7" xfId="0" applyNumberFormat="1" applyFont="1" applyFill="1" applyBorder="1" applyAlignment="1">
      <alignment horizontal="right" vertical="center"/>
    </xf>
    <xf numFmtId="186" fontId="3" fillId="0" borderId="15" xfId="0" applyNumberFormat="1" applyFont="1" applyBorder="1" applyAlignment="1">
      <alignment horizontal="center" vertical="center"/>
    </xf>
    <xf numFmtId="186" fontId="3" fillId="0" borderId="16" xfId="0" applyNumberFormat="1" applyFont="1" applyBorder="1" applyAlignment="1">
      <alignment horizontal="center" vertical="center"/>
    </xf>
    <xf numFmtId="180" fontId="6" fillId="0" borderId="0" xfId="3" applyNumberFormat="1" applyFont="1" applyAlignment="1" applyProtection="1">
      <alignment horizontal="right" vertical="center"/>
      <protection locked="0"/>
    </xf>
    <xf numFmtId="0" fontId="6" fillId="0" borderId="0" xfId="3" applyFont="1" applyBorder="1" applyAlignment="1" applyProtection="1">
      <alignment horizontal="right" vertical="center" shrinkToFit="1"/>
      <protection locked="0"/>
    </xf>
    <xf numFmtId="0" fontId="5" fillId="0" borderId="0" xfId="3" applyFont="1" applyAlignment="1" applyProtection="1">
      <alignment horizontal="right" vertical="center"/>
      <protection locked="0"/>
    </xf>
    <xf numFmtId="179" fontId="11" fillId="0" borderId="0" xfId="3" applyNumberFormat="1" applyFont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2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9" fontId="3" fillId="0" borderId="13" xfId="1" applyFont="1" applyFill="1" applyBorder="1" applyAlignment="1">
      <alignment horizontal="center" vertical="center" wrapText="1" shrinkToFit="1"/>
    </xf>
    <xf numFmtId="9" fontId="3" fillId="0" borderId="1" xfId="1" applyFont="1" applyFill="1" applyBorder="1" applyAlignment="1">
      <alignment horizontal="center" vertical="center" shrinkToFit="1"/>
    </xf>
    <xf numFmtId="9" fontId="3" fillId="0" borderId="14" xfId="1" applyFont="1" applyFill="1" applyBorder="1" applyAlignment="1">
      <alignment horizontal="center" vertical="center" shrinkToFit="1"/>
    </xf>
    <xf numFmtId="0" fontId="3" fillId="0" borderId="13" xfId="0" applyNumberFormat="1" applyFont="1" applyFill="1" applyBorder="1" applyAlignment="1">
      <alignment horizontal="center" vertical="center" wrapText="1" shrinkToFit="1"/>
    </xf>
    <xf numFmtId="0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4" xfId="0" applyFont="1" applyFill="1" applyBorder="1" applyAlignment="1">
      <alignment horizontal="center" vertical="center" wrapText="1" shrinkToFit="1"/>
    </xf>
    <xf numFmtId="0" fontId="3" fillId="0" borderId="17" xfId="2" applyNumberFormat="1" applyFont="1" applyFill="1" applyBorder="1" applyAlignment="1">
      <alignment horizontal="left" vertical="center" indent="1"/>
    </xf>
    <xf numFmtId="0" fontId="3" fillId="0" borderId="18" xfId="0" applyFont="1" applyFill="1" applyBorder="1" applyAlignment="1">
      <alignment horizontal="left" vertical="center" indent="1"/>
    </xf>
    <xf numFmtId="0" fontId="3" fillId="0" borderId="19" xfId="2" applyNumberFormat="1" applyFont="1" applyFill="1" applyBorder="1" applyAlignment="1">
      <alignment horizontal="left" vertical="center" indent="1"/>
    </xf>
    <xf numFmtId="0" fontId="3" fillId="0" borderId="20" xfId="0" applyFont="1" applyFill="1" applyBorder="1" applyAlignment="1">
      <alignment horizontal="left" vertical="center" indent="1"/>
    </xf>
    <xf numFmtId="0" fontId="3" fillId="0" borderId="30" xfId="0" applyNumberFormat="1" applyFont="1" applyFill="1" applyBorder="1" applyAlignment="1">
      <alignment horizontal="center" vertical="center" wrapText="1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183" fontId="3" fillId="0" borderId="30" xfId="0" applyNumberFormat="1" applyFont="1" applyFill="1" applyBorder="1" applyAlignment="1">
      <alignment horizontal="center" vertical="center" wrapText="1"/>
    </xf>
    <xf numFmtId="183" fontId="3" fillId="0" borderId="30" xfId="0" applyNumberFormat="1" applyFont="1" applyFill="1" applyBorder="1" applyAlignment="1">
      <alignment horizontal="center" vertical="center"/>
    </xf>
    <xf numFmtId="183" fontId="3" fillId="0" borderId="4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181" fontId="4" fillId="0" borderId="0" xfId="0" applyNumberFormat="1" applyFont="1" applyFill="1" applyAlignment="1">
      <alignment horizontal="left"/>
    </xf>
    <xf numFmtId="0" fontId="4" fillId="0" borderId="9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right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2" applyNumberFormat="1" applyFont="1" applyFill="1" applyBorder="1" applyAlignment="1">
      <alignment horizontal="distributed" vertical="center" justifyLastLine="1"/>
    </xf>
    <xf numFmtId="0" fontId="3" fillId="0" borderId="33" xfId="0" applyFont="1" applyBorder="1" applyAlignment="1">
      <alignment horizontal="distributed" vertical="center" justifyLastLine="1"/>
    </xf>
    <xf numFmtId="0" fontId="3" fillId="0" borderId="18" xfId="0" applyFont="1" applyBorder="1" applyAlignment="1">
      <alignment horizontal="distributed" vertical="center" justifyLastLine="1"/>
    </xf>
    <xf numFmtId="181" fontId="4" fillId="0" borderId="0" xfId="0" applyNumberFormat="1" applyFont="1" applyAlignment="1">
      <alignment horizontal="left"/>
    </xf>
    <xf numFmtId="0" fontId="11" fillId="0" borderId="0" xfId="0" applyFont="1" applyAlignment="1">
      <alignment horizontal="center"/>
    </xf>
    <xf numFmtId="32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34" xfId="0" applyFont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/>
    </xf>
    <xf numFmtId="0" fontId="3" fillId="0" borderId="36" xfId="2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87" fontId="3" fillId="0" borderId="22" xfId="2" applyNumberFormat="1" applyFont="1" applyFill="1" applyBorder="1" applyAlignment="1">
      <alignment horizontal="right" vertical="center"/>
    </xf>
    <xf numFmtId="187" fontId="3" fillId="0" borderId="25" xfId="2" applyNumberFormat="1" applyFont="1" applyFill="1" applyBorder="1" applyAlignment="1">
      <alignment horizontal="right" vertical="center"/>
    </xf>
    <xf numFmtId="187" fontId="3" fillId="0" borderId="28" xfId="2" applyNumberFormat="1" applyFont="1" applyFill="1" applyBorder="1" applyAlignment="1">
      <alignment horizontal="right" vertical="center"/>
    </xf>
    <xf numFmtId="187" fontId="3" fillId="0" borderId="9" xfId="2" applyNumberFormat="1" applyFont="1" applyFill="1" applyBorder="1" applyAlignment="1">
      <alignment horizontal="right" vertical="center"/>
    </xf>
    <xf numFmtId="187" fontId="3" fillId="0" borderId="21" xfId="2" applyNumberFormat="1" applyFont="1" applyFill="1" applyBorder="1" applyAlignment="1">
      <alignment horizontal="right" vertical="center"/>
    </xf>
    <xf numFmtId="187" fontId="3" fillId="0" borderId="24" xfId="2" applyNumberFormat="1" applyFont="1" applyFill="1" applyBorder="1" applyAlignment="1">
      <alignment horizontal="right" vertical="center"/>
    </xf>
    <xf numFmtId="187" fontId="3" fillId="0" borderId="27" xfId="2" applyNumberFormat="1" applyFont="1" applyFill="1" applyBorder="1" applyAlignment="1">
      <alignment horizontal="right" vertical="center"/>
    </xf>
    <xf numFmtId="187" fontId="3" fillId="0" borderId="4" xfId="2" applyNumberFormat="1" applyFont="1" applyFill="1" applyBorder="1" applyAlignment="1">
      <alignment horizontal="right" vertical="center"/>
    </xf>
    <xf numFmtId="187" fontId="3" fillId="0" borderId="6" xfId="2" applyNumberFormat="1" applyFont="1" applyFill="1" applyBorder="1" applyAlignment="1">
      <alignment horizontal="right" vertical="center"/>
    </xf>
    <xf numFmtId="187" fontId="3" fillId="0" borderId="1" xfId="2" applyNumberFormat="1" applyFont="1" applyFill="1" applyBorder="1" applyAlignment="1">
      <alignment horizontal="right" vertical="center"/>
    </xf>
    <xf numFmtId="187" fontId="3" fillId="0" borderId="7" xfId="2" applyNumberFormat="1" applyFont="1" applyFill="1" applyBorder="1" applyAlignment="1">
      <alignment horizontal="right" vertical="center"/>
    </xf>
    <xf numFmtId="197" fontId="3" fillId="0" borderId="4" xfId="1" applyNumberFormat="1" applyFont="1" applyFill="1" applyBorder="1" applyAlignment="1">
      <alignment horizontal="right" vertical="center"/>
    </xf>
    <xf numFmtId="197" fontId="3" fillId="0" borderId="27" xfId="1" applyNumberFormat="1" applyFont="1" applyFill="1" applyBorder="1" applyAlignment="1">
      <alignment horizontal="right" vertical="center"/>
    </xf>
    <xf numFmtId="197" fontId="3" fillId="0" borderId="6" xfId="1" applyNumberFormat="1" applyFont="1" applyFill="1" applyBorder="1" applyAlignment="1">
      <alignment horizontal="right" vertical="center"/>
    </xf>
    <xf numFmtId="197" fontId="3" fillId="0" borderId="7" xfId="2" applyNumberFormat="1" applyFont="1" applyFill="1" applyBorder="1" applyAlignment="1">
      <alignment horizontal="right" vertical="center"/>
    </xf>
    <xf numFmtId="197" fontId="3" fillId="0" borderId="21" xfId="1" applyNumberFormat="1" applyFont="1" applyFill="1" applyBorder="1" applyAlignment="1">
      <alignment horizontal="right" vertical="center"/>
    </xf>
    <xf numFmtId="197" fontId="3" fillId="0" borderId="24" xfId="1" applyNumberFormat="1" applyFont="1" applyFill="1" applyBorder="1" applyAlignment="1">
      <alignment horizontal="right" vertical="center"/>
    </xf>
    <xf numFmtId="197" fontId="3" fillId="0" borderId="1" xfId="1" applyNumberFormat="1" applyFont="1" applyFill="1" applyBorder="1" applyAlignment="1">
      <alignment horizontal="right" vertical="center"/>
    </xf>
  </cellXfs>
  <cellStyles count="4">
    <cellStyle name="パーセント" xfId="1" builtinId="5"/>
    <cellStyle name="桁区切り" xfId="2" builtinId="6"/>
    <cellStyle name="標準" xfId="0" builtinId="0"/>
    <cellStyle name="標準_0222【関数対応版】★投票状況　中間～確定" xfId="3" xr:uid="{00000000-0005-0000-0000-000003000000}"/>
  </cellStyles>
  <dxfs count="14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W82"/>
  <sheetViews>
    <sheetView showGridLines="0" tabSelected="1" zoomScale="90" zoomScaleNormal="90" zoomScaleSheetLayoutView="90" workbookViewId="0">
      <pane xSplit="2" ySplit="5" topLeftCell="C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9" defaultRowHeight="12" x14ac:dyDescent="0.15"/>
  <cols>
    <col min="1" max="1" customWidth="true" hidden="true" style="2" width="3.25" collapsed="false"/>
    <col min="2" max="2" customWidth="true" style="2" width="14.375" collapsed="false"/>
    <col min="3" max="3" customWidth="true" style="1" width="8.375" collapsed="false"/>
    <col min="4" max="4" customWidth="true" style="1" width="4.5" collapsed="false"/>
    <col min="5" max="5" customWidth="true" style="1" width="8.375" collapsed="false"/>
    <col min="6" max="6" customWidth="true" style="1" width="4.625" collapsed="false"/>
    <col min="7" max="7" customWidth="true" style="1" width="8.375" collapsed="false"/>
    <col min="8" max="8" customWidth="true" style="1" width="4.625" collapsed="false"/>
    <col min="9" max="9" customWidth="true" style="1" width="8.375" collapsed="false"/>
    <col min="10" max="10" customWidth="true" style="1" width="4.625" collapsed="false"/>
    <col min="11" max="11" customWidth="true" style="1" width="8.375" collapsed="false"/>
    <col min="12" max="12" customWidth="true" style="1" width="4.625" collapsed="false"/>
    <col min="13" max="13" customWidth="true" style="1" width="8.375" collapsed="false"/>
    <col min="14" max="14" customWidth="true" style="1" width="4.625" collapsed="false"/>
    <col min="15" max="15" customWidth="true" style="1" width="8.375" collapsed="false"/>
    <col min="16" max="16" customWidth="true" style="1" width="4.625" collapsed="false"/>
    <col min="17" max="17" customWidth="true" style="1" width="8.375" collapsed="false"/>
    <col min="18" max="18" customWidth="true" style="1" width="4.625" collapsed="false"/>
    <col min="19" max="19" customWidth="true" style="1" width="10.25" collapsed="false"/>
    <col min="20" max="20" customWidth="true" style="1" width="4.625" collapsed="false"/>
    <col min="21" max="21" customWidth="true" style="1" width="8.375" collapsed="false"/>
    <col min="22" max="22" customWidth="true" style="7" width="7.625" collapsed="false"/>
    <col min="23" max="23" customWidth="true" style="2" width="5.0" collapsed="false"/>
    <col min="24" max="16384" style="2" width="9.0" collapsed="false"/>
  </cols>
  <sheetData>
    <row r="1" spans="1:23" ht="21.75" customHeight="1" x14ac:dyDescent="0.15">
      <c r="B1" s="16" t="s">
        <v>89</v>
      </c>
      <c r="C1" s="17"/>
      <c r="D1" s="18"/>
      <c r="E1" s="16"/>
      <c r="F1" s="130" t="s">
        <v>88</v>
      </c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S1" s="127" t="s">
        <v>90</v>
      </c>
      <c r="T1" s="127"/>
      <c r="U1" s="16" t="s">
        <v>61</v>
      </c>
      <c r="V1" s="129" t="s">
        <v>64</v>
      </c>
      <c r="W1" s="129"/>
    </row>
    <row r="2" spans="1:23" ht="17.45" customHeight="1" x14ac:dyDescent="0.15">
      <c r="D2" s="3"/>
      <c r="E2" s="3"/>
      <c r="T2" s="128" t="s">
        <v>62</v>
      </c>
      <c r="U2" s="128"/>
      <c r="V2" s="128"/>
      <c r="W2" s="128"/>
    </row>
    <row r="3" spans="1:23" s="4" customFormat="1" ht="15" customHeight="1" x14ac:dyDescent="0.15">
      <c r="B3" s="131" t="s">
        <v>0</v>
      </c>
      <c r="C3" s="134" t="s">
        <v>92</v>
      </c>
      <c r="D3" s="135"/>
      <c r="E3" s="134" t="s">
        <v>95</v>
      </c>
      <c r="F3" s="135"/>
      <c r="G3" s="134" t="s">
        <v>98</v>
      </c>
      <c r="H3" s="135"/>
      <c r="I3" s="134" t="s">
        <v>101</v>
      </c>
      <c r="J3" s="135"/>
      <c r="K3" s="134" t="s">
        <v>104</v>
      </c>
      <c r="L3" s="135"/>
      <c r="M3" s="134" t="s">
        <v>101</v>
      </c>
      <c r="N3" s="135"/>
      <c r="O3" s="134" t="s">
        <v>92</v>
      </c>
      <c r="P3" s="135"/>
      <c r="Q3" s="134" t="s">
        <v>101</v>
      </c>
      <c r="R3" s="135"/>
      <c r="S3" s="136" t="s">
        <v>1</v>
      </c>
      <c r="T3" s="137"/>
      <c r="U3" s="131" t="s">
        <v>3</v>
      </c>
      <c r="V3" s="144" t="s">
        <v>4</v>
      </c>
      <c r="W3" s="147" t="s">
        <v>2</v>
      </c>
    </row>
    <row r="4" spans="1:23" s="4" customFormat="1" ht="15" customHeight="1" x14ac:dyDescent="0.15">
      <c r="B4" s="132"/>
      <c r="C4" s="150" t="s">
        <v>93</v>
      </c>
      <c r="D4" s="151"/>
      <c r="E4" s="150" t="s">
        <v>96</v>
      </c>
      <c r="F4" s="151"/>
      <c r="G4" s="150" t="s">
        <v>99</v>
      </c>
      <c r="H4" s="151"/>
      <c r="I4" s="150" t="s">
        <v>102</v>
      </c>
      <c r="J4" s="151"/>
      <c r="K4" s="150" t="s">
        <v>105</v>
      </c>
      <c r="L4" s="151"/>
      <c r="M4" s="150" t="s">
        <v>107</v>
      </c>
      <c r="N4" s="151"/>
      <c r="O4" s="150" t="s">
        <v>109</v>
      </c>
      <c r="P4" s="151"/>
      <c r="Q4" s="150" t="s">
        <v>111</v>
      </c>
      <c r="R4" s="151"/>
      <c r="S4" s="138"/>
      <c r="T4" s="139"/>
      <c r="U4" s="142"/>
      <c r="V4" s="145"/>
      <c r="W4" s="148"/>
    </row>
    <row r="5" spans="1:23" s="4" customFormat="1" ht="15" customHeight="1" thickBot="1" x14ac:dyDescent="0.2">
      <c r="B5" s="133"/>
      <c r="C5" s="152" t="s">
        <v>94</v>
      </c>
      <c r="D5" s="153"/>
      <c r="E5" s="152" t="s">
        <v>97</v>
      </c>
      <c r="F5" s="153"/>
      <c r="G5" s="152" t="s">
        <v>100</v>
      </c>
      <c r="H5" s="153"/>
      <c r="I5" s="152" t="s">
        <v>103</v>
      </c>
      <c r="J5" s="153"/>
      <c r="K5" s="152" t="s">
        <v>106</v>
      </c>
      <c r="L5" s="153"/>
      <c r="M5" s="152" t="s">
        <v>108</v>
      </c>
      <c r="N5" s="153"/>
      <c r="O5" s="152" t="s">
        <v>110</v>
      </c>
      <c r="P5" s="153"/>
      <c r="Q5" s="152" t="s">
        <v>112</v>
      </c>
      <c r="R5" s="153"/>
      <c r="S5" s="140"/>
      <c r="T5" s="141"/>
      <c r="U5" s="143"/>
      <c r="V5" s="146"/>
      <c r="W5" s="149"/>
    </row>
    <row r="6" spans="1:23" s="4" customFormat="1" ht="15" customHeight="1" thickTop="1" x14ac:dyDescent="0.15">
      <c r="A6" s="19"/>
      <c r="B6" s="23" t="s">
        <v>5</v>
      </c>
      <c r="C6" s="109" t="n">
        <v>736.0</v>
      </c>
      <c r="D6" s="24"/>
      <c r="E6" s="109" t="n">
        <v>12705.0</v>
      </c>
      <c r="F6" s="24"/>
      <c r="G6" s="109" t="n">
        <v>4401.0</v>
      </c>
      <c r="H6" s="24"/>
      <c r="I6" s="109" t="n">
        <v>12633.0</v>
      </c>
      <c r="J6" s="24"/>
      <c r="K6" s="109" t="n">
        <v>37320.0</v>
      </c>
      <c r="L6" s="24"/>
      <c r="M6" s="109" t="n">
        <v>33976.0</v>
      </c>
      <c r="N6" s="24"/>
      <c r="O6" s="109" t="n">
        <v>1505.0</v>
      </c>
      <c r="P6" s="24"/>
      <c r="Q6" s="109" t="n">
        <v>737.0</v>
      </c>
      <c r="R6" s="24"/>
      <c r="S6" s="188" t="n">
        <v>104013.0</v>
      </c>
      <c r="T6" s="24"/>
      <c r="U6" s="192" t="n">
        <v>2529.0</v>
      </c>
      <c r="V6" s="203" t="n">
        <v>100.0</v>
      </c>
      <c r="W6" s="25" t="s">
        <v>113</v>
      </c>
    </row>
    <row r="7" spans="1:23" s="4" customFormat="1" ht="15" customHeight="1" x14ac:dyDescent="0.15">
      <c r="A7" s="19"/>
      <c r="B7" s="26" t="s">
        <v>6</v>
      </c>
      <c r="C7" s="110" t="n">
        <v>814.0</v>
      </c>
      <c r="D7" s="27"/>
      <c r="E7" s="110" t="n">
        <v>8973.0</v>
      </c>
      <c r="F7" s="27"/>
      <c r="G7" s="110" t="n">
        <v>3580.0</v>
      </c>
      <c r="H7" s="27"/>
      <c r="I7" s="110" t="n">
        <v>11113.0</v>
      </c>
      <c r="J7" s="27"/>
      <c r="K7" s="110" t="n">
        <v>30829.0</v>
      </c>
      <c r="L7" s="27"/>
      <c r="M7" s="110" t="n">
        <v>26324.0</v>
      </c>
      <c r="N7" s="27"/>
      <c r="O7" s="110" t="n">
        <v>1055.0</v>
      </c>
      <c r="P7" s="27"/>
      <c r="Q7" s="110" t="n">
        <v>577.0</v>
      </c>
      <c r="R7" s="27"/>
      <c r="S7" s="189" t="n">
        <v>83265.0</v>
      </c>
      <c r="T7" s="27"/>
      <c r="U7" s="193" t="n">
        <v>1991.0</v>
      </c>
      <c r="V7" s="204" t="n">
        <v>100.0</v>
      </c>
      <c r="W7" s="28" t="s">
        <v>113</v>
      </c>
    </row>
    <row r="8" spans="1:23" s="4" customFormat="1" ht="15" customHeight="1" x14ac:dyDescent="0.15">
      <c r="A8" s="19"/>
      <c r="B8" s="29" t="s">
        <v>7</v>
      </c>
      <c r="C8" s="111" t="n">
        <v>961.0</v>
      </c>
      <c r="D8" s="30"/>
      <c r="E8" s="111" t="n">
        <v>8726.0</v>
      </c>
      <c r="F8" s="30"/>
      <c r="G8" s="111" t="n">
        <v>3698.0</v>
      </c>
      <c r="H8" s="30"/>
      <c r="I8" s="111" t="n">
        <v>11089.0</v>
      </c>
      <c r="J8" s="30"/>
      <c r="K8" s="111" t="n">
        <v>36777.0</v>
      </c>
      <c r="L8" s="30"/>
      <c r="M8" s="111" t="n">
        <v>30406.0</v>
      </c>
      <c r="N8" s="30"/>
      <c r="O8" s="111" t="n">
        <v>1019.0</v>
      </c>
      <c r="P8" s="30"/>
      <c r="Q8" s="111" t="n">
        <v>587.0</v>
      </c>
      <c r="R8" s="30"/>
      <c r="S8" s="190" t="n">
        <v>93263.0</v>
      </c>
      <c r="T8" s="30"/>
      <c r="U8" s="194" t="n">
        <v>1937.0</v>
      </c>
      <c r="V8" s="200" t="n">
        <v>100.0</v>
      </c>
      <c r="W8" s="31" t="s">
        <v>113</v>
      </c>
    </row>
    <row r="9" spans="1:23" s="4" customFormat="1" ht="15" customHeight="1" thickBot="1" x14ac:dyDescent="0.2">
      <c r="A9" s="19"/>
      <c r="B9" s="20" t="s">
        <v>8</v>
      </c>
      <c r="C9" s="112">
        <f>ROUNDDOWN(SUM(C6:C8)+SUM(D6:D8),0)</f>
        <v>0</v>
      </c>
      <c r="D9" s="11" t="str">
        <f>IF(MOD(SUM(C6:C8)+SUM(D6:D8),1)=0,"",MOD(SUM(C6:C8)+SUM(D6:D8),1))</f>
        <v/>
      </c>
      <c r="E9" s="112">
        <f t="shared" ref="E9" si="0">ROUNDDOWN(SUM(E6:E8)+SUM(F6:F8),0)</f>
        <v>0</v>
      </c>
      <c r="F9" s="11" t="str">
        <f t="shared" ref="F9" si="1">IF(MOD(SUM(E6:E8)+SUM(F6:F8),1)=0,"",MOD(SUM(E6:E8)+SUM(F6:F8),1))</f>
        <v/>
      </c>
      <c r="G9" s="112">
        <f t="shared" ref="G9" si="2">ROUNDDOWN(SUM(G6:G8)+SUM(H6:H8),0)</f>
        <v>0</v>
      </c>
      <c r="H9" s="11" t="str">
        <f t="shared" ref="H9" si="3">IF(MOD(SUM(G6:G8)+SUM(H6:H8),1)=0,"",MOD(SUM(G6:G8)+SUM(H6:H8),1))</f>
        <v/>
      </c>
      <c r="I9" s="112">
        <f t="shared" ref="I9" si="4">ROUNDDOWN(SUM(I6:I8)+SUM(J6:J8),0)</f>
        <v>0</v>
      </c>
      <c r="J9" s="11" t="str">
        <f t="shared" ref="J9" si="5">IF(MOD(SUM(I6:I8)+SUM(J6:J8),1)=0,"",MOD(SUM(I6:I8)+SUM(J6:J8),1))</f>
        <v/>
      </c>
      <c r="K9" s="112">
        <f t="shared" ref="K9" si="6">ROUNDDOWN(SUM(K6:K8)+SUM(L6:L8),0)</f>
        <v>0</v>
      </c>
      <c r="L9" s="11" t="str">
        <f t="shared" ref="L9" si="7">IF(MOD(SUM(K6:K8)+SUM(L6:L8),1)=0,"",MOD(SUM(K6:K8)+SUM(L6:L8),1))</f>
        <v/>
      </c>
      <c r="M9" s="112">
        <f t="shared" ref="M9" si="8">ROUNDDOWN(SUM(M6:M8)+SUM(N6:N8),0)</f>
        <v>0</v>
      </c>
      <c r="N9" s="11" t="str">
        <f t="shared" ref="N9" si="9">IF(MOD(SUM(M6:M8)+SUM(N6:N8),1)=0,"",MOD(SUM(M6:M8)+SUM(N6:N8),1))</f>
        <v/>
      </c>
      <c r="O9" s="112">
        <f t="shared" ref="O9" si="10">ROUNDDOWN(SUM(O6:O8)+SUM(P6:P8),0)</f>
        <v>0</v>
      </c>
      <c r="P9" s="11" t="str">
        <f t="shared" ref="P9" si="11">IF(MOD(SUM(O6:O8)+SUM(P6:P8),1)=0,"",MOD(SUM(O6:O8)+SUM(P6:P8),1))</f>
        <v/>
      </c>
      <c r="Q9" s="112">
        <f t="shared" ref="Q9" si="12">ROUNDDOWN(SUM(Q6:Q8)+SUM(R6:R8),0)</f>
        <v>0</v>
      </c>
      <c r="R9" s="11" t="str">
        <f t="shared" ref="R9" si="13">IF(MOD(SUM(Q6:Q8)+SUM(R6:R8),1)=0,"",MOD(SUM(Q6:Q8)+SUM(R6:R8),1))</f>
        <v/>
      </c>
      <c r="S9" s="116">
        <f>ROUNDDOWN(SUM(C9:R9),0)</f>
        <v>0</v>
      </c>
      <c r="T9" s="11" t="str">
        <f>IF(MOD(SUM(C9:R9),1)=0,"",MOD(SUM(C9:R9),1))</f>
        <v/>
      </c>
      <c r="U9" s="195">
        <f>SUM(U6:U8)</f>
        <v>0</v>
      </c>
      <c r="V9" s="199">
        <f>SUM(V6:V8)/COUNTA(V6:V8)</f>
        <v>0</v>
      </c>
      <c r="W9" s="12" t="str">
        <f>IF(W8 &lt;&gt; "",W8,"")</f>
        <v/>
      </c>
    </row>
    <row r="10" spans="1:23" s="4" customFormat="1" ht="15" customHeight="1" thickTop="1" x14ac:dyDescent="0.15">
      <c r="A10" s="19"/>
      <c r="B10" s="23" t="s">
        <v>9</v>
      </c>
      <c r="C10" s="109" t="n">
        <v>951.0</v>
      </c>
      <c r="D10" s="24"/>
      <c r="E10" s="109" t="n">
        <v>8704.0</v>
      </c>
      <c r="F10" s="24"/>
      <c r="G10" s="109" t="n">
        <v>5010.0</v>
      </c>
      <c r="H10" s="24"/>
      <c r="I10" s="109" t="n">
        <v>26713.0</v>
      </c>
      <c r="J10" s="24"/>
      <c r="K10" s="109" t="n">
        <v>35492.0</v>
      </c>
      <c r="L10" s="24"/>
      <c r="M10" s="109" t="n">
        <v>25983.0</v>
      </c>
      <c r="N10" s="24"/>
      <c r="O10" s="109" t="n">
        <v>1304.0</v>
      </c>
      <c r="P10" s="24"/>
      <c r="Q10" s="109" t="n">
        <v>758.0</v>
      </c>
      <c r="R10" s="24"/>
      <c r="S10" s="188" t="n">
        <v>104915.0</v>
      </c>
      <c r="T10" s="24"/>
      <c r="U10" s="192" t="n">
        <v>2268.0</v>
      </c>
      <c r="V10" s="203" t="n">
        <v>100.0</v>
      </c>
      <c r="W10" s="25" t="s">
        <v>113</v>
      </c>
    </row>
    <row r="11" spans="1:23" s="4" customFormat="1" ht="15" customHeight="1" x14ac:dyDescent="0.15">
      <c r="A11" s="19"/>
      <c r="B11" s="26" t="s">
        <v>10</v>
      </c>
      <c r="C11" s="110" t="n">
        <v>626.0</v>
      </c>
      <c r="D11" s="27"/>
      <c r="E11" s="110" t="n">
        <v>4717.0</v>
      </c>
      <c r="F11" s="27"/>
      <c r="G11" s="110" t="n">
        <v>2912.0</v>
      </c>
      <c r="H11" s="27"/>
      <c r="I11" s="110" t="n">
        <v>12391.0</v>
      </c>
      <c r="J11" s="27"/>
      <c r="K11" s="110" t="n">
        <v>18679.0</v>
      </c>
      <c r="L11" s="27"/>
      <c r="M11" s="110" t="n">
        <v>15348.0</v>
      </c>
      <c r="N11" s="27"/>
      <c r="O11" s="110" t="n">
        <v>681.0</v>
      </c>
      <c r="P11" s="27"/>
      <c r="Q11" s="110" t="n">
        <v>407.0</v>
      </c>
      <c r="R11" s="27"/>
      <c r="S11" s="189" t="n">
        <v>55761.0</v>
      </c>
      <c r="T11" s="27"/>
      <c r="U11" s="193" t="n">
        <v>1229.0</v>
      </c>
      <c r="V11" s="204" t="n">
        <v>100.0</v>
      </c>
      <c r="W11" s="28" t="s">
        <v>113</v>
      </c>
    </row>
    <row r="12" spans="1:23" s="4" customFormat="1" ht="15" customHeight="1" x14ac:dyDescent="0.15">
      <c r="A12" s="19"/>
      <c r="B12" s="26" t="s">
        <v>11</v>
      </c>
      <c r="C12" s="110" t="n">
        <v>619.0</v>
      </c>
      <c r="D12" s="27"/>
      <c r="E12" s="110" t="n">
        <v>3865.0</v>
      </c>
      <c r="F12" s="27"/>
      <c r="G12" s="110" t="n">
        <v>2362.0</v>
      </c>
      <c r="H12" s="27"/>
      <c r="I12" s="110" t="n">
        <v>11475.0</v>
      </c>
      <c r="J12" s="27"/>
      <c r="K12" s="110" t="n">
        <v>18425.0</v>
      </c>
      <c r="L12" s="27"/>
      <c r="M12" s="110" t="n">
        <v>13417.0</v>
      </c>
      <c r="N12" s="27"/>
      <c r="O12" s="110" t="n">
        <v>625.0</v>
      </c>
      <c r="P12" s="27"/>
      <c r="Q12" s="110" t="n">
        <v>359.0</v>
      </c>
      <c r="R12" s="27"/>
      <c r="S12" s="189" t="n">
        <v>51147.0</v>
      </c>
      <c r="T12" s="27"/>
      <c r="U12" s="193" t="n">
        <v>1134.0</v>
      </c>
      <c r="V12" s="204" t="n">
        <v>100.0</v>
      </c>
      <c r="W12" s="28" t="s">
        <v>113</v>
      </c>
    </row>
    <row r="13" spans="1:23" s="4" customFormat="1" ht="15" customHeight="1" x14ac:dyDescent="0.15">
      <c r="A13" s="19"/>
      <c r="B13" s="26" t="s">
        <v>12</v>
      </c>
      <c r="C13" s="110" t="n">
        <v>531.0</v>
      </c>
      <c r="D13" s="27"/>
      <c r="E13" s="110" t="n">
        <v>3615.0</v>
      </c>
      <c r="F13" s="27"/>
      <c r="G13" s="110" t="n">
        <v>2273.0</v>
      </c>
      <c r="H13" s="27"/>
      <c r="I13" s="110" t="n">
        <v>10905.0</v>
      </c>
      <c r="J13" s="27"/>
      <c r="K13" s="110" t="n">
        <v>15060.0</v>
      </c>
      <c r="L13" s="27"/>
      <c r="M13" s="110" t="n">
        <v>11213.0</v>
      </c>
      <c r="N13" s="27"/>
      <c r="O13" s="110" t="n">
        <v>579.0</v>
      </c>
      <c r="P13" s="27"/>
      <c r="Q13" s="110" t="n">
        <v>304.0</v>
      </c>
      <c r="R13" s="27"/>
      <c r="S13" s="189" t="n">
        <v>44480.0</v>
      </c>
      <c r="T13" s="27"/>
      <c r="U13" s="193" t="n">
        <v>984.0</v>
      </c>
      <c r="V13" s="204" t="n">
        <v>100.0</v>
      </c>
      <c r="W13" s="28" t="s">
        <v>113</v>
      </c>
    </row>
    <row r="14" spans="1:23" s="4" customFormat="1" ht="15" customHeight="1" x14ac:dyDescent="0.15">
      <c r="A14" s="19"/>
      <c r="B14" s="26" t="s">
        <v>13</v>
      </c>
      <c r="C14" s="110" t="n">
        <v>452.0</v>
      </c>
      <c r="D14" s="27"/>
      <c r="E14" s="110" t="n">
        <v>3623.0</v>
      </c>
      <c r="F14" s="27"/>
      <c r="G14" s="110" t="n">
        <v>2179.0</v>
      </c>
      <c r="H14" s="27"/>
      <c r="I14" s="110" t="n">
        <v>7692.0</v>
      </c>
      <c r="J14" s="27"/>
      <c r="K14" s="110" t="n">
        <v>16223.0</v>
      </c>
      <c r="L14" s="27"/>
      <c r="M14" s="110" t="n">
        <v>11284.0</v>
      </c>
      <c r="N14" s="27"/>
      <c r="O14" s="110" t="n">
        <v>420.0</v>
      </c>
      <c r="P14" s="27"/>
      <c r="Q14" s="110" t="n">
        <v>312.0</v>
      </c>
      <c r="R14" s="27"/>
      <c r="S14" s="189" t="n">
        <v>42185.0</v>
      </c>
      <c r="T14" s="27"/>
      <c r="U14" s="193" t="n">
        <v>870.0</v>
      </c>
      <c r="V14" s="204" t="n">
        <v>100.0</v>
      </c>
      <c r="W14" s="28" t="s">
        <v>113</v>
      </c>
    </row>
    <row r="15" spans="1:23" s="4" customFormat="1" ht="15" customHeight="1" x14ac:dyDescent="0.15">
      <c r="A15" s="19"/>
      <c r="B15" s="26" t="s">
        <v>14</v>
      </c>
      <c r="C15" s="110" t="n">
        <v>413.0</v>
      </c>
      <c r="D15" s="27"/>
      <c r="E15" s="110" t="n">
        <v>3799.0</v>
      </c>
      <c r="F15" s="27"/>
      <c r="G15" s="110" t="n">
        <v>1865.0</v>
      </c>
      <c r="H15" s="27"/>
      <c r="I15" s="110" t="n">
        <v>8948.0</v>
      </c>
      <c r="J15" s="27"/>
      <c r="K15" s="110" t="n">
        <v>14470.0</v>
      </c>
      <c r="L15" s="27"/>
      <c r="M15" s="110" t="n">
        <v>12381.0</v>
      </c>
      <c r="N15" s="27"/>
      <c r="O15" s="110" t="n">
        <v>505.0</v>
      </c>
      <c r="P15" s="27"/>
      <c r="Q15" s="110" t="n">
        <v>429.0</v>
      </c>
      <c r="R15" s="27"/>
      <c r="S15" s="189" t="n">
        <v>42810.0</v>
      </c>
      <c r="T15" s="27"/>
      <c r="U15" s="193" t="n">
        <v>908.0</v>
      </c>
      <c r="V15" s="204" t="n">
        <v>100.0</v>
      </c>
      <c r="W15" s="28" t="s">
        <v>113</v>
      </c>
    </row>
    <row r="16" spans="1:23" s="4" customFormat="1" ht="15" customHeight="1" x14ac:dyDescent="0.15">
      <c r="A16" s="19"/>
      <c r="B16" s="29" t="s">
        <v>15</v>
      </c>
      <c r="C16" s="111" t="n">
        <v>109.0</v>
      </c>
      <c r="D16" s="30"/>
      <c r="E16" s="111" t="n">
        <v>1214.0</v>
      </c>
      <c r="F16" s="30"/>
      <c r="G16" s="111" t="n">
        <v>424.0</v>
      </c>
      <c r="H16" s="30"/>
      <c r="I16" s="111" t="n">
        <v>2478.0</v>
      </c>
      <c r="J16" s="30"/>
      <c r="K16" s="111" t="n">
        <v>5386.0</v>
      </c>
      <c r="L16" s="30"/>
      <c r="M16" s="111" t="n">
        <v>4248.0</v>
      </c>
      <c r="N16" s="30"/>
      <c r="O16" s="111" t="n">
        <v>99.0</v>
      </c>
      <c r="P16" s="30"/>
      <c r="Q16" s="111" t="n">
        <v>59.0</v>
      </c>
      <c r="R16" s="30"/>
      <c r="S16" s="190" t="n">
        <v>14017.0</v>
      </c>
      <c r="T16" s="30"/>
      <c r="U16" s="194" t="n">
        <v>273.0</v>
      </c>
      <c r="V16" s="200" t="n">
        <v>100.0</v>
      </c>
      <c r="W16" s="31" t="s">
        <v>113</v>
      </c>
    </row>
    <row r="17" spans="1:23" s="4" customFormat="1" ht="15" customHeight="1" thickBot="1" x14ac:dyDescent="0.2">
      <c r="A17" s="19"/>
      <c r="B17" s="20" t="s">
        <v>16</v>
      </c>
      <c r="C17" s="112">
        <f>ROUNDDOWN(SUM(C10:C16)+SUM(D10:D16),0)</f>
        <v>0</v>
      </c>
      <c r="D17" s="11" t="str">
        <f>IF(MOD(SUM(C10:C16)+SUM(D10:D16),1)=0,"",MOD(SUM(C10:C16)+SUM(D10:D16),1))</f>
        <v/>
      </c>
      <c r="E17" s="112">
        <f t="shared" ref="E17" si="14">ROUNDDOWN(SUM(E10:E16)+SUM(F10:F16),0)</f>
        <v>0</v>
      </c>
      <c r="F17" s="11" t="str">
        <f t="shared" ref="F17" si="15">IF(MOD(SUM(E10:E16)+SUM(F10:F16),1)=0,"",MOD(SUM(E10:E16)+SUM(F10:F16),1))</f>
        <v/>
      </c>
      <c r="G17" s="112">
        <f t="shared" ref="G17" si="16">ROUNDDOWN(SUM(G10:G16)+SUM(H10:H16),0)</f>
        <v>0</v>
      </c>
      <c r="H17" s="11" t="str">
        <f t="shared" ref="H17" si="17">IF(MOD(SUM(G10:G16)+SUM(H10:H16),1)=0,"",MOD(SUM(G10:G16)+SUM(H10:H16),1))</f>
        <v/>
      </c>
      <c r="I17" s="112">
        <f t="shared" ref="I17" si="18">ROUNDDOWN(SUM(I10:I16)+SUM(J10:J16),0)</f>
        <v>0</v>
      </c>
      <c r="J17" s="11" t="str">
        <f t="shared" ref="J17" si="19">IF(MOD(SUM(I10:I16)+SUM(J10:J16),1)=0,"",MOD(SUM(I10:I16)+SUM(J10:J16),1))</f>
        <v/>
      </c>
      <c r="K17" s="112">
        <f t="shared" ref="K17" si="20">ROUNDDOWN(SUM(K10:K16)+SUM(L10:L16),0)</f>
        <v>0</v>
      </c>
      <c r="L17" s="11" t="str">
        <f t="shared" ref="L17" si="21">IF(MOD(SUM(K10:K16)+SUM(L10:L16),1)=0,"",MOD(SUM(K10:K16)+SUM(L10:L16),1))</f>
        <v/>
      </c>
      <c r="M17" s="112">
        <f t="shared" ref="M17" si="22">ROUNDDOWN(SUM(M10:M16)+SUM(N10:N16),0)</f>
        <v>0</v>
      </c>
      <c r="N17" s="11" t="str">
        <f t="shared" ref="N17" si="23">IF(MOD(SUM(M10:M16)+SUM(N10:N16),1)=0,"",MOD(SUM(M10:M16)+SUM(N10:N16),1))</f>
        <v/>
      </c>
      <c r="O17" s="112">
        <f t="shared" ref="O17" si="24">ROUNDDOWN(SUM(O10:O16)+SUM(P10:P16),0)</f>
        <v>0</v>
      </c>
      <c r="P17" s="11" t="str">
        <f t="shared" ref="P17" si="25">IF(MOD(SUM(O10:O16)+SUM(P10:P16),1)=0,"",MOD(SUM(O10:O16)+SUM(P10:P16),1))</f>
        <v/>
      </c>
      <c r="Q17" s="112">
        <f t="shared" ref="Q17" si="26">ROUNDDOWN(SUM(Q10:Q16)+SUM(R10:R16),0)</f>
        <v>0</v>
      </c>
      <c r="R17" s="11" t="str">
        <f t="shared" ref="R17" si="27">IF(MOD(SUM(Q10:Q16)+SUM(R10:R16),1)=0,"",MOD(SUM(Q10:Q16)+SUM(R10:R16),1))</f>
        <v/>
      </c>
      <c r="S17" s="116">
        <f>ROUNDDOWN(SUM(C17:R17),0)</f>
        <v>0</v>
      </c>
      <c r="T17" s="11" t="str">
        <f>IF(MOD(SUM(C17:R17),1)=0,"",MOD(SUM(C17:R17),1))</f>
        <v/>
      </c>
      <c r="U17" s="195">
        <f>SUM(U10:U16)</f>
        <v>0</v>
      </c>
      <c r="V17" s="199">
        <f>SUM(V10:V16)/COUNTA(V10:V16)</f>
        <v>0</v>
      </c>
      <c r="W17" s="90" t="str">
        <f>IF(W16 &lt;&gt; "",W16,"")</f>
        <v/>
      </c>
    </row>
    <row r="18" spans="1:23" s="4" customFormat="1" ht="15" customHeight="1" thickTop="1" thickBot="1" x14ac:dyDescent="0.2">
      <c r="A18" s="19"/>
      <c r="B18" s="21" t="s">
        <v>17</v>
      </c>
      <c r="C18" s="112">
        <f>ROUNDDOWN(SUM(C17:D17)+SUM(C9:D9),0)</f>
        <v>0</v>
      </c>
      <c r="D18" s="11" t="str">
        <f>IF(MOD(SUM(C17:D17)+SUM(C9:D9),1)=0,"",MOD(SUM(C17:D17)+SUM(C9:D9),1))</f>
        <v/>
      </c>
      <c r="E18" s="112">
        <f t="shared" ref="E18" si="28">ROUNDDOWN(SUM(E17:F17)+SUM(E9:F9),0)</f>
        <v>0</v>
      </c>
      <c r="F18" s="11" t="str">
        <f t="shared" ref="F18" si="29">IF(MOD(SUM(E17:F17)+SUM(E9:F9),1)=0,"",MOD(SUM(E17:F17)+SUM(E9:F9),1))</f>
        <v/>
      </c>
      <c r="G18" s="112">
        <f t="shared" ref="G18" si="30">ROUNDDOWN(SUM(G17:H17)+SUM(G9:H9),0)</f>
        <v>0</v>
      </c>
      <c r="H18" s="11" t="str">
        <f t="shared" ref="H18" si="31">IF(MOD(SUM(G17:H17)+SUM(G9:H9),1)=0,"",MOD(SUM(G17:H17)+SUM(G9:H9),1))</f>
        <v/>
      </c>
      <c r="I18" s="112">
        <f t="shared" ref="I18" si="32">ROUNDDOWN(SUM(I17:J17)+SUM(I9:J9),0)</f>
        <v>0</v>
      </c>
      <c r="J18" s="11" t="str">
        <f t="shared" ref="J18" si="33">IF(MOD(SUM(I17:J17)+SUM(I9:J9),1)=0,"",MOD(SUM(I17:J17)+SUM(I9:J9),1))</f>
        <v/>
      </c>
      <c r="K18" s="112">
        <f t="shared" ref="K18" si="34">ROUNDDOWN(SUM(K17:L17)+SUM(K9:L9),0)</f>
        <v>0</v>
      </c>
      <c r="L18" s="11" t="str">
        <f t="shared" ref="L18" si="35">IF(MOD(SUM(K17:L17)+SUM(K9:L9),1)=0,"",MOD(SUM(K17:L17)+SUM(K9:L9),1))</f>
        <v/>
      </c>
      <c r="M18" s="112">
        <f t="shared" ref="M18" si="36">ROUNDDOWN(SUM(M17:N17)+SUM(M9:N9),0)</f>
        <v>0</v>
      </c>
      <c r="N18" s="11" t="str">
        <f t="shared" ref="N18" si="37">IF(MOD(SUM(M17:N17)+SUM(M9:N9),1)=0,"",MOD(SUM(M17:N17)+SUM(M9:N9),1))</f>
        <v/>
      </c>
      <c r="O18" s="112">
        <f t="shared" ref="O18" si="38">ROUNDDOWN(SUM(O17:P17)+SUM(O9:P9),0)</f>
        <v>0</v>
      </c>
      <c r="P18" s="11" t="str">
        <f t="shared" ref="P18" si="39">IF(MOD(SUM(O17:P17)+SUM(O9:P9),1)=0,"",MOD(SUM(O17:P17)+SUM(O9:P9),1))</f>
        <v/>
      </c>
      <c r="Q18" s="112">
        <f t="shared" ref="Q18" si="40">ROUNDDOWN(SUM(Q17:R17)+SUM(Q9:R9),0)</f>
        <v>0</v>
      </c>
      <c r="R18" s="11" t="str">
        <f t="shared" ref="R18" si="41">IF(MOD(SUM(Q17:R17)+SUM(Q9:R9),1)=0,"",MOD(SUM(Q17:R17)+SUM(Q9:R9),1))</f>
        <v/>
      </c>
      <c r="S18" s="117">
        <f>ROUNDDOWN(SUM(C18:R18),0)</f>
        <v>0</v>
      </c>
      <c r="T18" s="13" t="str">
        <f>IF(MOD(SUM(C18:R18),1)=0,"",MOD(SUM(C18:R18),1))</f>
        <v/>
      </c>
      <c r="U18" s="196">
        <f>U9+U17</f>
        <v>0</v>
      </c>
      <c r="V18" s="201">
        <f>(V9+V17)/2</f>
        <v>0</v>
      </c>
      <c r="W18" s="90" t="str">
        <f>IF(W17 &lt;&gt; "",W17,"")</f>
        <v/>
      </c>
    </row>
    <row r="19" spans="1:23" s="4" customFormat="1" ht="15" customHeight="1" thickTop="1" x14ac:dyDescent="0.15">
      <c r="A19" s="19"/>
      <c r="B19" s="23" t="s">
        <v>18</v>
      </c>
      <c r="C19" s="109" t="n">
        <v>696.0</v>
      </c>
      <c r="D19" s="24"/>
      <c r="E19" s="109" t="n">
        <v>6319.0</v>
      </c>
      <c r="F19" s="24"/>
      <c r="G19" s="109" t="n">
        <v>3417.0</v>
      </c>
      <c r="H19" s="24"/>
      <c r="I19" s="109" t="n">
        <v>10014.0</v>
      </c>
      <c r="J19" s="24"/>
      <c r="K19" s="109" t="n">
        <v>35817.0</v>
      </c>
      <c r="L19" s="24"/>
      <c r="M19" s="109" t="n">
        <v>19663.0</v>
      </c>
      <c r="N19" s="24"/>
      <c r="O19" s="109" t="n">
        <v>941.0</v>
      </c>
      <c r="P19" s="24"/>
      <c r="Q19" s="109" t="n">
        <v>437.0</v>
      </c>
      <c r="R19" s="24"/>
      <c r="S19" s="188" t="n">
        <v>77304.0</v>
      </c>
      <c r="T19" s="24"/>
      <c r="U19" s="192" t="n">
        <v>1737.0</v>
      </c>
      <c r="V19" s="203" t="n">
        <v>100.0</v>
      </c>
      <c r="W19" s="25" t="s">
        <v>113</v>
      </c>
    </row>
    <row r="20" spans="1:23" s="4" customFormat="1" ht="15" customHeight="1" x14ac:dyDescent="0.15">
      <c r="A20" s="19"/>
      <c r="B20" s="26" t="s">
        <v>19</v>
      </c>
      <c r="C20" s="110" t="n">
        <v>154.0</v>
      </c>
      <c r="D20" s="27"/>
      <c r="E20" s="110" t="n">
        <v>1604.0</v>
      </c>
      <c r="F20" s="27"/>
      <c r="G20" s="110" t="n">
        <v>728.0</v>
      </c>
      <c r="H20" s="27"/>
      <c r="I20" s="110" t="n">
        <v>1661.0</v>
      </c>
      <c r="J20" s="27"/>
      <c r="K20" s="110" t="n">
        <v>7534.0</v>
      </c>
      <c r="L20" s="27"/>
      <c r="M20" s="110" t="n">
        <v>2962.0</v>
      </c>
      <c r="N20" s="27"/>
      <c r="O20" s="110" t="n">
        <v>213.0</v>
      </c>
      <c r="P20" s="27"/>
      <c r="Q20" s="110" t="n">
        <v>120.0</v>
      </c>
      <c r="R20" s="27"/>
      <c r="S20" s="189" t="n">
        <v>14976.0</v>
      </c>
      <c r="T20" s="27"/>
      <c r="U20" s="193" t="n">
        <v>481.0</v>
      </c>
      <c r="V20" s="204" t="n">
        <v>100.0</v>
      </c>
      <c r="W20" s="28" t="s">
        <v>113</v>
      </c>
    </row>
    <row r="21" spans="1:23" s="4" customFormat="1" ht="15" customHeight="1" x14ac:dyDescent="0.15">
      <c r="A21" s="19"/>
      <c r="B21" s="26" t="s">
        <v>20</v>
      </c>
      <c r="C21" s="110" t="n">
        <v>479.0</v>
      </c>
      <c r="D21" s="27"/>
      <c r="E21" s="110" t="n">
        <v>4391.0</v>
      </c>
      <c r="F21" s="27"/>
      <c r="G21" s="110" t="n">
        <v>2156.0</v>
      </c>
      <c r="H21" s="27"/>
      <c r="I21" s="110" t="n">
        <v>6472.0</v>
      </c>
      <c r="J21" s="27"/>
      <c r="K21" s="110" t="n">
        <v>20828.0</v>
      </c>
      <c r="L21" s="27"/>
      <c r="M21" s="110" t="n">
        <v>13534.0</v>
      </c>
      <c r="N21" s="27"/>
      <c r="O21" s="110" t="n">
        <v>469.0</v>
      </c>
      <c r="P21" s="27"/>
      <c r="Q21" s="110" t="n">
        <v>333.0</v>
      </c>
      <c r="R21" s="27"/>
      <c r="S21" s="189" t="n">
        <v>48662.0</v>
      </c>
      <c r="T21" s="27"/>
      <c r="U21" s="193" t="n">
        <v>1253.0</v>
      </c>
      <c r="V21" s="204" t="n">
        <v>100.0</v>
      </c>
      <c r="W21" s="28" t="s">
        <v>113</v>
      </c>
    </row>
    <row r="22" spans="1:23" s="4" customFormat="1" ht="15" customHeight="1" x14ac:dyDescent="0.15">
      <c r="A22" s="19"/>
      <c r="B22" s="26" t="s">
        <v>21</v>
      </c>
      <c r="C22" s="110" t="n">
        <v>439.0</v>
      </c>
      <c r="D22" s="27"/>
      <c r="E22" s="110" t="n">
        <v>4405.0</v>
      </c>
      <c r="F22" s="27"/>
      <c r="G22" s="110" t="n">
        <v>2419.0</v>
      </c>
      <c r="H22" s="27"/>
      <c r="I22" s="110" t="n">
        <v>7417.0</v>
      </c>
      <c r="J22" s="27"/>
      <c r="K22" s="110" t="n">
        <v>21232.0</v>
      </c>
      <c r="L22" s="27"/>
      <c r="M22" s="110" t="n">
        <v>14037.0</v>
      </c>
      <c r="N22" s="27"/>
      <c r="O22" s="110" t="n">
        <v>803.0</v>
      </c>
      <c r="P22" s="27"/>
      <c r="Q22" s="110" t="n">
        <v>303.0</v>
      </c>
      <c r="R22" s="27"/>
      <c r="S22" s="189" t="n">
        <v>51055.0</v>
      </c>
      <c r="T22" s="27"/>
      <c r="U22" s="193" t="n">
        <v>1250.0</v>
      </c>
      <c r="V22" s="204" t="n">
        <v>100.0</v>
      </c>
      <c r="W22" s="28" t="s">
        <v>113</v>
      </c>
    </row>
    <row r="23" spans="1:23" s="4" customFormat="1" ht="15" customHeight="1" x14ac:dyDescent="0.15">
      <c r="A23" s="19"/>
      <c r="B23" s="26" t="s">
        <v>22</v>
      </c>
      <c r="C23" s="110" t="n">
        <v>341.0</v>
      </c>
      <c r="D23" s="27"/>
      <c r="E23" s="110" t="n">
        <v>3642.0</v>
      </c>
      <c r="F23" s="27"/>
      <c r="G23" s="110" t="n">
        <v>1421.0</v>
      </c>
      <c r="H23" s="27"/>
      <c r="I23" s="110" t="n">
        <v>3240.0</v>
      </c>
      <c r="J23" s="27"/>
      <c r="K23" s="110" t="n">
        <v>12733.0</v>
      </c>
      <c r="L23" s="27"/>
      <c r="M23" s="110" t="n">
        <v>6258.0</v>
      </c>
      <c r="N23" s="27"/>
      <c r="O23" s="110" t="n">
        <v>352.0</v>
      </c>
      <c r="P23" s="27"/>
      <c r="Q23" s="110" t="n">
        <v>147.0</v>
      </c>
      <c r="R23" s="27"/>
      <c r="S23" s="189" t="n">
        <v>28134.0</v>
      </c>
      <c r="T23" s="27"/>
      <c r="U23" s="193" t="n">
        <v>839.0</v>
      </c>
      <c r="V23" s="204" t="n">
        <v>100.0</v>
      </c>
      <c r="W23" s="28" t="s">
        <v>113</v>
      </c>
    </row>
    <row r="24" spans="1:23" s="4" customFormat="1" ht="15" customHeight="1" x14ac:dyDescent="0.15">
      <c r="A24" s="19"/>
      <c r="B24" s="26" t="s">
        <v>23</v>
      </c>
      <c r="C24" s="110" t="n">
        <v>384.0</v>
      </c>
      <c r="D24" s="27"/>
      <c r="E24" s="110" t="n">
        <v>4262.0</v>
      </c>
      <c r="F24" s="27"/>
      <c r="G24" s="110" t="n">
        <v>1855.0</v>
      </c>
      <c r="H24" s="27"/>
      <c r="I24" s="110" t="n">
        <v>6764.0</v>
      </c>
      <c r="J24" s="27"/>
      <c r="K24" s="110" t="n">
        <v>17708.0</v>
      </c>
      <c r="L24" s="27"/>
      <c r="M24" s="110" t="n">
        <v>13694.0</v>
      </c>
      <c r="N24" s="27"/>
      <c r="O24" s="110" t="n">
        <v>437.0</v>
      </c>
      <c r="P24" s="27"/>
      <c r="Q24" s="110" t="n">
        <v>352.0</v>
      </c>
      <c r="R24" s="27"/>
      <c r="S24" s="189" t="n">
        <v>45456.0</v>
      </c>
      <c r="T24" s="27"/>
      <c r="U24" s="193" t="n">
        <v>967.0</v>
      </c>
      <c r="V24" s="204" t="n">
        <v>100.0</v>
      </c>
      <c r="W24" s="28" t="s">
        <v>113</v>
      </c>
    </row>
    <row r="25" spans="1:23" s="4" customFormat="1" ht="15" customHeight="1" x14ac:dyDescent="0.15">
      <c r="A25" s="19"/>
      <c r="B25" s="26" t="s">
        <v>24</v>
      </c>
      <c r="C25" s="110" t="n">
        <v>818.0</v>
      </c>
      <c r="D25" s="27"/>
      <c r="E25" s="110" t="n">
        <v>7238.0</v>
      </c>
      <c r="F25" s="27"/>
      <c r="G25" s="110" t="n">
        <v>4232.0</v>
      </c>
      <c r="H25" s="27"/>
      <c r="I25" s="110" t="n">
        <v>14482.0</v>
      </c>
      <c r="J25" s="27"/>
      <c r="K25" s="110" t="n">
        <v>40534.0</v>
      </c>
      <c r="L25" s="27"/>
      <c r="M25" s="110" t="n">
        <v>27757.0</v>
      </c>
      <c r="N25" s="27"/>
      <c r="O25" s="110" t="n">
        <v>1480.0</v>
      </c>
      <c r="P25" s="27"/>
      <c r="Q25" s="110" t="n">
        <v>702.0</v>
      </c>
      <c r="R25" s="27"/>
      <c r="S25" s="189" t="n">
        <v>97243.0</v>
      </c>
      <c r="T25" s="27"/>
      <c r="U25" s="193" t="n">
        <v>2501.0</v>
      </c>
      <c r="V25" s="204" t="n">
        <v>100.0</v>
      </c>
      <c r="W25" s="28" t="s">
        <v>113</v>
      </c>
    </row>
    <row r="26" spans="1:23" s="4" customFormat="1" ht="15" customHeight="1" x14ac:dyDescent="0.15">
      <c r="A26" s="19"/>
      <c r="B26" s="26" t="s">
        <v>25</v>
      </c>
      <c r="C26" s="110" t="n">
        <v>654.0</v>
      </c>
      <c r="D26" s="27"/>
      <c r="E26" s="110" t="n">
        <v>5947.0</v>
      </c>
      <c r="F26" s="27"/>
      <c r="G26" s="110" t="n">
        <v>3978.0</v>
      </c>
      <c r="H26" s="27"/>
      <c r="I26" s="110" t="n">
        <v>12421.0</v>
      </c>
      <c r="J26" s="27"/>
      <c r="K26" s="110" t="n">
        <v>23224.0</v>
      </c>
      <c r="L26" s="27"/>
      <c r="M26" s="110" t="n">
        <v>25771.0</v>
      </c>
      <c r="N26" s="27"/>
      <c r="O26" s="110" t="n">
        <v>866.0</v>
      </c>
      <c r="P26" s="27"/>
      <c r="Q26" s="110" t="n">
        <v>593.0</v>
      </c>
      <c r="R26" s="27"/>
      <c r="S26" s="189" t="n">
        <v>73454.0</v>
      </c>
      <c r="T26" s="27"/>
      <c r="U26" s="193" t="n">
        <v>1507.0</v>
      </c>
      <c r="V26" s="204" t="n">
        <v>100.0</v>
      </c>
      <c r="W26" s="28" t="s">
        <v>113</v>
      </c>
    </row>
    <row r="27" spans="1:23" s="4" customFormat="1" ht="15" customHeight="1" x14ac:dyDescent="0.15">
      <c r="A27" s="19"/>
      <c r="B27" s="26" t="s">
        <v>26</v>
      </c>
      <c r="C27" s="110" t="n">
        <v>571.0</v>
      </c>
      <c r="D27" s="27"/>
      <c r="E27" s="110" t="n">
        <v>5180.0</v>
      </c>
      <c r="F27" s="27"/>
      <c r="G27" s="110" t="n">
        <v>2303.0</v>
      </c>
      <c r="H27" s="27"/>
      <c r="I27" s="110" t="n">
        <v>8460.0</v>
      </c>
      <c r="J27" s="27"/>
      <c r="K27" s="110" t="n">
        <v>24408.0</v>
      </c>
      <c r="L27" s="27"/>
      <c r="M27" s="110" t="n">
        <v>16846.0</v>
      </c>
      <c r="N27" s="27"/>
      <c r="O27" s="110" t="n">
        <v>662.0</v>
      </c>
      <c r="P27" s="27"/>
      <c r="Q27" s="110" t="n">
        <v>370.0</v>
      </c>
      <c r="R27" s="27"/>
      <c r="S27" s="189" t="n">
        <v>58800.0</v>
      </c>
      <c r="T27" s="27"/>
      <c r="U27" s="193" t="n">
        <v>1315.0</v>
      </c>
      <c r="V27" s="204" t="n">
        <v>100.0</v>
      </c>
      <c r="W27" s="28" t="s">
        <v>113</v>
      </c>
    </row>
    <row r="28" spans="1:23" s="4" customFormat="1" ht="15" customHeight="1" x14ac:dyDescent="0.15">
      <c r="A28" s="19"/>
      <c r="B28" s="26" t="s">
        <v>27</v>
      </c>
      <c r="C28" s="110" t="n">
        <v>458.0</v>
      </c>
      <c r="D28" s="27"/>
      <c r="E28" s="110" t="n">
        <v>4828.0</v>
      </c>
      <c r="F28" s="27"/>
      <c r="G28" s="110" t="n">
        <v>2385.0</v>
      </c>
      <c r="H28" s="27"/>
      <c r="I28" s="110" t="n">
        <v>9146.0</v>
      </c>
      <c r="J28" s="27"/>
      <c r="K28" s="110" t="n">
        <v>18738.0</v>
      </c>
      <c r="L28" s="27"/>
      <c r="M28" s="110" t="n">
        <v>16817.0</v>
      </c>
      <c r="N28" s="27"/>
      <c r="O28" s="110" t="n">
        <v>531.0</v>
      </c>
      <c r="P28" s="27"/>
      <c r="Q28" s="110" t="n">
        <v>352.0</v>
      </c>
      <c r="R28" s="27"/>
      <c r="S28" s="189" t="n">
        <v>53255.0</v>
      </c>
      <c r="T28" s="27"/>
      <c r="U28" s="193" t="n">
        <v>1163.0</v>
      </c>
      <c r="V28" s="204" t="n">
        <v>100.0</v>
      </c>
      <c r="W28" s="28" t="s">
        <v>113</v>
      </c>
    </row>
    <row r="29" spans="1:23" s="4" customFormat="1" ht="15" customHeight="1" x14ac:dyDescent="0.15">
      <c r="A29" s="19"/>
      <c r="B29" s="26" t="s">
        <v>28</v>
      </c>
      <c r="C29" s="110" t="n">
        <v>546.0</v>
      </c>
      <c r="D29" s="27"/>
      <c r="E29" s="110" t="n">
        <v>6149.0</v>
      </c>
      <c r="F29" s="27"/>
      <c r="G29" s="110" t="n">
        <v>2650.0</v>
      </c>
      <c r="H29" s="27"/>
      <c r="I29" s="110" t="n">
        <v>8334.0</v>
      </c>
      <c r="J29" s="27"/>
      <c r="K29" s="110" t="n">
        <v>24558.0</v>
      </c>
      <c r="L29" s="27"/>
      <c r="M29" s="110" t="n">
        <v>19338.0</v>
      </c>
      <c r="N29" s="27"/>
      <c r="O29" s="110" t="n">
        <v>659.0</v>
      </c>
      <c r="P29" s="27"/>
      <c r="Q29" s="110" t="n">
        <v>362.0</v>
      </c>
      <c r="R29" s="27"/>
      <c r="S29" s="189" t="n">
        <v>62596.0</v>
      </c>
      <c r="T29" s="27"/>
      <c r="U29" s="193" t="n">
        <v>1460.0</v>
      </c>
      <c r="V29" s="204" t="n">
        <v>100.0</v>
      </c>
      <c r="W29" s="28" t="s">
        <v>113</v>
      </c>
    </row>
    <row r="30" spans="1:23" s="4" customFormat="1" ht="15" customHeight="1" x14ac:dyDescent="0.15">
      <c r="A30" s="19"/>
      <c r="B30" s="26" t="s">
        <v>29</v>
      </c>
      <c r="C30" s="110" t="n">
        <v>272.0</v>
      </c>
      <c r="D30" s="27"/>
      <c r="E30" s="110" t="n">
        <v>1829.0</v>
      </c>
      <c r="F30" s="27"/>
      <c r="G30" s="110" t="n">
        <v>1280.0</v>
      </c>
      <c r="H30" s="27"/>
      <c r="I30" s="110" t="n">
        <v>4071.0</v>
      </c>
      <c r="J30" s="27"/>
      <c r="K30" s="110" t="n">
        <v>22153.0</v>
      </c>
      <c r="L30" s="27"/>
      <c r="M30" s="110" t="n">
        <v>7268.0</v>
      </c>
      <c r="N30" s="27"/>
      <c r="O30" s="110" t="n">
        <v>444.0</v>
      </c>
      <c r="P30" s="27"/>
      <c r="Q30" s="110" t="n">
        <v>211.0</v>
      </c>
      <c r="R30" s="27"/>
      <c r="S30" s="189" t="n">
        <v>37528.0</v>
      </c>
      <c r="T30" s="27"/>
      <c r="U30" s="193" t="n">
        <v>662.0</v>
      </c>
      <c r="V30" s="204" t="n">
        <v>100.0</v>
      </c>
      <c r="W30" s="28" t="s">
        <v>113</v>
      </c>
    </row>
    <row r="31" spans="1:23" s="4" customFormat="1" ht="15" customHeight="1" x14ac:dyDescent="0.15">
      <c r="A31" s="19"/>
      <c r="B31" s="26" t="s">
        <v>30</v>
      </c>
      <c r="C31" s="110" t="n">
        <v>297.0</v>
      </c>
      <c r="D31" s="27"/>
      <c r="E31" s="110" t="n">
        <v>2772.0</v>
      </c>
      <c r="F31" s="27"/>
      <c r="G31" s="110" t="n">
        <v>4892.0</v>
      </c>
      <c r="H31" s="27"/>
      <c r="I31" s="110" t="n">
        <v>5913.0</v>
      </c>
      <c r="J31" s="27"/>
      <c r="K31" s="110" t="n">
        <v>12060.0</v>
      </c>
      <c r="L31" s="27"/>
      <c r="M31" s="110" t="n">
        <v>10452.0</v>
      </c>
      <c r="N31" s="27"/>
      <c r="O31" s="110" t="n">
        <v>477.0</v>
      </c>
      <c r="P31" s="27"/>
      <c r="Q31" s="110" t="n">
        <v>289.0</v>
      </c>
      <c r="R31" s="27"/>
      <c r="S31" s="189" t="n">
        <v>37152.0</v>
      </c>
      <c r="T31" s="27"/>
      <c r="U31" s="193" t="n">
        <v>685.0</v>
      </c>
      <c r="V31" s="204" t="n">
        <v>100.0</v>
      </c>
      <c r="W31" s="28" t="s">
        <v>113</v>
      </c>
    </row>
    <row r="32" spans="1:23" s="4" customFormat="1" ht="15" customHeight="1" x14ac:dyDescent="0.15">
      <c r="A32" s="19"/>
      <c r="B32" s="26" t="s">
        <v>31</v>
      </c>
      <c r="C32" s="110" t="n">
        <v>89.0</v>
      </c>
      <c r="D32" s="27"/>
      <c r="E32" s="110" t="n">
        <v>721.0</v>
      </c>
      <c r="F32" s="27"/>
      <c r="G32" s="110" t="n">
        <v>322.0</v>
      </c>
      <c r="H32" s="27"/>
      <c r="I32" s="110" t="n">
        <v>969.0</v>
      </c>
      <c r="J32" s="27"/>
      <c r="K32" s="110" t="n">
        <v>4205.0</v>
      </c>
      <c r="L32" s="27"/>
      <c r="M32" s="110" t="n">
        <v>2751.0</v>
      </c>
      <c r="N32" s="27"/>
      <c r="O32" s="110" t="n">
        <v>78.0</v>
      </c>
      <c r="P32" s="27"/>
      <c r="Q32" s="110" t="n">
        <v>54.0</v>
      </c>
      <c r="R32" s="27"/>
      <c r="S32" s="189" t="n">
        <v>9189.0</v>
      </c>
      <c r="T32" s="27"/>
      <c r="U32" s="193" t="n">
        <v>219.0</v>
      </c>
      <c r="V32" s="204" t="n">
        <v>100.0</v>
      </c>
      <c r="W32" s="28" t="s">
        <v>113</v>
      </c>
    </row>
    <row r="33" spans="1:23" s="4" customFormat="1" ht="15" customHeight="1" x14ac:dyDescent="0.15">
      <c r="A33" s="19"/>
      <c r="B33" s="26" t="s">
        <v>32</v>
      </c>
      <c r="C33" s="110" t="n">
        <v>261.0</v>
      </c>
      <c r="D33" s="27"/>
      <c r="E33" s="110" t="n">
        <v>1436.0</v>
      </c>
      <c r="F33" s="27"/>
      <c r="G33" s="110" t="n">
        <v>833.0</v>
      </c>
      <c r="H33" s="27"/>
      <c r="I33" s="110" t="n">
        <v>2765.0</v>
      </c>
      <c r="J33" s="27"/>
      <c r="K33" s="110" t="n">
        <v>11881.0</v>
      </c>
      <c r="L33" s="27"/>
      <c r="M33" s="110" t="n">
        <v>5401.0</v>
      </c>
      <c r="N33" s="27"/>
      <c r="O33" s="110" t="n">
        <v>249.0</v>
      </c>
      <c r="P33" s="27"/>
      <c r="Q33" s="110" t="n">
        <v>164.0</v>
      </c>
      <c r="R33" s="27"/>
      <c r="S33" s="189" t="n">
        <v>22990.0</v>
      </c>
      <c r="T33" s="27"/>
      <c r="U33" s="193" t="n">
        <v>400.0</v>
      </c>
      <c r="V33" s="204" t="n">
        <v>100.0</v>
      </c>
      <c r="W33" s="28" t="s">
        <v>113</v>
      </c>
    </row>
    <row r="34" spans="1:23" s="4" customFormat="1" ht="15" customHeight="1" x14ac:dyDescent="0.15">
      <c r="A34" s="19"/>
      <c r="B34" s="26" t="s">
        <v>33</v>
      </c>
      <c r="C34" s="110" t="n">
        <v>415.0</v>
      </c>
      <c r="D34" s="27"/>
      <c r="E34" s="110" t="n">
        <v>1912.0</v>
      </c>
      <c r="F34" s="27"/>
      <c r="G34" s="110" t="n">
        <v>1289.0</v>
      </c>
      <c r="H34" s="27"/>
      <c r="I34" s="110" t="n">
        <v>5548.0</v>
      </c>
      <c r="J34" s="27"/>
      <c r="K34" s="110" t="n">
        <v>10875.0</v>
      </c>
      <c r="L34" s="27"/>
      <c r="M34" s="110" t="n">
        <v>7277.0</v>
      </c>
      <c r="N34" s="27"/>
      <c r="O34" s="110" t="n">
        <v>431.0</v>
      </c>
      <c r="P34" s="27"/>
      <c r="Q34" s="110" t="n">
        <v>235.0</v>
      </c>
      <c r="R34" s="27"/>
      <c r="S34" s="189" t="n">
        <v>27982.0</v>
      </c>
      <c r="T34" s="27"/>
      <c r="U34" s="193" t="n">
        <v>673.0</v>
      </c>
      <c r="V34" s="204" t="n">
        <v>100.0</v>
      </c>
      <c r="W34" s="28" t="s">
        <v>113</v>
      </c>
    </row>
    <row r="35" spans="1:23" s="4" customFormat="1" ht="15" customHeight="1" x14ac:dyDescent="0.15">
      <c r="A35" s="19"/>
      <c r="B35" s="26" t="s">
        <v>34</v>
      </c>
      <c r="C35" s="110" t="n">
        <v>127.0</v>
      </c>
      <c r="D35" s="27"/>
      <c r="E35" s="110" t="n">
        <v>1099.0</v>
      </c>
      <c r="F35" s="27"/>
      <c r="G35" s="110" t="n">
        <v>497.0</v>
      </c>
      <c r="H35" s="27"/>
      <c r="I35" s="110" t="n">
        <v>1585.0</v>
      </c>
      <c r="J35" s="27"/>
      <c r="K35" s="110" t="n">
        <v>6974.0</v>
      </c>
      <c r="L35" s="27"/>
      <c r="M35" s="110" t="n">
        <v>3658.0</v>
      </c>
      <c r="N35" s="27"/>
      <c r="O35" s="110" t="n">
        <v>116.0</v>
      </c>
      <c r="P35" s="27"/>
      <c r="Q35" s="110" t="n">
        <v>79.0</v>
      </c>
      <c r="R35" s="27"/>
      <c r="S35" s="189" t="n">
        <v>14135.0</v>
      </c>
      <c r="T35" s="27"/>
      <c r="U35" s="193" t="n">
        <v>336.0</v>
      </c>
      <c r="V35" s="204" t="n">
        <v>100.0</v>
      </c>
      <c r="W35" s="28" t="s">
        <v>113</v>
      </c>
    </row>
    <row r="36" spans="1:23" s="4" customFormat="1" ht="15" customHeight="1" x14ac:dyDescent="0.15">
      <c r="A36" s="19"/>
      <c r="B36" s="26" t="s">
        <v>35</v>
      </c>
      <c r="C36" s="110" t="n">
        <v>154.0</v>
      </c>
      <c r="D36" s="27"/>
      <c r="E36" s="110" t="n">
        <v>917.0</v>
      </c>
      <c r="F36" s="27"/>
      <c r="G36" s="110" t="n">
        <v>572.0</v>
      </c>
      <c r="H36" s="27"/>
      <c r="I36" s="110" t="n">
        <v>2232.0</v>
      </c>
      <c r="J36" s="27"/>
      <c r="K36" s="110" t="n">
        <v>6381.0</v>
      </c>
      <c r="L36" s="27"/>
      <c r="M36" s="110" t="n">
        <v>3774.0</v>
      </c>
      <c r="N36" s="27"/>
      <c r="O36" s="110" t="n">
        <v>137.0</v>
      </c>
      <c r="P36" s="27"/>
      <c r="Q36" s="110" t="n">
        <v>97.0</v>
      </c>
      <c r="R36" s="27"/>
      <c r="S36" s="189" t="n">
        <v>14264.0</v>
      </c>
      <c r="T36" s="27"/>
      <c r="U36" s="193" t="n">
        <v>342.0</v>
      </c>
      <c r="V36" s="204" t="n">
        <v>100.0</v>
      </c>
      <c r="W36" s="28" t="s">
        <v>113</v>
      </c>
    </row>
    <row r="37" spans="1:23" s="4" customFormat="1" ht="15" customHeight="1" x14ac:dyDescent="0.15">
      <c r="A37" s="19"/>
      <c r="B37" s="26" t="s">
        <v>36</v>
      </c>
      <c r="C37" s="110" t="n">
        <v>158.0</v>
      </c>
      <c r="D37" s="27"/>
      <c r="E37" s="110" t="n">
        <v>1667.0</v>
      </c>
      <c r="F37" s="27"/>
      <c r="G37" s="110" t="n">
        <v>848.0</v>
      </c>
      <c r="H37" s="27"/>
      <c r="I37" s="110" t="n">
        <v>4273.0</v>
      </c>
      <c r="J37" s="27"/>
      <c r="K37" s="110" t="n">
        <v>7418.0</v>
      </c>
      <c r="L37" s="27"/>
      <c r="M37" s="110" t="n">
        <v>6724.0</v>
      </c>
      <c r="N37" s="27"/>
      <c r="O37" s="110" t="n">
        <v>286.0</v>
      </c>
      <c r="P37" s="27"/>
      <c r="Q37" s="110" t="n">
        <v>126.0</v>
      </c>
      <c r="R37" s="27"/>
      <c r="S37" s="189" t="n">
        <v>21500.0</v>
      </c>
      <c r="T37" s="27"/>
      <c r="U37" s="193" t="n">
        <v>435.0</v>
      </c>
      <c r="V37" s="204" t="n">
        <v>100.0</v>
      </c>
      <c r="W37" s="28" t="s">
        <v>113</v>
      </c>
    </row>
    <row r="38" spans="1:23" s="4" customFormat="1" ht="15" customHeight="1" x14ac:dyDescent="0.15">
      <c r="A38" s="19"/>
      <c r="B38" s="26" t="s">
        <v>37</v>
      </c>
      <c r="C38" s="110" t="n">
        <v>129.0</v>
      </c>
      <c r="D38" s="27"/>
      <c r="E38" s="110" t="n">
        <v>1885.0</v>
      </c>
      <c r="F38" s="27"/>
      <c r="G38" s="110" t="n">
        <v>888.0</v>
      </c>
      <c r="H38" s="27"/>
      <c r="I38" s="110" t="n">
        <v>2365.0</v>
      </c>
      <c r="J38" s="27"/>
      <c r="K38" s="110" t="n">
        <v>9379.0</v>
      </c>
      <c r="L38" s="27"/>
      <c r="M38" s="110" t="n">
        <v>5343.0</v>
      </c>
      <c r="N38" s="27"/>
      <c r="O38" s="110" t="n">
        <v>243.0</v>
      </c>
      <c r="P38" s="27"/>
      <c r="Q38" s="110" t="n">
        <v>111.0</v>
      </c>
      <c r="R38" s="27"/>
      <c r="S38" s="189" t="n">
        <v>20343.0</v>
      </c>
      <c r="T38" s="27"/>
      <c r="U38" s="193" t="n">
        <v>415.0</v>
      </c>
      <c r="V38" s="204" t="n">
        <v>100.0</v>
      </c>
      <c r="W38" s="28" t="s">
        <v>113</v>
      </c>
    </row>
    <row r="39" spans="1:23" s="4" customFormat="1" ht="15" customHeight="1" x14ac:dyDescent="0.15">
      <c r="A39" s="19"/>
      <c r="B39" s="29" t="s">
        <v>38</v>
      </c>
      <c r="C39" s="111" t="n">
        <v>177.0</v>
      </c>
      <c r="D39" s="30"/>
      <c r="E39" s="111" t="n">
        <v>1446.0</v>
      </c>
      <c r="F39" s="30"/>
      <c r="G39" s="111" t="n">
        <v>805.0</v>
      </c>
      <c r="H39" s="30"/>
      <c r="I39" s="111" t="n">
        <v>3178.0</v>
      </c>
      <c r="J39" s="30"/>
      <c r="K39" s="111" t="n">
        <v>8130.0</v>
      </c>
      <c r="L39" s="30"/>
      <c r="M39" s="111" t="n">
        <v>5697.0</v>
      </c>
      <c r="N39" s="30"/>
      <c r="O39" s="111" t="n">
        <v>167.0</v>
      </c>
      <c r="P39" s="30"/>
      <c r="Q39" s="111" t="n">
        <v>108.0</v>
      </c>
      <c r="R39" s="30"/>
      <c r="S39" s="190" t="n">
        <v>19708.0</v>
      </c>
      <c r="T39" s="30"/>
      <c r="U39" s="194" t="n">
        <v>424.0</v>
      </c>
      <c r="V39" s="200" t="n">
        <v>100.0</v>
      </c>
      <c r="W39" s="31" t="s">
        <v>113</v>
      </c>
    </row>
    <row r="40" spans="1:23" s="4" customFormat="1" ht="15" customHeight="1" thickBot="1" x14ac:dyDescent="0.2">
      <c r="A40" s="19"/>
      <c r="B40" s="20" t="s">
        <v>39</v>
      </c>
      <c r="C40" s="112">
        <f>ROUNDDOWN(SUM(C19:C39)+SUM(D19:D39),0)</f>
        <v>0</v>
      </c>
      <c r="D40" s="11" t="str">
        <f>IF(MOD(SUM(C19:C39)+SUM(D19:D39),1)=0,"",MOD(SUM(C19:C39)+SUM(D19:D39),1))</f>
        <v/>
      </c>
      <c r="E40" s="112">
        <f t="shared" ref="E40" si="42">ROUNDDOWN(SUM(E19:E39)+SUM(F19:F39),0)</f>
        <v>0</v>
      </c>
      <c r="F40" s="11" t="str">
        <f t="shared" ref="F40" si="43">IF(MOD(SUM(E19:E39)+SUM(F19:F39),1)=0,"",MOD(SUM(E19:E39)+SUM(F19:F39),1))</f>
        <v/>
      </c>
      <c r="G40" s="112">
        <f t="shared" ref="G40" si="44">ROUNDDOWN(SUM(G19:G39)+SUM(H19:H39),0)</f>
        <v>0</v>
      </c>
      <c r="H40" s="11" t="str">
        <f t="shared" ref="H40" si="45">IF(MOD(SUM(G19:G39)+SUM(H19:H39),1)=0,"",MOD(SUM(G19:G39)+SUM(H19:H39),1))</f>
        <v/>
      </c>
      <c r="I40" s="112">
        <f t="shared" ref="I40" si="46">ROUNDDOWN(SUM(I19:I39)+SUM(J19:J39),0)</f>
        <v>0</v>
      </c>
      <c r="J40" s="11" t="str">
        <f t="shared" ref="J40" si="47">IF(MOD(SUM(I19:I39)+SUM(J19:J39),1)=0,"",MOD(SUM(I19:I39)+SUM(J19:J39),1))</f>
        <v/>
      </c>
      <c r="K40" s="112">
        <f t="shared" ref="K40" si="48">ROUNDDOWN(SUM(K19:K39)+SUM(L19:L39),0)</f>
        <v>0</v>
      </c>
      <c r="L40" s="11" t="str">
        <f t="shared" ref="L40" si="49">IF(MOD(SUM(K19:K39)+SUM(L19:L39),1)=0,"",MOD(SUM(K19:K39)+SUM(L19:L39),1))</f>
        <v/>
      </c>
      <c r="M40" s="112">
        <f t="shared" ref="M40" si="50">ROUNDDOWN(SUM(M19:M39)+SUM(N19:N39),0)</f>
        <v>0</v>
      </c>
      <c r="N40" s="11" t="str">
        <f t="shared" ref="N40" si="51">IF(MOD(SUM(M19:M39)+SUM(N19:N39),1)=0,"",MOD(SUM(M19:M39)+SUM(N19:N39),1))</f>
        <v/>
      </c>
      <c r="O40" s="112">
        <f t="shared" ref="O40" si="52">ROUNDDOWN(SUM(O19:O39)+SUM(P19:P39),0)</f>
        <v>0</v>
      </c>
      <c r="P40" s="11" t="str">
        <f t="shared" ref="P40" si="53">IF(MOD(SUM(O19:O39)+SUM(P19:P39),1)=0,"",MOD(SUM(O19:O39)+SUM(P19:P39),1))</f>
        <v/>
      </c>
      <c r="Q40" s="112">
        <f t="shared" ref="Q40" si="54">ROUNDDOWN(SUM(Q19:Q39)+SUM(R19:R39),0)</f>
        <v>0</v>
      </c>
      <c r="R40" s="11" t="str">
        <f t="shared" ref="R40" si="55">IF(MOD(SUM(Q19:Q39)+SUM(R19:R39),1)=0,"",MOD(SUM(Q19:Q39)+SUM(R19:R39),1))</f>
        <v/>
      </c>
      <c r="S40" s="116">
        <f>ROUNDDOWN(SUM(C40:R40),0)</f>
        <v>0</v>
      </c>
      <c r="T40" s="11" t="str">
        <f>IF(MOD(SUM(C40:R40),1)=0,"",MOD(SUM(C40:R40),1))</f>
        <v/>
      </c>
      <c r="U40" s="195">
        <f>SUM(U19:U39)</f>
        <v>0</v>
      </c>
      <c r="V40" s="199">
        <f>SUM(V19:V39)/COUNTA(V19:V39)</f>
        <v>0</v>
      </c>
      <c r="W40" s="90" t="str">
        <f>IF(W39 &lt;&gt; "",W39,"")</f>
        <v/>
      </c>
    </row>
    <row r="41" spans="1:23" s="4" customFormat="1" ht="15" customHeight="1" thickTop="1" thickBot="1" x14ac:dyDescent="0.2">
      <c r="A41" s="19" t="s">
        <v>63</v>
      </c>
      <c r="B41" s="14" t="s">
        <v>40</v>
      </c>
      <c r="C41" s="113">
        <f>ROUNDDOWN(SUM(C18:D18)+SUM(C40:D40),0)</f>
        <v>0</v>
      </c>
      <c r="D41" s="13" t="str">
        <f>IF(MOD(SUM(C18:D18)+SUM(C40:D40),1)=0,"",MOD(SUM(C18:D18)+SUM(C40:D40),1))</f>
        <v/>
      </c>
      <c r="E41" s="113">
        <f t="shared" ref="E41" si="56">ROUNDDOWN(SUM(E18:F18)+SUM(E40:F40),0)</f>
        <v>0</v>
      </c>
      <c r="F41" s="13" t="str">
        <f t="shared" ref="F41" si="57">IF(MOD(SUM(E18:F18)+SUM(E40:F40),1)=0,"",MOD(SUM(E18:F18)+SUM(E40:F40),1))</f>
        <v/>
      </c>
      <c r="G41" s="113">
        <f t="shared" ref="G41" si="58">ROUNDDOWN(SUM(G18:H18)+SUM(G40:H40),0)</f>
        <v>0</v>
      </c>
      <c r="H41" s="13" t="str">
        <f t="shared" ref="H41" si="59">IF(MOD(SUM(G18:H18)+SUM(G40:H40),1)=0,"",MOD(SUM(G18:H18)+SUM(G40:H40),1))</f>
        <v/>
      </c>
      <c r="I41" s="113">
        <f t="shared" ref="I41" si="60">ROUNDDOWN(SUM(I18:J18)+SUM(I40:J40),0)</f>
        <v>0</v>
      </c>
      <c r="J41" s="13" t="str">
        <f t="shared" ref="J41" si="61">IF(MOD(SUM(I18:J18)+SUM(I40:J40),1)=0,"",MOD(SUM(I18:J18)+SUM(I40:J40),1))</f>
        <v/>
      </c>
      <c r="K41" s="113">
        <f t="shared" ref="K41" si="62">ROUNDDOWN(SUM(K18:L18)+SUM(K40:L40),0)</f>
        <v>0</v>
      </c>
      <c r="L41" s="13" t="str">
        <f t="shared" ref="L41" si="63">IF(MOD(SUM(K18:L18)+SUM(K40:L40),1)=0,"",MOD(SUM(K18:L18)+SUM(K40:L40),1))</f>
        <v/>
      </c>
      <c r="M41" s="113">
        <f t="shared" ref="M41" si="64">ROUNDDOWN(SUM(M18:N18)+SUM(M40:N40),0)</f>
        <v>0</v>
      </c>
      <c r="N41" s="13" t="str">
        <f t="shared" ref="N41" si="65">IF(MOD(SUM(M18:N18)+SUM(M40:N40),1)=0,"",MOD(SUM(M18:N18)+SUM(M40:N40),1))</f>
        <v/>
      </c>
      <c r="O41" s="113">
        <f t="shared" ref="O41" si="66">ROUNDDOWN(SUM(O18:P18)+SUM(O40:P40),0)</f>
        <v>0</v>
      </c>
      <c r="P41" s="13" t="str">
        <f t="shared" ref="P41" si="67">IF(MOD(SUM(O18:P18)+SUM(O40:P40),1)=0,"",MOD(SUM(O18:P18)+SUM(O40:P40),1))</f>
        <v/>
      </c>
      <c r="Q41" s="113">
        <f t="shared" ref="Q41" si="68">ROUNDDOWN(SUM(Q18:R18)+SUM(Q40:R40),0)</f>
        <v>0</v>
      </c>
      <c r="R41" s="13" t="str">
        <f t="shared" ref="R41" si="69">IF(MOD(SUM(Q18:R18)+SUM(Q40:R40),1)=0,"",MOD(SUM(Q18:R18)+SUM(Q40:R40),1))</f>
        <v/>
      </c>
      <c r="S41" s="117">
        <f>ROUNDDOWN(SUM(C41:R41),0)</f>
        <v>0</v>
      </c>
      <c r="T41" s="13" t="str">
        <f>IF(MOD(SUM(C41:R41),1)=0,"",MOD(SUM(C41:R41),1))</f>
        <v/>
      </c>
      <c r="U41" s="196">
        <f>U18+U40</f>
        <v>0</v>
      </c>
      <c r="V41" s="201">
        <f>(V18+V40)/2</f>
        <v>0</v>
      </c>
      <c r="W41" s="90" t="str">
        <f>IF(W40 &lt;&gt; "",W40,"")</f>
        <v/>
      </c>
    </row>
    <row r="42" spans="1:23" s="4" customFormat="1" ht="15" customHeight="1" thickTop="1" x14ac:dyDescent="0.15">
      <c r="A42" s="19"/>
      <c r="B42" s="23" t="s">
        <v>41</v>
      </c>
      <c r="C42" s="109" t="n">
        <v>55.0</v>
      </c>
      <c r="D42" s="24"/>
      <c r="E42" s="109" t="n">
        <v>368.0</v>
      </c>
      <c r="F42" s="24"/>
      <c r="G42" s="109" t="n">
        <v>172.0</v>
      </c>
      <c r="H42" s="24"/>
      <c r="I42" s="109" t="n">
        <v>671.0</v>
      </c>
      <c r="J42" s="24"/>
      <c r="K42" s="109" t="n">
        <v>2725.0</v>
      </c>
      <c r="L42" s="24"/>
      <c r="M42" s="109" t="n">
        <v>1150.0</v>
      </c>
      <c r="N42" s="24"/>
      <c r="O42" s="109" t="n">
        <v>69.0</v>
      </c>
      <c r="P42" s="24"/>
      <c r="Q42" s="109" t="n">
        <v>19.0</v>
      </c>
      <c r="R42" s="24"/>
      <c r="S42" s="188" t="n">
        <v>5229.0</v>
      </c>
      <c r="T42" s="24"/>
      <c r="U42" s="192" t="n">
        <v>136.0</v>
      </c>
      <c r="V42" s="203" t="n">
        <v>100.0</v>
      </c>
      <c r="W42" s="25" t="s">
        <v>113</v>
      </c>
    </row>
    <row r="43" spans="1:23" s="4" customFormat="1" ht="15" customHeight="1" x14ac:dyDescent="0.15">
      <c r="A43" s="19"/>
      <c r="B43" s="26" t="s">
        <v>42</v>
      </c>
      <c r="C43" s="110" t="n">
        <v>41.0</v>
      </c>
      <c r="D43" s="27"/>
      <c r="E43" s="110" t="n">
        <v>222.0</v>
      </c>
      <c r="F43" s="27"/>
      <c r="G43" s="110" t="n">
        <v>97.0</v>
      </c>
      <c r="H43" s="27"/>
      <c r="I43" s="110" t="n">
        <v>409.0</v>
      </c>
      <c r="J43" s="27"/>
      <c r="K43" s="110" t="n">
        <v>1768.0</v>
      </c>
      <c r="L43" s="27"/>
      <c r="M43" s="110" t="n">
        <v>822.0</v>
      </c>
      <c r="N43" s="27"/>
      <c r="O43" s="110" t="n">
        <v>29.0</v>
      </c>
      <c r="P43" s="27"/>
      <c r="Q43" s="110" t="n">
        <v>40.0</v>
      </c>
      <c r="R43" s="27"/>
      <c r="S43" s="189" t="n">
        <v>3428.0</v>
      </c>
      <c r="T43" s="27"/>
      <c r="U43" s="193" t="n">
        <v>87.0</v>
      </c>
      <c r="V43" s="204" t="n">
        <v>100.0</v>
      </c>
      <c r="W43" s="28" t="s">
        <v>113</v>
      </c>
    </row>
    <row r="44" spans="1:23" s="4" customFormat="1" ht="15" customHeight="1" x14ac:dyDescent="0.15">
      <c r="A44" s="19"/>
      <c r="B44" s="26" t="s">
        <v>43</v>
      </c>
      <c r="C44" s="110" t="n">
        <v>18.0</v>
      </c>
      <c r="D44" s="27"/>
      <c r="E44" s="110" t="n">
        <v>305.0</v>
      </c>
      <c r="F44" s="27"/>
      <c r="G44" s="110" t="n">
        <v>159.0</v>
      </c>
      <c r="H44" s="27"/>
      <c r="I44" s="110" t="n">
        <v>519.0</v>
      </c>
      <c r="J44" s="27"/>
      <c r="K44" s="110" t="n">
        <v>1916.0</v>
      </c>
      <c r="L44" s="27"/>
      <c r="M44" s="110" t="n">
        <v>1139.0</v>
      </c>
      <c r="N44" s="27"/>
      <c r="O44" s="110" t="n">
        <v>37.0</v>
      </c>
      <c r="P44" s="27"/>
      <c r="Q44" s="110" t="n">
        <v>19.0</v>
      </c>
      <c r="R44" s="27"/>
      <c r="S44" s="189" t="n">
        <v>4112.0</v>
      </c>
      <c r="T44" s="27"/>
      <c r="U44" s="193" t="n">
        <v>89.0</v>
      </c>
      <c r="V44" s="204" t="n">
        <v>100.0</v>
      </c>
      <c r="W44" s="28" t="s">
        <v>113</v>
      </c>
    </row>
    <row r="45" spans="1:23" s="4" customFormat="1" ht="15" customHeight="1" x14ac:dyDescent="0.15">
      <c r="A45" s="19"/>
      <c r="B45" s="26" t="s">
        <v>44</v>
      </c>
      <c r="C45" s="110" t="n">
        <v>26.0</v>
      </c>
      <c r="D45" s="27"/>
      <c r="E45" s="110" t="n">
        <v>243.0</v>
      </c>
      <c r="F45" s="27"/>
      <c r="G45" s="110" t="n">
        <v>108.0</v>
      </c>
      <c r="H45" s="27"/>
      <c r="I45" s="110" t="n">
        <v>427.0</v>
      </c>
      <c r="J45" s="27"/>
      <c r="K45" s="110" t="n">
        <v>1640.0</v>
      </c>
      <c r="L45" s="27"/>
      <c r="M45" s="110" t="n">
        <v>975.0</v>
      </c>
      <c r="N45" s="27"/>
      <c r="O45" s="110" t="n">
        <v>36.0</v>
      </c>
      <c r="P45" s="27"/>
      <c r="Q45" s="110" t="n">
        <v>12.0</v>
      </c>
      <c r="R45" s="27"/>
      <c r="S45" s="189" t="n">
        <v>3467.0</v>
      </c>
      <c r="T45" s="27"/>
      <c r="U45" s="193" t="n">
        <v>63.0</v>
      </c>
      <c r="V45" s="204" t="n">
        <v>100.0</v>
      </c>
      <c r="W45" s="28" t="s">
        <v>113</v>
      </c>
    </row>
    <row r="46" spans="1:23" s="4" customFormat="1" ht="15" customHeight="1" x14ac:dyDescent="0.15">
      <c r="A46" s="19"/>
      <c r="B46" s="29" t="s">
        <v>45</v>
      </c>
      <c r="C46" s="111" t="n">
        <v>37.0</v>
      </c>
      <c r="D46" s="30"/>
      <c r="E46" s="111" t="n">
        <v>285.0</v>
      </c>
      <c r="F46" s="30"/>
      <c r="G46" s="111" t="n">
        <v>113.0</v>
      </c>
      <c r="H46" s="30"/>
      <c r="I46" s="111" t="n">
        <v>438.0</v>
      </c>
      <c r="J46" s="30"/>
      <c r="K46" s="111" t="n">
        <v>2048.0</v>
      </c>
      <c r="L46" s="30"/>
      <c r="M46" s="111" t="n">
        <v>940.0</v>
      </c>
      <c r="N46" s="30"/>
      <c r="O46" s="111" t="n">
        <v>27.0</v>
      </c>
      <c r="P46" s="30"/>
      <c r="Q46" s="111" t="n">
        <v>22.0</v>
      </c>
      <c r="R46" s="30"/>
      <c r="S46" s="190" t="n">
        <v>3910.0</v>
      </c>
      <c r="T46" s="30"/>
      <c r="U46" s="194" t="n">
        <v>86.0</v>
      </c>
      <c r="V46" s="200" t="n">
        <v>100.0</v>
      </c>
      <c r="W46" s="31" t="s">
        <v>113</v>
      </c>
    </row>
    <row r="47" spans="1:23" s="4" customFormat="1" ht="15" customHeight="1" thickBot="1" x14ac:dyDescent="0.2">
      <c r="A47" s="19"/>
      <c r="B47" s="20" t="s">
        <v>46</v>
      </c>
      <c r="C47" s="112">
        <f>ROUNDDOWN(SUM(C42:C46)+SUM(D42:D46),0)</f>
        <v>0</v>
      </c>
      <c r="D47" s="11" t="str">
        <f>IF(MOD(SUM(C42:C46)+SUM(D42:D46),1)=0,"",MOD(SUM(C42:C46)+SUM(D42:D46),1))</f>
        <v/>
      </c>
      <c r="E47" s="112">
        <f t="shared" ref="E47" si="70">ROUNDDOWN(SUM(E42:E46)+SUM(F42:F46),0)</f>
        <v>0</v>
      </c>
      <c r="F47" s="11" t="str">
        <f t="shared" ref="F47" si="71">IF(MOD(SUM(E42:E46)+SUM(F42:F46),1)=0,"",MOD(SUM(E42:E46)+SUM(F42:F46),1))</f>
        <v/>
      </c>
      <c r="G47" s="112">
        <f t="shared" ref="G47" si="72">ROUNDDOWN(SUM(G42:G46)+SUM(H42:H46),0)</f>
        <v>0</v>
      </c>
      <c r="H47" s="11" t="str">
        <f t="shared" ref="H47" si="73">IF(MOD(SUM(G42:G46)+SUM(H42:H46),1)=0,"",MOD(SUM(G42:G46)+SUM(H42:H46),1))</f>
        <v/>
      </c>
      <c r="I47" s="112">
        <f t="shared" ref="I47" si="74">ROUNDDOWN(SUM(I42:I46)+SUM(J42:J46),0)</f>
        <v>0</v>
      </c>
      <c r="J47" s="11" t="str">
        <f t="shared" ref="J47" si="75">IF(MOD(SUM(I42:I46)+SUM(J42:J46),1)=0,"",MOD(SUM(I42:I46)+SUM(J42:J46),1))</f>
        <v/>
      </c>
      <c r="K47" s="112">
        <f t="shared" ref="K47" si="76">ROUNDDOWN(SUM(K42:K46)+SUM(L42:L46),0)</f>
        <v>0</v>
      </c>
      <c r="L47" s="11" t="str">
        <f t="shared" ref="L47" si="77">IF(MOD(SUM(K42:K46)+SUM(L42:L46),1)=0,"",MOD(SUM(K42:K46)+SUM(L42:L46),1))</f>
        <v/>
      </c>
      <c r="M47" s="112">
        <f t="shared" ref="M47" si="78">ROUNDDOWN(SUM(M42:M46)+SUM(N42:N46),0)</f>
        <v>0</v>
      </c>
      <c r="N47" s="11" t="str">
        <f t="shared" ref="N47" si="79">IF(MOD(SUM(M42:M46)+SUM(N42:N46),1)=0,"",MOD(SUM(M42:M46)+SUM(N42:N46),1))</f>
        <v/>
      </c>
      <c r="O47" s="112">
        <f t="shared" ref="O47" si="80">ROUNDDOWN(SUM(O42:O46)+SUM(P42:P46),0)</f>
        <v>0</v>
      </c>
      <c r="P47" s="11" t="str">
        <f t="shared" ref="P47" si="81">IF(MOD(SUM(O42:O46)+SUM(P42:P46),1)=0,"",MOD(SUM(O42:O46)+SUM(P42:P46),1))</f>
        <v/>
      </c>
      <c r="Q47" s="112">
        <f t="shared" ref="Q47" si="82">ROUNDDOWN(SUM(Q42:Q46)+SUM(R42:R46),0)</f>
        <v>0</v>
      </c>
      <c r="R47" s="11" t="str">
        <f t="shared" ref="R47" si="83">IF(MOD(SUM(Q42:Q46)+SUM(R42:R46),1)=0,"",MOD(SUM(Q42:Q46)+SUM(R42:R46),1))</f>
        <v/>
      </c>
      <c r="S47" s="116">
        <f>ROUNDDOWN(SUM(C47:R47),0)</f>
        <v>0</v>
      </c>
      <c r="T47" s="11" t="str">
        <f>IF(MOD(SUM(C47:R47),1)=0,"",MOD(SUM(C47:R47),1))</f>
        <v/>
      </c>
      <c r="U47" s="195">
        <f>SUM(U42:U46)</f>
        <v>0</v>
      </c>
      <c r="V47" s="199">
        <f>SUM(V42:V46)/COUNTA(V42:V46)</f>
        <v>0</v>
      </c>
      <c r="W47" s="90" t="str">
        <f>IF(W46 &lt;&gt; "",W46,"")</f>
        <v/>
      </c>
    </row>
    <row r="48" spans="1:23" s="4" customFormat="1" ht="15" customHeight="1" thickTop="1" x14ac:dyDescent="0.15">
      <c r="A48" s="19"/>
      <c r="B48" s="8" t="s">
        <v>47</v>
      </c>
      <c r="C48" s="114" t="n">
        <v>124.0</v>
      </c>
      <c r="D48" s="9"/>
      <c r="E48" s="114" t="n">
        <v>1543.0</v>
      </c>
      <c r="F48" s="9"/>
      <c r="G48" s="114" t="n">
        <v>706.0</v>
      </c>
      <c r="H48" s="9"/>
      <c r="I48" s="114" t="n">
        <v>2028.0</v>
      </c>
      <c r="J48" s="9"/>
      <c r="K48" s="114" t="n">
        <v>6800.0</v>
      </c>
      <c r="L48" s="9"/>
      <c r="M48" s="114" t="n">
        <v>3979.0</v>
      </c>
      <c r="N48" s="9"/>
      <c r="O48" s="114" t="n">
        <v>184.0</v>
      </c>
      <c r="P48" s="9"/>
      <c r="Q48" s="114" t="n">
        <v>77.0</v>
      </c>
      <c r="R48" s="9"/>
      <c r="S48" s="191" t="n">
        <v>15441.0</v>
      </c>
      <c r="T48" s="9"/>
      <c r="U48" s="197" t="n">
        <v>295.0</v>
      </c>
      <c r="V48" s="205" t="n">
        <v>100.0</v>
      </c>
      <c r="W48" s="10" t="s">
        <v>113</v>
      </c>
    </row>
    <row r="49" spans="1:23" s="4" customFormat="1" ht="15" customHeight="1" thickBot="1" x14ac:dyDescent="0.2">
      <c r="A49" s="19"/>
      <c r="B49" s="20" t="s">
        <v>48</v>
      </c>
      <c r="C49" s="112">
        <f>ROUNDDOWN(SUM(C48:C48)+SUM(D48:D48),0)</f>
        <v>0</v>
      </c>
      <c r="D49" s="11" t="str">
        <f>IF(MOD(SUM(C48:C48)+SUM(D48:D48),1)=0,"",MOD(SUM(C48:C48)+SUM(D48:D48),1))</f>
        <v/>
      </c>
      <c r="E49" s="112">
        <f t="shared" ref="E49" si="84">ROUNDDOWN(SUM(E48:E48)+SUM(F48:F48),0)</f>
        <v>0</v>
      </c>
      <c r="F49" s="11" t="str">
        <f t="shared" ref="F49" si="85">IF(MOD(SUM(E48:E48)+SUM(F48:F48),1)=0,"",MOD(SUM(E48:E48)+SUM(F48:F48),1))</f>
        <v/>
      </c>
      <c r="G49" s="112">
        <f t="shared" ref="G49" si="86">ROUNDDOWN(SUM(G48:G48)+SUM(H48:H48),0)</f>
        <v>0</v>
      </c>
      <c r="H49" s="11" t="str">
        <f t="shared" ref="H49" si="87">IF(MOD(SUM(G48:G48)+SUM(H48:H48),1)=0,"",MOD(SUM(G48:G48)+SUM(H48:H48),1))</f>
        <v/>
      </c>
      <c r="I49" s="112">
        <f t="shared" ref="I49" si="88">ROUNDDOWN(SUM(I48:I48)+SUM(J48:J48),0)</f>
        <v>0</v>
      </c>
      <c r="J49" s="11" t="str">
        <f t="shared" ref="J49" si="89">IF(MOD(SUM(I48:I48)+SUM(J48:J48),1)=0,"",MOD(SUM(I48:I48)+SUM(J48:J48),1))</f>
        <v/>
      </c>
      <c r="K49" s="112">
        <f t="shared" ref="K49" si="90">ROUNDDOWN(SUM(K48:K48)+SUM(L48:L48),0)</f>
        <v>0</v>
      </c>
      <c r="L49" s="11" t="str">
        <f t="shared" ref="L49" si="91">IF(MOD(SUM(K48:K48)+SUM(L48:L48),1)=0,"",MOD(SUM(K48:K48)+SUM(L48:L48),1))</f>
        <v/>
      </c>
      <c r="M49" s="112">
        <f t="shared" ref="M49" si="92">ROUNDDOWN(SUM(M48:M48)+SUM(N48:N48),0)</f>
        <v>0</v>
      </c>
      <c r="N49" s="11" t="str">
        <f t="shared" ref="N49" si="93">IF(MOD(SUM(M48:M48)+SUM(N48:N48),1)=0,"",MOD(SUM(M48:M48)+SUM(N48:N48),1))</f>
        <v/>
      </c>
      <c r="O49" s="112">
        <f t="shared" ref="O49" si="94">ROUNDDOWN(SUM(O48:O48)+SUM(P48:P48),0)</f>
        <v>0</v>
      </c>
      <c r="P49" s="11" t="str">
        <f t="shared" ref="P49" si="95">IF(MOD(SUM(O48:O48)+SUM(P48:P48),1)=0,"",MOD(SUM(O48:O48)+SUM(P48:P48),1))</f>
        <v/>
      </c>
      <c r="Q49" s="112">
        <f t="shared" ref="Q49" si="96">ROUNDDOWN(SUM(Q48:Q48)+SUM(R48:R48),0)</f>
        <v>0</v>
      </c>
      <c r="R49" s="11" t="str">
        <f t="shared" ref="R49" si="97">IF(MOD(SUM(Q48:Q48)+SUM(R48:R48),1)=0,"",MOD(SUM(Q48:Q48)+SUM(R48:R48),1))</f>
        <v/>
      </c>
      <c r="S49" s="116">
        <f>ROUNDDOWN(SUM(C49:R49),0)</f>
        <v>0</v>
      </c>
      <c r="T49" s="11" t="str">
        <f>IF(MOD(SUM(C49:R49),1)=0,"",MOD(SUM(C49:R49),1))</f>
        <v/>
      </c>
      <c r="U49" s="195">
        <f>SUM(U48:U48)</f>
        <v>0</v>
      </c>
      <c r="V49" s="199">
        <f>SUM(V48:V48)/COUNTA(V48:V48)</f>
        <v>0</v>
      </c>
      <c r="W49" s="90" t="str">
        <f>IF(W48 &lt;&gt; "",W48,"")</f>
        <v/>
      </c>
    </row>
    <row r="50" spans="1:23" s="4" customFormat="1" ht="15" customHeight="1" thickTop="1" x14ac:dyDescent="0.15">
      <c r="A50" s="19"/>
      <c r="B50" s="23" t="s">
        <v>49</v>
      </c>
      <c r="C50" s="109" t="n">
        <v>105.0</v>
      </c>
      <c r="D50" s="24"/>
      <c r="E50" s="109" t="n">
        <v>989.0</v>
      </c>
      <c r="F50" s="24"/>
      <c r="G50" s="109" t="n">
        <v>690.0</v>
      </c>
      <c r="H50" s="24"/>
      <c r="I50" s="109" t="n">
        <v>1692.0</v>
      </c>
      <c r="J50" s="24"/>
      <c r="K50" s="109" t="n">
        <v>6124.0</v>
      </c>
      <c r="L50" s="24"/>
      <c r="M50" s="109" t="n">
        <v>3415.0</v>
      </c>
      <c r="N50" s="24"/>
      <c r="O50" s="109" t="n">
        <v>193.0</v>
      </c>
      <c r="P50" s="24"/>
      <c r="Q50" s="109" t="n">
        <v>82.0</v>
      </c>
      <c r="R50" s="24"/>
      <c r="S50" s="188" t="n">
        <v>13290.0</v>
      </c>
      <c r="T50" s="24"/>
      <c r="U50" s="192" t="n">
        <v>324.0</v>
      </c>
      <c r="V50" s="203" t="n">
        <v>100.0</v>
      </c>
      <c r="W50" s="25" t="s">
        <v>113</v>
      </c>
    </row>
    <row r="51" spans="1:23" s="4" customFormat="1" ht="15" customHeight="1" x14ac:dyDescent="0.15">
      <c r="A51" s="19"/>
      <c r="B51" s="26" t="s">
        <v>50</v>
      </c>
      <c r="C51" s="110" t="n">
        <v>177.0</v>
      </c>
      <c r="D51" s="27"/>
      <c r="E51" s="110" t="n">
        <v>1500.0</v>
      </c>
      <c r="F51" s="27"/>
      <c r="G51" s="110" t="n">
        <v>809.0</v>
      </c>
      <c r="H51" s="27"/>
      <c r="I51" s="110" t="n">
        <v>2929.0</v>
      </c>
      <c r="J51" s="27"/>
      <c r="K51" s="110" t="n">
        <v>8252.0</v>
      </c>
      <c r="L51" s="27"/>
      <c r="M51" s="110" t="n">
        <v>5461.0</v>
      </c>
      <c r="N51" s="27"/>
      <c r="O51" s="110" t="n">
        <v>270.0</v>
      </c>
      <c r="P51" s="27"/>
      <c r="Q51" s="110" t="n">
        <v>143.0</v>
      </c>
      <c r="R51" s="27"/>
      <c r="S51" s="189" t="n">
        <v>19541.0</v>
      </c>
      <c r="T51" s="27"/>
      <c r="U51" s="193" t="n">
        <v>435.0</v>
      </c>
      <c r="V51" s="204" t="n">
        <v>100.0</v>
      </c>
      <c r="W51" s="28" t="s">
        <v>113</v>
      </c>
    </row>
    <row r="52" spans="1:23" s="4" customFormat="1" ht="15" customHeight="1" x14ac:dyDescent="0.15">
      <c r="A52" s="19"/>
      <c r="B52" s="29" t="s">
        <v>51</v>
      </c>
      <c r="C52" s="111" t="n">
        <v>76.0</v>
      </c>
      <c r="D52" s="30"/>
      <c r="E52" s="111" t="n">
        <v>459.0</v>
      </c>
      <c r="F52" s="30"/>
      <c r="G52" s="111" t="n">
        <v>293.0</v>
      </c>
      <c r="H52" s="30"/>
      <c r="I52" s="111" t="n">
        <v>888.0</v>
      </c>
      <c r="J52" s="30"/>
      <c r="K52" s="111" t="n">
        <v>5443.0</v>
      </c>
      <c r="L52" s="30"/>
      <c r="M52" s="111" t="n">
        <v>1556.0</v>
      </c>
      <c r="N52" s="30"/>
      <c r="O52" s="111" t="n">
        <v>94.0</v>
      </c>
      <c r="P52" s="30"/>
      <c r="Q52" s="111" t="n">
        <v>38.0</v>
      </c>
      <c r="R52" s="30"/>
      <c r="S52" s="190" t="n">
        <v>8847.0</v>
      </c>
      <c r="T52" s="30"/>
      <c r="U52" s="194" t="n">
        <v>188.0</v>
      </c>
      <c r="V52" s="200" t="n">
        <v>100.0</v>
      </c>
      <c r="W52" s="31" t="s">
        <v>113</v>
      </c>
    </row>
    <row r="53" spans="1:23" s="4" customFormat="1" ht="15" customHeight="1" thickBot="1" x14ac:dyDescent="0.2">
      <c r="A53" s="19"/>
      <c r="B53" s="20" t="s">
        <v>52</v>
      </c>
      <c r="C53" s="112">
        <f>ROUNDDOWN(SUM(C50:C52)+SUM(D50:D52),0)</f>
        <v>0</v>
      </c>
      <c r="D53" s="11" t="str">
        <f>IF(MOD(SUM(C50:C52)+SUM(D50:D52),1)=0,"",MOD(SUM(C50:C52)+SUM(D50:D52),1))</f>
        <v/>
      </c>
      <c r="E53" s="112">
        <f t="shared" ref="E53" si="98">ROUNDDOWN(SUM(E50:E52)+SUM(F50:F52),0)</f>
        <v>0</v>
      </c>
      <c r="F53" s="11" t="str">
        <f t="shared" ref="F53" si="99">IF(MOD(SUM(E50:E52)+SUM(F50:F52),1)=0,"",MOD(SUM(E50:E52)+SUM(F50:F52),1))</f>
        <v/>
      </c>
      <c r="G53" s="112">
        <f t="shared" ref="G53" si="100">ROUNDDOWN(SUM(G50:G52)+SUM(H50:H52),0)</f>
        <v>0</v>
      </c>
      <c r="H53" s="11" t="str">
        <f t="shared" ref="H53" si="101">IF(MOD(SUM(G50:G52)+SUM(H50:H52),1)=0,"",MOD(SUM(G50:G52)+SUM(H50:H52),1))</f>
        <v/>
      </c>
      <c r="I53" s="112">
        <f t="shared" ref="I53" si="102">ROUNDDOWN(SUM(I50:I52)+SUM(J50:J52),0)</f>
        <v>0</v>
      </c>
      <c r="J53" s="11" t="str">
        <f t="shared" ref="J53" si="103">IF(MOD(SUM(I50:I52)+SUM(J50:J52),1)=0,"",MOD(SUM(I50:I52)+SUM(J50:J52),1))</f>
        <v/>
      </c>
      <c r="K53" s="112">
        <f t="shared" ref="K53" si="104">ROUNDDOWN(SUM(K50:K52)+SUM(L50:L52),0)</f>
        <v>0</v>
      </c>
      <c r="L53" s="11" t="str">
        <f t="shared" ref="L53" si="105">IF(MOD(SUM(K50:K52)+SUM(L50:L52),1)=0,"",MOD(SUM(K50:K52)+SUM(L50:L52),1))</f>
        <v/>
      </c>
      <c r="M53" s="112">
        <f t="shared" ref="M53" si="106">ROUNDDOWN(SUM(M50:M52)+SUM(N50:N52),0)</f>
        <v>0</v>
      </c>
      <c r="N53" s="11" t="str">
        <f t="shared" ref="N53" si="107">IF(MOD(SUM(M50:M52)+SUM(N50:N52),1)=0,"",MOD(SUM(M50:M52)+SUM(N50:N52),1))</f>
        <v/>
      </c>
      <c r="O53" s="112">
        <f t="shared" ref="O53" si="108">ROUNDDOWN(SUM(O50:O52)+SUM(P50:P52),0)</f>
        <v>0</v>
      </c>
      <c r="P53" s="11" t="str">
        <f t="shared" ref="P53" si="109">IF(MOD(SUM(O50:O52)+SUM(P50:P52),1)=0,"",MOD(SUM(O50:O52)+SUM(P50:P52),1))</f>
        <v/>
      </c>
      <c r="Q53" s="112">
        <f t="shared" ref="Q53" si="110">ROUNDDOWN(SUM(Q50:Q52)+SUM(R50:R52),0)</f>
        <v>0</v>
      </c>
      <c r="R53" s="11" t="str">
        <f t="shared" ref="R53" si="111">IF(MOD(SUM(Q50:Q52)+SUM(R50:R52),1)=0,"",MOD(SUM(Q50:Q52)+SUM(R50:R52),1))</f>
        <v/>
      </c>
      <c r="S53" s="116">
        <f>ROUNDDOWN(SUM(C53:R53),0)</f>
        <v>0</v>
      </c>
      <c r="T53" s="11" t="str">
        <f>IF(MOD(SUM(C53:R53),1)=0,"",MOD(SUM(C53:R53),1))</f>
        <v/>
      </c>
      <c r="U53" s="195">
        <f>SUM(U50:U52)</f>
        <v>0</v>
      </c>
      <c r="V53" s="199">
        <f>SUM(V50:V52)/COUNTA(V50:V52)</f>
        <v>0</v>
      </c>
      <c r="W53" s="90" t="str">
        <f>IF(W52 &lt;&gt; "",W52,"")</f>
        <v/>
      </c>
    </row>
    <row r="54" spans="1:23" s="4" customFormat="1" ht="15" customHeight="1" thickTop="1" x14ac:dyDescent="0.15">
      <c r="A54" s="19"/>
      <c r="B54" s="23" t="s">
        <v>53</v>
      </c>
      <c r="C54" s="109" t="n">
        <v>94.0</v>
      </c>
      <c r="D54" s="24"/>
      <c r="E54" s="109" t="n">
        <v>929.0</v>
      </c>
      <c r="F54" s="24"/>
      <c r="G54" s="109" t="n">
        <v>518.0</v>
      </c>
      <c r="H54" s="24"/>
      <c r="I54" s="109" t="n">
        <v>1855.0</v>
      </c>
      <c r="J54" s="24"/>
      <c r="K54" s="109" t="n">
        <v>5228.0</v>
      </c>
      <c r="L54" s="24"/>
      <c r="M54" s="109" t="n">
        <v>3360.0</v>
      </c>
      <c r="N54" s="24"/>
      <c r="O54" s="109" t="n">
        <v>146.0</v>
      </c>
      <c r="P54" s="24"/>
      <c r="Q54" s="109" t="n">
        <v>80.0</v>
      </c>
      <c r="R54" s="24"/>
      <c r="S54" s="188" t="n">
        <v>12210.0</v>
      </c>
      <c r="T54" s="24"/>
      <c r="U54" s="192" t="n">
        <v>299.0</v>
      </c>
      <c r="V54" s="203" t="n">
        <v>100.0</v>
      </c>
      <c r="W54" s="25" t="s">
        <v>113</v>
      </c>
    </row>
    <row r="55" spans="1:23" s="4" customFormat="1" ht="15" customHeight="1" x14ac:dyDescent="0.15">
      <c r="A55" s="19"/>
      <c r="B55" s="29" t="s">
        <v>54</v>
      </c>
      <c r="C55" s="111" t="n">
        <v>9.0</v>
      </c>
      <c r="D55" s="30"/>
      <c r="E55" s="111" t="n">
        <v>799.0</v>
      </c>
      <c r="F55" s="30"/>
      <c r="G55" s="111" t="n">
        <v>79.0</v>
      </c>
      <c r="H55" s="30"/>
      <c r="I55" s="111" t="n">
        <v>377.0</v>
      </c>
      <c r="J55" s="30"/>
      <c r="K55" s="111" t="n">
        <v>1580.0</v>
      </c>
      <c r="L55" s="30"/>
      <c r="M55" s="111" t="n">
        <v>899.0</v>
      </c>
      <c r="N55" s="30"/>
      <c r="O55" s="111" t="n">
        <v>29.0</v>
      </c>
      <c r="P55" s="30"/>
      <c r="Q55" s="111" t="n">
        <v>11.0</v>
      </c>
      <c r="R55" s="30"/>
      <c r="S55" s="190" t="n">
        <v>3783.0</v>
      </c>
      <c r="T55" s="30"/>
      <c r="U55" s="194" t="n">
        <v>74.0</v>
      </c>
      <c r="V55" s="200" t="n">
        <v>100.0</v>
      </c>
      <c r="W55" s="31" t="s">
        <v>113</v>
      </c>
    </row>
    <row r="56" spans="1:23" s="4" customFormat="1" ht="15" customHeight="1" thickBot="1" x14ac:dyDescent="0.2">
      <c r="A56" s="19"/>
      <c r="B56" s="20" t="s">
        <v>55</v>
      </c>
      <c r="C56" s="112">
        <f>ROUNDDOWN(SUM(C54:C55)+SUM(D54:D55),0)</f>
        <v>0</v>
      </c>
      <c r="D56" s="11" t="str">
        <f>IF(MOD(SUM(C54:C55)+SUM(D54:D55),1)=0,"",MOD(SUM(C54:C55)+SUM(D54:D55),1))</f>
        <v/>
      </c>
      <c r="E56" s="112">
        <f t="shared" ref="E56" si="112">ROUNDDOWN(SUM(E54:E55)+SUM(F54:F55),0)</f>
        <v>0</v>
      </c>
      <c r="F56" s="11" t="str">
        <f t="shared" ref="F56" si="113">IF(MOD(SUM(E54:E55)+SUM(F54:F55),1)=0,"",MOD(SUM(E54:E55)+SUM(F54:F55),1))</f>
        <v/>
      </c>
      <c r="G56" s="112">
        <f t="shared" ref="G56" si="114">ROUNDDOWN(SUM(G54:G55)+SUM(H54:H55),0)</f>
        <v>0</v>
      </c>
      <c r="H56" s="11" t="str">
        <f t="shared" ref="H56" si="115">IF(MOD(SUM(G54:G55)+SUM(H54:H55),1)=0,"",MOD(SUM(G54:G55)+SUM(H54:H55),1))</f>
        <v/>
      </c>
      <c r="I56" s="112">
        <f t="shared" ref="I56" si="116">ROUNDDOWN(SUM(I54:I55)+SUM(J54:J55),0)</f>
        <v>0</v>
      </c>
      <c r="J56" s="11" t="str">
        <f t="shared" ref="J56" si="117">IF(MOD(SUM(I54:I55)+SUM(J54:J55),1)=0,"",MOD(SUM(I54:I55)+SUM(J54:J55),1))</f>
        <v/>
      </c>
      <c r="K56" s="112">
        <f t="shared" ref="K56" si="118">ROUNDDOWN(SUM(K54:K55)+SUM(L54:L55),0)</f>
        <v>0</v>
      </c>
      <c r="L56" s="11" t="str">
        <f t="shared" ref="L56" si="119">IF(MOD(SUM(K54:K55)+SUM(L54:L55),1)=0,"",MOD(SUM(K54:K55)+SUM(L54:L55),1))</f>
        <v/>
      </c>
      <c r="M56" s="112">
        <f t="shared" ref="M56" si="120">ROUNDDOWN(SUM(M54:M55)+SUM(N54:N55),0)</f>
        <v>0</v>
      </c>
      <c r="N56" s="11" t="str">
        <f t="shared" ref="N56" si="121">IF(MOD(SUM(M54:M55)+SUM(N54:N55),1)=0,"",MOD(SUM(M54:M55)+SUM(N54:N55),1))</f>
        <v/>
      </c>
      <c r="O56" s="112">
        <f t="shared" ref="O56" si="122">ROUNDDOWN(SUM(O54:O55)+SUM(P54:P55),0)</f>
        <v>0</v>
      </c>
      <c r="P56" s="11" t="str">
        <f t="shared" ref="P56" si="123">IF(MOD(SUM(O54:O55)+SUM(P54:P55),1)=0,"",MOD(SUM(O54:O55)+SUM(P54:P55),1))</f>
        <v/>
      </c>
      <c r="Q56" s="112">
        <f t="shared" ref="Q56" si="124">ROUNDDOWN(SUM(Q54:Q55)+SUM(R54:R55),0)</f>
        <v>0</v>
      </c>
      <c r="R56" s="11" t="str">
        <f t="shared" ref="R56" si="125">IF(MOD(SUM(Q54:Q55)+SUM(R54:R55),1)=0,"",MOD(SUM(Q54:Q55)+SUM(R54:R55),1))</f>
        <v/>
      </c>
      <c r="S56" s="116">
        <f>ROUNDDOWN(SUM(C56:R56),0)</f>
        <v>0</v>
      </c>
      <c r="T56" s="11" t="str">
        <f>IF(MOD(SUM(C56:R56),1)=0,"",MOD(SUM(C56:R56),1))</f>
        <v/>
      </c>
      <c r="U56" s="195">
        <f>SUM(U54:U55)</f>
        <v>0</v>
      </c>
      <c r="V56" s="199">
        <f>SUM(V54:V55)/COUNTA(V54:V55)</f>
        <v>0</v>
      </c>
      <c r="W56" s="90" t="str">
        <f>IF(W55 &lt;&gt; "",W55,"")</f>
        <v/>
      </c>
    </row>
    <row r="57" spans="1:23" s="4" customFormat="1" ht="15" customHeight="1" thickTop="1" x14ac:dyDescent="0.15">
      <c r="A57" s="19"/>
      <c r="B57" s="8" t="s">
        <v>56</v>
      </c>
      <c r="C57" s="114" t="n">
        <v>47.0</v>
      </c>
      <c r="D57" s="15"/>
      <c r="E57" s="114" t="n">
        <v>603.0</v>
      </c>
      <c r="F57" s="15"/>
      <c r="G57" s="114" t="n">
        <v>444.0</v>
      </c>
      <c r="H57" s="15"/>
      <c r="I57" s="114" t="n">
        <v>1411.0</v>
      </c>
      <c r="J57" s="15"/>
      <c r="K57" s="114" t="n">
        <v>3186.0</v>
      </c>
      <c r="L57" s="15"/>
      <c r="M57" s="114" t="n">
        <v>2887.0</v>
      </c>
      <c r="N57" s="15"/>
      <c r="O57" s="114" t="n">
        <v>76.0</v>
      </c>
      <c r="P57" s="15"/>
      <c r="Q57" s="114" t="n">
        <v>49.0</v>
      </c>
      <c r="R57" s="15"/>
      <c r="S57" s="191" t="n">
        <v>8703.0</v>
      </c>
      <c r="T57" s="9"/>
      <c r="U57" s="197" t="n">
        <v>139.0</v>
      </c>
      <c r="V57" s="205" t="n">
        <v>100.0</v>
      </c>
      <c r="W57" s="10" t="s">
        <v>113</v>
      </c>
    </row>
    <row r="58" spans="1:23" s="4" customFormat="1" ht="15" customHeight="1" thickBot="1" x14ac:dyDescent="0.2">
      <c r="A58" s="19"/>
      <c r="B58" s="20" t="s">
        <v>57</v>
      </c>
      <c r="C58" s="112">
        <f>ROUNDDOWN(SUM(C57:C57)+SUM(D57:D57),0)</f>
        <v>0</v>
      </c>
      <c r="D58" s="11" t="str">
        <f>IF(MOD(SUM(C57:C57)+SUM(D57:D57),1)=0,"",MOD(SUM(C57:C57)+SUM(D57:D57),1))</f>
        <v/>
      </c>
      <c r="E58" s="112">
        <f t="shared" ref="E58" si="126">ROUNDDOWN(SUM(E57:E57)+SUM(F57:F57),0)</f>
        <v>0</v>
      </c>
      <c r="F58" s="11" t="str">
        <f t="shared" ref="F58" si="127">IF(MOD(SUM(E57:E57)+SUM(F57:F57),1)=0,"",MOD(SUM(E57:E57)+SUM(F57:F57),1))</f>
        <v/>
      </c>
      <c r="G58" s="112">
        <f t="shared" ref="G58" si="128">ROUNDDOWN(SUM(G57:G57)+SUM(H57:H57),0)</f>
        <v>0</v>
      </c>
      <c r="H58" s="11" t="str">
        <f t="shared" ref="H58" si="129">IF(MOD(SUM(G57:G57)+SUM(H57:H57),1)=0,"",MOD(SUM(G57:G57)+SUM(H57:H57),1))</f>
        <v/>
      </c>
      <c r="I58" s="112">
        <f t="shared" ref="I58" si="130">ROUNDDOWN(SUM(I57:I57)+SUM(J57:J57),0)</f>
        <v>0</v>
      </c>
      <c r="J58" s="11" t="str">
        <f t="shared" ref="J58" si="131">IF(MOD(SUM(I57:I57)+SUM(J57:J57),1)=0,"",MOD(SUM(I57:I57)+SUM(J57:J57),1))</f>
        <v/>
      </c>
      <c r="K58" s="112">
        <f t="shared" ref="K58" si="132">ROUNDDOWN(SUM(K57:K57)+SUM(L57:L57),0)</f>
        <v>0</v>
      </c>
      <c r="L58" s="11" t="str">
        <f t="shared" ref="L58" si="133">IF(MOD(SUM(K57:K57)+SUM(L57:L57),1)=0,"",MOD(SUM(K57:K57)+SUM(L57:L57),1))</f>
        <v/>
      </c>
      <c r="M58" s="112">
        <f t="shared" ref="M58" si="134">ROUNDDOWN(SUM(M57:M57)+SUM(N57:N57),0)</f>
        <v>0</v>
      </c>
      <c r="N58" s="11" t="str">
        <f t="shared" ref="N58" si="135">IF(MOD(SUM(M57:M57)+SUM(N57:N57),1)=0,"",MOD(SUM(M57:M57)+SUM(N57:N57),1))</f>
        <v/>
      </c>
      <c r="O58" s="112">
        <f t="shared" ref="O58" si="136">ROUNDDOWN(SUM(O57:O57)+SUM(P57:P57),0)</f>
        <v>0</v>
      </c>
      <c r="P58" s="11" t="str">
        <f t="shared" ref="P58" si="137">IF(MOD(SUM(O57:O57)+SUM(P57:P57),1)=0,"",MOD(SUM(O57:O57)+SUM(P57:P57),1))</f>
        <v/>
      </c>
      <c r="Q58" s="112">
        <f t="shared" ref="Q58" si="138">ROUNDDOWN(SUM(Q57:Q57)+SUM(R57:R57),0)</f>
        <v>0</v>
      </c>
      <c r="R58" s="11" t="str">
        <f t="shared" ref="R58" si="139">IF(MOD(SUM(Q57:Q57)+SUM(R57:R57),1)=0,"",MOD(SUM(Q57:Q57)+SUM(R57:R57),1))</f>
        <v/>
      </c>
      <c r="S58" s="116">
        <f>ROUNDDOWN(SUM(C58:R58),0)</f>
        <v>0</v>
      </c>
      <c r="T58" s="11" t="str">
        <f>IF(MOD(SUM(C58:R58),1)=0,"",MOD(SUM(C58:R58),1))</f>
        <v/>
      </c>
      <c r="U58" s="195">
        <f>SUM(U57:U57)</f>
        <v>0</v>
      </c>
      <c r="V58" s="199">
        <f>SUM(V57:V57)/COUNTA(V57:V57)</f>
        <v>0</v>
      </c>
      <c r="W58" s="90" t="str">
        <f>IF(W57 &lt;&gt; "",W57,"")</f>
        <v/>
      </c>
    </row>
    <row r="59" spans="1:23" s="4" customFormat="1" ht="15" customHeight="1" thickTop="1" thickBot="1" x14ac:dyDescent="0.2">
      <c r="A59" s="19" t="s">
        <v>63</v>
      </c>
      <c r="B59" s="21" t="s">
        <v>58</v>
      </c>
      <c r="C59" s="113">
        <f>SUM(C47:D47)+SUM(C49:D49)+SUM(C53:D53)+SUM(C56:D56)+SUM(C58:D58)</f>
        <v>0</v>
      </c>
      <c r="D59" s="13" t="str">
        <f>IF(MOD(SUM(C47:D47)+SUM(C49:D49)+SUM(C53:D53)+SUM(C56:D56)+SUM(C58:D58),1)=0,"",MOD(SUM(C47:D47)+SUM(C49:D49)+SUM(C53:D53)+SUM(C56:D56)+SUM(C58:D58),1))</f>
        <v/>
      </c>
      <c r="E59" s="113">
        <f t="shared" ref="E59" si="140">SUM(E47:F47)+SUM(E49:F49)+SUM(E53:F53)+SUM(E56:F56)+SUM(E58:F58)</f>
        <v>0</v>
      </c>
      <c r="F59" s="13" t="str">
        <f t="shared" ref="F59" si="141">IF(MOD(SUM(E47:F47)+SUM(E49:F49)+SUM(E53:F53)+SUM(E56:F56)+SUM(E58:F58),1)=0,"",MOD(SUM(E47:F47)+SUM(E49:F49)+SUM(E53:F53)+SUM(E56:F56)+SUM(E58:F58),1))</f>
        <v/>
      </c>
      <c r="G59" s="113">
        <f t="shared" ref="G59" si="142">SUM(G47:H47)+SUM(G49:H49)+SUM(G53:H53)+SUM(G56:H56)+SUM(G58:H58)</f>
        <v>0</v>
      </c>
      <c r="H59" s="13" t="str">
        <f t="shared" ref="H59" si="143">IF(MOD(SUM(G47:H47)+SUM(G49:H49)+SUM(G53:H53)+SUM(G56:H56)+SUM(G58:H58),1)=0,"",MOD(SUM(G47:H47)+SUM(G49:H49)+SUM(G53:H53)+SUM(G56:H56)+SUM(G58:H58),1))</f>
        <v/>
      </c>
      <c r="I59" s="113">
        <f t="shared" ref="I59" si="144">SUM(I47:J47)+SUM(I49:J49)+SUM(I53:J53)+SUM(I56:J56)+SUM(I58:J58)</f>
        <v>0</v>
      </c>
      <c r="J59" s="13" t="str">
        <f t="shared" ref="J59" si="145">IF(MOD(SUM(I47:J47)+SUM(I49:J49)+SUM(I53:J53)+SUM(I56:J56)+SUM(I58:J58),1)=0,"",MOD(SUM(I47:J47)+SUM(I49:J49)+SUM(I53:J53)+SUM(I56:J56)+SUM(I58:J58),1))</f>
        <v/>
      </c>
      <c r="K59" s="113">
        <f t="shared" ref="K59" si="146">SUM(K47:L47)+SUM(K49:L49)+SUM(K53:L53)+SUM(K56:L56)+SUM(K58:L58)</f>
        <v>0</v>
      </c>
      <c r="L59" s="13" t="str">
        <f t="shared" ref="L59" si="147">IF(MOD(SUM(K47:L47)+SUM(K49:L49)+SUM(K53:L53)+SUM(K56:L56)+SUM(K58:L58),1)=0,"",MOD(SUM(K47:L47)+SUM(K49:L49)+SUM(K53:L53)+SUM(K56:L56)+SUM(K58:L58),1))</f>
        <v/>
      </c>
      <c r="M59" s="113">
        <f t="shared" ref="M59" si="148">SUM(M47:N47)+SUM(M49:N49)+SUM(M53:N53)+SUM(M56:N56)+SUM(M58:N58)</f>
        <v>0</v>
      </c>
      <c r="N59" s="13" t="str">
        <f t="shared" ref="N59" si="149">IF(MOD(SUM(M47:N47)+SUM(M49:N49)+SUM(M53:N53)+SUM(M56:N56)+SUM(M58:N58),1)=0,"",MOD(SUM(M47:N47)+SUM(M49:N49)+SUM(M53:N53)+SUM(M56:N56)+SUM(M58:N58),1))</f>
        <v/>
      </c>
      <c r="O59" s="113">
        <f t="shared" ref="O59" si="150">SUM(O47:P47)+SUM(O49:P49)+SUM(O53:P53)+SUM(O56:P56)+SUM(O58:P58)</f>
        <v>0</v>
      </c>
      <c r="P59" s="13" t="str">
        <f t="shared" ref="P59" si="151">IF(MOD(SUM(O47:P47)+SUM(O49:P49)+SUM(O53:P53)+SUM(O56:P56)+SUM(O58:P58),1)=0,"",MOD(SUM(O47:P47)+SUM(O49:P49)+SUM(O53:P53)+SUM(O56:P56)+SUM(O58:P58),1))</f>
        <v/>
      </c>
      <c r="Q59" s="113">
        <f t="shared" ref="Q59" si="152">SUM(Q47:R47)+SUM(Q49:R49)+SUM(Q53:R53)+SUM(Q56:R56)+SUM(Q58:R58)</f>
        <v>0</v>
      </c>
      <c r="R59" s="13" t="str">
        <f t="shared" ref="R59" si="153">IF(MOD(SUM(Q47:R47)+SUM(Q49:R49)+SUM(Q53:R53)+SUM(Q56:R56)+SUM(Q58:R58),1)=0,"",MOD(SUM(Q47:R47)+SUM(Q49:R49)+SUM(Q53:R53)+SUM(Q56:R56)+SUM(Q58:R58),1))</f>
        <v/>
      </c>
      <c r="S59" s="117">
        <f>ROUNDDOWN(SUM(C59:R59),0)</f>
        <v>0</v>
      </c>
      <c r="T59" s="13" t="str">
        <f>IF(MOD(SUM(C59:R59),1)=0,"",MOD(SUM(C59:R59),1))</f>
        <v/>
      </c>
      <c r="U59" s="196">
        <f>SUM(U477)+SUM(U49)+SUM(U53)+SUM(U56)+SUM(U58)</f>
        <v>0</v>
      </c>
      <c r="V59" s="201">
        <f>(V47+V49+V53+V56+V58)/5</f>
        <v>0</v>
      </c>
      <c r="W59" s="90" t="str">
        <f>IF(W58 &lt;&gt; "",W58,"")</f>
        <v/>
      </c>
    </row>
    <row r="60" spans="1:23" s="4" customFormat="1" ht="15" customHeight="1" thickTop="1" x14ac:dyDescent="0.15">
      <c r="B60" s="22" t="s">
        <v>59</v>
      </c>
      <c r="C60" s="115">
        <f>ROUNDDOWN(SUMIF($A$6:$A$59,"計",C6:C59)+SUMIF($A$6:$A$59,"計",D6:D59),0)</f>
        <v>0</v>
      </c>
      <c r="D60" s="15" t="str">
        <f>IF(MOD(SUMIF($A$6:$A$59,"計",C6:C59)+SUMIF($A$6:$A$59,"計",D6:D59),1)=0,"",MOD(SUMIF($A$6:$A$59,"計",C6:C59)+SUMIF($A$6:$A$59,"計",D6:D59),1))</f>
        <v/>
      </c>
      <c r="E60" s="115">
        <f t="shared" ref="E60" si="154">ROUNDDOWN(SUMIF($A$6:$A$59,"計",E6:E59)+SUMIF($A$6:$A$59,"計",F6:F59),0)</f>
        <v>0</v>
      </c>
      <c r="F60" s="15" t="str">
        <f t="shared" ref="F60" si="155">IF(MOD(SUMIF($A$6:$A$59,"計",E6:E59)+SUMIF($A$6:$A$59,"計",F6:F59),1)=0,"",MOD(SUMIF($A$6:$A$59,"計",E6:E59)+SUMIF($A$6:$A$59,"計",F6:F59),1))</f>
        <v/>
      </c>
      <c r="G60" s="115">
        <f t="shared" ref="G60" si="156">ROUNDDOWN(SUMIF($A$6:$A$59,"計",G6:G59)+SUMIF($A$6:$A$59,"計",H6:H59),0)</f>
        <v>0</v>
      </c>
      <c r="H60" s="15" t="str">
        <f t="shared" ref="H60" si="157">IF(MOD(SUMIF($A$6:$A$59,"計",G6:G59)+SUMIF($A$6:$A$59,"計",H6:H59),1)=0,"",MOD(SUMIF($A$6:$A$59,"計",G6:G59)+SUMIF($A$6:$A$59,"計",H6:H59),1))</f>
        <v/>
      </c>
      <c r="I60" s="115">
        <f t="shared" ref="I60" si="158">ROUNDDOWN(SUMIF($A$6:$A$59,"計",I6:I59)+SUMIF($A$6:$A$59,"計",J6:J59),0)</f>
        <v>0</v>
      </c>
      <c r="J60" s="15" t="str">
        <f t="shared" ref="J60" si="159">IF(MOD(SUMIF($A$6:$A$59,"計",I6:I59)+SUMIF($A$6:$A$59,"計",J6:J59),1)=0,"",MOD(SUMIF($A$6:$A$59,"計",I6:I59)+SUMIF($A$6:$A$59,"計",J6:J59),1))</f>
        <v/>
      </c>
      <c r="K60" s="115">
        <f t="shared" ref="K60" si="160">ROUNDDOWN(SUMIF($A$6:$A$59,"計",K6:K59)+SUMIF($A$6:$A$59,"計",L6:L59),0)</f>
        <v>0</v>
      </c>
      <c r="L60" s="15" t="str">
        <f t="shared" ref="L60" si="161">IF(MOD(SUMIF($A$6:$A$59,"計",K6:K59)+SUMIF($A$6:$A$59,"計",L6:L59),1)=0,"",MOD(SUMIF($A$6:$A$59,"計",K6:K59)+SUMIF($A$6:$A$59,"計",L6:L59),1))</f>
        <v/>
      </c>
      <c r="M60" s="115">
        <f t="shared" ref="M60" si="162">ROUNDDOWN(SUMIF($A$6:$A$59,"計",M6:M59)+SUMIF($A$6:$A$59,"計",N6:N59),0)</f>
        <v>0</v>
      </c>
      <c r="N60" s="15" t="str">
        <f t="shared" ref="N60" si="163">IF(MOD(SUMIF($A$6:$A$59,"計",M6:M59)+SUMIF($A$6:$A$59,"計",N6:N59),1)=0,"",MOD(SUMIF($A$6:$A$59,"計",M6:M59)+SUMIF($A$6:$A$59,"計",N6:N59),1))</f>
        <v/>
      </c>
      <c r="O60" s="115">
        <f t="shared" ref="O60" si="164">ROUNDDOWN(SUMIF($A$6:$A$59,"計",O6:O59)+SUMIF($A$6:$A$59,"計",P6:P59),0)</f>
        <v>0</v>
      </c>
      <c r="P60" s="15" t="str">
        <f t="shared" ref="P60" si="165">IF(MOD(SUMIF($A$6:$A$59,"計",O6:O59)+SUMIF($A$6:$A$59,"計",P6:P59),1)=0,"",MOD(SUMIF($A$6:$A$59,"計",O6:O59)+SUMIF($A$6:$A$59,"計",P6:P59),1))</f>
        <v/>
      </c>
      <c r="Q60" s="115">
        <f t="shared" ref="Q60" si="166">ROUNDDOWN(SUMIF($A$6:$A$59,"計",Q6:Q59)+SUMIF($A$6:$A$59,"計",R6:R59),0)</f>
        <v>0</v>
      </c>
      <c r="R60" s="15" t="str">
        <f t="shared" ref="R60" si="167">IF(MOD(SUMIF($A$6:$A$59,"計",Q6:Q59)+SUMIF($A$6:$A$59,"計",R6:R59),1)=0,"",MOD(SUMIF($A$6:$A$59,"計",Q6:Q59)+SUMIF($A$6:$A$59,"計",R6:R59),1))</f>
        <v/>
      </c>
      <c r="S60" s="115">
        <f>ROUNDDOWN(SUM(C60:R60),0)</f>
        <v>0</v>
      </c>
      <c r="T60" s="15" t="str">
        <f>IF(MOD(SUM(C60:R60),1)=0,"",MOD(SUM(C60:R60),1))</f>
        <v/>
      </c>
      <c r="U60" s="198">
        <f>SUMIF($A$6:$A$59,"計",U6:U59)</f>
        <v>0</v>
      </c>
      <c r="V60" s="202">
        <f>(V41+V59)/2</f>
        <v>0</v>
      </c>
      <c r="W60" s="49" t="str">
        <f>IF(W59 &lt;&gt; "",W59,"")</f>
        <v/>
      </c>
    </row>
    <row r="61" spans="1:23" s="4" customFormat="1" ht="15" customHeight="1" x14ac:dyDescent="0.15">
      <c r="B61" s="92" t="s">
        <v>85</v>
      </c>
      <c r="C61" s="125" t="n">
        <v>2.353</v>
      </c>
      <c r="D61" s="126"/>
      <c r="E61" s="125" t="n">
        <v>22.155</v>
      </c>
      <c r="F61" s="126"/>
      <c r="G61" s="125" t="n">
        <v>11.679</v>
      </c>
      <c r="H61" s="126"/>
      <c r="I61" s="125" t="n">
        <v>40.247</v>
      </c>
      <c r="J61" s="126"/>
      <c r="K61" s="125" t="n">
        <v>100.0</v>
      </c>
      <c r="L61" s="126"/>
      <c r="M61" s="125" t="n">
        <v>71.718</v>
      </c>
      <c r="N61" s="126"/>
      <c r="O61" s="125" t="n">
        <v>3.058</v>
      </c>
      <c r="P61" s="126"/>
      <c r="Q61" s="125" t="n">
        <v>1.714</v>
      </c>
      <c r="R61" s="126"/>
      <c r="S61" s="93"/>
      <c r="T61" s="94"/>
      <c r="U61" s="95"/>
      <c r="V61" s="95"/>
      <c r="W61" s="96"/>
    </row>
    <row r="62" spans="1:23" s="4" customFormat="1" ht="15" customHeight="1" x14ac:dyDescent="0.15">
      <c r="B62" s="99" t="s">
        <v>91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6"/>
    </row>
    <row r="63" spans="1:23" s="4" customFormat="1" ht="15" customHeight="1" x14ac:dyDescent="0.15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6"/>
    </row>
    <row r="64" spans="1:23" s="4" customFormat="1" ht="15" customHeight="1" x14ac:dyDescent="0.15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6"/>
    </row>
    <row r="65" spans="3:22" s="4" customFormat="1" ht="15" customHeight="1" x14ac:dyDescent="0.1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6"/>
    </row>
    <row r="66" spans="3:22" s="4" customFormat="1" ht="15" customHeight="1" x14ac:dyDescent="0.1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6"/>
    </row>
    <row r="67" spans="3:22" s="4" customFormat="1" ht="15" customHeight="1" x14ac:dyDescent="0.1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6"/>
    </row>
    <row r="68" spans="3:22" s="4" customFormat="1" ht="15" customHeight="1" x14ac:dyDescent="0.1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6"/>
    </row>
    <row r="69" spans="3:22" s="4" customFormat="1" ht="15" customHeight="1" x14ac:dyDescent="0.1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6"/>
    </row>
    <row r="70" spans="3:22" s="4" customFormat="1" x14ac:dyDescent="0.1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6"/>
    </row>
    <row r="71" spans="3:22" s="4" customFormat="1" x14ac:dyDescent="0.1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6"/>
    </row>
    <row r="72" spans="3:22" s="4" customFormat="1" x14ac:dyDescent="0.1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6"/>
    </row>
    <row r="73" spans="3:22" s="4" customFormat="1" x14ac:dyDescent="0.1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6"/>
    </row>
    <row r="74" spans="3:22" s="4" customFormat="1" x14ac:dyDescent="0.1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6"/>
    </row>
    <row r="75" spans="3:22" s="4" customFormat="1" x14ac:dyDescent="0.1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6"/>
    </row>
    <row r="76" spans="3:22" s="4" customFormat="1" x14ac:dyDescent="0.1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6"/>
    </row>
    <row r="77" spans="3:22" s="4" customFormat="1" x14ac:dyDescent="0.1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6"/>
    </row>
    <row r="78" spans="3:22" s="4" customFormat="1" x14ac:dyDescent="0.15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6"/>
    </row>
    <row r="79" spans="3:22" s="4" customFormat="1" x14ac:dyDescent="0.1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6"/>
    </row>
    <row r="80" spans="3:22" s="4" customFormat="1" x14ac:dyDescent="0.15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6"/>
    </row>
    <row r="81" spans="3:22" s="4" customFormat="1" x14ac:dyDescent="0.15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6"/>
    </row>
    <row r="82" spans="3:22" s="4" customFormat="1" x14ac:dyDescent="0.15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6"/>
    </row>
  </sheetData>
  <mergeCells count="41">
    <mergeCell ref="M4:N4"/>
    <mergeCell ref="C5:D5"/>
    <mergeCell ref="E5:F5"/>
    <mergeCell ref="G5:H5"/>
    <mergeCell ref="I5:J5"/>
    <mergeCell ref="K5:L5"/>
    <mergeCell ref="M5:N5"/>
    <mergeCell ref="C4:D4"/>
    <mergeCell ref="E4:F4"/>
    <mergeCell ref="G4:H4"/>
    <mergeCell ref="I4:J4"/>
    <mergeCell ref="K4:L4"/>
    <mergeCell ref="W3:W5"/>
    <mergeCell ref="O4:P4"/>
    <mergeCell ref="Q4:R4"/>
    <mergeCell ref="O5:P5"/>
    <mergeCell ref="Q5:R5"/>
    <mergeCell ref="S1:T1"/>
    <mergeCell ref="T2:W2"/>
    <mergeCell ref="V1:W1"/>
    <mergeCell ref="F1:Q1"/>
    <mergeCell ref="B3:B5"/>
    <mergeCell ref="C3:D3"/>
    <mergeCell ref="E3:F3"/>
    <mergeCell ref="G3:H3"/>
    <mergeCell ref="I3:J3"/>
    <mergeCell ref="K3:L3"/>
    <mergeCell ref="M3:N3"/>
    <mergeCell ref="O3:P3"/>
    <mergeCell ref="Q3:R3"/>
    <mergeCell ref="S3:T5"/>
    <mergeCell ref="U3:U5"/>
    <mergeCell ref="V3:V5"/>
    <mergeCell ref="M61:N61"/>
    <mergeCell ref="O61:P61"/>
    <mergeCell ref="Q61:R61"/>
    <mergeCell ref="C61:D61"/>
    <mergeCell ref="E61:F61"/>
    <mergeCell ref="G61:H61"/>
    <mergeCell ref="I61:J61"/>
    <mergeCell ref="K61:L61"/>
  </mergeCells>
  <phoneticPr fontId="2"/>
  <dataValidations count="2">
    <dataValidation type="time" allowBlank="1" showInputMessage="1" showErrorMessage="1" errorTitle="入力値チェック" error="時刻情報のみ入力できます。_x000a_0:00～23:59の間で入力してください" sqref="S1:T1" xr:uid="{00000000-0002-0000-0000-000000000000}">
      <formula1>0</formula1>
      <formula2>0.999305555555556</formula2>
    </dataValidation>
    <dataValidation type="list" allowBlank="1" showInputMessage="1" showErrorMessage="1" sqref="W6:W8 W10:W16 W19:W39 W42:W46 W48 W50:W52 W54:W55 W57" xr:uid="{00000000-0002-0000-0000-000001000000}">
      <formula1>"今回,確定"</formula1>
    </dataValidation>
  </dataValidations>
  <printOptions horizontalCentered="1"/>
  <pageMargins left="0.19685039370078741" right="0.19685039370078741" top="0.59055118110236227" bottom="0.39370078740157483" header="0.59055118110236227" footer="0.19685039370078741"/>
  <pageSetup paperSize="9" scale="90" orientation="landscape" r:id="rId1"/>
  <headerFooter alignWithMargins="0">
    <oddFooter>&amp;C&amp;"ＭＳ Ｐ明朝,標準"&amp;10&amp;P／&amp;N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222</vt:i4>
      </vt:variant>
    </vt:vector>
  </HeadingPairs>
  <TitlesOfParts>
    <vt:vector size="225" baseType="lpstr">
      <vt:lpstr>選）開票結果</vt:lpstr>
      <vt:lpstr>選）開票総数</vt:lpstr>
      <vt:lpstr>選）開票党派別</vt:lpstr>
      <vt:lpstr>'選）開票党派別'!C_0101</vt:lpstr>
      <vt:lpstr>C_0101</vt:lpstr>
      <vt:lpstr>'選）開票党派別'!C_0102</vt:lpstr>
      <vt:lpstr>C_0102</vt:lpstr>
      <vt:lpstr>'選）開票党派別'!C_0103</vt:lpstr>
      <vt:lpstr>C_0103</vt:lpstr>
      <vt:lpstr>'選）開票党派別'!C_0201</vt:lpstr>
      <vt:lpstr>C_0201</vt:lpstr>
      <vt:lpstr>'選）開票党派別'!C_0202</vt:lpstr>
      <vt:lpstr>C_0202</vt:lpstr>
      <vt:lpstr>'選）開票党派別'!C_0203</vt:lpstr>
      <vt:lpstr>C_0203</vt:lpstr>
      <vt:lpstr>'選）開票党派別'!C_0204</vt:lpstr>
      <vt:lpstr>C_0204</vt:lpstr>
      <vt:lpstr>'選）開票党派別'!C_0205</vt:lpstr>
      <vt:lpstr>C_0205</vt:lpstr>
      <vt:lpstr>'選）開票党派別'!C_0206</vt:lpstr>
      <vt:lpstr>C_0206</vt:lpstr>
      <vt:lpstr>'選）開票党派別'!C_0207</vt:lpstr>
      <vt:lpstr>C_0207</vt:lpstr>
      <vt:lpstr>'選）開票党派別'!C_0300</vt:lpstr>
      <vt:lpstr>C_0300</vt:lpstr>
      <vt:lpstr>'選）開票党派別'!C_0500</vt:lpstr>
      <vt:lpstr>C_0500</vt:lpstr>
      <vt:lpstr>'選）開票党派別'!C_0600</vt:lpstr>
      <vt:lpstr>C_0600</vt:lpstr>
      <vt:lpstr>'選）開票党派別'!C_0700</vt:lpstr>
      <vt:lpstr>C_0700</vt:lpstr>
      <vt:lpstr>'選）開票党派別'!C_0800</vt:lpstr>
      <vt:lpstr>C_0800</vt:lpstr>
      <vt:lpstr>'選）開票党派別'!C_0900</vt:lpstr>
      <vt:lpstr>C_0900</vt:lpstr>
      <vt:lpstr>'選）開票党派別'!C_1000</vt:lpstr>
      <vt:lpstr>C_1000</vt:lpstr>
      <vt:lpstr>'選）開票党派別'!C_1100</vt:lpstr>
      <vt:lpstr>C_1100</vt:lpstr>
      <vt:lpstr>'選）開票党派別'!C_1200</vt:lpstr>
      <vt:lpstr>C_1200</vt:lpstr>
      <vt:lpstr>'選）開票党派別'!C_1300</vt:lpstr>
      <vt:lpstr>C_1300</vt:lpstr>
      <vt:lpstr>'選）開票党派別'!C_1400</vt:lpstr>
      <vt:lpstr>C_1400</vt:lpstr>
      <vt:lpstr>'選）開票党派別'!C_1500</vt:lpstr>
      <vt:lpstr>C_1500</vt:lpstr>
      <vt:lpstr>'選）開票党派別'!C_1600</vt:lpstr>
      <vt:lpstr>C_1600</vt:lpstr>
      <vt:lpstr>'選）開票党派別'!C_1900</vt:lpstr>
      <vt:lpstr>C_1900</vt:lpstr>
      <vt:lpstr>'選）開票党派別'!C_2000</vt:lpstr>
      <vt:lpstr>C_2000</vt:lpstr>
      <vt:lpstr>'選）開票党派別'!C_2100</vt:lpstr>
      <vt:lpstr>C_2100</vt:lpstr>
      <vt:lpstr>'選）開票党派別'!C_2200</vt:lpstr>
      <vt:lpstr>C_2200</vt:lpstr>
      <vt:lpstr>'選）開票党派別'!C_2300</vt:lpstr>
      <vt:lpstr>C_2300</vt:lpstr>
      <vt:lpstr>'選）開票党派別'!C_2400</vt:lpstr>
      <vt:lpstr>C_2400</vt:lpstr>
      <vt:lpstr>'選）開票党派別'!C_2500</vt:lpstr>
      <vt:lpstr>C_2500</vt:lpstr>
      <vt:lpstr>'選）開票党派別'!C_2600</vt:lpstr>
      <vt:lpstr>C_2600</vt:lpstr>
      <vt:lpstr>'選）開票党派別'!C_3200</vt:lpstr>
      <vt:lpstr>C_3200</vt:lpstr>
      <vt:lpstr>'選）開票党派別'!C_3700</vt:lpstr>
      <vt:lpstr>C_3700</vt:lpstr>
      <vt:lpstr>'選）開票党派別'!C_3800</vt:lpstr>
      <vt:lpstr>C_3800</vt:lpstr>
      <vt:lpstr>'選）開票党派別'!C_3900</vt:lpstr>
      <vt:lpstr>C_3900</vt:lpstr>
      <vt:lpstr>'選）開票党派別'!C_4900</vt:lpstr>
      <vt:lpstr>C_4900</vt:lpstr>
      <vt:lpstr>'選）開票党派別'!C_5900</vt:lpstr>
      <vt:lpstr>C_5900</vt:lpstr>
      <vt:lpstr>'選）開票党派別'!C_7500</vt:lpstr>
      <vt:lpstr>C_7500</vt:lpstr>
      <vt:lpstr>'選）開票党派別'!C_7600</vt:lpstr>
      <vt:lpstr>C_7600</vt:lpstr>
      <vt:lpstr>'選）開票党派別'!C_7700</vt:lpstr>
      <vt:lpstr>C_7700</vt:lpstr>
      <vt:lpstr>'選）開票党派別'!C_7800</vt:lpstr>
      <vt:lpstr>C_7800</vt:lpstr>
      <vt:lpstr>'選）開票党派別'!C_7900</vt:lpstr>
      <vt:lpstr>C_7900</vt:lpstr>
      <vt:lpstr>'選）開票党派別'!C_8000</vt:lpstr>
      <vt:lpstr>C_8000</vt:lpstr>
      <vt:lpstr>'選）開票党派別'!CT_1</vt:lpstr>
      <vt:lpstr>CT_1</vt:lpstr>
      <vt:lpstr>'選）開票党派別'!CT_2</vt:lpstr>
      <vt:lpstr>CT_2</vt:lpstr>
      <vt:lpstr>Date</vt:lpstr>
      <vt:lpstr>Deposit</vt:lpstr>
      <vt:lpstr>'選）開票党派別'!DT_1</vt:lpstr>
      <vt:lpstr>DT_1</vt:lpstr>
      <vt:lpstr>'選）開票党派別'!DT_2</vt:lpstr>
      <vt:lpstr>DT_2</vt:lpstr>
      <vt:lpstr>'選）開票党派別'!DT_99</vt:lpstr>
      <vt:lpstr>DT_99</vt:lpstr>
      <vt:lpstr>L_Votes</vt:lpstr>
      <vt:lpstr>'選）開票結果'!Print_Area</vt:lpstr>
      <vt:lpstr>'選）開票総数'!Print_Area</vt:lpstr>
      <vt:lpstr>'選）開票党派別'!Print_Area</vt:lpstr>
      <vt:lpstr>'選）開票結果'!Print_Titles</vt:lpstr>
      <vt:lpstr>'選）開票総数'!Print_Titles</vt:lpstr>
      <vt:lpstr>'選）開票党派別'!Print_Titles</vt:lpstr>
      <vt:lpstr>RP040460_HEAD_タイトル</vt:lpstr>
      <vt:lpstr>RP040460_HEAD_執行日</vt:lpstr>
      <vt:lpstr>RP040460_HEAD_注意書き</vt:lpstr>
      <vt:lpstr>RP040460_HEAD_報告時刻</vt:lpstr>
      <vt:lpstr>RP040460_SUB2_候補者名_姓</vt:lpstr>
      <vt:lpstr>RP040460_SUB2_候補者名_名</vt:lpstr>
      <vt:lpstr>RP040460_SUB2_参考百分率</vt:lpstr>
      <vt:lpstr>RP040460_SUB2_政党名</vt:lpstr>
      <vt:lpstr>RP040460_SUB2_得票数_小数</vt:lpstr>
      <vt:lpstr>RP040460_SUB2_得票数_整数</vt:lpstr>
      <vt:lpstr>RP040460_SUB3_開票率</vt:lpstr>
      <vt:lpstr>RP040460_SUB3_確定状況</vt:lpstr>
      <vt:lpstr>RP040460_SUB3_得票数計_小数</vt:lpstr>
      <vt:lpstr>RP040460_SUB3_得票数計_整数</vt:lpstr>
      <vt:lpstr>RP040460_SUB3_無効投票数</vt:lpstr>
      <vt:lpstr>RP040470_DETAIL_按分切捨_票数</vt:lpstr>
      <vt:lpstr>RP040470_DETAIL_持ち帰り_その他</vt:lpstr>
      <vt:lpstr>RP040470_DETAIL_属さない_票数</vt:lpstr>
      <vt:lpstr>RP040470_DETAIL_投票者総数</vt:lpstr>
      <vt:lpstr>RP040470_DETAIL_投票総数</vt:lpstr>
      <vt:lpstr>RP040470_DETAIL_得票総数_小数</vt:lpstr>
      <vt:lpstr>RP040470_DETAIL_得票総数_整数</vt:lpstr>
      <vt:lpstr>RP040470_DETAIL_無効投票数</vt:lpstr>
      <vt:lpstr>RP040470_DETAIL_無効投票率</vt:lpstr>
      <vt:lpstr>RP040470_DETAIL_有効投票数</vt:lpstr>
      <vt:lpstr>RP040470_HEAD_タイトル</vt:lpstr>
      <vt:lpstr>RP040470_HEAD_供託物没収点</vt:lpstr>
      <vt:lpstr>RP040470_HEAD_執行日</vt:lpstr>
      <vt:lpstr>RP040470_HEAD_報告時刻</vt:lpstr>
      <vt:lpstr>RP040470_HEAD_法定得票数</vt:lpstr>
      <vt:lpstr>RP040480_DETAIL_政党名</vt:lpstr>
      <vt:lpstr>RP040480_DETAIL_得票数_小数</vt:lpstr>
      <vt:lpstr>RP040480_DETAIL_得票数_整数</vt:lpstr>
      <vt:lpstr>RP040480_DETAIL_得票総数_小数</vt:lpstr>
      <vt:lpstr>RP040480_DETAIL_得票総数_整数</vt:lpstr>
      <vt:lpstr>RP040480_DETAIL_得票総数_得票数_整数</vt:lpstr>
      <vt:lpstr>RP040480_DETAIL_得票率</vt:lpstr>
      <vt:lpstr>RP040480_HEAD_TITLE</vt:lpstr>
      <vt:lpstr>RP040480_HEAD_タイトル</vt:lpstr>
      <vt:lpstr>RP040480_HEAD_時分</vt:lpstr>
      <vt:lpstr>RP040480_HEAD_執行日</vt:lpstr>
      <vt:lpstr>RP040480_HEAD_注意書き</vt:lpstr>
      <vt:lpstr>RP040480_SUB3_得票率</vt:lpstr>
      <vt:lpstr>'選）開票党派別'!ST_10</vt:lpstr>
      <vt:lpstr>ST_10</vt:lpstr>
      <vt:lpstr>'選）開票党派別'!ST_100</vt:lpstr>
      <vt:lpstr>ST_100</vt:lpstr>
      <vt:lpstr>'選）開票党派別'!ST_110</vt:lpstr>
      <vt:lpstr>ST_110</vt:lpstr>
      <vt:lpstr>'選）開票党派別'!ST_120</vt:lpstr>
      <vt:lpstr>ST_120</vt:lpstr>
      <vt:lpstr>'選）開票党派別'!ST_160</vt:lpstr>
      <vt:lpstr>ST_160</vt:lpstr>
      <vt:lpstr>'選）開票党派別'!ST_170</vt:lpstr>
      <vt:lpstr>ST_170</vt:lpstr>
      <vt:lpstr>'選）開票党派別'!ST_20</vt:lpstr>
      <vt:lpstr>ST_20</vt:lpstr>
      <vt:lpstr>'選）開票党派別'!Time5</vt:lpstr>
      <vt:lpstr>Tou_C_0101</vt:lpstr>
      <vt:lpstr>Tou_C_0102</vt:lpstr>
      <vt:lpstr>Tou_C_0103</vt:lpstr>
      <vt:lpstr>Tou_C_0201</vt:lpstr>
      <vt:lpstr>Tou_C_0202</vt:lpstr>
      <vt:lpstr>Tou_C_0203</vt:lpstr>
      <vt:lpstr>Tou_C_0204</vt:lpstr>
      <vt:lpstr>Tou_C_0205</vt:lpstr>
      <vt:lpstr>Tou_C_0206</vt:lpstr>
      <vt:lpstr>Tou_C_0207</vt:lpstr>
      <vt:lpstr>Tou_C_0300</vt:lpstr>
      <vt:lpstr>Tou_C_0500</vt:lpstr>
      <vt:lpstr>Tou_C_0600</vt:lpstr>
      <vt:lpstr>Tou_C_0700</vt:lpstr>
      <vt:lpstr>Tou_C_0800</vt:lpstr>
      <vt:lpstr>Tou_C_0900</vt:lpstr>
      <vt:lpstr>Tou_C_1000</vt:lpstr>
      <vt:lpstr>Tou_C_1100</vt:lpstr>
      <vt:lpstr>Tou_C_1200</vt:lpstr>
      <vt:lpstr>Tou_C_1300</vt:lpstr>
      <vt:lpstr>Tou_C_1400</vt:lpstr>
      <vt:lpstr>Tou_C_1500</vt:lpstr>
      <vt:lpstr>Tou_C_1600</vt:lpstr>
      <vt:lpstr>Tou_C_1900</vt:lpstr>
      <vt:lpstr>Tou_C_2000</vt:lpstr>
      <vt:lpstr>Tou_C_2100</vt:lpstr>
      <vt:lpstr>Tou_C_2200</vt:lpstr>
      <vt:lpstr>Tou_C_2300</vt:lpstr>
      <vt:lpstr>Tou_C_2400</vt:lpstr>
      <vt:lpstr>Tou_C_2500</vt:lpstr>
      <vt:lpstr>Tou_C_2600</vt:lpstr>
      <vt:lpstr>Tou_C_3200</vt:lpstr>
      <vt:lpstr>Tou_C_3700</vt:lpstr>
      <vt:lpstr>Tou_C_3800</vt:lpstr>
      <vt:lpstr>Tou_C_3900</vt:lpstr>
      <vt:lpstr>Tou_C_4900</vt:lpstr>
      <vt:lpstr>Tou_C_5900</vt:lpstr>
      <vt:lpstr>Tou_C_7500</vt:lpstr>
      <vt:lpstr>Tou_C_7600</vt:lpstr>
      <vt:lpstr>Tou_C_7700</vt:lpstr>
      <vt:lpstr>Tou_C_7800</vt:lpstr>
      <vt:lpstr>Tou_C_7900</vt:lpstr>
      <vt:lpstr>Tou_C_8000</vt:lpstr>
      <vt:lpstr>Tou_CT_1</vt:lpstr>
      <vt:lpstr>Tou_CT_2</vt:lpstr>
      <vt:lpstr>Tou_Date</vt:lpstr>
      <vt:lpstr>Tou_DT_1</vt:lpstr>
      <vt:lpstr>Tou_DT_2</vt:lpstr>
      <vt:lpstr>Tou_DT_99</vt:lpstr>
      <vt:lpstr>Tou_HyakubunRitsu</vt:lpstr>
      <vt:lpstr>Tou_Print_Titles</vt:lpstr>
      <vt:lpstr>Tou_ST_10</vt:lpstr>
      <vt:lpstr>Tou_ST_100</vt:lpstr>
      <vt:lpstr>Tou_ST_110</vt:lpstr>
      <vt:lpstr>Tou_ST_120</vt:lpstr>
      <vt:lpstr>Tou_ST_160</vt:lpstr>
      <vt:lpstr>Tou_ST_170</vt:lpstr>
      <vt:lpstr>Tou_ST_20</vt:lpstr>
      <vt:lpstr>Tou_Time1</vt:lpstr>
    </vt:vector>
  </TitlesOfParts>
  <Company>企業情報ｼｽﾃﾑ推進部門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2001-01-30T08:47:43Z</dcterms:created>
  <dc:creator>shizuoka</dc:creator>
  <cp:lastModifiedBy>森下 遼祐</cp:lastModifiedBy>
  <cp:lastPrinted>2022-06-15T08:20:27Z</cp:lastPrinted>
  <dcterms:modified xsi:type="dcterms:W3CDTF">2022-06-30T06:31:03Z</dcterms:modified>
</cp:coreProperties>
</file>