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showObjects="placeholders" checkCompatibility="1"/>
  <bookViews>
    <workbookView xWindow="0" yWindow="0" windowWidth="17235" windowHeight="8505" tabRatio="678" activeTab="2"/>
  </bookViews>
  <sheets>
    <sheet name="説明" sheetId="4" r:id="rId1"/>
    <sheet name="基準年度の温室効果ガス排出計算シート" sheetId="3" r:id="rId2"/>
    <sheet name="実績年度の温室効果ガス排出計算シート" sheetId="11" r:id="rId3"/>
  </sheets>
  <definedNames>
    <definedName name="自動車の使用管理">#REF!</definedName>
    <definedName name="推進体制の整備">#REF!</definedName>
    <definedName name="自動車の適正な維持管理">#REF!</definedName>
    <definedName name="自動車輸送の運用改善">#REF!</definedName>
    <definedName name="社員の家庭への普及">#REF!</definedName>
    <definedName name="燃焼合理化">#REF!</definedName>
    <definedName name="積載率の向上">#REF!</definedName>
    <definedName name="地域等連携">#REF!</definedName>
    <definedName name="照明設備">#REF!</definedName>
    <definedName name="省エネ技術の導入">#REF!</definedName>
    <definedName name="運用対策">#REF!</definedName>
    <definedName name="排熱の回収利用">#REF!</definedName>
    <definedName name="推進体制の整備_運輸">#REF!</definedName>
    <definedName name="設備の運用改善">#REF!</definedName>
    <definedName name="業務部門">#REF!</definedName>
    <definedName name="設備導入">#REF!</definedName>
    <definedName name="地域や社員の家庭への普及啓発">#REF!</definedName>
    <definedName name="Ａ対策区分">#REF!</definedName>
    <definedName name="低燃費車の導入等">#REF!</definedName>
    <definedName name="空気調和設備">#REF!</definedName>
    <definedName name="変換合理化_イ照明・事務機器">#REF!</definedName>
    <definedName name="抵抗等電気損失防止">#REF!</definedName>
    <definedName name="輸送の効率化">#REF!</definedName>
    <definedName name="変換合理化_ア電動力応用・電気加熱等">#REF!</definedName>
    <definedName name="伝熱合理化_ア加熱設備等">#REF!</definedName>
    <definedName name="伝熱合理化_イ空調・給湯">#REF!</definedName>
    <definedName name="電気使用設備">#REF!</definedName>
    <definedName name="熱の動力等変換合理化">#REF!</definedName>
    <definedName name="二酸化炭素の吸収源対策">#REF!</definedName>
    <definedName name="二酸化炭素の吸収源対策_">#REF!</definedName>
    <definedName name="C対策区分">#REF!</definedName>
    <definedName name="熱利用設備">#REF!</definedName>
    <definedName name="燃焼設備">#REF!</definedName>
    <definedName name="燃料の選択">#REF!</definedName>
    <definedName name="廃棄物削減対策">#REF!</definedName>
    <definedName name="排出低減技術等の開発・普及">#REF!</definedName>
    <definedName name="排出低減技術等の開発・普及_">#REF!</definedName>
    <definedName name="排熱回収設備">#REF!</definedName>
    <definedName name="エネルギーデータ管理_運輸">#REF!</definedName>
    <definedName name="保守及び点検">#REF!</definedName>
    <definedName name="余剰蒸気の活用等">#REF!</definedName>
    <definedName name="エコドライブの推進">#REF!</definedName>
    <definedName name="エネルギーデータ管理">#REF!</definedName>
    <definedName name="B対策区分">#REF!</definedName>
    <definedName name="一般管理">#REF!</definedName>
    <definedName name="エネルギー起源以外の削減取組">#REF!</definedName>
    <definedName name="コージェネレーション設備">#REF!</definedName>
    <definedName name="サービス提供事業者の活用">#REF!</definedName>
    <definedName name="一般管理_運輸">#REF!</definedName>
    <definedName name="その他取組">#REF!</definedName>
    <definedName name="その他">#REF!</definedName>
    <definedName name="給湯設備・換気設備・昇降設備等">#REF!</definedName>
    <definedName name="運転管理">#REF!</definedName>
    <definedName name="運輸">#REF!</definedName>
    <definedName name="再エネ・未利用エネ活用">#REF!</definedName>
    <definedName name="産業部門">#REF!</definedName>
    <definedName name="_xlnm.Print_Area" localSheetId="1">基準年度の温室効果ガス排出計算シート!$A$1:$N$53</definedName>
    <definedName name="_xlnm.Print_Area" localSheetId="2">実績年度の温室効果ガス排出計算シート!$A$1:$Q$52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<sst xmlns="http://schemas.openxmlformats.org/spreadsheetml/2006/main" xmlns:r="http://schemas.openxmlformats.org/officeDocument/2006/relationships" count="178" uniqueCount="178">
  <si>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排出係数</t>
    <rPh sb="0" eb="2">
      <t>ハイシュツ</t>
    </rPh>
    <rPh sb="2" eb="4">
      <t>ケイスウ</t>
    </rPh>
    <phoneticPr fontId="1"/>
  </si>
  <si>
    <t>原油のうちコンデンセート（NGL）</t>
    <rPh sb="0" eb="2">
      <t>ゲンユ</t>
    </rPh>
    <phoneticPr fontId="1"/>
  </si>
  <si>
    <t>加重平均発熱量</t>
    <rPh sb="0" eb="2">
      <t>カジュウ</t>
    </rPh>
    <rPh sb="2" eb="4">
      <t>ヘイキン</t>
    </rPh>
    <rPh sb="4" eb="6">
      <t>ハツネツ</t>
    </rPh>
    <rPh sb="6" eb="7">
      <t>リョウ</t>
    </rPh>
    <phoneticPr fontId="1"/>
  </si>
  <si>
    <t>原油換算（kl)</t>
    <rPh sb="0" eb="2">
      <t>ゲンユ</t>
    </rPh>
    <rPh sb="2" eb="4">
      <t>カンサン</t>
    </rPh>
    <phoneticPr fontId="1"/>
  </si>
  <si>
    <t>小計</t>
    <rPh sb="0" eb="2">
      <t>ショウケイ</t>
    </rPh>
    <phoneticPr fontId="1"/>
  </si>
  <si>
    <t>静岡ガス株式会社</t>
  </si>
  <si>
    <t>転炉ガス</t>
    <rPh sb="0" eb="2">
      <t>テンロ</t>
    </rPh>
    <phoneticPr fontId="1"/>
  </si>
  <si>
    <t>石油系炭化水素ガス</t>
    <rPh sb="0" eb="3">
      <t>セキユケイ</t>
    </rPh>
    <rPh sb="3" eb="5">
      <t>タンカ</t>
    </rPh>
    <rPh sb="5" eb="7">
      <t>スイソ</t>
    </rPh>
    <phoneticPr fontId="1"/>
  </si>
  <si>
    <t>※その他の会社から購入している場合は、環境省ＨＰを確認↓</t>
    <rPh sb="3" eb="4">
      <t>タ</t>
    </rPh>
    <rPh sb="5" eb="7">
      <t>カイシャ</t>
    </rPh>
    <rPh sb="9" eb="11">
      <t>コウニュウ</t>
    </rPh>
    <rPh sb="15" eb="17">
      <t>バアイ</t>
    </rPh>
    <rPh sb="19" eb="21">
      <t>カンキョウ</t>
    </rPh>
    <rPh sb="21" eb="22">
      <t>ショウ</t>
    </rPh>
    <rPh sb="25" eb="27">
      <t>カクニン</t>
    </rPh>
    <phoneticPr fontId="1"/>
  </si>
  <si>
    <t>４　植林等による温室効果ガス排出の削減（把握できる場合のみ）</t>
    <rPh sb="2" eb="4">
      <t>ショクリン</t>
    </rPh>
    <rPh sb="4" eb="5">
      <t>トウ</t>
    </rPh>
    <rPh sb="8" eb="10">
      <t>オンシツ</t>
    </rPh>
    <rPh sb="10" eb="12">
      <t>コウカ</t>
    </rPh>
    <rPh sb="14" eb="16">
      <t>ハイシュツ</t>
    </rPh>
    <rPh sb="17" eb="19">
      <t>サクゲン</t>
    </rPh>
    <rPh sb="20" eb="22">
      <t>ハアク</t>
    </rPh>
    <rPh sb="25" eb="27">
      <t>バアイ</t>
    </rPh>
    <phoneticPr fontId="1"/>
  </si>
  <si>
    <t>販売したエネルギーの量</t>
    <rPh sb="0" eb="2">
      <t>ハンバイ</t>
    </rPh>
    <rPh sb="10" eb="11">
      <t>リョウ</t>
    </rPh>
    <phoneticPr fontId="1"/>
  </si>
  <si>
    <t>※2　都市ガスの①欄の数値は、ガス供給事業者ごとの実際の数値を用いること。</t>
    <rPh sb="3" eb="5">
      <t>トシ</t>
    </rPh>
    <rPh sb="9" eb="10">
      <t>ラン</t>
    </rPh>
    <rPh sb="11" eb="13">
      <t>スウチ</t>
    </rPh>
    <rPh sb="17" eb="19">
      <t>キョウキュウ</t>
    </rPh>
    <rPh sb="19" eb="22">
      <t>ジギョウシャ</t>
    </rPh>
    <rPh sb="25" eb="27">
      <t>ジッサイ</t>
    </rPh>
    <rPh sb="28" eb="30">
      <t>スウチ</t>
    </rPh>
    <rPh sb="31" eb="32">
      <t>モチ</t>
    </rPh>
    <phoneticPr fontId="1"/>
  </si>
  <si>
    <t>事業所使用量</t>
    <rPh sb="0" eb="3">
      <t>ジギョウショ</t>
    </rPh>
    <rPh sb="3" eb="5">
      <t>シヨウ</t>
    </rPh>
    <rPh sb="5" eb="6">
      <t>リョウ</t>
    </rPh>
    <phoneticPr fontId="1"/>
  </si>
  <si>
    <t>※林齢50年の杉が１本増加と仮定（樹種・林齢により異なる。正確な値が分かる場合はそれを添付）</t>
    <rPh sb="1" eb="2">
      <t>リン</t>
    </rPh>
    <rPh sb="2" eb="3">
      <t>ヨワイ</t>
    </rPh>
    <rPh sb="5" eb="6">
      <t>ネン</t>
    </rPh>
    <rPh sb="17" eb="19">
      <t>ジュシュ</t>
    </rPh>
    <rPh sb="25" eb="26">
      <t>コト</t>
    </rPh>
    <phoneticPr fontId="1"/>
  </si>
  <si>
    <t>高炉ガス</t>
    <rPh sb="0" eb="2">
      <t>コウロ</t>
    </rPh>
    <phoneticPr fontId="1"/>
  </si>
  <si>
    <t>熱海ガス株式会社</t>
  </si>
  <si>
    <t>伊東ガス株式会社</t>
  </si>
  <si>
    <t>揮発油（ガソリン）</t>
    <rPh sb="0" eb="3">
      <t>キハツユ</t>
    </rPh>
    <phoneticPr fontId="1"/>
  </si>
  <si>
    <t>GJ/GJ</t>
  </si>
  <si>
    <t>ナフサ</t>
  </si>
  <si>
    <t>石油コークス</t>
    <rPh sb="0" eb="2">
      <t>セキユ</t>
    </rPh>
    <phoneticPr fontId="1"/>
  </si>
  <si>
    <t>合計</t>
    <rPh sb="0" eb="2">
      <t>ゴウケイ</t>
    </rPh>
    <phoneticPr fontId="1"/>
  </si>
  <si>
    <t>基礎排出係数※4</t>
    <rPh sb="0" eb="2">
      <t>キソ</t>
    </rPh>
    <rPh sb="2" eb="4">
      <t>ハイシュツ</t>
    </rPh>
    <rPh sb="4" eb="6">
      <t>ケイスウ</t>
    </rPh>
    <phoneticPr fontId="1"/>
  </si>
  <si>
    <t>事業者ごとのCO2排出量</t>
    <rPh sb="0" eb="3">
      <t>ジギョウシャ</t>
    </rPh>
    <rPh sb="9" eb="11">
      <t>ハイシュツ</t>
    </rPh>
    <rPh sb="11" eb="12">
      <t>リョウ</t>
    </rPh>
    <phoneticPr fontId="1"/>
  </si>
  <si>
    <t>石炭</t>
    <rPh sb="0" eb="2">
      <t>セキタン</t>
    </rPh>
    <phoneticPr fontId="1"/>
  </si>
  <si>
    <t>島田ガス株式会社</t>
  </si>
  <si>
    <t>湯河原ガス株式会社</t>
  </si>
  <si>
    <r>
      <t>二</t>
    </r>
    <r>
      <rPr>
        <sz val="11"/>
        <color auto="1"/>
        <rFont val="ＭＳ 明朝"/>
      </rPr>
      <t>酸化炭素排出量
（t-CO</t>
    </r>
    <r>
      <rPr>
        <vertAlign val="subscript"/>
        <sz val="11"/>
        <color auto="1"/>
        <rFont val="ＭＳ 明朝"/>
      </rPr>
      <t>2</t>
    </r>
    <r>
      <rPr>
        <sz val="11"/>
        <color auto="1"/>
        <rFont val="ＭＳ 明朝"/>
      </rPr>
      <t>）
G（※5）</t>
    </r>
    <rPh sb="0" eb="3">
      <t>ニサンカ</t>
    </rPh>
    <rPh sb="3" eb="5">
      <t>タンソ</t>
    </rPh>
    <rPh sb="5" eb="7">
      <t>ハイシュツ</t>
    </rPh>
    <rPh sb="7" eb="8">
      <t>リョウ</t>
    </rPh>
    <phoneticPr fontId="1"/>
  </si>
  <si>
    <t>契約先電気事業者名</t>
    <rPh sb="0" eb="2">
      <t>ケイヤク</t>
    </rPh>
    <rPh sb="2" eb="3">
      <t>サキ</t>
    </rPh>
    <rPh sb="3" eb="5">
      <t>デンキ</t>
    </rPh>
    <rPh sb="5" eb="8">
      <t>ジギョウシャ</t>
    </rPh>
    <rPh sb="8" eb="9">
      <t>メイ</t>
    </rPh>
    <phoneticPr fontId="1"/>
  </si>
  <si>
    <t>プロパン・ブタンの混合</t>
  </si>
  <si>
    <t>GJ/千kwh</t>
    <rPh sb="3" eb="4">
      <t>セン</t>
    </rPh>
    <phoneticPr fontId="1"/>
  </si>
  <si>
    <t>無煙炭</t>
    <rPh sb="0" eb="2">
      <t>ムエン</t>
    </rPh>
    <rPh sb="2" eb="3">
      <t>タン</t>
    </rPh>
    <phoneticPr fontId="1"/>
  </si>
  <si>
    <t>　または、これに類する書類、別途作成した計算表を添付。</t>
    <rPh sb="8" eb="9">
      <t>ルイ</t>
    </rPh>
    <rPh sb="11" eb="13">
      <t>ショルイ</t>
    </rPh>
    <rPh sb="14" eb="16">
      <t>ベット</t>
    </rPh>
    <rPh sb="16" eb="18">
      <t>サクセイ</t>
    </rPh>
    <rPh sb="20" eb="22">
      <t>ケイサン</t>
    </rPh>
    <rPh sb="22" eb="23">
      <t>ヒョウ</t>
    </rPh>
    <rPh sb="24" eb="26">
      <t>テンプ</t>
    </rPh>
    <phoneticPr fontId="1"/>
  </si>
  <si>
    <t>熱量（GJ）
E＝D×C</t>
    <rPh sb="0" eb="2">
      <t>ネツリョウ</t>
    </rPh>
    <phoneticPr fontId="1"/>
  </si>
  <si>
    <t>熱量（GJ）
Ｂ＝Ａ×C</t>
    <rPh sb="0" eb="2">
      <t>ネツリョウ</t>
    </rPh>
    <phoneticPr fontId="1"/>
  </si>
  <si>
    <t>電気</t>
    <rPh sb="0" eb="2">
      <t>デンキ</t>
    </rPh>
    <phoneticPr fontId="1"/>
  </si>
  <si>
    <t>単位</t>
    <rPh sb="0" eb="2">
      <t>タンイ</t>
    </rPh>
    <phoneticPr fontId="1"/>
  </si>
  <si>
    <t>(単位）</t>
    <rPh sb="1" eb="3">
      <t>タンイ</t>
    </rPh>
    <phoneticPr fontId="1"/>
  </si>
  <si>
    <t>電力会社①</t>
  </si>
  <si>
    <t>※4　電気の排出係数は、各電力会社から公表される基礎排出係数又は代替値に1,000を乗じたものとする。</t>
    <rPh sb="3" eb="5">
      <t>デンキ</t>
    </rPh>
    <rPh sb="6" eb="8">
      <t>ハイシュツ</t>
    </rPh>
    <rPh sb="8" eb="10">
      <t>ケイスウ</t>
    </rPh>
    <rPh sb="24" eb="26">
      <t>キソ</t>
    </rPh>
    <phoneticPr fontId="1"/>
  </si>
  <si>
    <t>エネルギーの種類</t>
    <rPh sb="6" eb="8">
      <t>シュルイ</t>
    </rPh>
    <phoneticPr fontId="1"/>
  </si>
  <si>
    <t>原油（コンデンセートを除く。）</t>
    <rPh sb="0" eb="2">
      <t>ゲンユ</t>
    </rPh>
    <rPh sb="11" eb="12">
      <t>ノゾ</t>
    </rPh>
    <phoneticPr fontId="1"/>
  </si>
  <si>
    <t>石油ガス</t>
    <rPh sb="0" eb="2">
      <t>セキユ</t>
    </rPh>
    <phoneticPr fontId="1"/>
  </si>
  <si>
    <t>電気</t>
  </si>
  <si>
    <t>※1　熱についてはＡ－Ｄとする。</t>
    <rPh sb="3" eb="4">
      <t>ネツ</t>
    </rPh>
    <phoneticPr fontId="1"/>
  </si>
  <si>
    <t>・実施しなかった場合の温室効果ガス排出量－実施した場合の温室効果ガス排出量</t>
    <rPh sb="1" eb="3">
      <t>ジッシ</t>
    </rPh>
    <rPh sb="8" eb="10">
      <t>バアイ</t>
    </rPh>
    <rPh sb="11" eb="13">
      <t>オンシツ</t>
    </rPh>
    <rPh sb="13" eb="15">
      <t>コウカ</t>
    </rPh>
    <rPh sb="17" eb="19">
      <t>ハイシュツ</t>
    </rPh>
    <rPh sb="19" eb="20">
      <t>リョウ</t>
    </rPh>
    <rPh sb="21" eb="23">
      <t>ジッシ</t>
    </rPh>
    <rPh sb="25" eb="27">
      <t>バアイ</t>
    </rPh>
    <phoneticPr fontId="1"/>
  </si>
  <si>
    <t>都市ガス</t>
    <rPh sb="0" eb="2">
      <t>トシ</t>
    </rPh>
    <phoneticPr fontId="1"/>
  </si>
  <si>
    <t>３　普及啓発による温室効果ガス排出の削減（把握できる場合のみ）</t>
    <rPh sb="2" eb="4">
      <t>フキュウ</t>
    </rPh>
    <rPh sb="4" eb="6">
      <t>ケイハツ</t>
    </rPh>
    <rPh sb="9" eb="11">
      <t>オンシツ</t>
    </rPh>
    <rPh sb="11" eb="13">
      <t>コウカ</t>
    </rPh>
    <rPh sb="15" eb="17">
      <t>ハイシュツ</t>
    </rPh>
    <rPh sb="18" eb="20">
      <t>サクゲン</t>
    </rPh>
    <rPh sb="21" eb="23">
      <t>ハアク</t>
    </rPh>
    <rPh sb="26" eb="28">
      <t>バアイ</t>
    </rPh>
    <phoneticPr fontId="1"/>
  </si>
  <si>
    <t>https://policies.env.go.jp/earth/ghg-santeikohyo/files/calc/r07_denki_coefficient.pdf</t>
  </si>
  <si>
    <t>※5　Ｆの値に、地球温暖化対策の推進に関する法律施行令（平成11年政令第143号）第3条に定める排出係数を乗じて求められる値を記入する。</t>
    <rPh sb="5" eb="6">
      <t>アタイ</t>
    </rPh>
    <rPh sb="28" eb="30">
      <t>ヘイセイ</t>
    </rPh>
    <rPh sb="32" eb="33">
      <t>ネン</t>
    </rPh>
    <rPh sb="33" eb="35">
      <t>セイレイ</t>
    </rPh>
    <rPh sb="35" eb="36">
      <t>ダイ</t>
    </rPh>
    <rPh sb="39" eb="40">
      <t>ゴウ</t>
    </rPh>
    <rPh sb="41" eb="42">
      <t>ダイ</t>
    </rPh>
    <rPh sb="43" eb="44">
      <t>ジョウ</t>
    </rPh>
    <rPh sb="45" eb="46">
      <t>サダ</t>
    </rPh>
    <rPh sb="48" eb="50">
      <t>ハイシュツ</t>
    </rPh>
    <rPh sb="50" eb="52">
      <t>ケイスウ</t>
    </rPh>
    <rPh sb="53" eb="54">
      <t>ジョウ</t>
    </rPh>
    <rPh sb="56" eb="57">
      <t>モト</t>
    </rPh>
    <rPh sb="61" eb="62">
      <t>アタイ</t>
    </rPh>
    <rPh sb="63" eb="65">
      <t>キニュウ</t>
    </rPh>
    <phoneticPr fontId="1"/>
  </si>
  <si>
    <t>1／458トン</t>
  </si>
  <si>
    <t>GJ</t>
  </si>
  <si>
    <r>
      <t>電</t>
    </r>
    <r>
      <rPr>
        <sz val="10"/>
        <color auto="1"/>
        <rFont val="ＭＳ Ｐ明朝"/>
      </rPr>
      <t>気の排出係数（買電に係るもの）（ｔ-CO</t>
    </r>
    <r>
      <rPr>
        <vertAlign val="subscript"/>
        <sz val="10"/>
        <color auto="1"/>
        <rFont val="ＭＳ Ｐ明朝"/>
      </rPr>
      <t>2</t>
    </r>
    <r>
      <rPr>
        <sz val="10"/>
        <color auto="1"/>
        <rFont val="ＭＳ Ｐ明朝"/>
      </rPr>
      <t>/千kＷh）②</t>
    </r>
    <rPh sb="0" eb="2">
      <t>デンキ</t>
    </rPh>
    <rPh sb="3" eb="5">
      <t>ハイシュツ</t>
    </rPh>
    <rPh sb="5" eb="7">
      <t>ケイスウ</t>
    </rPh>
    <rPh sb="8" eb="9">
      <t>カ</t>
    </rPh>
    <rPh sb="9" eb="10">
      <t>デン</t>
    </rPh>
    <rPh sb="11" eb="12">
      <t>カカ</t>
    </rPh>
    <rPh sb="23" eb="24">
      <t>セン</t>
    </rPh>
    <phoneticPr fontId="1"/>
  </si>
  <si>
    <t>kl</t>
  </si>
  <si>
    <t>1㎥当たりのｔへの換算係数</t>
  </si>
  <si>
    <t>２　事業所内の一部設備等における温室効果ガス排出の削減</t>
    <rPh sb="2" eb="4">
      <t>ジギョウ</t>
    </rPh>
    <rPh sb="4" eb="5">
      <t>ショ</t>
    </rPh>
    <rPh sb="5" eb="6">
      <t>ナイ</t>
    </rPh>
    <rPh sb="7" eb="9">
      <t>イチブ</t>
    </rPh>
    <rPh sb="9" eb="11">
      <t>セツビ</t>
    </rPh>
    <rPh sb="11" eb="12">
      <t>トウ</t>
    </rPh>
    <rPh sb="16" eb="18">
      <t>オンシツ</t>
    </rPh>
    <rPh sb="18" eb="20">
      <t>コウカ</t>
    </rPh>
    <rPh sb="22" eb="24">
      <t>ハイシュツ</t>
    </rPh>
    <rPh sb="25" eb="27">
      <t>サクゲン</t>
    </rPh>
    <phoneticPr fontId="1"/>
  </si>
  <si>
    <t>B・C重油</t>
    <rPh sb="3" eb="5">
      <t>ジュウユ</t>
    </rPh>
    <phoneticPr fontId="1"/>
  </si>
  <si>
    <t>電気事業者別排出係数</t>
    <rPh sb="0" eb="2">
      <t>デンキ</t>
    </rPh>
    <rPh sb="2" eb="5">
      <t>ジギョウシャ</t>
    </rPh>
    <rPh sb="5" eb="6">
      <t>ベツ</t>
    </rPh>
    <rPh sb="6" eb="8">
      <t>ハイシュツ</t>
    </rPh>
    <rPh sb="8" eb="10">
      <t>ケイスウ</t>
    </rPh>
    <phoneticPr fontId="1"/>
  </si>
  <si>
    <t>サーラエナジー株式会社</t>
    <rPh sb="7" eb="11">
      <t>カブシキガイシャ</t>
    </rPh>
    <phoneticPr fontId="1"/>
  </si>
  <si>
    <t>その他のガス会社</t>
    <rPh sb="2" eb="3">
      <t>タ</t>
    </rPh>
    <rPh sb="6" eb="8">
      <t>カイシャ</t>
    </rPh>
    <phoneticPr fontId="1"/>
  </si>
  <si>
    <t>中部電力株式会社</t>
    <rPh sb="0" eb="2">
      <t>チュウブ</t>
    </rPh>
    <rPh sb="2" eb="4">
      <t>デンリョク</t>
    </rPh>
    <rPh sb="4" eb="8">
      <t>カブシキガイシャ</t>
    </rPh>
    <phoneticPr fontId="1"/>
  </si>
  <si>
    <t>一人あたり節電量(kwh／年)</t>
    <rPh sb="0" eb="2">
      <t>ヒトリ</t>
    </rPh>
    <rPh sb="5" eb="7">
      <t>セツデン</t>
    </rPh>
    <rPh sb="7" eb="8">
      <t>リョウ</t>
    </rPh>
    <rPh sb="13" eb="14">
      <t>ネン</t>
    </rPh>
    <phoneticPr fontId="1"/>
  </si>
  <si>
    <t>基準年からの増減量</t>
    <rPh sb="0" eb="2">
      <t>キジュン</t>
    </rPh>
    <rPh sb="2" eb="3">
      <t>ネン</t>
    </rPh>
    <rPh sb="6" eb="8">
      <t>ゾウゲン</t>
    </rPh>
    <rPh sb="8" eb="9">
      <t>リョウ</t>
    </rPh>
    <phoneticPr fontId="1"/>
  </si>
  <si>
    <t>GJ/千㎥</t>
    <rPh sb="3" eb="5">
      <t>センリッポウメートル</t>
    </rPh>
    <phoneticPr fontId="1"/>
  </si>
  <si>
    <t>その他</t>
    <rPh sb="2" eb="3">
      <t>タ</t>
    </rPh>
    <phoneticPr fontId="1"/>
  </si>
  <si>
    <t>合計</t>
    <rPh sb="0" eb="1">
      <t>ゴウ</t>
    </rPh>
    <rPh sb="1" eb="2">
      <t>ケイ</t>
    </rPh>
    <phoneticPr fontId="1"/>
  </si>
  <si>
    <t>数値
Ｃ</t>
    <rPh sb="0" eb="2">
      <t>スウチ</t>
    </rPh>
    <phoneticPr fontId="1"/>
  </si>
  <si>
    <t>GJ/kl</t>
  </si>
  <si>
    <t>産業用以外の蒸気</t>
    <rPh sb="0" eb="3">
      <t>サンギョウヨウ</t>
    </rPh>
    <rPh sb="3" eb="5">
      <t>イガイ</t>
    </rPh>
    <rPh sb="6" eb="8">
      <t>ジョウキ</t>
    </rPh>
    <phoneticPr fontId="1"/>
  </si>
  <si>
    <t>御殿場ガス株式会社</t>
    <rPh sb="0" eb="3">
      <t>ゴテンバ</t>
    </rPh>
    <phoneticPr fontId="1"/>
  </si>
  <si>
    <t>削減量</t>
    <rPh sb="0" eb="2">
      <t>サクゲン</t>
    </rPh>
    <rPh sb="2" eb="3">
      <t>リョウ</t>
    </rPh>
    <phoneticPr fontId="1"/>
  </si>
  <si>
    <t>燃料</t>
    <rPh sb="0" eb="2">
      <t>ネンリョウ</t>
    </rPh>
    <phoneticPr fontId="1"/>
  </si>
  <si>
    <t>→実施したことによるエネルギー使用量の低減効果が分かっている場合は、作成した計算表を添付。</t>
    <rPh sb="1" eb="3">
      <t>ジッシ</t>
    </rPh>
    <rPh sb="15" eb="17">
      <t>シヨウ</t>
    </rPh>
    <rPh sb="17" eb="18">
      <t>リョウ</t>
    </rPh>
    <rPh sb="19" eb="21">
      <t>テイゲン</t>
    </rPh>
    <rPh sb="21" eb="23">
      <t>コウカ</t>
    </rPh>
    <rPh sb="24" eb="25">
      <t>ワ</t>
    </rPh>
    <rPh sb="30" eb="32">
      <t>バアイ</t>
    </rPh>
    <rPh sb="34" eb="36">
      <t>サクセイ</t>
    </rPh>
    <rPh sb="38" eb="40">
      <t>ケイサン</t>
    </rPh>
    <rPh sb="40" eb="41">
      <t>ヒョウ</t>
    </rPh>
    <rPh sb="42" eb="44">
      <t>テンプ</t>
    </rPh>
    <phoneticPr fontId="1"/>
  </si>
  <si>
    <t>参加者数(人）</t>
    <rPh sb="0" eb="3">
      <t>サンカシャ</t>
    </rPh>
    <rPh sb="3" eb="4">
      <t>スウ</t>
    </rPh>
    <rPh sb="5" eb="6">
      <t>ヒト</t>
    </rPh>
    <phoneticPr fontId="1"/>
  </si>
  <si>
    <t>GJ/</t>
  </si>
  <si>
    <t>コークス炉ガス</t>
    <rPh sb="4" eb="5">
      <t>ロ</t>
    </rPh>
    <phoneticPr fontId="1"/>
  </si>
  <si>
    <t>中遠ガス株式会社</t>
  </si>
  <si>
    <t>実績（H29)</t>
    <rPh sb="0" eb="2">
      <t>ジッセキ</t>
    </rPh>
    <phoneticPr fontId="1"/>
  </si>
  <si>
    <t>液化天然ガス（LＮG）</t>
    <rPh sb="0" eb="2">
      <t>エキカ</t>
    </rPh>
    <rPh sb="2" eb="4">
      <t>テンネン</t>
    </rPh>
    <phoneticPr fontId="1"/>
  </si>
  <si>
    <t>調整後排出係数※4　</t>
    <rPh sb="0" eb="2">
      <t>チョウセイ</t>
    </rPh>
    <rPh sb="2" eb="3">
      <t>ゴ</t>
    </rPh>
    <rPh sb="3" eb="5">
      <t>ハイシュツ</t>
    </rPh>
    <rPh sb="5" eb="7">
      <t>ケイスウ</t>
    </rPh>
    <phoneticPr fontId="1"/>
  </si>
  <si>
    <t>エネルギー使用量</t>
    <rPh sb="5" eb="7">
      <t>シヨウ</t>
    </rPh>
    <rPh sb="7" eb="8">
      <t>リョウ</t>
    </rPh>
    <phoneticPr fontId="1"/>
  </si>
  <si>
    <t>F＝Ｂ－E
（※1）</t>
  </si>
  <si>
    <t>単位発熱量</t>
    <rPh sb="0" eb="2">
      <t>タンイ</t>
    </rPh>
    <rPh sb="2" eb="4">
      <t>ハツネツ</t>
    </rPh>
    <rPh sb="4" eb="5">
      <t>リョウ</t>
    </rPh>
    <phoneticPr fontId="1"/>
  </si>
  <si>
    <t>→植林等による森林吸収量が分かっている場合は、作成した計算表を添付。</t>
    <rPh sb="1" eb="3">
      <t>ショクリン</t>
    </rPh>
    <rPh sb="3" eb="4">
      <t>トウ</t>
    </rPh>
    <rPh sb="7" eb="9">
      <t>シンリン</t>
    </rPh>
    <rPh sb="9" eb="11">
      <t>キュウシュウ</t>
    </rPh>
    <rPh sb="11" eb="12">
      <t>リョウ</t>
    </rPh>
    <rPh sb="13" eb="14">
      <t>ワ</t>
    </rPh>
    <rPh sb="19" eb="21">
      <t>バアイ</t>
    </rPh>
    <rPh sb="23" eb="25">
      <t>サクセイ</t>
    </rPh>
    <rPh sb="27" eb="29">
      <t>ケイサン</t>
    </rPh>
    <rPh sb="29" eb="30">
      <t>ヒョウ</t>
    </rPh>
    <rPh sb="31" eb="33">
      <t>テンプ</t>
    </rPh>
    <phoneticPr fontId="1"/>
  </si>
  <si>
    <t>数値
A</t>
    <rPh sb="0" eb="2">
      <t>スウチ</t>
    </rPh>
    <phoneticPr fontId="1"/>
  </si>
  <si>
    <t>千kwh</t>
    <rPh sb="0" eb="1">
      <t>セン</t>
    </rPh>
    <phoneticPr fontId="1"/>
  </si>
  <si>
    <t>GJ/t</t>
  </si>
  <si>
    <t>数値
D</t>
    <rPh sb="0" eb="2">
      <t>スウチ</t>
    </rPh>
    <phoneticPr fontId="1"/>
  </si>
  <si>
    <t>灯油</t>
    <rPh sb="0" eb="2">
      <t>トウユ</t>
    </rPh>
    <phoneticPr fontId="1"/>
  </si>
  <si>
    <t>軽油</t>
    <rPh sb="0" eb="2">
      <t>ケイユ</t>
    </rPh>
    <phoneticPr fontId="1"/>
  </si>
  <si>
    <t>A重油</t>
    <rPh sb="1" eb="3">
      <t>ジュウユ</t>
    </rPh>
    <phoneticPr fontId="1"/>
  </si>
  <si>
    <t>石油アスファルト</t>
    <rPh sb="0" eb="2">
      <t>セキユ</t>
    </rPh>
    <phoneticPr fontId="1"/>
  </si>
  <si>
    <t>t</t>
  </si>
  <si>
    <t>液化石油ガス（LPG）（※6)</t>
    <rPh sb="0" eb="2">
      <t>エキカ</t>
    </rPh>
    <rPh sb="2" eb="4">
      <t>セキユ</t>
    </rPh>
    <phoneticPr fontId="1"/>
  </si>
  <si>
    <t>千㎥</t>
    <rPh sb="0" eb="1">
      <t>セン</t>
    </rPh>
    <phoneticPr fontId="1"/>
  </si>
  <si>
    <t>可燃性天然ガス</t>
    <rPh sb="0" eb="3">
      <t>カネンセイ</t>
    </rPh>
    <rPh sb="3" eb="5">
      <t>テンネン</t>
    </rPh>
    <phoneticPr fontId="1"/>
  </si>
  <si>
    <t>「その他の燃料」の排出係数を入力してください。→</t>
    <rPh sb="3" eb="4">
      <t>タ</t>
    </rPh>
    <rPh sb="5" eb="7">
      <t>ネンリョウ</t>
    </rPh>
    <rPh sb="9" eb="11">
      <t>ハイシュツ</t>
    </rPh>
    <rPh sb="11" eb="13">
      <t>ケイスウ</t>
    </rPh>
    <rPh sb="14" eb="16">
      <t>ニュウリョク</t>
    </rPh>
    <phoneticPr fontId="1"/>
  </si>
  <si>
    <t>石炭コークス</t>
    <rPh sb="0" eb="2">
      <t>セキタン</t>
    </rPh>
    <phoneticPr fontId="1"/>
  </si>
  <si>
    <t>その他可燃性天然ガス</t>
    <rPh sb="2" eb="3">
      <t>タ</t>
    </rPh>
    <rPh sb="3" eb="6">
      <t>カネンセイ</t>
    </rPh>
    <rPh sb="6" eb="8">
      <t>テンネン</t>
    </rPh>
    <phoneticPr fontId="1"/>
  </si>
  <si>
    <t>（単位：t-CO2/GJ)</t>
    <rPh sb="1" eb="3">
      <t>タンイ</t>
    </rPh>
    <phoneticPr fontId="1"/>
  </si>
  <si>
    <t>○○電力株式会社</t>
    <rPh sb="2" eb="4">
      <t>デンリョク</t>
    </rPh>
    <phoneticPr fontId="1"/>
  </si>
  <si>
    <t>コールタール</t>
  </si>
  <si>
    <t>原料炭</t>
    <rPh sb="0" eb="2">
      <t>ゲンリョウ</t>
    </rPh>
    <rPh sb="2" eb="3">
      <t>タン</t>
    </rPh>
    <phoneticPr fontId="1"/>
  </si>
  <si>
    <t>一般炭</t>
    <rPh sb="0" eb="2">
      <t>イッパン</t>
    </rPh>
    <rPh sb="2" eb="3">
      <t>タン</t>
    </rPh>
    <phoneticPr fontId="1"/>
  </si>
  <si>
    <t>契約先都市ガス事業者名</t>
    <rPh sb="0" eb="2">
      <t>ケイヤク</t>
    </rPh>
    <rPh sb="2" eb="3">
      <t>サキ</t>
    </rPh>
    <rPh sb="3" eb="5">
      <t>トシ</t>
    </rPh>
    <rPh sb="7" eb="10">
      <t>ジギョウシャ</t>
    </rPh>
    <rPh sb="10" eb="11">
      <t>メイ</t>
    </rPh>
    <phoneticPr fontId="1"/>
  </si>
  <si>
    <t>係数</t>
    <rPh sb="0" eb="2">
      <t>ケイスウ</t>
    </rPh>
    <phoneticPr fontId="1"/>
  </si>
  <si>
    <t>都市ガス事業者の単位発熱量</t>
    <rPh sb="0" eb="2">
      <t>トシ</t>
    </rPh>
    <rPh sb="4" eb="7">
      <t>ジギョウシャ</t>
    </rPh>
    <rPh sb="8" eb="10">
      <t>タンイ</t>
    </rPh>
    <rPh sb="10" eb="12">
      <t>ハツネツ</t>
    </rPh>
    <rPh sb="12" eb="13">
      <t>リョウ</t>
    </rPh>
    <phoneticPr fontId="1"/>
  </si>
  <si>
    <t>事業者ごとの発熱量</t>
    <rPh sb="0" eb="3">
      <t>ジギョウシャ</t>
    </rPh>
    <rPh sb="6" eb="8">
      <t>ハツネツ</t>
    </rPh>
    <rPh sb="8" eb="9">
      <t>リョウ</t>
    </rPh>
    <phoneticPr fontId="1"/>
  </si>
  <si>
    <t>その他の燃料</t>
    <rPh sb="2" eb="3">
      <t>タ</t>
    </rPh>
    <rPh sb="4" eb="6">
      <t>ネンリョウ</t>
    </rPh>
    <phoneticPr fontId="1"/>
  </si>
  <si>
    <t>都市ガス（※2）</t>
    <rPh sb="0" eb="2">
      <t>トシ</t>
    </rPh>
    <phoneticPr fontId="1"/>
  </si>
  <si>
    <t>※3　電気のうち買電に関するものは、各電力事業者の排出係数（各電力会社から公表される基礎排出係数又は代替値に千を乗じたもの）を欄外②に記入する。</t>
    <rPh sb="3" eb="5">
      <t>デンキ</t>
    </rPh>
    <rPh sb="8" eb="9">
      <t>カ</t>
    </rPh>
    <rPh sb="9" eb="10">
      <t>デン</t>
    </rPh>
    <rPh sb="11" eb="12">
      <t>カン</t>
    </rPh>
    <rPh sb="18" eb="19">
      <t>カク</t>
    </rPh>
    <rPh sb="19" eb="21">
      <t>デンリョク</t>
    </rPh>
    <rPh sb="21" eb="24">
      <t>ジギョウシャ</t>
    </rPh>
    <rPh sb="25" eb="27">
      <t>ハイシュツ</t>
    </rPh>
    <rPh sb="27" eb="29">
      <t>ケイスウ</t>
    </rPh>
    <rPh sb="42" eb="44">
      <t>キソ</t>
    </rPh>
    <rPh sb="63" eb="65">
      <t>ランガイ</t>
    </rPh>
    <rPh sb="67" eb="69">
      <t>キニュウ</t>
    </rPh>
    <phoneticPr fontId="1"/>
  </si>
  <si>
    <t>（　　　　　　　　）</t>
  </si>
  <si>
    <t>熱</t>
    <rPh sb="0" eb="1">
      <t>ネツ</t>
    </rPh>
    <phoneticPr fontId="1"/>
  </si>
  <si>
    <t>東海ガス株式会社</t>
  </si>
  <si>
    <t>※3　電気のうち買電に関するものは、各電力事業者の排出係数（各電力会社から公表される基礎排出係数又は代替値に1,000を乗じたもの）を欄外②に記入する。</t>
    <rPh sb="3" eb="5">
      <t>デンキ</t>
    </rPh>
    <rPh sb="8" eb="9">
      <t>カ</t>
    </rPh>
    <rPh sb="9" eb="10">
      <t>デン</t>
    </rPh>
    <rPh sb="11" eb="12">
      <t>カン</t>
    </rPh>
    <rPh sb="18" eb="19">
      <t>カク</t>
    </rPh>
    <rPh sb="19" eb="21">
      <t>デンリョク</t>
    </rPh>
    <rPh sb="21" eb="24">
      <t>ジギョウシャ</t>
    </rPh>
    <rPh sb="25" eb="27">
      <t>ハイシュツ</t>
    </rPh>
    <rPh sb="27" eb="29">
      <t>ケイスウ</t>
    </rPh>
    <rPh sb="42" eb="44">
      <t>キソ</t>
    </rPh>
    <rPh sb="67" eb="69">
      <t>ランガイ</t>
    </rPh>
    <rPh sb="71" eb="73">
      <t>キニュウ</t>
    </rPh>
    <phoneticPr fontId="1"/>
  </si>
  <si>
    <t>【参考】ＬＰＧの立方メートル（㎥）からトン（ｔ）への換算係数</t>
    <rPh sb="1" eb="3">
      <t>サンコウ</t>
    </rPh>
    <rPh sb="8" eb="9">
      <t>タテ</t>
    </rPh>
    <rPh sb="9" eb="10">
      <t>ホウ</t>
    </rPh>
    <rPh sb="26" eb="28">
      <t>カンサン</t>
    </rPh>
    <rPh sb="28" eb="30">
      <t>ケイスウ</t>
    </rPh>
    <phoneticPr fontId="1"/>
  </si>
  <si>
    <t>産業用蒸気</t>
    <rPh sb="0" eb="3">
      <t>サンギョウヨウ</t>
    </rPh>
    <rPh sb="3" eb="5">
      <t>ジョウキ</t>
    </rPh>
    <phoneticPr fontId="1"/>
  </si>
  <si>
    <t>○県民の節電量が分かっている場合の計算例</t>
    <rPh sb="1" eb="3">
      <t>ケンミン</t>
    </rPh>
    <rPh sb="4" eb="6">
      <t>セツデン</t>
    </rPh>
    <rPh sb="6" eb="7">
      <t>リョウ</t>
    </rPh>
    <rPh sb="8" eb="9">
      <t>ワ</t>
    </rPh>
    <rPh sb="14" eb="16">
      <t>バアイ</t>
    </rPh>
    <rPh sb="17" eb="19">
      <t>ケイサン</t>
    </rPh>
    <rPh sb="19" eb="20">
      <t>レイ</t>
    </rPh>
    <phoneticPr fontId="1"/>
  </si>
  <si>
    <t>【参考】都市ガス供給事業者が公表する単位発熱量</t>
    <rPh sb="1" eb="3">
      <t>サンコウ</t>
    </rPh>
    <rPh sb="4" eb="6">
      <t>トシ</t>
    </rPh>
    <rPh sb="8" eb="10">
      <t>キョウキュウ</t>
    </rPh>
    <rPh sb="10" eb="13">
      <t>ジギョウシャ</t>
    </rPh>
    <rPh sb="14" eb="16">
      <t>コウヒョウ</t>
    </rPh>
    <rPh sb="18" eb="20">
      <t>タンイ</t>
    </rPh>
    <rPh sb="20" eb="22">
      <t>ハツネツ</t>
    </rPh>
    <rPh sb="22" eb="23">
      <t>リョウ</t>
    </rPh>
    <phoneticPr fontId="1"/>
  </si>
  <si>
    <t>下田ガス株式会社</t>
  </si>
  <si>
    <t>温水</t>
    <rPh sb="0" eb="2">
      <t>オンスイ</t>
    </rPh>
    <phoneticPr fontId="1"/>
  </si>
  <si>
    <r>
      <t>電</t>
    </r>
    <r>
      <rPr>
        <sz val="10"/>
        <color auto="1"/>
        <rFont val="ＭＳ Ｐ明朝"/>
      </rPr>
      <t>気の排出係数（買電に係るもの）(※3)（ｔ-CO</t>
    </r>
    <r>
      <rPr>
        <vertAlign val="subscript"/>
        <sz val="10"/>
        <color auto="1"/>
        <rFont val="ＭＳ Ｐ明朝"/>
      </rPr>
      <t>2</t>
    </r>
    <r>
      <rPr>
        <sz val="10"/>
        <color auto="1"/>
        <rFont val="ＭＳ Ｐ明朝"/>
      </rPr>
      <t>/千kＷh）②</t>
    </r>
    <rPh sb="0" eb="2">
      <t>デンキ</t>
    </rPh>
    <rPh sb="3" eb="5">
      <t>ハイシュツ</t>
    </rPh>
    <rPh sb="5" eb="7">
      <t>ケイスウ</t>
    </rPh>
    <rPh sb="8" eb="9">
      <t>カ</t>
    </rPh>
    <rPh sb="9" eb="10">
      <t>デン</t>
    </rPh>
    <rPh sb="11" eb="12">
      <t>カカ</t>
    </rPh>
    <rPh sb="27" eb="28">
      <t>セン</t>
    </rPh>
    <phoneticPr fontId="1"/>
  </si>
  <si>
    <t>実績年度のエネルギー使用状況　⇒</t>
    <rPh sb="0" eb="2">
      <t>ジッセキ</t>
    </rPh>
    <rPh sb="2" eb="4">
      <t>ネンド</t>
    </rPh>
    <rPh sb="10" eb="12">
      <t>シヨウ</t>
    </rPh>
    <rPh sb="12" eb="14">
      <t>ジョウキョウ</t>
    </rPh>
    <phoneticPr fontId="1"/>
  </si>
  <si>
    <t>冷水</t>
    <rPh sb="0" eb="2">
      <t>レイスイ</t>
    </rPh>
    <phoneticPr fontId="1"/>
  </si>
  <si>
    <t>※供給先が県内の事業者のみ抜粋</t>
    <rPh sb="1" eb="3">
      <t>キョウキュウ</t>
    </rPh>
    <rPh sb="3" eb="4">
      <t>サキ</t>
    </rPh>
    <rPh sb="5" eb="6">
      <t>ケン</t>
    </rPh>
    <rPh sb="6" eb="7">
      <t>ナイ</t>
    </rPh>
    <rPh sb="8" eb="11">
      <t>ジギョウシャ</t>
    </rPh>
    <rPh sb="13" eb="15">
      <t>バッスイ</t>
    </rPh>
    <phoneticPr fontId="1"/>
  </si>
  <si>
    <t>電気事業者
（※3）</t>
    <rPh sb="0" eb="2">
      <t>デンキ</t>
    </rPh>
    <rPh sb="2" eb="5">
      <t>ジギョウシャ</t>
    </rPh>
    <phoneticPr fontId="1"/>
  </si>
  <si>
    <t>袋井ガス株式会社</t>
  </si>
  <si>
    <t>電力会社②</t>
  </si>
  <si>
    <t>なお、電気のうち買電に関するものは、Ａの値に欄外②の値を乗じた値を、自家発電に関するものはＤの値に欄外③の値を乗じた値を記入する。</t>
  </si>
  <si>
    <t>自家発電</t>
    <rPh sb="0" eb="2">
      <t>ジカ</t>
    </rPh>
    <rPh sb="2" eb="4">
      <t>ハツデン</t>
    </rPh>
    <phoneticPr fontId="1"/>
  </si>
  <si>
    <r>
      <t>電</t>
    </r>
    <r>
      <rPr>
        <sz val="10"/>
        <color auto="1"/>
        <rFont val="ＭＳ Ｐ明朝"/>
      </rPr>
      <t>気の排出係数（買電に係るもの）（※3）（ｔ-CO</t>
    </r>
    <r>
      <rPr>
        <vertAlign val="subscript"/>
        <sz val="10"/>
        <color auto="1"/>
        <rFont val="ＭＳ Ｐ明朝"/>
      </rPr>
      <t>2</t>
    </r>
    <r>
      <rPr>
        <sz val="10"/>
        <color auto="1"/>
        <rFont val="ＭＳ Ｐ明朝"/>
      </rPr>
      <t>/千kＷh）①</t>
    </r>
    <rPh sb="0" eb="2">
      <t>デンキ</t>
    </rPh>
    <rPh sb="3" eb="5">
      <t>ハイシュツ</t>
    </rPh>
    <rPh sb="5" eb="7">
      <t>ケイスウ</t>
    </rPh>
    <rPh sb="8" eb="9">
      <t>カ</t>
    </rPh>
    <rPh sb="9" eb="10">
      <t>デン</t>
    </rPh>
    <rPh sb="11" eb="12">
      <t>カカ</t>
    </rPh>
    <rPh sb="27" eb="28">
      <t>セン</t>
    </rPh>
    <phoneticPr fontId="1"/>
  </si>
  <si>
    <t>電気事業者名</t>
    <rPh sb="0" eb="2">
      <t>デンキ</t>
    </rPh>
    <rPh sb="2" eb="5">
      <t>ジギョウシャ</t>
    </rPh>
    <rPh sb="5" eb="6">
      <t>メイ</t>
    </rPh>
    <phoneticPr fontId="1"/>
  </si>
  <si>
    <t>メニュー名</t>
    <rPh sb="4" eb="5">
      <t>メイ</t>
    </rPh>
    <phoneticPr fontId="1"/>
  </si>
  <si>
    <t>加重平均排出係数</t>
    <rPh sb="0" eb="2">
      <t>カジュウ</t>
    </rPh>
    <rPh sb="2" eb="4">
      <t>ヘイキン</t>
    </rPh>
    <rPh sb="4" eb="6">
      <t>ハイシュツ</t>
    </rPh>
    <rPh sb="6" eb="8">
      <t>ケイスウ</t>
    </rPh>
    <phoneticPr fontId="1"/>
  </si>
  <si>
    <t>※6　LPG使用量が帳票等において㎥で表示されている場合はtへの換算係数を供給事業者に確認してください。それが難しい場合、欄外の数値を用いて</t>
    <rPh sb="32" eb="34">
      <t>カンサン</t>
    </rPh>
    <phoneticPr fontId="1"/>
  </si>
  <si>
    <t>△△電力株式会社</t>
    <rPh sb="2" eb="4">
      <t>デンリョク</t>
    </rPh>
    <rPh sb="4" eb="8">
      <t>カブシキガイシャ</t>
    </rPh>
    <phoneticPr fontId="1"/>
  </si>
  <si>
    <t>ｔに換算してください。</t>
  </si>
  <si>
    <t>【参考】R5電気事業者別排出係数(R7.3．18月公表)×1,000</t>
    <rPh sb="1" eb="3">
      <t>サンコウ</t>
    </rPh>
    <rPh sb="6" eb="8">
      <t>デンキ</t>
    </rPh>
    <rPh sb="8" eb="11">
      <t>ジギョウシャ</t>
    </rPh>
    <rPh sb="11" eb="12">
      <t>ベツ</t>
    </rPh>
    <rPh sb="12" eb="14">
      <t>ハイシュツ</t>
    </rPh>
    <rPh sb="14" eb="16">
      <t>ケイスウ</t>
    </rPh>
    <rPh sb="24" eb="25">
      <t>ガツ</t>
    </rPh>
    <rPh sb="25" eb="27">
      <t>コウヒョウ</t>
    </rPh>
    <phoneticPr fontId="1"/>
  </si>
  <si>
    <t>電気事業者名からメニュー名を選択し、基礎排出係数を入力してください。</t>
    <rPh sb="0" eb="2">
      <t>デンキ</t>
    </rPh>
    <rPh sb="2" eb="5">
      <t>ジギョウシャ</t>
    </rPh>
    <rPh sb="5" eb="6">
      <t>メイ</t>
    </rPh>
    <rPh sb="12" eb="13">
      <t>メイ</t>
    </rPh>
    <rPh sb="14" eb="16">
      <t>センタク</t>
    </rPh>
    <rPh sb="18" eb="20">
      <t>キソ</t>
    </rPh>
    <rPh sb="20" eb="22">
      <t>ハイシュツ</t>
    </rPh>
    <rPh sb="22" eb="24">
      <t>ケイスウ</t>
    </rPh>
    <rPh sb="25" eb="27">
      <t>ニュウリョク</t>
    </rPh>
    <phoneticPr fontId="1"/>
  </si>
  <si>
    <t>ＬＰＧの種類</t>
    <rPh sb="4" eb="6">
      <t>シュルイ</t>
    </rPh>
    <phoneticPr fontId="1"/>
  </si>
  <si>
    <t>プロパン</t>
  </si>
  <si>
    <t>1／502トン</t>
  </si>
  <si>
    <t>○植林による削減量（推定値）の計算例</t>
    <rPh sb="1" eb="3">
      <t>ショクリン</t>
    </rPh>
    <rPh sb="6" eb="8">
      <t>サクゲン</t>
    </rPh>
    <rPh sb="8" eb="9">
      <t>リョウ</t>
    </rPh>
    <rPh sb="10" eb="12">
      <t>スイテイ</t>
    </rPh>
    <rPh sb="12" eb="13">
      <t>アタイ</t>
    </rPh>
    <rPh sb="15" eb="17">
      <t>ケイサン</t>
    </rPh>
    <rPh sb="17" eb="18">
      <t>レイ</t>
    </rPh>
    <phoneticPr fontId="1"/>
  </si>
  <si>
    <t>Ａの値に欄外②の値を乗じた値を、自家発電に関するものはＤの値に欄外③の値を乗じた値を記入する。</t>
  </si>
  <si>
    <t>ブタン</t>
  </si>
  <si>
    <t>1／355トン</t>
  </si>
  <si>
    <t>※資源エネルギー庁「定期報告書記入要領」参照</t>
    <rPh sb="1" eb="3">
      <t>シゲン</t>
    </rPh>
    <rPh sb="8" eb="9">
      <t>チョウ</t>
    </rPh>
    <rPh sb="10" eb="12">
      <t>テイキ</t>
    </rPh>
    <rPh sb="12" eb="14">
      <t>ホウコク</t>
    </rPh>
    <rPh sb="14" eb="15">
      <t>ショ</t>
    </rPh>
    <rPh sb="15" eb="17">
      <t>キニュウ</t>
    </rPh>
    <rPh sb="17" eb="19">
      <t>ヨウリョウ</t>
    </rPh>
    <rPh sb="20" eb="22">
      <t>サンショウ</t>
    </rPh>
    <phoneticPr fontId="1"/>
  </si>
  <si>
    <t>一本あたり吸収量(kg-CO2／年)</t>
    <rPh sb="0" eb="2">
      <t>イッポン</t>
    </rPh>
    <rPh sb="5" eb="7">
      <t>キュウシュウ</t>
    </rPh>
    <rPh sb="7" eb="8">
      <t>リョウ</t>
    </rPh>
    <rPh sb="16" eb="17">
      <t>ネン</t>
    </rPh>
    <phoneticPr fontId="1"/>
  </si>
  <si>
    <r>
      <t>・</t>
    </r>
    <r>
      <rPr>
        <sz val="12"/>
        <color auto="1"/>
        <rFont val="ＭＳ Ｐ明朝"/>
      </rPr>
      <t>基準年度の</t>
    </r>
    <r>
      <rPr>
        <u/>
        <sz val="12"/>
        <color auto="1"/>
        <rFont val="ＭＳ Ｐ明朝"/>
      </rPr>
      <t>事業所</t>
    </r>
    <r>
      <rPr>
        <sz val="12"/>
        <color auto="1"/>
        <rFont val="ＭＳ Ｐ明朝"/>
      </rPr>
      <t>温室効果ガス排出量－実績年度の</t>
    </r>
    <r>
      <rPr>
        <u/>
        <sz val="12"/>
        <color auto="1"/>
        <rFont val="ＭＳ Ｐゴシック"/>
      </rPr>
      <t>事業所</t>
    </r>
    <r>
      <rPr>
        <sz val="12"/>
        <color auto="1"/>
        <rFont val="ＭＳ Ｐ明朝"/>
      </rPr>
      <t>温室効果ガス排出量</t>
    </r>
    <rPh sb="1" eb="3">
      <t>キジュン</t>
    </rPh>
    <rPh sb="3" eb="5">
      <t>ネンド</t>
    </rPh>
    <rPh sb="6" eb="8">
      <t>ジギョウ</t>
    </rPh>
    <rPh sb="8" eb="9">
      <t>ショ</t>
    </rPh>
    <rPh sb="9" eb="11">
      <t>オンシツ</t>
    </rPh>
    <rPh sb="11" eb="13">
      <t>コウカ</t>
    </rPh>
    <rPh sb="15" eb="17">
      <t>ハイシュツ</t>
    </rPh>
    <rPh sb="17" eb="18">
      <t>リョウ</t>
    </rPh>
    <rPh sb="19" eb="21">
      <t>ジッセキ</t>
    </rPh>
    <rPh sb="21" eb="23">
      <t>ネンド</t>
    </rPh>
    <rPh sb="27" eb="29">
      <t>オンシツ</t>
    </rPh>
    <rPh sb="29" eb="31">
      <t>コウカ</t>
    </rPh>
    <rPh sb="33" eb="35">
      <t>ハイシュツ</t>
    </rPh>
    <rPh sb="35" eb="36">
      <t>リョウ</t>
    </rPh>
    <phoneticPr fontId="1"/>
  </si>
  <si>
    <r>
      <t>二</t>
    </r>
    <r>
      <rPr>
        <sz val="11"/>
        <color auto="1"/>
        <rFont val="ＭＳ Ｐ明朝"/>
      </rPr>
      <t>酸化炭素排出量
（t-CO</t>
    </r>
    <r>
      <rPr>
        <vertAlign val="subscript"/>
        <sz val="11"/>
        <color auto="1"/>
        <rFont val="ＭＳ Ｐ明朝"/>
      </rPr>
      <t>2</t>
    </r>
    <r>
      <rPr>
        <sz val="11"/>
        <color auto="1"/>
        <rFont val="ＭＳ Ｐ明朝"/>
      </rPr>
      <t>）
G（※5）</t>
    </r>
    <rPh sb="0" eb="3">
      <t>ニサンカ</t>
    </rPh>
    <rPh sb="3" eb="5">
      <t>タンソ</t>
    </rPh>
    <rPh sb="5" eb="7">
      <t>ハイシュツ</t>
    </rPh>
    <rPh sb="7" eb="8">
      <t>リョウ</t>
    </rPh>
    <phoneticPr fontId="1"/>
  </si>
  <si>
    <t>エネルギー
使用量
数値</t>
    <rPh sb="6" eb="9">
      <t>シヨウリョウ</t>
    </rPh>
    <rPh sb="10" eb="12">
      <t>スウチ</t>
    </rPh>
    <phoneticPr fontId="1"/>
  </si>
  <si>
    <r>
      <t>・</t>
    </r>
    <r>
      <rPr>
        <sz val="12"/>
        <color auto="1"/>
        <rFont val="ＭＳ Ｐ明朝"/>
      </rPr>
      <t>基準年度の</t>
    </r>
    <r>
      <rPr>
        <u/>
        <sz val="12"/>
        <color auto="1"/>
        <rFont val="ＭＳ Ｐゴシック"/>
      </rPr>
      <t>一部設備</t>
    </r>
    <r>
      <rPr>
        <sz val="12"/>
        <color auto="1"/>
        <rFont val="ＭＳ Ｐ明朝"/>
      </rPr>
      <t>の温室効果ガス排出量－実績年度の</t>
    </r>
    <r>
      <rPr>
        <u/>
        <sz val="12"/>
        <color auto="1"/>
        <rFont val="ＭＳ Ｐゴシック"/>
      </rPr>
      <t>一部設備</t>
    </r>
    <r>
      <rPr>
        <sz val="12"/>
        <color auto="1"/>
        <rFont val="ＭＳ Ｐ明朝"/>
      </rPr>
      <t>の温室効果ガス排出量</t>
    </r>
    <rPh sb="1" eb="3">
      <t>キジュン</t>
    </rPh>
    <rPh sb="3" eb="5">
      <t>ネンド</t>
    </rPh>
    <rPh sb="6" eb="8">
      <t>イチブ</t>
    </rPh>
    <rPh sb="8" eb="10">
      <t>セツビ</t>
    </rPh>
    <rPh sb="11" eb="13">
      <t>オンシツ</t>
    </rPh>
    <rPh sb="13" eb="15">
      <t>コウカ</t>
    </rPh>
    <rPh sb="17" eb="19">
      <t>ハイシュツ</t>
    </rPh>
    <rPh sb="19" eb="20">
      <t>リョウ</t>
    </rPh>
    <rPh sb="21" eb="23">
      <t>ジッセキ</t>
    </rPh>
    <rPh sb="23" eb="25">
      <t>ネンド</t>
    </rPh>
    <rPh sb="31" eb="33">
      <t>オンシツ</t>
    </rPh>
    <rPh sb="33" eb="35">
      <t>コウカ</t>
    </rPh>
    <rPh sb="37" eb="39">
      <t>ハイシュツ</t>
    </rPh>
    <rPh sb="39" eb="40">
      <t>リョウ</t>
    </rPh>
    <phoneticPr fontId="1"/>
  </si>
  <si>
    <t>販売した
エネルギー
の量
数値</t>
    <rPh sb="0" eb="2">
      <t>ハンバイ</t>
    </rPh>
    <rPh sb="12" eb="13">
      <t>リョウ</t>
    </rPh>
    <rPh sb="14" eb="16">
      <t>スウチ</t>
    </rPh>
    <phoneticPr fontId="1"/>
  </si>
  <si>
    <t>合計
熱量</t>
    <rPh sb="0" eb="2">
      <t>ゴウケイ</t>
    </rPh>
    <rPh sb="3" eb="5">
      <t>ネツリョウ</t>
    </rPh>
    <phoneticPr fontId="1"/>
  </si>
  <si>
    <t>※4　電気の排出係数は、各電力会社から公表される基礎排出係数又は代替値に千を乗じたものとする。</t>
    <rPh sb="3" eb="5">
      <t>デンキ</t>
    </rPh>
    <rPh sb="6" eb="8">
      <t>ハイシュツ</t>
    </rPh>
    <rPh sb="8" eb="10">
      <t>ケイスウ</t>
    </rPh>
    <rPh sb="24" eb="26">
      <t>キソ</t>
    </rPh>
    <phoneticPr fontId="1"/>
  </si>
  <si>
    <t>※5　Ｆの値に、地球温暖化対策の推進に関する法律施行令（平成11年政令第143号）第7条に定める係数を乗じて求められる値を記入する。なお、電気のうち買電に関するものは</t>
    <rPh sb="5" eb="6">
      <t>アタイ</t>
    </rPh>
    <rPh sb="28" eb="30">
      <t>ヘイセイ</t>
    </rPh>
    <rPh sb="32" eb="33">
      <t>ネン</t>
    </rPh>
    <rPh sb="33" eb="35">
      <t>セイレイ</t>
    </rPh>
    <rPh sb="35" eb="36">
      <t>ダイ</t>
    </rPh>
    <rPh sb="39" eb="40">
      <t>ゴウ</t>
    </rPh>
    <rPh sb="41" eb="42">
      <t>ダイ</t>
    </rPh>
    <rPh sb="43" eb="44">
      <t>ジョウ</t>
    </rPh>
    <rPh sb="45" eb="46">
      <t>サダ</t>
    </rPh>
    <rPh sb="48" eb="50">
      <t>ケイスウ</t>
    </rPh>
    <rPh sb="51" eb="52">
      <t>ジョウ</t>
    </rPh>
    <rPh sb="54" eb="55">
      <t>モト</t>
    </rPh>
    <rPh sb="59" eb="60">
      <t>アタイ</t>
    </rPh>
    <rPh sb="61" eb="63">
      <t>キニュウ</t>
    </rPh>
    <rPh sb="69" eb="71">
      <t>デンキ</t>
    </rPh>
    <rPh sb="74" eb="75">
      <t>カ</t>
    </rPh>
    <rPh sb="75" eb="76">
      <t>デン</t>
    </rPh>
    <rPh sb="77" eb="78">
      <t>カン</t>
    </rPh>
    <phoneticPr fontId="1"/>
  </si>
  <si>
    <t>植樹数</t>
    <rPh sb="0" eb="2">
      <t>ショクジュ</t>
    </rPh>
    <rPh sb="2" eb="3">
      <t>スウ</t>
    </rPh>
    <phoneticPr fontId="1"/>
  </si>
  <si>
    <t>※6　LPG使用量が帳票等において㎥で表示されている場合はtへの換算係数を供給事業者に確認してください。それが難しい場合、欄外の数値を用いてｔに換算してください。</t>
    <rPh sb="32" eb="34">
      <t>カンサン</t>
    </rPh>
    <phoneticPr fontId="1"/>
  </si>
  <si>
    <t>東京電力株式会社</t>
    <rPh sb="0" eb="2">
      <t>トウキョウ</t>
    </rPh>
    <rPh sb="2" eb="4">
      <t>デンリョク</t>
    </rPh>
    <phoneticPr fontId="1"/>
  </si>
  <si>
    <t>※計画書から排出係数を固定した場合</t>
    <rPh sb="1" eb="4">
      <t>ケイカクショ</t>
    </rPh>
    <rPh sb="6" eb="8">
      <t>ハイシュツ</t>
    </rPh>
    <rPh sb="8" eb="10">
      <t>ケイスウ</t>
    </rPh>
    <rPh sb="11" eb="13">
      <t>コテイ</t>
    </rPh>
    <rPh sb="15" eb="17">
      <t>バアイ</t>
    </rPh>
    <phoneticPr fontId="1"/>
  </si>
  <si>
    <t>電気会社①</t>
    <rPh sb="0" eb="2">
      <t>デンキ</t>
    </rPh>
    <rPh sb="2" eb="4">
      <t>カイシャ</t>
    </rPh>
    <phoneticPr fontId="1"/>
  </si>
  <si>
    <t>電気会社②</t>
    <rPh sb="0" eb="2">
      <t>デンキ</t>
    </rPh>
    <rPh sb="2" eb="4">
      <t>カイシャ</t>
    </rPh>
    <phoneticPr fontId="1"/>
  </si>
  <si>
    <t>１　事業所全体の取組による温室効果ガス排出の削減</t>
    <rPh sb="2" eb="4">
      <t>ジギョウ</t>
    </rPh>
    <rPh sb="4" eb="5">
      <t>ショ</t>
    </rPh>
    <rPh sb="5" eb="7">
      <t>ゼンタイ</t>
    </rPh>
    <rPh sb="8" eb="10">
      <t>トリクミ</t>
    </rPh>
    <rPh sb="13" eb="15">
      <t>オンシツ</t>
    </rPh>
    <rPh sb="15" eb="17">
      <t>コウカ</t>
    </rPh>
    <rPh sb="19" eb="21">
      <t>ハイシュツ</t>
    </rPh>
    <rPh sb="22" eb="24">
      <t>サクゲン</t>
    </rPh>
    <phoneticPr fontId="1"/>
  </si>
  <si>
    <r>
      <t>→</t>
    </r>
    <r>
      <rPr>
        <sz val="12"/>
        <color auto="1"/>
        <rFont val="ＭＳ Ｐゴシック"/>
      </rPr>
      <t>事業所全体のエネルギー使用量</t>
    </r>
    <r>
      <rPr>
        <sz val="12"/>
        <color auto="1"/>
        <rFont val="ＭＳ Ｐ明朝"/>
      </rPr>
      <t>を把握した上で、</t>
    </r>
    <rPh sb="1" eb="4">
      <t>ジギョウショ</t>
    </rPh>
    <rPh sb="4" eb="6">
      <t>ゼンタイ</t>
    </rPh>
    <rPh sb="12" eb="14">
      <t>シヨウ</t>
    </rPh>
    <rPh sb="14" eb="15">
      <t>リョウ</t>
    </rPh>
    <rPh sb="16" eb="18">
      <t>ハアク</t>
    </rPh>
    <rPh sb="20" eb="21">
      <t>ウエ</t>
    </rPh>
    <phoneticPr fontId="1"/>
  </si>
  <si>
    <t>　「基準年度の温室効果ガス計算シート」「実績年度の温室効果ガス計算シート」それぞれに入力。</t>
    <rPh sb="42" eb="44">
      <t>ニュウリョク</t>
    </rPh>
    <phoneticPr fontId="1"/>
  </si>
  <si>
    <t>　なお、これに類する書類や、別途作成した計算表（ＥＡ２１報告で使用した様式等）でも可。</t>
    <rPh sb="7" eb="8">
      <t>ルイ</t>
    </rPh>
    <rPh sb="10" eb="12">
      <t>ショルイ</t>
    </rPh>
    <rPh sb="14" eb="16">
      <t>ベット</t>
    </rPh>
    <rPh sb="16" eb="18">
      <t>サクセイ</t>
    </rPh>
    <rPh sb="20" eb="22">
      <t>ケイサン</t>
    </rPh>
    <rPh sb="22" eb="23">
      <t>ヒョウ</t>
    </rPh>
    <rPh sb="28" eb="30">
      <t>ホウコク</t>
    </rPh>
    <rPh sb="31" eb="33">
      <t>シヨウ</t>
    </rPh>
    <rPh sb="35" eb="37">
      <t>ヨウシキ</t>
    </rPh>
    <rPh sb="37" eb="38">
      <t>トウ</t>
    </rPh>
    <rPh sb="41" eb="42">
      <t>カ</t>
    </rPh>
    <phoneticPr fontId="1"/>
  </si>
  <si>
    <t>　また、エネルギー使用量の把握が困難な場合は、一部燃料（電気のみ等）でも可。</t>
    <rPh sb="9" eb="11">
      <t>シヨウ</t>
    </rPh>
    <rPh sb="11" eb="12">
      <t>リョウ</t>
    </rPh>
    <rPh sb="13" eb="15">
      <t>ハアク</t>
    </rPh>
    <rPh sb="16" eb="18">
      <t>コンナン</t>
    </rPh>
    <rPh sb="19" eb="21">
      <t>バアイ</t>
    </rPh>
    <rPh sb="23" eb="25">
      <t>イチブ</t>
    </rPh>
    <rPh sb="25" eb="27">
      <t>ネンリョウ</t>
    </rPh>
    <rPh sb="28" eb="30">
      <t>デンキ</t>
    </rPh>
    <rPh sb="32" eb="33">
      <t>トウ</t>
    </rPh>
    <rPh sb="36" eb="37">
      <t>カ</t>
    </rPh>
    <phoneticPr fontId="1"/>
  </si>
  <si>
    <t>○一部燃料による計算表の例</t>
    <rPh sb="1" eb="3">
      <t>イチブ</t>
    </rPh>
    <rPh sb="3" eb="5">
      <t>ネンリョウ</t>
    </rPh>
    <rPh sb="8" eb="10">
      <t>ケイサン</t>
    </rPh>
    <rPh sb="10" eb="11">
      <t>ヒョウ</t>
    </rPh>
    <rPh sb="12" eb="13">
      <t>レイ</t>
    </rPh>
    <phoneticPr fontId="1"/>
  </si>
  <si>
    <r>
      <t>→</t>
    </r>
    <r>
      <rPr>
        <sz val="12"/>
        <color auto="1"/>
        <rFont val="ＭＳ Ｐゴシック"/>
      </rPr>
      <t>削減対策を実施した一部設備のエネルギー使用量</t>
    </r>
    <r>
      <rPr>
        <sz val="12"/>
        <color auto="1"/>
        <rFont val="ＭＳ Ｐ明朝"/>
      </rPr>
      <t>を把握した上で、</t>
    </r>
    <rPh sb="1" eb="3">
      <t>サクゲン</t>
    </rPh>
    <rPh sb="3" eb="5">
      <t>タイサク</t>
    </rPh>
    <rPh sb="6" eb="8">
      <t>ジッシ</t>
    </rPh>
    <rPh sb="10" eb="12">
      <t>イチブ</t>
    </rPh>
    <rPh sb="12" eb="14">
      <t>セツビ</t>
    </rPh>
    <phoneticPr fontId="1"/>
  </si>
  <si>
    <t>　「基準年度の温室効果ガス計算シート」「実績年度の温室効果ガス計算シート」それぞれ、</t>
  </si>
  <si>
    <t>例</t>
    <rPh sb="0" eb="1">
      <t>レイ</t>
    </rPh>
    <phoneticPr fontId="1"/>
  </si>
  <si>
    <t>・実施しなかった場合の温室効果ガス排出量－植林等による森林吸収量</t>
    <rPh sb="1" eb="3">
      <t>ジッシ</t>
    </rPh>
    <rPh sb="8" eb="10">
      <t>バアイ</t>
    </rPh>
    <rPh sb="11" eb="13">
      <t>オンシツ</t>
    </rPh>
    <rPh sb="13" eb="15">
      <t>コウカ</t>
    </rPh>
    <rPh sb="17" eb="19">
      <t>ハイシュツ</t>
    </rPh>
    <rPh sb="19" eb="20">
      <t>リョウ</t>
    </rPh>
    <rPh sb="21" eb="23">
      <t>ショクリン</t>
    </rPh>
    <rPh sb="23" eb="24">
      <t>トウ</t>
    </rPh>
    <rPh sb="27" eb="29">
      <t>シンリン</t>
    </rPh>
    <rPh sb="29" eb="31">
      <t>キュウシュウ</t>
    </rPh>
    <rPh sb="31" eb="32">
      <t>リョウ</t>
    </rPh>
    <phoneticPr fontId="1"/>
  </si>
  <si>
    <t>基準（H28)</t>
    <rPh sb="0" eb="2">
      <t>キジュン</t>
    </rPh>
    <phoneticPr fontId="1"/>
  </si>
  <si>
    <t>CO2排出量</t>
    <rPh sb="3" eb="5">
      <t>ハイシュツ</t>
    </rPh>
    <rPh sb="5" eb="6">
      <t>リョウ</t>
    </rPh>
    <phoneticPr fontId="1"/>
  </si>
  <si>
    <t>CO2削減量(kg-CO2／年)</t>
    <rPh sb="3" eb="5">
      <t>サクゲン</t>
    </rPh>
    <rPh sb="5" eb="6">
      <t>リョウ</t>
    </rPh>
    <rPh sb="14" eb="15">
      <t>ネン</t>
    </rPh>
    <phoneticPr fontId="1"/>
  </si>
  <si>
    <t>t-CO2</t>
  </si>
  <si>
    <t>年度</t>
    <rPh sb="0" eb="2">
      <t>ネンド</t>
    </rPh>
    <phoneticPr fontId="1"/>
  </si>
  <si>
    <t>基準年度のエネルギー使用状況　⇒</t>
    <rPh sb="0" eb="2">
      <t>キジュン</t>
    </rPh>
    <rPh sb="2" eb="4">
      <t>ネンド</t>
    </rPh>
    <rPh sb="10" eb="12">
      <t>シヨウ</t>
    </rPh>
    <rPh sb="12" eb="14">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</si>
</sst>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Red]\-#,##0.0"/>
    <numFmt numFmtId="177" formatCode="0.000_ "/>
    <numFmt numFmtId="178" formatCode="0.0;&quot;▲ &quot;0.0"/>
    <numFmt numFmtId="179" formatCode="#,##0.0;&quot;▲ &quot;#,##0.0"/>
    <numFmt numFmtId="180" formatCode="0.00_);[Red]\(0.00\)"/>
    <numFmt numFmtId="181" formatCode="#,##0;&quot;▲ &quot;#,##0"/>
    <numFmt numFmtId="182" formatCode="#,##0.0_ ;[Red]\-#,##0.0\ "/>
    <numFmt numFmtId="183" formatCode="#,##0.000000;&quot;▲ &quot;#,##0.000000"/>
    <numFmt numFmtId="184" formatCode="#,##0.00_ ;[Red]\-#,##0.00\ "/>
  </numFmts>
  <fonts count="21">
    <font>
      <sz val="11"/>
      <color auto="1"/>
      <name val="ＭＳ Ｐゴシック"/>
      <family val="3"/>
    </font>
    <font>
      <sz val="6"/>
      <color auto="1"/>
      <name val="ＭＳ Ｐゴシック"/>
      <family val="3"/>
    </font>
    <font>
      <sz val="12"/>
      <color auto="1"/>
      <name val="ＭＳ Ｐゴシック"/>
      <family val="3"/>
    </font>
    <font>
      <sz val="12"/>
      <color auto="1"/>
      <name val="ＭＳ Ｐ明朝"/>
      <family val="1"/>
    </font>
    <font>
      <sz val="11"/>
      <color auto="1"/>
      <name val="ＭＳ Ｐ明朝"/>
      <family val="1"/>
    </font>
    <font>
      <sz val="11"/>
      <color auto="1"/>
      <name val="ＭＳ Ｐゴシック"/>
      <family val="3"/>
    </font>
    <font>
      <sz val="11"/>
      <color auto="1"/>
      <name val="ＭＳ 明朝"/>
      <family val="1"/>
    </font>
    <font>
      <sz val="16"/>
      <color auto="1"/>
      <name val="ＭＳ 明朝"/>
      <family val="1"/>
    </font>
    <font>
      <sz val="9"/>
      <color auto="1"/>
      <name val="ＭＳ 明朝"/>
      <family val="1"/>
    </font>
    <font>
      <b/>
      <sz val="11"/>
      <color indexed="10"/>
      <name val="ＭＳ 明朝"/>
      <family val="1"/>
    </font>
    <font>
      <sz val="10"/>
      <color auto="1"/>
      <name val="ＭＳ Ｐ明朝"/>
      <family val="1"/>
    </font>
    <font>
      <u/>
      <sz val="11"/>
      <color indexed="12"/>
      <name val="ＭＳ Ｐゴシック"/>
      <family val="3"/>
    </font>
    <font>
      <u/>
      <sz val="11"/>
      <color indexed="36"/>
      <name val="ＭＳ Ｐゴシック"/>
      <family val="3"/>
    </font>
    <font>
      <sz val="11"/>
      <color indexed="10"/>
      <name val="ＭＳ 明朝"/>
      <family val="1"/>
    </font>
    <font>
      <sz val="7"/>
      <color auto="1"/>
      <name val="ＭＳ 明朝"/>
    </font>
    <font>
      <sz val="11"/>
      <color theme="1"/>
      <name val="ＭＳ 明朝"/>
      <family val="1"/>
    </font>
    <font>
      <b/>
      <sz val="11"/>
      <color indexed="10"/>
      <name val="ＭＳ ゴシック"/>
    </font>
    <font>
      <sz val="10"/>
      <color auto="1"/>
      <name val="ＭＳ 明朝"/>
      <family val="1"/>
    </font>
    <font>
      <sz val="7"/>
      <color auto="1"/>
      <name val="ＭＳ Ｐ明朝"/>
    </font>
    <font>
      <sz val="11"/>
      <color theme="1"/>
      <name val="ＭＳ Ｐ明朝"/>
      <family val="1"/>
    </font>
    <font>
      <sz val="8"/>
      <color auto="1"/>
      <name val="ＭＳ 明朝"/>
      <family val="1"/>
    </font>
  </fonts>
  <fills count="7">
    <fill>
      <patternFill patternType="none"/>
    </fill>
    <fill>
      <patternFill patternType="gray125"/>
    </fill>
    <fill>
      <patternFill patternType="solid">
        <fgColor indexed="45"/>
        <bgColor indexed="64"/>
      </patternFill>
    </fill>
    <fill>
      <patternFill patternType="solid">
        <fgColor indexed="51"/>
        <bgColor indexed="64"/>
      </patternFill>
    </fill>
    <fill>
      <patternFill patternType="solid">
        <fgColor indexed="43"/>
        <bgColor indexed="64"/>
      </patternFill>
    </fill>
    <fill>
      <patternFill patternType="solid">
        <fgColor theme="5" tint="0.4"/>
        <bgColor indexed="64"/>
      </patternFill>
    </fill>
    <fill>
      <patternFill patternType="solid">
        <fgColor indexed="4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thin">
        <color auto="1"/>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1" fillId="0" borderId="0" applyNumberFormat="0" applyFill="0" applyBorder="0" applyAlignment="0" applyProtection="0">
      <alignment vertical="top"/>
      <protection locked="0"/>
    </xf>
  </cellStyleXfs>
  <cellXfs count="26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shrinkToFi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shrinkToFit="1"/>
    </xf>
    <xf numFmtId="0" fontId="4" fillId="0" borderId="0" xfId="0" applyFont="1">
      <alignment vertical="center"/>
    </xf>
    <xf numFmtId="0" fontId="0" fillId="0" borderId="1" xfId="0" applyBorder="1" applyAlignment="1">
      <alignment horizontal="center" vertical="center" shrinkToFit="1"/>
    </xf>
    <xf numFmtId="0" fontId="4" fillId="0" borderId="1" xfId="0" applyFont="1" applyBorder="1">
      <alignment vertical="center"/>
    </xf>
    <xf numFmtId="0" fontId="4" fillId="0" borderId="2" xfId="0" applyFont="1" applyBorder="1">
      <alignment vertical="center"/>
    </xf>
    <xf numFmtId="0" fontId="0" fillId="0" borderId="2" xfId="0" applyBorder="1">
      <alignment vertical="center"/>
    </xf>
    <xf numFmtId="0" fontId="0" fillId="0" borderId="1" xfId="0" applyBorder="1" applyAlignment="1">
      <alignment horizontal="right" vertical="center" shrinkToFit="1"/>
    </xf>
    <xf numFmtId="0" fontId="0" fillId="0" borderId="1" xfId="0" applyBorder="1" applyAlignment="1">
      <alignment vertical="center" shrinkToFit="1"/>
    </xf>
    <xf numFmtId="38" fontId="0" fillId="0" borderId="1" xfId="1" applyFont="1" applyBorder="1" applyAlignment="1">
      <alignment horizontal="right" vertical="center" shrinkToFit="1"/>
    </xf>
    <xf numFmtId="0" fontId="0" fillId="0" borderId="1" xfId="0" applyBorder="1">
      <alignmen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Protection="1">
      <alignment vertical="center"/>
    </xf>
    <xf numFmtId="0" fontId="6" fillId="0" borderId="0" xfId="0" applyFont="1">
      <alignment vertical="center"/>
    </xf>
    <xf numFmtId="0" fontId="7" fillId="0" borderId="0" xfId="0" applyFont="1" applyProtection="1">
      <alignment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textRotation="255" shrinkToFit="1"/>
    </xf>
    <xf numFmtId="0" fontId="6" fillId="0" borderId="6" xfId="0" applyFont="1" applyBorder="1" applyAlignment="1" applyProtection="1">
      <alignment horizontal="center" vertical="center" textRotation="255" shrinkToFit="1"/>
    </xf>
    <xf numFmtId="0" fontId="6" fillId="0" borderId="7" xfId="0" applyFont="1" applyBorder="1" applyAlignment="1" applyProtection="1">
      <alignment horizontal="center" vertical="center" textRotation="255" shrinkToFit="1"/>
    </xf>
    <xf numFmtId="0" fontId="6" fillId="2" borderId="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8" fillId="0" borderId="0" xfId="0" applyFont="1" applyProtection="1">
      <alignment vertical="center"/>
    </xf>
    <xf numFmtId="0" fontId="8" fillId="0" borderId="0" xfId="0" applyFont="1" applyAlignment="1" applyProtection="1">
      <alignment vertical="center"/>
    </xf>
    <xf numFmtId="0" fontId="9" fillId="0" borderId="0" xfId="0" applyFont="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 xfId="0" applyFont="1" applyBorder="1" applyAlignment="1" applyProtection="1">
      <alignment horizontal="left" vertical="center" shrinkToFit="1"/>
    </xf>
    <xf numFmtId="0" fontId="6" fillId="0" borderId="1" xfId="0" applyFont="1" applyBorder="1" applyAlignment="1" applyProtection="1">
      <alignment horizontal="left" vertical="center"/>
    </xf>
    <xf numFmtId="0" fontId="6" fillId="0" borderId="5" xfId="0" applyFont="1" applyBorder="1" applyAlignment="1" applyProtection="1">
      <alignment vertical="center" shrinkToFit="1"/>
    </xf>
    <xf numFmtId="0" fontId="6" fillId="0" borderId="7" xfId="0" applyFont="1" applyBorder="1" applyAlignment="1" applyProtection="1">
      <alignment vertical="center" shrinkToFit="1"/>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5"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3" borderId="10"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0" borderId="5" xfId="0" applyFont="1" applyBorder="1" applyAlignment="1" applyProtection="1">
      <alignment vertical="center" wrapText="1" shrinkToFit="1"/>
    </xf>
    <xf numFmtId="0" fontId="6" fillId="0" borderId="4" xfId="0" applyFont="1" applyBorder="1" applyAlignment="1" applyProtection="1">
      <alignment horizontal="center" vertical="center" shrinkToFit="1"/>
    </xf>
    <xf numFmtId="0" fontId="6" fillId="3" borderId="10" xfId="0" applyFont="1" applyFill="1" applyBorder="1" applyAlignment="1" applyProtection="1">
      <alignment vertical="center"/>
    </xf>
    <xf numFmtId="0" fontId="10" fillId="0" borderId="1" xfId="0" applyFont="1" applyBorder="1" applyAlignment="1">
      <alignment horizontal="center" vertical="center" wrapText="1" shrinkToFit="1"/>
    </xf>
    <xf numFmtId="0" fontId="6" fillId="0" borderId="0" xfId="0" applyFont="1" applyAlignment="1" applyProtection="1">
      <alignment vertical="center"/>
    </xf>
    <xf numFmtId="0" fontId="12" fillId="0" borderId="0" xfId="2" applyFont="1" applyAlignment="1" applyProtection="1">
      <alignment vertical="center"/>
      <protection locked="0"/>
    </xf>
    <xf numFmtId="0" fontId="9" fillId="0" borderId="0" xfId="0" applyFont="1" applyProtection="1">
      <alignment vertical="center"/>
    </xf>
    <xf numFmtId="0" fontId="6" fillId="0" borderId="10" xfId="0" applyFont="1" applyBorder="1" applyAlignment="1" applyProtection="1">
      <alignment horizontal="center" vertical="center"/>
    </xf>
    <xf numFmtId="0" fontId="0" fillId="0" borderId="0" xfId="0" applyAlignment="1" applyProtection="1">
      <alignment vertical="center"/>
    </xf>
    <xf numFmtId="0" fontId="6" fillId="0" borderId="10" xfId="0" applyFont="1" applyBorder="1" applyAlignment="1" applyProtection="1">
      <alignment horizontal="left" vertical="center" shrinkToFit="1"/>
    </xf>
    <xf numFmtId="38" fontId="6" fillId="4" borderId="10" xfId="1" applyFont="1" applyFill="1" applyBorder="1" applyAlignment="1" applyProtection="1">
      <alignment horizontal="left" vertical="center" shrinkToFit="1"/>
      <protection locked="0"/>
    </xf>
    <xf numFmtId="0" fontId="6" fillId="3" borderId="11" xfId="0" applyFont="1" applyFill="1" applyBorder="1" applyAlignment="1" applyProtection="1">
      <alignment horizontal="center" vertical="center"/>
    </xf>
    <xf numFmtId="0" fontId="6" fillId="0" borderId="9" xfId="0" applyFont="1" applyBorder="1" applyAlignment="1" applyProtection="1">
      <alignment horizontal="center" vertical="center" shrinkToFit="1"/>
    </xf>
    <xf numFmtId="0" fontId="6" fillId="3" borderId="11" xfId="0" applyFont="1" applyFill="1" applyBorder="1" applyAlignment="1" applyProtection="1">
      <alignment vertical="center"/>
    </xf>
    <xf numFmtId="0" fontId="6" fillId="0" borderId="1"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2" xfId="0" applyFont="1" applyBorder="1" applyAlignment="1" applyProtection="1">
      <alignment horizontal="left" vertical="center" shrinkToFit="1"/>
    </xf>
    <xf numFmtId="38" fontId="6" fillId="4" borderId="12" xfId="1" applyFont="1" applyFill="1" applyBorder="1" applyAlignment="1" applyProtection="1">
      <alignment horizontal="left" vertical="center" shrinkToFit="1"/>
      <protection locked="0"/>
    </xf>
    <xf numFmtId="0" fontId="6" fillId="0" borderId="14" xfId="0" applyFont="1" applyBorder="1" applyAlignment="1" applyProtection="1">
      <alignment horizontal="center" vertical="center" shrinkToFit="1"/>
    </xf>
    <xf numFmtId="0" fontId="6" fillId="0" borderId="12" xfId="0" applyFont="1" applyBorder="1" applyAlignment="1">
      <alignment horizontal="center" vertical="center" wrapText="1" shrinkToFit="1"/>
    </xf>
    <xf numFmtId="0" fontId="6" fillId="0" borderId="0" xfId="0" applyFont="1" applyAlignment="1" applyProtection="1">
      <alignment horizontal="right" vertical="center"/>
    </xf>
    <xf numFmtId="0" fontId="6" fillId="0" borderId="1" xfId="0" applyFont="1" applyBorder="1" applyAlignment="1" applyProtection="1">
      <alignment horizontal="center" vertical="center" wrapText="1"/>
    </xf>
    <xf numFmtId="176" fontId="6" fillId="4" borderId="1" xfId="1" applyNumberFormat="1" applyFont="1" applyFill="1" applyBorder="1" applyAlignment="1" applyProtection="1">
      <alignment vertical="center" shrinkToFit="1"/>
      <protection locked="0"/>
    </xf>
    <xf numFmtId="0" fontId="6" fillId="3" borderId="15" xfId="0" applyFont="1" applyFill="1" applyBorder="1" applyAlignment="1" applyProtection="1">
      <alignment vertical="center"/>
    </xf>
    <xf numFmtId="0" fontId="6" fillId="2" borderId="15"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0" xfId="0" applyFont="1" applyFill="1" applyBorder="1" applyAlignment="1" applyProtection="1">
      <alignment vertical="center"/>
    </xf>
    <xf numFmtId="177" fontId="6" fillId="4" borderId="1" xfId="0" applyNumberFormat="1" applyFont="1" applyFill="1" applyBorder="1" applyAlignment="1" applyProtection="1">
      <alignment vertical="center" wrapText="1"/>
      <protection locked="0"/>
    </xf>
    <xf numFmtId="177" fontId="6" fillId="4" borderId="1" xfId="0" applyNumberFormat="1" applyFont="1" applyFill="1" applyBorder="1" applyProtection="1">
      <alignment vertical="center"/>
      <protection locked="0"/>
    </xf>
    <xf numFmtId="0" fontId="13" fillId="0" borderId="0" xfId="0" applyFont="1" applyFill="1">
      <alignment vertical="center"/>
    </xf>
    <xf numFmtId="0" fontId="6" fillId="0" borderId="11" xfId="0" applyFont="1" applyBorder="1" applyAlignment="1" applyProtection="1">
      <alignment horizontal="center" vertical="center"/>
    </xf>
    <xf numFmtId="0" fontId="6" fillId="5" borderId="0" xfId="0" applyFont="1" applyFill="1" applyProtection="1">
      <alignment vertical="center"/>
    </xf>
    <xf numFmtId="0" fontId="6" fillId="0" borderId="1" xfId="0" applyFont="1" applyBorder="1" applyAlignment="1" applyProtection="1">
      <alignment horizontal="center" vertical="center"/>
    </xf>
    <xf numFmtId="38" fontId="6" fillId="0" borderId="1" xfId="1" applyFont="1" applyBorder="1" applyAlignment="1" applyProtection="1">
      <alignment horizontal="center" vertical="center"/>
    </xf>
    <xf numFmtId="38" fontId="6" fillId="4" borderId="1" xfId="1" applyFont="1" applyFill="1" applyBorder="1" applyAlignment="1" applyProtection="1">
      <alignment horizontal="center" vertical="center"/>
      <protection locked="0"/>
    </xf>
    <xf numFmtId="0" fontId="6" fillId="2" borderId="16" xfId="0" applyFont="1" applyFill="1" applyBorder="1" applyAlignment="1" applyProtection="1">
      <alignment vertical="center"/>
    </xf>
    <xf numFmtId="0" fontId="6" fillId="2" borderId="10" xfId="0" applyFont="1" applyFill="1" applyBorder="1" applyAlignment="1" applyProtection="1">
      <alignment horizontal="center" vertical="center"/>
    </xf>
    <xf numFmtId="178" fontId="6" fillId="0" borderId="1" xfId="1" applyNumberFormat="1" applyFont="1" applyBorder="1" applyProtection="1">
      <alignment vertical="center"/>
    </xf>
    <xf numFmtId="179" fontId="6" fillId="3" borderId="1" xfId="1" applyNumberFormat="1" applyFont="1" applyFill="1" applyBorder="1" applyProtection="1">
      <alignment vertical="center"/>
    </xf>
    <xf numFmtId="180" fontId="6" fillId="0" borderId="15" xfId="1" applyNumberFormat="1" applyFont="1" applyBorder="1" applyProtection="1">
      <alignment vertical="center"/>
    </xf>
    <xf numFmtId="179" fontId="6" fillId="3" borderId="5" xfId="1" applyNumberFormat="1" applyFont="1" applyFill="1" applyBorder="1" applyProtection="1">
      <alignment vertical="center"/>
    </xf>
    <xf numFmtId="179" fontId="6" fillId="0" borderId="17" xfId="0" applyNumberFormat="1" applyFont="1" applyFill="1" applyBorder="1" applyAlignment="1" applyProtection="1">
      <alignment vertical="center"/>
    </xf>
    <xf numFmtId="181" fontId="6" fillId="0" borderId="0" xfId="0" applyNumberFormat="1" applyFont="1" applyFill="1" applyBorder="1" applyAlignment="1" applyProtection="1">
      <alignment vertical="center"/>
    </xf>
    <xf numFmtId="0" fontId="6" fillId="0" borderId="9" xfId="0" applyFont="1" applyFill="1" applyBorder="1" applyAlignment="1" applyProtection="1">
      <alignment vertical="center"/>
    </xf>
    <xf numFmtId="180" fontId="6" fillId="0" borderId="0" xfId="0" applyNumberFormat="1" applyFont="1" applyProtection="1">
      <alignment vertical="center"/>
    </xf>
    <xf numFmtId="182" fontId="6" fillId="0" borderId="15" xfId="1" applyNumberFormat="1" applyFont="1" applyFill="1" applyBorder="1" applyProtection="1">
      <alignment vertical="center"/>
    </xf>
    <xf numFmtId="0" fontId="6" fillId="2" borderId="18" xfId="0" applyFont="1" applyFill="1" applyBorder="1" applyAlignment="1" applyProtection="1">
      <alignment vertical="center"/>
    </xf>
    <xf numFmtId="0" fontId="9" fillId="0" borderId="0" xfId="0" applyFont="1" applyBorder="1" applyProtection="1">
      <alignment vertical="center"/>
    </xf>
    <xf numFmtId="0" fontId="6" fillId="0" borderId="0" xfId="0" applyFont="1" applyBorder="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shrinkToFit="1"/>
    </xf>
    <xf numFmtId="0" fontId="6" fillId="0" borderId="0" xfId="0" applyFont="1" applyBorder="1" applyAlignment="1" applyProtection="1">
      <alignment vertical="center" shrinkToFit="1"/>
    </xf>
    <xf numFmtId="0" fontId="6" fillId="0" borderId="0" xfId="0" applyFont="1" applyBorder="1" applyAlignment="1" applyProtection="1">
      <alignment horizontal="center" vertical="center" shrinkToFit="1"/>
    </xf>
    <xf numFmtId="180" fontId="14" fillId="0" borderId="15" xfId="1" applyNumberFormat="1" applyFont="1" applyBorder="1" applyAlignment="1" applyProtection="1">
      <alignment vertical="center" wrapText="1" shrinkToFit="1"/>
    </xf>
    <xf numFmtId="0" fontId="14" fillId="0" borderId="15" xfId="0" applyFont="1" applyBorder="1" applyAlignment="1" applyProtection="1">
      <alignment vertical="center" shrinkToFit="1"/>
    </xf>
    <xf numFmtId="183" fontId="6" fillId="0" borderId="15" xfId="1" applyNumberFormat="1" applyFont="1" applyBorder="1" applyProtection="1">
      <alignment vertical="center"/>
    </xf>
    <xf numFmtId="0" fontId="6" fillId="3" borderId="19" xfId="0" applyFont="1" applyFill="1" applyBorder="1" applyAlignment="1" applyProtection="1">
      <alignment vertical="center"/>
    </xf>
    <xf numFmtId="179" fontId="6" fillId="0" borderId="20" xfId="0" applyNumberFormat="1" applyFont="1" applyFill="1" applyBorder="1" applyAlignment="1" applyProtection="1">
      <alignment vertical="center"/>
    </xf>
    <xf numFmtId="0" fontId="0" fillId="0" borderId="0" xfId="0" applyAlignment="1">
      <alignment vertical="center"/>
    </xf>
    <xf numFmtId="0" fontId="0" fillId="0" borderId="0" xfId="0" applyFont="1" applyAlignment="1">
      <alignment horizontal="left" vertical="center"/>
    </xf>
    <xf numFmtId="38" fontId="6" fillId="4" borderId="0" xfId="1" applyFont="1" applyFill="1" applyBorder="1" applyAlignment="1" applyProtection="1">
      <alignment horizontal="left" vertical="center" shrinkToFit="1"/>
      <protection locked="0"/>
    </xf>
    <xf numFmtId="0" fontId="6" fillId="0" borderId="5"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79" fontId="6" fillId="0" borderId="1" xfId="1" applyNumberFormat="1" applyFont="1" applyBorder="1" applyProtection="1">
      <alignment vertical="center"/>
    </xf>
    <xf numFmtId="183" fontId="6" fillId="0" borderId="15" xfId="1" applyNumberFormat="1" applyFont="1" applyBorder="1" applyAlignment="1" applyProtection="1">
      <alignment vertical="center"/>
    </xf>
    <xf numFmtId="0" fontId="0" fillId="0" borderId="0" xfId="0" applyAlignment="1">
      <alignment vertical="center" wrapText="1"/>
    </xf>
    <xf numFmtId="181" fontId="6" fillId="0" borderId="1" xfId="1" applyNumberFormat="1" applyFont="1" applyBorder="1" applyAlignment="1" applyProtection="1">
      <alignment vertical="center"/>
    </xf>
    <xf numFmtId="181" fontId="6" fillId="3" borderId="1" xfId="1" applyNumberFormat="1" applyFont="1" applyFill="1" applyBorder="1" applyProtection="1">
      <alignment vertical="center"/>
    </xf>
    <xf numFmtId="181" fontId="6" fillId="3" borderId="5" xfId="1" applyNumberFormat="1" applyFont="1" applyFill="1" applyBorder="1" applyProtection="1">
      <alignment vertical="center"/>
    </xf>
    <xf numFmtId="181" fontId="6" fillId="0" borderId="17" xfId="1" applyNumberFormat="1" applyFont="1" applyFill="1" applyBorder="1" applyProtection="1">
      <alignment vertical="center"/>
    </xf>
    <xf numFmtId="181" fontId="6" fillId="0" borderId="0" xfId="1" applyNumberFormat="1" applyFont="1" applyFill="1" applyBorder="1" applyProtection="1">
      <alignment vertical="center"/>
    </xf>
    <xf numFmtId="182" fontId="6" fillId="0" borderId="0" xfId="0" applyNumberFormat="1" applyFont="1" applyBorder="1" applyProtection="1">
      <alignment vertical="center"/>
    </xf>
    <xf numFmtId="176" fontId="6" fillId="4" borderId="0" xfId="1" applyNumberFormat="1" applyFont="1" applyFill="1" applyBorder="1" applyAlignment="1" applyProtection="1">
      <alignment vertical="center" shrinkToFit="1"/>
      <protection locked="0"/>
    </xf>
    <xf numFmtId="0" fontId="6" fillId="0" borderId="1" xfId="0" applyFont="1" applyBorder="1" applyAlignment="1">
      <alignment horizontal="center" vertical="center" wrapText="1"/>
    </xf>
    <xf numFmtId="182" fontId="6" fillId="0" borderId="1" xfId="1" applyNumberFormat="1" applyFont="1" applyBorder="1">
      <alignment vertical="center"/>
    </xf>
    <xf numFmtId="184" fontId="6" fillId="0" borderId="1" xfId="1" applyNumberFormat="1" applyFont="1" applyBorder="1">
      <alignment vertical="center"/>
    </xf>
    <xf numFmtId="40" fontId="6" fillId="4" borderId="1" xfId="1" applyNumberFormat="1" applyFont="1" applyFill="1" applyBorder="1" applyAlignment="1" applyProtection="1">
      <alignment vertical="center" shrinkToFit="1"/>
      <protection locked="0"/>
    </xf>
    <xf numFmtId="38" fontId="6" fillId="4" borderId="1" xfId="1" applyFont="1" applyFill="1" applyBorder="1" applyAlignment="1" applyProtection="1">
      <alignment vertical="center" shrinkToFit="1"/>
      <protection locked="0"/>
    </xf>
    <xf numFmtId="182" fontId="6" fillId="3" borderId="15" xfId="1" applyNumberFormat="1" applyFont="1" applyFill="1" applyBorder="1">
      <alignment vertical="center"/>
    </xf>
    <xf numFmtId="184" fontId="15" fillId="0" borderId="1" xfId="1" applyNumberFormat="1" applyFont="1" applyBorder="1">
      <alignment vertical="center"/>
    </xf>
    <xf numFmtId="182" fontId="15" fillId="3" borderId="15" xfId="1" applyNumberFormat="1" applyFont="1" applyFill="1" applyBorder="1">
      <alignment vertical="center"/>
    </xf>
    <xf numFmtId="184" fontId="6" fillId="0" borderId="15" xfId="1" applyNumberFormat="1" applyFont="1" applyBorder="1">
      <alignment vertical="center"/>
    </xf>
    <xf numFmtId="184" fontId="6" fillId="3" borderId="15" xfId="1" applyNumberFormat="1" applyFont="1" applyFill="1" applyBorder="1">
      <alignment vertical="center"/>
    </xf>
    <xf numFmtId="182" fontId="6" fillId="2" borderId="18" xfId="1" applyNumberFormat="1" applyFont="1" applyFill="1" applyBorder="1">
      <alignment vertical="center"/>
    </xf>
    <xf numFmtId="38" fontId="6" fillId="0" borderId="0" xfId="1" applyFont="1" applyBorder="1" applyAlignment="1" applyProtection="1">
      <alignment horizontal="center" vertical="center"/>
    </xf>
    <xf numFmtId="0" fontId="6" fillId="0" borderId="1" xfId="0" applyFont="1" applyBorder="1" applyAlignment="1">
      <alignment horizontal="center" vertical="center"/>
    </xf>
    <xf numFmtId="38" fontId="6" fillId="0" borderId="1" xfId="1" applyFont="1" applyBorder="1" applyAlignment="1">
      <alignment horizontal="center" vertical="center"/>
    </xf>
    <xf numFmtId="38" fontId="6" fillId="3" borderId="15" xfId="1" applyFont="1" applyFill="1" applyBorder="1">
      <alignment vertical="center"/>
    </xf>
    <xf numFmtId="38" fontId="6" fillId="0" borderId="15" xfId="1" applyFont="1" applyBorder="1">
      <alignment vertical="center"/>
    </xf>
    <xf numFmtId="38" fontId="6" fillId="2" borderId="15" xfId="1" applyFont="1" applyFill="1" applyBorder="1">
      <alignment vertical="center"/>
    </xf>
    <xf numFmtId="0" fontId="6" fillId="0" borderId="1" xfId="0" applyFont="1" applyBorder="1">
      <alignment vertical="center"/>
    </xf>
    <xf numFmtId="0" fontId="15" fillId="0" borderId="1" xfId="0" applyFont="1" applyBorder="1">
      <alignment vertical="center"/>
    </xf>
    <xf numFmtId="0" fontId="16" fillId="0" borderId="0" xfId="0" applyFont="1" applyProtection="1">
      <alignment vertical="center"/>
    </xf>
    <xf numFmtId="0" fontId="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177" fontId="6" fillId="0" borderId="0" xfId="0" applyNumberFormat="1" applyFont="1" applyProtection="1">
      <alignment vertical="center"/>
    </xf>
    <xf numFmtId="0" fontId="6" fillId="0" borderId="10" xfId="0" applyFont="1" applyBorder="1" applyAlignment="1" applyProtection="1">
      <alignment horizontal="center" vertical="center" wrapText="1"/>
    </xf>
    <xf numFmtId="0" fontId="0"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shrinkToFit="1"/>
      <protection locked="0"/>
    </xf>
    <xf numFmtId="0" fontId="6" fillId="0" borderId="21" xfId="0" applyFont="1" applyFill="1" applyBorder="1" applyAlignment="1" applyProtection="1">
      <alignment horizontal="center" vertical="center"/>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38" fontId="6" fillId="0" borderId="23" xfId="1" applyFont="1" applyBorder="1" applyProtection="1">
      <alignment vertical="center"/>
      <protection locked="0"/>
    </xf>
    <xf numFmtId="38" fontId="6" fillId="0" borderId="24" xfId="1" applyFont="1" applyFill="1" applyBorder="1" applyProtection="1">
      <alignment vertical="center"/>
    </xf>
    <xf numFmtId="0" fontId="6" fillId="0" borderId="12" xfId="0" applyFont="1" applyBorder="1" applyAlignment="1" applyProtection="1">
      <alignment horizontal="center" vertical="center" wrapText="1"/>
    </xf>
    <xf numFmtId="0" fontId="0" fillId="0" borderId="12" xfId="0" applyBorder="1" applyAlignment="1">
      <alignment horizontal="center" vertical="center" wrapText="1"/>
    </xf>
    <xf numFmtId="0" fontId="6" fillId="0" borderId="12" xfId="0" applyFont="1" applyBorder="1" applyAlignment="1" applyProtection="1">
      <alignment horizontal="center" vertical="center"/>
      <protection locked="0"/>
    </xf>
    <xf numFmtId="0" fontId="6" fillId="0" borderId="25" xfId="0" applyFont="1" applyFill="1" applyBorder="1" applyAlignment="1" applyProtection="1">
      <alignment horizontal="center" vertical="center"/>
    </xf>
    <xf numFmtId="0" fontId="0" fillId="0" borderId="12"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 xfId="0"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27" xfId="0" applyFont="1" applyFill="1" applyBorder="1" applyAlignment="1" applyProtection="1">
      <alignment horizontal="center" vertical="center"/>
    </xf>
    <xf numFmtId="0" fontId="0" fillId="0" borderId="1" xfId="0"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38" fontId="6" fillId="0" borderId="1" xfId="1" applyFont="1" applyBorder="1" applyProtection="1">
      <alignment vertical="center"/>
    </xf>
    <xf numFmtId="0" fontId="6" fillId="0" borderId="17" xfId="0" applyFont="1" applyBorder="1" applyProtection="1">
      <alignment vertical="center"/>
      <protection locked="0"/>
    </xf>
    <xf numFmtId="0" fontId="6" fillId="0" borderId="2" xfId="0" applyFont="1" applyBorder="1" applyProtection="1">
      <alignment vertical="center"/>
    </xf>
    <xf numFmtId="0" fontId="6" fillId="0" borderId="2" xfId="0" applyFont="1" applyBorder="1">
      <alignment vertical="center"/>
    </xf>
    <xf numFmtId="0" fontId="6" fillId="0" borderId="1" xfId="0" applyFont="1" applyFill="1" applyBorder="1" applyProtection="1">
      <alignment vertical="center"/>
    </xf>
    <xf numFmtId="0" fontId="6" fillId="0" borderId="0" xfId="0" applyFont="1" applyAlignment="1" applyProtection="1">
      <alignment horizontal="center" vertical="center" wrapText="1"/>
    </xf>
    <xf numFmtId="0" fontId="4" fillId="0" borderId="0" xfId="0" applyFont="1" applyProtection="1">
      <alignment vertical="center"/>
    </xf>
    <xf numFmtId="0" fontId="4" fillId="0" borderId="1" xfId="0" applyFont="1" applyBorder="1" applyAlignment="1" applyProtection="1">
      <alignment horizontal="center" vertical="center"/>
    </xf>
    <xf numFmtId="0" fontId="4" fillId="0" borderId="5" xfId="0" applyFont="1" applyBorder="1" applyAlignment="1" applyProtection="1">
      <alignment horizontal="center" vertical="center" textRotation="255" shrinkToFit="1"/>
    </xf>
    <xf numFmtId="0" fontId="4" fillId="0" borderId="6" xfId="0" applyFont="1" applyBorder="1" applyAlignment="1" applyProtection="1">
      <alignment horizontal="center" vertical="center" textRotation="255" shrinkToFit="1"/>
    </xf>
    <xf numFmtId="0" fontId="4" fillId="0" borderId="7" xfId="0" applyFont="1" applyBorder="1" applyAlignment="1" applyProtection="1">
      <alignment horizontal="center" vertical="center" textRotation="255" shrinkToFit="1"/>
    </xf>
    <xf numFmtId="0" fontId="4" fillId="2"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4" fillId="3" borderId="1" xfId="0" applyFont="1" applyFill="1" applyBorder="1" applyAlignment="1" applyProtection="1">
      <alignment horizontal="center" vertical="center"/>
    </xf>
    <xf numFmtId="0" fontId="4" fillId="0" borderId="4" xfId="0" applyFont="1" applyBorder="1" applyAlignment="1" applyProtection="1">
      <alignment horizontal="center" vertical="center" shrinkToFit="1"/>
    </xf>
    <xf numFmtId="0" fontId="4" fillId="3" borderId="10" xfId="0" applyFont="1" applyFill="1" applyBorder="1" applyAlignment="1" applyProtection="1">
      <alignment vertical="center"/>
    </xf>
    <xf numFmtId="0" fontId="10" fillId="0" borderId="1" xfId="0" applyFont="1" applyFill="1" applyBorder="1" applyAlignment="1" applyProtection="1">
      <alignment horizontal="center" vertical="center" wrapText="1" shrinkToFit="1"/>
    </xf>
    <xf numFmtId="0" fontId="4" fillId="0" borderId="9" xfId="0" applyFont="1" applyBorder="1" applyAlignment="1" applyProtection="1">
      <alignment horizontal="center" vertical="center" shrinkToFit="1"/>
    </xf>
    <xf numFmtId="0" fontId="4" fillId="3" borderId="11" xfId="0" applyFont="1" applyFill="1" applyBorder="1" applyAlignment="1" applyProtection="1">
      <alignment vertical="center"/>
    </xf>
    <xf numFmtId="0" fontId="4" fillId="0" borderId="8" xfId="0" applyFont="1" applyFill="1" applyBorder="1" applyAlignment="1" applyProtection="1">
      <alignment horizontal="center" vertical="center"/>
    </xf>
    <xf numFmtId="0" fontId="4" fillId="0" borderId="1" xfId="0" applyFont="1" applyBorder="1" applyAlignment="1" applyProtection="1">
      <alignment horizontal="center" vertical="center" wrapText="1" shrinkToFit="1"/>
    </xf>
    <xf numFmtId="0" fontId="4" fillId="0" borderId="5" xfId="0" applyFont="1" applyBorder="1" applyAlignment="1" applyProtection="1">
      <alignment vertical="center" wrapText="1" shrinkToFit="1"/>
    </xf>
    <xf numFmtId="0" fontId="4" fillId="0" borderId="7" xfId="0" applyFont="1" applyBorder="1" applyAlignment="1" applyProtection="1">
      <alignment vertical="center" shrinkToFit="1"/>
    </xf>
    <xf numFmtId="0" fontId="4" fillId="0" borderId="5" xfId="0" applyFont="1" applyBorder="1" applyAlignment="1" applyProtection="1">
      <alignment vertical="center"/>
    </xf>
    <xf numFmtId="0" fontId="4" fillId="0" borderId="14" xfId="0" applyFont="1" applyBorder="1" applyAlignment="1" applyProtection="1">
      <alignment horizontal="center" vertical="center" shrinkToFit="1"/>
    </xf>
    <xf numFmtId="0" fontId="4" fillId="0" borderId="1" xfId="0" applyFont="1" applyBorder="1" applyAlignment="1" applyProtection="1">
      <alignment horizontal="left" vertical="center" shrinkToFit="1"/>
    </xf>
    <xf numFmtId="0" fontId="17" fillId="0" borderId="1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3" borderId="15" xfId="0" applyFont="1" applyFill="1" applyBorder="1" applyAlignment="1" applyProtection="1">
      <alignment vertical="center" shrinkToFit="1"/>
    </xf>
    <xf numFmtId="182" fontId="4" fillId="4" borderId="1" xfId="1" applyNumberFormat="1" applyFont="1" applyFill="1" applyBorder="1" applyAlignment="1" applyProtection="1">
      <alignment vertical="center" shrinkToFit="1"/>
      <protection locked="0"/>
    </xf>
    <xf numFmtId="0" fontId="4" fillId="2" borderId="15" xfId="0" applyFont="1" applyFill="1" applyBorder="1" applyAlignment="1" applyProtection="1">
      <alignment vertical="center" shrinkToFit="1"/>
    </xf>
    <xf numFmtId="0" fontId="4" fillId="0" borderId="8" xfId="0" applyFont="1" applyFill="1" applyBorder="1" applyAlignment="1" applyProtection="1">
      <alignment vertical="center"/>
    </xf>
    <xf numFmtId="0" fontId="4" fillId="0" borderId="0" xfId="0" applyFont="1" applyFill="1" applyBorder="1" applyAlignment="1" applyProtection="1">
      <alignment vertical="center"/>
    </xf>
    <xf numFmtId="177" fontId="6" fillId="4" borderId="1" xfId="0" applyNumberFormat="1" applyFont="1" applyFill="1" applyBorder="1" applyAlignment="1" applyProtection="1">
      <alignment vertical="center"/>
      <protection locked="0"/>
    </xf>
    <xf numFmtId="0" fontId="17" fillId="0" borderId="11" xfId="0" applyFont="1" applyBorder="1" applyAlignment="1" applyProtection="1">
      <alignment horizontal="center" vertical="center"/>
    </xf>
    <xf numFmtId="0" fontId="4" fillId="5" borderId="0" xfId="0" applyFont="1" applyFill="1" applyProtection="1">
      <alignment vertical="center"/>
    </xf>
    <xf numFmtId="0" fontId="4" fillId="0" borderId="11" xfId="0" applyFont="1" applyBorder="1" applyAlignment="1" applyProtection="1">
      <alignment horizontal="center" vertical="center"/>
    </xf>
    <xf numFmtId="38" fontId="4" fillId="0" borderId="1" xfId="1" applyFont="1" applyBorder="1" applyAlignment="1" applyProtection="1">
      <alignment horizontal="center" vertical="center" shrinkToFit="1"/>
    </xf>
    <xf numFmtId="0" fontId="4" fillId="2" borderId="16" xfId="0" applyFont="1" applyFill="1" applyBorder="1" applyAlignment="1" applyProtection="1">
      <alignment vertical="center" shrinkToFit="1"/>
    </xf>
    <xf numFmtId="0" fontId="4" fillId="2" borderId="10" xfId="0" applyFont="1" applyFill="1" applyBorder="1" applyAlignment="1" applyProtection="1">
      <alignment horizontal="center" vertical="center"/>
    </xf>
    <xf numFmtId="182" fontId="4" fillId="4" borderId="1" xfId="1" applyNumberFormat="1" applyFont="1" applyFill="1" applyBorder="1" applyProtection="1">
      <alignment vertical="center"/>
      <protection locked="0"/>
    </xf>
    <xf numFmtId="0" fontId="4" fillId="3" borderId="15" xfId="0" applyFont="1" applyFill="1" applyBorder="1" applyAlignment="1" applyProtection="1">
      <alignment vertical="center"/>
    </xf>
    <xf numFmtId="0" fontId="4" fillId="2" borderId="15" xfId="0" applyFont="1" applyFill="1" applyBorder="1" applyAlignment="1" applyProtection="1">
      <alignment vertical="center"/>
    </xf>
    <xf numFmtId="0" fontId="17" fillId="0" borderId="12" xfId="0" applyFont="1" applyBorder="1" applyAlignment="1" applyProtection="1">
      <alignment horizontal="center" vertical="center"/>
    </xf>
    <xf numFmtId="0" fontId="4" fillId="0" borderId="12" xfId="0" applyFont="1" applyBorder="1" applyAlignment="1" applyProtection="1">
      <alignment horizontal="center" vertical="center"/>
    </xf>
    <xf numFmtId="181" fontId="4" fillId="0" borderId="0" xfId="0" applyNumberFormat="1" applyFont="1" applyFill="1" applyBorder="1" applyAlignment="1" applyProtection="1">
      <alignment vertical="center"/>
    </xf>
    <xf numFmtId="0" fontId="4" fillId="0" borderId="9" xfId="0" applyFont="1" applyFill="1" applyBorder="1" applyAlignment="1" applyProtection="1">
      <alignment vertical="center"/>
    </xf>
    <xf numFmtId="0" fontId="10" fillId="0" borderId="0" xfId="0" applyFont="1" applyFill="1" applyBorder="1" applyAlignment="1" applyProtection="1">
      <alignment vertical="center" wrapText="1"/>
    </xf>
    <xf numFmtId="38" fontId="4" fillId="0" borderId="1" xfId="1" applyFont="1" applyBorder="1" applyAlignment="1" applyProtection="1">
      <alignment horizontal="center" vertical="center"/>
    </xf>
    <xf numFmtId="0" fontId="4" fillId="2" borderId="16" xfId="0" applyFont="1" applyFill="1" applyBorder="1" applyAlignment="1" applyProtection="1">
      <alignment vertical="center"/>
    </xf>
    <xf numFmtId="182" fontId="4" fillId="0" borderId="15" xfId="1" applyNumberFormat="1" applyFont="1" applyFill="1" applyBorder="1" applyAlignment="1" applyProtection="1">
      <alignment vertical="center" shrinkToFit="1"/>
    </xf>
    <xf numFmtId="0" fontId="4" fillId="2" borderId="18" xfId="0" applyFont="1" applyFill="1" applyBorder="1" applyAlignment="1" applyProtection="1">
      <alignment vertical="center" shrinkToFit="1"/>
    </xf>
    <xf numFmtId="177" fontId="6" fillId="4" borderId="0" xfId="0" applyNumberFormat="1" applyFont="1" applyFill="1" applyBorder="1" applyAlignment="1" applyProtection="1">
      <alignment vertical="center"/>
      <protection locked="0"/>
    </xf>
    <xf numFmtId="178" fontId="4" fillId="0" borderId="1" xfId="1" applyNumberFormat="1" applyFont="1" applyBorder="1" applyProtection="1">
      <alignment vertical="center"/>
    </xf>
    <xf numFmtId="182" fontId="4" fillId="0" borderId="15" xfId="1" applyNumberFormat="1" applyFont="1" applyFill="1" applyBorder="1" applyProtection="1">
      <alignment vertical="center"/>
    </xf>
    <xf numFmtId="0" fontId="4" fillId="2" borderId="18" xfId="0" applyFont="1" applyFill="1" applyBorder="1" applyAlignment="1" applyProtection="1">
      <alignment vertical="center"/>
    </xf>
    <xf numFmtId="177" fontId="6" fillId="4" borderId="28" xfId="0" applyNumberFormat="1" applyFont="1" applyFill="1" applyBorder="1" applyAlignment="1" applyProtection="1">
      <alignment vertical="center"/>
      <protection locked="0"/>
    </xf>
    <xf numFmtId="0" fontId="4" fillId="0" borderId="5"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179" fontId="4" fillId="3" borderId="1" xfId="1" applyNumberFormat="1" applyFont="1" applyFill="1" applyBorder="1" applyAlignment="1" applyProtection="1">
      <alignment vertical="center" shrinkToFit="1"/>
    </xf>
    <xf numFmtId="183" fontId="4" fillId="0" borderId="15" xfId="1" applyNumberFormat="1" applyFont="1" applyBorder="1" applyAlignment="1" applyProtection="1">
      <alignment vertical="center" shrinkToFit="1"/>
    </xf>
    <xf numFmtId="0" fontId="4" fillId="3" borderId="19" xfId="0" applyFont="1" applyFill="1" applyBorder="1" applyAlignment="1" applyProtection="1">
      <alignment vertical="center" shrinkToFit="1"/>
    </xf>
    <xf numFmtId="179" fontId="4" fillId="0" borderId="17" xfId="0" applyNumberFormat="1" applyFont="1" applyFill="1" applyBorder="1" applyAlignment="1" applyProtection="1">
      <alignment vertical="center" shrinkToFit="1"/>
    </xf>
    <xf numFmtId="177" fontId="6" fillId="0" borderId="0" xfId="0" applyNumberFormat="1" applyFont="1" applyFill="1" applyBorder="1" applyAlignment="1" applyProtection="1">
      <alignment vertical="center"/>
      <protection locked="0"/>
    </xf>
    <xf numFmtId="180" fontId="18" fillId="0" borderId="15" xfId="1" applyNumberFormat="1" applyFont="1" applyBorder="1" applyAlignment="1" applyProtection="1">
      <alignment vertical="center" wrapText="1" shrinkToFit="1"/>
    </xf>
    <xf numFmtId="0" fontId="18" fillId="0" borderId="15" xfId="0" applyFont="1" applyBorder="1" applyAlignment="1" applyProtection="1">
      <alignment vertical="center" shrinkToFit="1"/>
    </xf>
    <xf numFmtId="0" fontId="4" fillId="0" borderId="15" xfId="0" applyFont="1" applyBorder="1" applyAlignment="1" applyProtection="1">
      <alignment vertical="center"/>
    </xf>
    <xf numFmtId="0" fontId="4" fillId="3" borderId="19" xfId="0" applyFont="1" applyFill="1" applyBorder="1" applyAlignment="1" applyProtection="1">
      <alignment vertical="center"/>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181" fontId="6" fillId="3" borderId="10" xfId="1" applyNumberFormat="1" applyFont="1" applyFill="1" applyBorder="1" applyProtection="1">
      <alignment vertical="center"/>
    </xf>
    <xf numFmtId="181" fontId="6" fillId="0" borderId="10" xfId="1" applyNumberFormat="1" applyFont="1" applyBorder="1" applyAlignment="1" applyProtection="1">
      <alignment vertical="center"/>
    </xf>
    <xf numFmtId="181" fontId="6" fillId="3" borderId="3" xfId="1" applyNumberFormat="1" applyFont="1" applyFill="1" applyBorder="1" applyProtection="1">
      <alignment vertical="center"/>
    </xf>
    <xf numFmtId="181" fontId="4" fillId="0" borderId="0" xfId="1" applyNumberFormat="1" applyFont="1" applyFill="1" applyBorder="1" applyProtection="1">
      <alignment vertical="center"/>
    </xf>
    <xf numFmtId="183" fontId="4" fillId="0" borderId="15" xfId="1" applyNumberFormat="1" applyFont="1" applyBorder="1" applyAlignment="1" applyProtection="1">
      <alignment vertical="center"/>
    </xf>
    <xf numFmtId="181" fontId="4" fillId="0" borderId="15" xfId="1" applyNumberFormat="1" applyFont="1" applyBorder="1" applyProtection="1">
      <alignment vertical="center"/>
    </xf>
    <xf numFmtId="0" fontId="4" fillId="0" borderId="1" xfId="0" applyFont="1" applyBorder="1" applyAlignment="1">
      <alignment horizontal="center" vertical="center" wrapText="1"/>
    </xf>
    <xf numFmtId="182" fontId="19" fillId="3" borderId="15" xfId="1" applyNumberFormat="1" applyFont="1" applyFill="1" applyBorder="1" applyAlignment="1">
      <alignment vertical="center" shrinkToFit="1"/>
    </xf>
    <xf numFmtId="184" fontId="4" fillId="3" borderId="15" xfId="1" applyNumberFormat="1" applyFont="1" applyFill="1" applyBorder="1" applyAlignment="1">
      <alignment vertical="center" shrinkToFit="1"/>
    </xf>
    <xf numFmtId="182" fontId="4" fillId="2" borderId="18" xfId="1" applyNumberFormat="1" applyFont="1" applyFill="1" applyBorder="1" applyAlignment="1">
      <alignment vertical="center" shrinkToFit="1"/>
    </xf>
    <xf numFmtId="181" fontId="4" fillId="0" borderId="10" xfId="1" applyNumberFormat="1" applyFont="1" applyBorder="1" applyAlignment="1" applyProtection="1">
      <alignment vertical="center"/>
    </xf>
    <xf numFmtId="181" fontId="4" fillId="3" borderId="3" xfId="1" applyNumberFormat="1" applyFont="1" applyFill="1" applyBorder="1" applyProtection="1">
      <alignment vertical="center"/>
    </xf>
    <xf numFmtId="181" fontId="4" fillId="0" borderId="17" xfId="1" applyNumberFormat="1" applyFont="1" applyFill="1" applyBorder="1" applyProtection="1">
      <alignment vertical="center"/>
    </xf>
    <xf numFmtId="38" fontId="4" fillId="0" borderId="1" xfId="1" applyFont="1" applyBorder="1" applyAlignment="1">
      <alignment horizontal="center" vertical="center" shrinkToFit="1"/>
    </xf>
    <xf numFmtId="38" fontId="4" fillId="3" borderId="15" xfId="1" applyFont="1" applyFill="1" applyBorder="1" applyAlignment="1">
      <alignment vertical="center" shrinkToFit="1"/>
    </xf>
    <xf numFmtId="38" fontId="4" fillId="2" borderId="15" xfId="1" applyFont="1" applyFill="1" applyBorder="1" applyAlignment="1">
      <alignment vertical="center" shrinkToFit="1"/>
    </xf>
    <xf numFmtId="184" fontId="13" fillId="0" borderId="1" xfId="1" applyNumberFormat="1" applyFont="1" applyBorder="1">
      <alignment vertical="center"/>
    </xf>
    <xf numFmtId="184" fontId="4" fillId="0" borderId="1" xfId="1" applyNumberFormat="1" applyFont="1" applyBorder="1">
      <alignment vertical="center"/>
    </xf>
    <xf numFmtId="184" fontId="4" fillId="3" borderId="15" xfId="1" applyNumberFormat="1" applyFont="1" applyFill="1" applyBorder="1">
      <alignment vertical="center"/>
    </xf>
    <xf numFmtId="182" fontId="4" fillId="2" borderId="18" xfId="1" applyNumberFormat="1" applyFont="1" applyFill="1" applyBorder="1">
      <alignment vertical="center"/>
    </xf>
    <xf numFmtId="0" fontId="4" fillId="6" borderId="1" xfId="0" applyFont="1" applyFill="1" applyBorder="1" applyAlignment="1" applyProtection="1">
      <alignment horizontal="center" vertical="center"/>
    </xf>
    <xf numFmtId="0" fontId="4" fillId="6" borderId="1" xfId="0" applyFont="1" applyFill="1" applyBorder="1" applyAlignment="1" applyProtection="1">
      <alignment horizontal="center" vertical="center" wrapText="1"/>
    </xf>
    <xf numFmtId="179" fontId="4" fillId="0" borderId="1" xfId="0" applyNumberFormat="1" applyFont="1" applyBorder="1" applyAlignment="1" applyProtection="1">
      <alignment vertical="center" shrinkToFit="1"/>
    </xf>
    <xf numFmtId="179" fontId="4" fillId="3" borderId="10" xfId="1" applyNumberFormat="1" applyFont="1" applyFill="1" applyBorder="1" applyAlignment="1" applyProtection="1">
      <alignment vertical="center" shrinkToFit="1"/>
    </xf>
    <xf numFmtId="179" fontId="4" fillId="3" borderId="3" xfId="1" applyNumberFormat="1" applyFont="1" applyFill="1" applyBorder="1" applyAlignment="1" applyProtection="1">
      <alignment vertical="center" shrinkToFit="1"/>
    </xf>
    <xf numFmtId="179" fontId="4" fillId="0" borderId="20" xfId="1" applyNumberFormat="1" applyFont="1" applyFill="1" applyBorder="1" applyAlignment="1" applyProtection="1">
      <alignment vertical="center" shrinkToFit="1"/>
    </xf>
    <xf numFmtId="38" fontId="4" fillId="0" borderId="1" xfId="1" applyFont="1" applyBorder="1" applyAlignment="1">
      <alignment horizontal="center" vertical="center"/>
    </xf>
    <xf numFmtId="38" fontId="4" fillId="3" borderId="15" xfId="1" applyFont="1" applyFill="1" applyBorder="1">
      <alignment vertical="center"/>
    </xf>
    <xf numFmtId="38" fontId="4" fillId="2" borderId="15" xfId="1" applyFont="1" applyFill="1" applyBorder="1">
      <alignment vertical="center"/>
    </xf>
    <xf numFmtId="0" fontId="4" fillId="0" borderId="15" xfId="0" applyFont="1" applyBorder="1" applyAlignment="1" applyProtection="1">
      <alignment vertical="center" shrinkToFit="1"/>
    </xf>
    <xf numFmtId="0" fontId="0" fillId="0" borderId="10" xfId="0" applyFont="1" applyBorder="1" applyAlignment="1">
      <alignment horizontal="center" vertical="center"/>
    </xf>
    <xf numFmtId="0" fontId="0" fillId="0" borderId="10" xfId="0" applyFont="1" applyBorder="1" applyAlignment="1">
      <alignment horizontal="center" vertical="center" shrinkToFit="1"/>
    </xf>
    <xf numFmtId="0" fontId="20" fillId="0" borderId="1" xfId="0" applyFont="1" applyBorder="1" applyAlignment="1" applyProtection="1">
      <alignment horizontal="center" vertical="center" wrapText="1"/>
    </xf>
  </cellXfs>
  <cellStyles count="3">
    <cellStyle name="標準" xfId="0" builtinId="0"/>
    <cellStyle name="桁区切り" xfId="1" builtinId="6"/>
    <cellStyle name="ハイパーリンク" xfId="2"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19050</xdr:colOff>
      <xdr:row>0</xdr:row>
      <xdr:rowOff>29210</xdr:rowOff>
    </xdr:from>
    <xdr:to xmlns:xdr="http://schemas.openxmlformats.org/drawingml/2006/spreadsheetDrawing">
      <xdr:col>6</xdr:col>
      <xdr:colOff>629285</xdr:colOff>
      <xdr:row>1</xdr:row>
      <xdr:rowOff>162560</xdr:rowOff>
    </xdr:to>
    <xdr:sp macro="" textlink="">
      <xdr:nvSpPr>
        <xdr:cNvPr id="2" name="四角形 1"/>
        <xdr:cNvSpPr>
          <a:spLocks noChangeArrowheads="1"/>
        </xdr:cNvSpPr>
      </xdr:nvSpPr>
      <xdr:spPr>
        <a:xfrm>
          <a:off x="19050" y="29210"/>
          <a:ext cx="5525135" cy="304800"/>
        </a:xfrm>
        <a:prstGeom prst="rect">
          <a:avLst/>
        </a:prstGeom>
        <a:solidFill>
          <a:sysClr val="window" lastClr="FFFFFF"/>
        </a:solidFill>
        <a:ln w="38100" cmpd="dbl">
          <a:solidFill>
            <a:sysClr val="windowText" lastClr="000000"/>
          </a:solidFill>
          <a:miter/>
        </a:ln>
      </xdr:spPr>
      <xdr:txBody>
        <a:bodyPr vertOverflow="clip" horzOverflow="overflow" wrap="square" lIns="41275" tIns="19050" rIns="19050" bIns="19050" anchor="ctr" upright="1"/>
        <a:lstStyle/>
        <a:p>
          <a:pPr algn="ctr">
            <a:lnSpc>
              <a:spcPts val="1725"/>
            </a:lnSpc>
          </a:pPr>
          <a:r>
            <a:rPr lang="ja-JP" altLang="en-US" sz="1400" b="0" i="0" u="none" strike="noStrike" baseline="0">
              <a:solidFill>
                <a:sysClr val="windowText" lastClr="000000"/>
              </a:solidFill>
              <a:latin typeface="ＭＳ Ｐゴシック"/>
              <a:ea typeface="ＭＳ Ｐゴシック"/>
            </a:rPr>
            <a:t>記載例：温室効果ガスの削減量を示す添付書類の例（様式任意）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25</xdr:row>
      <xdr:rowOff>0</xdr:rowOff>
    </xdr:from>
    <xdr:to xmlns:xdr="http://schemas.openxmlformats.org/drawingml/2006/spreadsheetDrawing">
      <xdr:col>12</xdr:col>
      <xdr:colOff>219075</xdr:colOff>
      <xdr:row>25</xdr:row>
      <xdr:rowOff>180340</xdr:rowOff>
    </xdr:to>
    <xdr:sp macro="" textlink="">
      <xdr:nvSpPr>
        <xdr:cNvPr id="3073" name="四角形 1"/>
        <xdr:cNvSpPr>
          <a:spLocks noChangeArrowheads="1"/>
        </xdr:cNvSpPr>
      </xdr:nvSpPr>
      <xdr:spPr>
        <a:xfrm>
          <a:off x="9173845" y="5153025"/>
          <a:ext cx="219075" cy="18034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12</xdr:col>
      <xdr:colOff>0</xdr:colOff>
      <xdr:row>26</xdr:row>
      <xdr:rowOff>0</xdr:rowOff>
    </xdr:from>
    <xdr:to xmlns:xdr="http://schemas.openxmlformats.org/drawingml/2006/spreadsheetDrawing">
      <xdr:col>12</xdr:col>
      <xdr:colOff>219075</xdr:colOff>
      <xdr:row>26</xdr:row>
      <xdr:rowOff>180340</xdr:rowOff>
    </xdr:to>
    <xdr:sp macro="" textlink="">
      <xdr:nvSpPr>
        <xdr:cNvPr id="3074" name="四角形 2"/>
        <xdr:cNvSpPr>
          <a:spLocks noChangeArrowheads="1"/>
        </xdr:cNvSpPr>
      </xdr:nvSpPr>
      <xdr:spPr>
        <a:xfrm>
          <a:off x="9173845" y="5343525"/>
          <a:ext cx="219075" cy="18034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17</xdr:col>
      <xdr:colOff>60325</xdr:colOff>
      <xdr:row>2</xdr:row>
      <xdr:rowOff>443230</xdr:rowOff>
    </xdr:from>
    <xdr:to xmlns:xdr="http://schemas.openxmlformats.org/drawingml/2006/spreadsheetDrawing">
      <xdr:col>21</xdr:col>
      <xdr:colOff>384810</xdr:colOff>
      <xdr:row>6</xdr:row>
      <xdr:rowOff>71120</xdr:rowOff>
    </xdr:to>
    <xdr:sp macro="" textlink="">
      <xdr:nvSpPr>
        <xdr:cNvPr id="3090" name="テキスト 18"/>
        <xdr:cNvSpPr txBox="1">
          <a:spLocks noChangeArrowheads="1"/>
        </xdr:cNvSpPr>
      </xdr:nvSpPr>
      <xdr:spPr>
        <a:xfrm>
          <a:off x="12024995" y="871855"/>
          <a:ext cx="3067685" cy="73279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17</xdr:col>
      <xdr:colOff>231775</xdr:colOff>
      <xdr:row>3</xdr:row>
      <xdr:rowOff>92075</xdr:rowOff>
    </xdr:from>
    <xdr:to xmlns:xdr="http://schemas.openxmlformats.org/drawingml/2006/spreadsheetDrawing">
      <xdr:col>17</xdr:col>
      <xdr:colOff>508000</xdr:colOff>
      <xdr:row>4</xdr:row>
      <xdr:rowOff>53975</xdr:rowOff>
    </xdr:to>
    <xdr:sp macro="" textlink="">
      <xdr:nvSpPr>
        <xdr:cNvPr id="3093" name="四角形 21"/>
        <xdr:cNvSpPr>
          <a:spLocks noChangeArrowheads="1"/>
        </xdr:cNvSpPr>
      </xdr:nvSpPr>
      <xdr:spPr>
        <a:xfrm>
          <a:off x="12196445" y="1054100"/>
          <a:ext cx="276225" cy="152400"/>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19685</xdr:colOff>
      <xdr:row>21</xdr:row>
      <xdr:rowOff>133985</xdr:rowOff>
    </xdr:from>
    <xdr:to xmlns:xdr="http://schemas.openxmlformats.org/drawingml/2006/spreadsheetDrawing">
      <xdr:col>26</xdr:col>
      <xdr:colOff>10160</xdr:colOff>
      <xdr:row>22</xdr:row>
      <xdr:rowOff>190500</xdr:rowOff>
    </xdr:to>
    <xdr:sp macro="" textlink="">
      <xdr:nvSpPr>
        <xdr:cNvPr id="3108" name="テキスト 36"/>
        <xdr:cNvSpPr txBox="1">
          <a:spLocks noChangeArrowheads="1"/>
        </xdr:cNvSpPr>
      </xdr:nvSpPr>
      <xdr:spPr>
        <a:xfrm>
          <a:off x="11984355" y="4525010"/>
          <a:ext cx="6162675" cy="24701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※複数の都市ガス事業者と契約している場合はこちらを参照してください。</a:t>
          </a:r>
        </a:p>
      </xdr:txBody>
    </xdr:sp>
    <xdr:clientData/>
  </xdr:twoCellAnchor>
  <xdr:twoCellAnchor>
    <xdr:from xmlns:xdr="http://schemas.openxmlformats.org/drawingml/2006/spreadsheetDrawing">
      <xdr:col>23</xdr:col>
      <xdr:colOff>0</xdr:colOff>
      <xdr:row>36</xdr:row>
      <xdr:rowOff>123190</xdr:rowOff>
    </xdr:from>
    <xdr:to xmlns:xdr="http://schemas.openxmlformats.org/drawingml/2006/spreadsheetDrawing">
      <xdr:col>24</xdr:col>
      <xdr:colOff>104775</xdr:colOff>
      <xdr:row>38</xdr:row>
      <xdr:rowOff>75565</xdr:rowOff>
    </xdr:to>
    <xdr:sp macro="" textlink="">
      <xdr:nvSpPr>
        <xdr:cNvPr id="3109" name="楕円 37"/>
        <xdr:cNvSpPr>
          <a:spLocks noChangeArrowheads="1"/>
        </xdr:cNvSpPr>
      </xdr:nvSpPr>
      <xdr:spPr>
        <a:xfrm>
          <a:off x="16079470" y="7371715"/>
          <a:ext cx="790575" cy="41910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0</xdr:colOff>
      <xdr:row>38</xdr:row>
      <xdr:rowOff>9525</xdr:rowOff>
    </xdr:from>
    <xdr:to xmlns:xdr="http://schemas.openxmlformats.org/drawingml/2006/spreadsheetDrawing">
      <xdr:col>25</xdr:col>
      <xdr:colOff>638810</xdr:colOff>
      <xdr:row>45</xdr:row>
      <xdr:rowOff>10160</xdr:rowOff>
    </xdr:to>
    <xdr:sp macro="" textlink="">
      <xdr:nvSpPr>
        <xdr:cNvPr id="3110" name="テキスト 38"/>
        <xdr:cNvSpPr txBox="1">
          <a:spLocks noChangeArrowheads="1"/>
        </xdr:cNvSpPr>
      </xdr:nvSpPr>
      <xdr:spPr>
        <a:xfrm>
          <a:off x="11964670" y="7724775"/>
          <a:ext cx="6125210" cy="15309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購入する都市ガス事業者ごと、事業所の都市ガス使用量の合計を算定してください。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「１」で算定した値を、購入する都市ガス事業者ごと、「事業所使用量」欄に入力してください。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○の値が、全事業所の加重平均発熱量となるため、左の表の単位発熱量「Ｃ」①の欄に入力してください。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※この方法の他、別紙２をガス事業者ごと複数枚提出する方法でも可とします。</a:t>
          </a:r>
        </a:p>
      </xdr:txBody>
    </xdr:sp>
    <xdr:clientData/>
  </xdr:twoCellAnchor>
  <xdr:twoCellAnchor>
    <xdr:from xmlns:xdr="http://schemas.openxmlformats.org/drawingml/2006/spreadsheetDrawing">
      <xdr:col>16</xdr:col>
      <xdr:colOff>162560</xdr:colOff>
      <xdr:row>45</xdr:row>
      <xdr:rowOff>124460</xdr:rowOff>
    </xdr:from>
    <xdr:to xmlns:xdr="http://schemas.openxmlformats.org/drawingml/2006/spreadsheetDrawing">
      <xdr:col>25</xdr:col>
      <xdr:colOff>629285</xdr:colOff>
      <xdr:row>46</xdr:row>
      <xdr:rowOff>180975</xdr:rowOff>
    </xdr:to>
    <xdr:sp macro="" textlink="">
      <xdr:nvSpPr>
        <xdr:cNvPr id="3111" name="テキスト 39"/>
        <xdr:cNvSpPr txBox="1">
          <a:spLocks noChangeArrowheads="1"/>
        </xdr:cNvSpPr>
      </xdr:nvSpPr>
      <xdr:spPr>
        <a:xfrm>
          <a:off x="11917680" y="9370060"/>
          <a:ext cx="6162675" cy="24701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※複数の電気事業者と契約している場合はこちらを参照してください。</a:t>
          </a:r>
        </a:p>
      </xdr:txBody>
    </xdr:sp>
    <xdr:clientData/>
  </xdr:twoCellAnchor>
  <xdr:twoCellAnchor>
    <xdr:from xmlns:xdr="http://schemas.openxmlformats.org/drawingml/2006/spreadsheetDrawing">
      <xdr:col>23</xdr:col>
      <xdr:colOff>0</xdr:colOff>
      <xdr:row>61</xdr:row>
      <xdr:rowOff>124460</xdr:rowOff>
    </xdr:from>
    <xdr:to xmlns:xdr="http://schemas.openxmlformats.org/drawingml/2006/spreadsheetDrawing">
      <xdr:col>24</xdr:col>
      <xdr:colOff>104775</xdr:colOff>
      <xdr:row>63</xdr:row>
      <xdr:rowOff>76835</xdr:rowOff>
    </xdr:to>
    <xdr:sp macro="" textlink="">
      <xdr:nvSpPr>
        <xdr:cNvPr id="3112" name="楕円 40"/>
        <xdr:cNvSpPr>
          <a:spLocks noChangeArrowheads="1"/>
        </xdr:cNvSpPr>
      </xdr:nvSpPr>
      <xdr:spPr>
        <a:xfrm>
          <a:off x="16079470" y="12151360"/>
          <a:ext cx="790575" cy="295275"/>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14</xdr:col>
      <xdr:colOff>209550</xdr:colOff>
      <xdr:row>64</xdr:row>
      <xdr:rowOff>8255</xdr:rowOff>
    </xdr:from>
    <xdr:to xmlns:xdr="http://schemas.openxmlformats.org/drawingml/2006/spreadsheetDrawing">
      <xdr:col>25</xdr:col>
      <xdr:colOff>638810</xdr:colOff>
      <xdr:row>71</xdr:row>
      <xdr:rowOff>85090</xdr:rowOff>
    </xdr:to>
    <xdr:sp macro="" textlink="">
      <xdr:nvSpPr>
        <xdr:cNvPr id="3113" name="テキスト 41"/>
        <xdr:cNvSpPr txBox="1">
          <a:spLocks noChangeArrowheads="1"/>
        </xdr:cNvSpPr>
      </xdr:nvSpPr>
      <xdr:spPr>
        <a:xfrm>
          <a:off x="10812145" y="12549505"/>
          <a:ext cx="7277735" cy="12769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購入する電気事業者ごと、事業所の電気使用量の合計を算定してください。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「１」で算定した値を、購入する電気事業者ごと、「事業所使用量」欄に入力してください。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○の値が、全事業所の加重平均排出係数となるため、左の表の電気の排出係数（買電に係るもの）②の欄に入力してください。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※この方法の他、別紙２を電力事業者ごと複数枚提出する方法でも可とします。</a:t>
          </a:r>
        </a:p>
      </xdr:txBody>
    </xdr:sp>
    <xdr:clientData/>
  </xdr:twoCellAnchor>
  <xdr:twoCellAnchor>
    <xdr:from xmlns:xdr="http://schemas.openxmlformats.org/drawingml/2006/spreadsheetDrawing">
      <xdr:col>23</xdr:col>
      <xdr:colOff>0</xdr:colOff>
      <xdr:row>61</xdr:row>
      <xdr:rowOff>124460</xdr:rowOff>
    </xdr:from>
    <xdr:to xmlns:xdr="http://schemas.openxmlformats.org/drawingml/2006/spreadsheetDrawing">
      <xdr:col>24</xdr:col>
      <xdr:colOff>104775</xdr:colOff>
      <xdr:row>63</xdr:row>
      <xdr:rowOff>76835</xdr:rowOff>
    </xdr:to>
    <xdr:sp macro="" textlink="">
      <xdr:nvSpPr>
        <xdr:cNvPr id="3114" name="楕円 42"/>
        <xdr:cNvSpPr>
          <a:spLocks noChangeArrowheads="1"/>
        </xdr:cNvSpPr>
      </xdr:nvSpPr>
      <xdr:spPr>
        <a:xfrm>
          <a:off x="16079470" y="12151360"/>
          <a:ext cx="790575" cy="295275"/>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67945</xdr:colOff>
      <xdr:row>13</xdr:row>
      <xdr:rowOff>26035</xdr:rowOff>
    </xdr:from>
    <xdr:to xmlns:xdr="http://schemas.openxmlformats.org/drawingml/2006/spreadsheetDrawing">
      <xdr:col>26</xdr:col>
      <xdr:colOff>67945</xdr:colOff>
      <xdr:row>14</xdr:row>
      <xdr:rowOff>83820</xdr:rowOff>
    </xdr:to>
    <xdr:sp macro="" textlink="">
      <xdr:nvSpPr>
        <xdr:cNvPr id="3127" name="テキスト 55"/>
        <xdr:cNvSpPr txBox="1">
          <a:spLocks noChangeArrowheads="1"/>
        </xdr:cNvSpPr>
      </xdr:nvSpPr>
      <xdr:spPr>
        <a:xfrm>
          <a:off x="12032615" y="2893060"/>
          <a:ext cx="6172200" cy="2482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その他の燃料を入力する場合は、こちらを参照してください。</a:t>
          </a:r>
        </a:p>
      </xdr:txBody>
    </xdr:sp>
    <xdr:clientData/>
  </xdr:twoCellAnchor>
  <xdr:twoCellAnchor>
    <xdr:from xmlns:xdr="http://schemas.openxmlformats.org/drawingml/2006/spreadsheetDrawing">
      <xdr:col>17</xdr:col>
      <xdr:colOff>67310</xdr:colOff>
      <xdr:row>0</xdr:row>
      <xdr:rowOff>158750</xdr:rowOff>
    </xdr:from>
    <xdr:to xmlns:xdr="http://schemas.openxmlformats.org/drawingml/2006/spreadsheetDrawing">
      <xdr:col>21</xdr:col>
      <xdr:colOff>418465</xdr:colOff>
      <xdr:row>2</xdr:row>
      <xdr:rowOff>393065</xdr:rowOff>
    </xdr:to>
    <xdr:sp macro="" textlink="">
      <xdr:nvSpPr>
        <xdr:cNvPr id="3137" name="テキスト 56"/>
        <xdr:cNvSpPr txBox="1">
          <a:spLocks noChangeArrowheads="1"/>
        </xdr:cNvSpPr>
      </xdr:nvSpPr>
      <xdr:spPr>
        <a:xfrm>
          <a:off x="12031980" y="158750"/>
          <a:ext cx="3094355" cy="66294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※本計画書は、計画初年度に提出してください。</a:t>
          </a:r>
        </a:p>
        <a:p>
          <a:pPr algn="l">
            <a:lnSpc>
              <a:spcPts val="1350"/>
            </a:lnSpc>
          </a:pPr>
          <a:r>
            <a:rPr lang="ja-JP" altLang="en-US" sz="1100" b="0" i="0" u="none" strike="noStrike" baseline="0">
              <a:solidFill>
                <a:sysClr val="windowText" lastClr="000000"/>
              </a:solidFill>
              <a:latin typeface="ＭＳ Ｐゴシック"/>
              <a:ea typeface="ＭＳ Ｐゴシック"/>
            </a:rPr>
            <a:t>（計画期間：令和4年度～令和6年度</a:t>
          </a:r>
        </a:p>
        <a:p>
          <a:pPr algn="l">
            <a:lnSpc>
              <a:spcPts val="1350"/>
            </a:lnSpc>
          </a:pPr>
          <a:r>
            <a:rPr lang="ja-JP" altLang="en-US" sz="1100" b="0" i="0" u="none" strike="noStrike" baseline="0">
              <a:solidFill>
                <a:sysClr val="windowText" lastClr="000000"/>
              </a:solidFill>
              <a:latin typeface="ＭＳ Ｐゴシック"/>
              <a:ea typeface="ＭＳ Ｐゴシック"/>
            </a:rPr>
            <a:t>　　⇒　計画書提出年度：令和4年度）</a:t>
          </a:r>
        </a:p>
      </xdr:txBody>
    </xdr:sp>
    <xdr:clientData/>
  </xdr:twoCellAnchor>
  <xdr:twoCellAnchor>
    <xdr:from xmlns:xdr="http://schemas.openxmlformats.org/drawingml/2006/spreadsheetDrawing">
      <xdr:col>10</xdr:col>
      <xdr:colOff>780415</xdr:colOff>
      <xdr:row>36</xdr:row>
      <xdr:rowOff>143510</xdr:rowOff>
    </xdr:from>
    <xdr:to xmlns:xdr="http://schemas.openxmlformats.org/drawingml/2006/spreadsheetDrawing">
      <xdr:col>12</xdr:col>
      <xdr:colOff>56515</xdr:colOff>
      <xdr:row>38</xdr:row>
      <xdr:rowOff>38735</xdr:rowOff>
    </xdr:to>
    <xdr:sp macro="" textlink="">
      <xdr:nvSpPr>
        <xdr:cNvPr id="3138" name="楕円 14"/>
        <xdr:cNvSpPr/>
      </xdr:nvSpPr>
      <xdr:spPr>
        <a:xfrm>
          <a:off x="8327390" y="7392035"/>
          <a:ext cx="902970" cy="361950"/>
        </a:xfrm>
        <a:prstGeom prst="ellipse">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10</xdr:col>
      <xdr:colOff>581025</xdr:colOff>
      <xdr:row>38</xdr:row>
      <xdr:rowOff>54610</xdr:rowOff>
    </xdr:from>
    <xdr:to xmlns:xdr="http://schemas.openxmlformats.org/drawingml/2006/spreadsheetDrawing">
      <xdr:col>13</xdr:col>
      <xdr:colOff>591185</xdr:colOff>
      <xdr:row>39</xdr:row>
      <xdr:rowOff>173355</xdr:rowOff>
    </xdr:to>
    <xdr:sp macro="" textlink="">
      <xdr:nvSpPr>
        <xdr:cNvPr id="3139" name="テキスト 15"/>
        <xdr:cNvSpPr txBox="1"/>
      </xdr:nvSpPr>
      <xdr:spPr>
        <a:xfrm>
          <a:off x="8128000" y="7769860"/>
          <a:ext cx="2322830" cy="3092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rgbClr val="FF0000"/>
              </a:solidFill>
            </a:rPr>
            <a:t>基準年度のCO2排出量</a:t>
          </a:r>
          <a:endParaRPr kumimoji="1" lang="ja-JP" altLang="en-US">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25</xdr:row>
      <xdr:rowOff>0</xdr:rowOff>
    </xdr:from>
    <xdr:to xmlns:xdr="http://schemas.openxmlformats.org/drawingml/2006/spreadsheetDrawing">
      <xdr:col>12</xdr:col>
      <xdr:colOff>219710</xdr:colOff>
      <xdr:row>25</xdr:row>
      <xdr:rowOff>181610</xdr:rowOff>
    </xdr:to>
    <xdr:sp macro="" textlink="">
      <xdr:nvSpPr>
        <xdr:cNvPr id="10241" name="四角形 1"/>
        <xdr:cNvSpPr>
          <a:spLocks noChangeArrowheads="1"/>
        </xdr:cNvSpPr>
      </xdr:nvSpPr>
      <xdr:spPr>
        <a:xfrm>
          <a:off x="8801100" y="5534025"/>
          <a:ext cx="219710" cy="18161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12</xdr:col>
      <xdr:colOff>0</xdr:colOff>
      <xdr:row>26</xdr:row>
      <xdr:rowOff>0</xdr:rowOff>
    </xdr:from>
    <xdr:to xmlns:xdr="http://schemas.openxmlformats.org/drawingml/2006/spreadsheetDrawing">
      <xdr:col>12</xdr:col>
      <xdr:colOff>219710</xdr:colOff>
      <xdr:row>26</xdr:row>
      <xdr:rowOff>181610</xdr:rowOff>
    </xdr:to>
    <xdr:sp macro="" textlink="">
      <xdr:nvSpPr>
        <xdr:cNvPr id="10242" name="四角形 2"/>
        <xdr:cNvSpPr>
          <a:spLocks noChangeArrowheads="1"/>
        </xdr:cNvSpPr>
      </xdr:nvSpPr>
      <xdr:spPr>
        <a:xfrm>
          <a:off x="8801100" y="5724525"/>
          <a:ext cx="219710" cy="18161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17</xdr:col>
      <xdr:colOff>164465</xdr:colOff>
      <xdr:row>0</xdr:row>
      <xdr:rowOff>105410</xdr:rowOff>
    </xdr:from>
    <xdr:to xmlns:xdr="http://schemas.openxmlformats.org/drawingml/2006/spreadsheetDrawing">
      <xdr:col>22</xdr:col>
      <xdr:colOff>88265</xdr:colOff>
      <xdr:row>2</xdr:row>
      <xdr:rowOff>421005</xdr:rowOff>
    </xdr:to>
    <xdr:sp macro="" textlink="">
      <xdr:nvSpPr>
        <xdr:cNvPr id="10248" name="テキスト 8"/>
        <xdr:cNvSpPr txBox="1">
          <a:spLocks noChangeArrowheads="1"/>
        </xdr:cNvSpPr>
      </xdr:nvSpPr>
      <xdr:spPr>
        <a:xfrm>
          <a:off x="12546965" y="105410"/>
          <a:ext cx="3352800" cy="83947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※本報告書は、計画初年度の翌年度から目標年度の翌年度まで、毎年提出してください。</a:t>
          </a:r>
        </a:p>
        <a:p>
          <a:pPr algn="l">
            <a:lnSpc>
              <a:spcPts val="1350"/>
            </a:lnSpc>
          </a:pPr>
          <a:r>
            <a:rPr lang="ja-JP" altLang="en-US" sz="1100" b="0" i="0" u="none" strike="noStrike" baseline="0">
              <a:solidFill>
                <a:sysClr val="windowText" lastClr="000000"/>
              </a:solidFill>
              <a:latin typeface="ＭＳ Ｐゴシック"/>
              <a:ea typeface="ＭＳ Ｐゴシック"/>
            </a:rPr>
            <a:t>（計画提出が令和4年度の場合</a:t>
          </a:r>
        </a:p>
        <a:p>
          <a:pPr algn="l">
            <a:lnSpc>
              <a:spcPts val="1350"/>
            </a:lnSpc>
          </a:pPr>
          <a:r>
            <a:rPr lang="ja-JP" altLang="en-US" sz="1100" b="0" i="0" u="none" strike="noStrike" baseline="0">
              <a:solidFill>
                <a:sysClr val="windowText" lastClr="000000"/>
              </a:solidFill>
              <a:latin typeface="ＭＳ Ｐゴシック"/>
              <a:ea typeface="ＭＳ Ｐゴシック"/>
            </a:rPr>
            <a:t>　　⇒　報告書提出年度：令和5年度～令和7年度）</a:t>
          </a:r>
        </a:p>
      </xdr:txBody>
    </xdr:sp>
    <xdr:clientData/>
  </xdr:twoCellAnchor>
  <xdr:twoCellAnchor>
    <xdr:from xmlns:xdr="http://schemas.openxmlformats.org/drawingml/2006/spreadsheetDrawing">
      <xdr:col>17</xdr:col>
      <xdr:colOff>163195</xdr:colOff>
      <xdr:row>2</xdr:row>
      <xdr:rowOff>533400</xdr:rowOff>
    </xdr:from>
    <xdr:to xmlns:xdr="http://schemas.openxmlformats.org/drawingml/2006/spreadsheetDrawing">
      <xdr:col>22</xdr:col>
      <xdr:colOff>96520</xdr:colOff>
      <xdr:row>5</xdr:row>
      <xdr:rowOff>67945</xdr:rowOff>
    </xdr:to>
    <xdr:sp macro="" textlink="">
      <xdr:nvSpPr>
        <xdr:cNvPr id="10249" name="テキスト 9"/>
        <xdr:cNvSpPr txBox="1">
          <a:spLocks noChangeArrowheads="1"/>
        </xdr:cNvSpPr>
      </xdr:nvSpPr>
      <xdr:spPr>
        <a:xfrm>
          <a:off x="12545695" y="1057275"/>
          <a:ext cx="3362325" cy="73469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17</xdr:col>
      <xdr:colOff>276225</xdr:colOff>
      <xdr:row>2</xdr:row>
      <xdr:rowOff>716280</xdr:rowOff>
    </xdr:from>
    <xdr:to xmlns:xdr="http://schemas.openxmlformats.org/drawingml/2006/spreadsheetDrawing">
      <xdr:col>17</xdr:col>
      <xdr:colOff>552450</xdr:colOff>
      <xdr:row>3</xdr:row>
      <xdr:rowOff>51435</xdr:rowOff>
    </xdr:to>
    <xdr:sp macro="" textlink="">
      <xdr:nvSpPr>
        <xdr:cNvPr id="10250" name="四角形 10"/>
        <xdr:cNvSpPr>
          <a:spLocks noChangeArrowheads="1"/>
        </xdr:cNvSpPr>
      </xdr:nvSpPr>
      <xdr:spPr>
        <a:xfrm>
          <a:off x="12658725" y="1240155"/>
          <a:ext cx="276225" cy="154305"/>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xdr:col>
      <xdr:colOff>169545</xdr:colOff>
      <xdr:row>56</xdr:row>
      <xdr:rowOff>168910</xdr:rowOff>
    </xdr:from>
    <xdr:to xmlns:xdr="http://schemas.openxmlformats.org/drawingml/2006/spreadsheetDrawing">
      <xdr:col>7</xdr:col>
      <xdr:colOff>266700</xdr:colOff>
      <xdr:row>68</xdr:row>
      <xdr:rowOff>0</xdr:rowOff>
    </xdr:to>
    <xdr:sp macro="" textlink="">
      <xdr:nvSpPr>
        <xdr:cNvPr id="10252" name="図形 12"/>
        <xdr:cNvSpPr>
          <a:spLocks noChangeArrowheads="1"/>
        </xdr:cNvSpPr>
      </xdr:nvSpPr>
      <xdr:spPr>
        <a:xfrm>
          <a:off x="2293620" y="11779885"/>
          <a:ext cx="3059430" cy="1898015"/>
        </a:xfrm>
        <a:prstGeom prst="downArrow">
          <a:avLst>
            <a:gd name="adj1" fmla="val 50000"/>
            <a:gd name="adj2" fmla="val 25000"/>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657860</xdr:colOff>
      <xdr:row>23</xdr:row>
      <xdr:rowOff>114935</xdr:rowOff>
    </xdr:from>
    <xdr:to xmlns:xdr="http://schemas.openxmlformats.org/drawingml/2006/spreadsheetDrawing">
      <xdr:col>25</xdr:col>
      <xdr:colOff>209550</xdr:colOff>
      <xdr:row>24</xdr:row>
      <xdr:rowOff>172085</xdr:rowOff>
    </xdr:to>
    <xdr:sp macro="" textlink="">
      <xdr:nvSpPr>
        <xdr:cNvPr id="10265" name="テキスト 25"/>
        <xdr:cNvSpPr txBox="1">
          <a:spLocks noChangeArrowheads="1"/>
        </xdr:cNvSpPr>
      </xdr:nvSpPr>
      <xdr:spPr>
        <a:xfrm>
          <a:off x="13040360" y="5267960"/>
          <a:ext cx="5038090" cy="24765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※複数の都市ガス事業者と契約している場合はこちらを参照してください。</a:t>
          </a:r>
        </a:p>
      </xdr:txBody>
    </xdr:sp>
    <xdr:clientData/>
  </xdr:twoCellAnchor>
  <xdr:twoCellAnchor>
    <xdr:from xmlns:xdr="http://schemas.openxmlformats.org/drawingml/2006/spreadsheetDrawing">
      <xdr:col>24</xdr:col>
      <xdr:colOff>0</xdr:colOff>
      <xdr:row>37</xdr:row>
      <xdr:rowOff>123190</xdr:rowOff>
    </xdr:from>
    <xdr:to xmlns:xdr="http://schemas.openxmlformats.org/drawingml/2006/spreadsheetDrawing">
      <xdr:col>25</xdr:col>
      <xdr:colOff>104775</xdr:colOff>
      <xdr:row>39</xdr:row>
      <xdr:rowOff>76200</xdr:rowOff>
    </xdr:to>
    <xdr:sp macro="" textlink="">
      <xdr:nvSpPr>
        <xdr:cNvPr id="10266" name="楕円 26"/>
        <xdr:cNvSpPr>
          <a:spLocks noChangeArrowheads="1"/>
        </xdr:cNvSpPr>
      </xdr:nvSpPr>
      <xdr:spPr>
        <a:xfrm>
          <a:off x="17183100" y="7943215"/>
          <a:ext cx="790575" cy="41021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610235</xdr:colOff>
      <xdr:row>40</xdr:row>
      <xdr:rowOff>9525</xdr:rowOff>
    </xdr:from>
    <xdr:to xmlns:xdr="http://schemas.openxmlformats.org/drawingml/2006/spreadsheetDrawing">
      <xdr:col>26</xdr:col>
      <xdr:colOff>638810</xdr:colOff>
      <xdr:row>47</xdr:row>
      <xdr:rowOff>89535</xdr:rowOff>
    </xdr:to>
    <xdr:sp macro="" textlink="">
      <xdr:nvSpPr>
        <xdr:cNvPr id="10267" name="テキスト 27"/>
        <xdr:cNvSpPr txBox="1">
          <a:spLocks noChangeArrowheads="1"/>
        </xdr:cNvSpPr>
      </xdr:nvSpPr>
      <xdr:spPr>
        <a:xfrm>
          <a:off x="12992735" y="8572500"/>
          <a:ext cx="6200775" cy="158496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購入する都市ガス事業者ごと、事業所の都市ガス使用量の合計を算定してください。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「１」で算定した値を、購入する都市ガス事業者ごと、「事業所使用量」欄に入力してください。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○の値が、全事業所の加重平均発熱量となるため、左の表の単位発熱量「Ｃ」①の欄に入力してください。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※この方法の他、別紙２をガス事業者ごと複数枚提出する方法でも可とします。</a:t>
          </a:r>
        </a:p>
      </xdr:txBody>
    </xdr:sp>
    <xdr:clientData/>
  </xdr:twoCellAnchor>
  <xdr:twoCellAnchor>
    <xdr:from xmlns:xdr="http://schemas.openxmlformats.org/drawingml/2006/spreadsheetDrawing">
      <xdr:col>17</xdr:col>
      <xdr:colOff>657860</xdr:colOff>
      <xdr:row>48</xdr:row>
      <xdr:rowOff>123190</xdr:rowOff>
    </xdr:from>
    <xdr:to xmlns:xdr="http://schemas.openxmlformats.org/drawingml/2006/spreadsheetDrawing">
      <xdr:col>25</xdr:col>
      <xdr:colOff>209550</xdr:colOff>
      <xdr:row>49</xdr:row>
      <xdr:rowOff>171450</xdr:rowOff>
    </xdr:to>
    <xdr:sp macro="" textlink="">
      <xdr:nvSpPr>
        <xdr:cNvPr id="10268" name="テキスト 28"/>
        <xdr:cNvSpPr txBox="1">
          <a:spLocks noChangeArrowheads="1"/>
        </xdr:cNvSpPr>
      </xdr:nvSpPr>
      <xdr:spPr>
        <a:xfrm>
          <a:off x="13040360" y="10362565"/>
          <a:ext cx="5038090" cy="21971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※複数の電気事業者と契約している場合はこちらを参照してください。</a:t>
          </a:r>
        </a:p>
      </xdr:txBody>
    </xdr:sp>
    <xdr:clientData/>
  </xdr:twoCellAnchor>
  <xdr:twoCellAnchor>
    <xdr:from xmlns:xdr="http://schemas.openxmlformats.org/drawingml/2006/spreadsheetDrawing">
      <xdr:col>24</xdr:col>
      <xdr:colOff>0</xdr:colOff>
      <xdr:row>63</xdr:row>
      <xdr:rowOff>124460</xdr:rowOff>
    </xdr:from>
    <xdr:to xmlns:xdr="http://schemas.openxmlformats.org/drawingml/2006/spreadsheetDrawing">
      <xdr:col>25</xdr:col>
      <xdr:colOff>104775</xdr:colOff>
      <xdr:row>65</xdr:row>
      <xdr:rowOff>76835</xdr:rowOff>
    </xdr:to>
    <xdr:sp macro="" textlink="">
      <xdr:nvSpPr>
        <xdr:cNvPr id="10269" name="楕円 29"/>
        <xdr:cNvSpPr>
          <a:spLocks noChangeArrowheads="1"/>
        </xdr:cNvSpPr>
      </xdr:nvSpPr>
      <xdr:spPr>
        <a:xfrm>
          <a:off x="17183100" y="12935585"/>
          <a:ext cx="790575" cy="30480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610235</xdr:colOff>
      <xdr:row>66</xdr:row>
      <xdr:rowOff>9525</xdr:rowOff>
    </xdr:from>
    <xdr:to xmlns:xdr="http://schemas.openxmlformats.org/drawingml/2006/spreadsheetDrawing">
      <xdr:col>26</xdr:col>
      <xdr:colOff>638810</xdr:colOff>
      <xdr:row>76</xdr:row>
      <xdr:rowOff>104775</xdr:rowOff>
    </xdr:to>
    <xdr:sp macro="" textlink="">
      <xdr:nvSpPr>
        <xdr:cNvPr id="10270" name="テキスト 30"/>
        <xdr:cNvSpPr txBox="1">
          <a:spLocks noChangeArrowheads="1"/>
        </xdr:cNvSpPr>
      </xdr:nvSpPr>
      <xdr:spPr>
        <a:xfrm>
          <a:off x="12992735" y="13344525"/>
          <a:ext cx="6200775" cy="182880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購入する電気事業者ごと、事業所の電気使用量の合計を算定してください。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「１」で算定した値を、購入する電気事業者ごと、「事業所使用量」欄に入力してください。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○の値が、全事業所の加重平均排出係数となるため、左の表の電気の排出係数（買電に係るもの）②の欄に入力してください。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※複数の電気事業者に売電している場合は、上の表の「購入」を「売却」に読み替え、売却した全事業所の加重平均排出係数を左の表の電気の排出係数（売電に係るもの）③の欄に入力してください。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※この方法の他、別紙２を電力事業者ごと複数枚提出する方法でも可とします。</a:t>
          </a:r>
        </a:p>
      </xdr:txBody>
    </xdr:sp>
    <xdr:clientData/>
  </xdr:twoCellAnchor>
  <xdr:twoCellAnchor>
    <xdr:from xmlns:xdr="http://schemas.openxmlformats.org/drawingml/2006/spreadsheetDrawing">
      <xdr:col>17</xdr:col>
      <xdr:colOff>629285</xdr:colOff>
      <xdr:row>13</xdr:row>
      <xdr:rowOff>85725</xdr:rowOff>
    </xdr:from>
    <xdr:to xmlns:xdr="http://schemas.openxmlformats.org/drawingml/2006/spreadsheetDrawing">
      <xdr:col>25</xdr:col>
      <xdr:colOff>180975</xdr:colOff>
      <xdr:row>14</xdr:row>
      <xdr:rowOff>143510</xdr:rowOff>
    </xdr:to>
    <xdr:sp macro="" textlink="">
      <xdr:nvSpPr>
        <xdr:cNvPr id="10278" name="テキスト 38"/>
        <xdr:cNvSpPr txBox="1">
          <a:spLocks noChangeArrowheads="1"/>
        </xdr:cNvSpPr>
      </xdr:nvSpPr>
      <xdr:spPr>
        <a:xfrm>
          <a:off x="13011785" y="3333750"/>
          <a:ext cx="5038090" cy="2482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その他の燃料を入力する場合は、こちらを参照してください。</a:t>
          </a:r>
        </a:p>
      </xdr:txBody>
    </xdr:sp>
    <xdr:clientData/>
  </xdr:twoCellAnchor>
  <xdr:twoCellAnchor>
    <xdr:from xmlns:xdr="http://schemas.openxmlformats.org/drawingml/2006/spreadsheetDrawing">
      <xdr:col>12</xdr:col>
      <xdr:colOff>0</xdr:colOff>
      <xdr:row>25</xdr:row>
      <xdr:rowOff>0</xdr:rowOff>
    </xdr:from>
    <xdr:to xmlns:xdr="http://schemas.openxmlformats.org/drawingml/2006/spreadsheetDrawing">
      <xdr:col>12</xdr:col>
      <xdr:colOff>219710</xdr:colOff>
      <xdr:row>25</xdr:row>
      <xdr:rowOff>132080</xdr:rowOff>
    </xdr:to>
    <xdr:sp macro="" textlink="">
      <xdr:nvSpPr>
        <xdr:cNvPr id="10280" name="四角形 39"/>
        <xdr:cNvSpPr>
          <a:spLocks noChangeArrowheads="1"/>
        </xdr:cNvSpPr>
      </xdr:nvSpPr>
      <xdr:spPr>
        <a:xfrm>
          <a:off x="8801100" y="5534025"/>
          <a:ext cx="219710" cy="13208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12</xdr:col>
      <xdr:colOff>0</xdr:colOff>
      <xdr:row>26</xdr:row>
      <xdr:rowOff>0</xdr:rowOff>
    </xdr:from>
    <xdr:to xmlns:xdr="http://schemas.openxmlformats.org/drawingml/2006/spreadsheetDrawing">
      <xdr:col>12</xdr:col>
      <xdr:colOff>219710</xdr:colOff>
      <xdr:row>26</xdr:row>
      <xdr:rowOff>132080</xdr:rowOff>
    </xdr:to>
    <xdr:sp macro="" textlink="">
      <xdr:nvSpPr>
        <xdr:cNvPr id="10281" name="四角形 40"/>
        <xdr:cNvSpPr>
          <a:spLocks noChangeArrowheads="1"/>
        </xdr:cNvSpPr>
      </xdr:nvSpPr>
      <xdr:spPr>
        <a:xfrm>
          <a:off x="8801100" y="5724525"/>
          <a:ext cx="219710" cy="13208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10</xdr:col>
      <xdr:colOff>723265</xdr:colOff>
      <xdr:row>36</xdr:row>
      <xdr:rowOff>170815</xdr:rowOff>
    </xdr:from>
    <xdr:to xmlns:xdr="http://schemas.openxmlformats.org/drawingml/2006/spreadsheetDrawing">
      <xdr:col>12</xdr:col>
      <xdr:colOff>64135</xdr:colOff>
      <xdr:row>38</xdr:row>
      <xdr:rowOff>74930</xdr:rowOff>
    </xdr:to>
    <xdr:sp macro="" textlink="">
      <xdr:nvSpPr>
        <xdr:cNvPr id="10282" name="楕円 16"/>
        <xdr:cNvSpPr/>
      </xdr:nvSpPr>
      <xdr:spPr>
        <a:xfrm>
          <a:off x="7962265" y="7800340"/>
          <a:ext cx="902970" cy="361315"/>
        </a:xfrm>
        <a:prstGeom prst="ellipse">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10</xdr:col>
      <xdr:colOff>600710</xdr:colOff>
      <xdr:row>38</xdr:row>
      <xdr:rowOff>89535</xdr:rowOff>
    </xdr:from>
    <xdr:to xmlns:xdr="http://schemas.openxmlformats.org/drawingml/2006/spreadsheetDrawing">
      <xdr:col>13</xdr:col>
      <xdr:colOff>666115</xdr:colOff>
      <xdr:row>39</xdr:row>
      <xdr:rowOff>208280</xdr:rowOff>
    </xdr:to>
    <xdr:sp macro="" textlink="">
      <xdr:nvSpPr>
        <xdr:cNvPr id="10283" name="テキスト 17"/>
        <xdr:cNvSpPr txBox="1"/>
      </xdr:nvSpPr>
      <xdr:spPr>
        <a:xfrm>
          <a:off x="7839710" y="8176260"/>
          <a:ext cx="2322830" cy="3092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rgbClr val="FF0000"/>
              </a:solidFill>
            </a:rPr>
            <a:t>実績年度のCO2排出量</a:t>
          </a:r>
          <a:endParaRPr kumimoji="1" lang="ja-JP" altLang="en-US">
            <a:solidFill>
              <a:srgbClr val="FF0000"/>
            </a:solidFil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4:H39"/>
  <sheetViews>
    <sheetView workbookViewId="0">
      <selection activeCell="A4" sqref="A4"/>
    </sheetView>
  </sheetViews>
  <sheetFormatPr defaultRowHeight="13.5"/>
  <cols>
    <col min="1" max="8" width="10.75" customWidth="1"/>
  </cols>
  <sheetData>
    <row r="3" spans="1:8" ht="6.75" customHeight="1"/>
    <row r="4" spans="1:8" ht="21" customHeight="1">
      <c r="A4" s="1" t="s">
        <v>162</v>
      </c>
    </row>
    <row r="5" spans="1:8" ht="21" customHeight="1">
      <c r="A5" s="2" t="s">
        <v>148</v>
      </c>
      <c r="B5" s="7"/>
      <c r="C5" s="7"/>
      <c r="D5" s="7"/>
      <c r="E5" s="7"/>
      <c r="F5" s="7"/>
      <c r="G5" s="7"/>
      <c r="H5" s="7"/>
    </row>
    <row r="6" spans="1:8" ht="21" customHeight="1">
      <c r="A6" s="2" t="s">
        <v>163</v>
      </c>
      <c r="B6" s="7"/>
      <c r="C6" s="7"/>
      <c r="D6" s="7"/>
      <c r="E6" s="7"/>
      <c r="F6" s="7"/>
      <c r="G6" s="7"/>
      <c r="H6" s="7"/>
    </row>
    <row r="7" spans="1:8" ht="21" customHeight="1">
      <c r="A7" s="2" t="s">
        <v>164</v>
      </c>
      <c r="B7" s="7"/>
      <c r="C7" s="7"/>
      <c r="D7" s="7"/>
      <c r="E7" s="7"/>
      <c r="F7" s="7"/>
      <c r="G7" s="7"/>
      <c r="H7" s="7"/>
    </row>
    <row r="8" spans="1:8" ht="21" customHeight="1">
      <c r="A8" s="2" t="s">
        <v>165</v>
      </c>
      <c r="B8" s="7"/>
      <c r="C8" s="7"/>
      <c r="D8" s="7"/>
      <c r="E8" s="7"/>
      <c r="F8" s="7"/>
      <c r="G8" s="7"/>
      <c r="H8" s="7"/>
    </row>
    <row r="9" spans="1:8" ht="21" customHeight="1">
      <c r="A9" s="2" t="s">
        <v>166</v>
      </c>
      <c r="B9" s="7"/>
      <c r="C9" s="7"/>
      <c r="D9" s="7"/>
      <c r="E9" s="7"/>
      <c r="F9" s="7"/>
      <c r="G9" s="7"/>
      <c r="H9" s="7"/>
    </row>
    <row r="10" spans="1:8" ht="21" customHeight="1">
      <c r="A10" s="1"/>
    </row>
    <row r="11" spans="1:8" ht="21" customHeight="1">
      <c r="A11" s="1" t="s">
        <v>167</v>
      </c>
    </row>
    <row r="12" spans="1:8" ht="21" customHeight="1">
      <c r="A12" s="3" t="s">
        <v>71</v>
      </c>
      <c r="B12" s="8" t="s">
        <v>172</v>
      </c>
      <c r="C12" s="8" t="s">
        <v>105</v>
      </c>
      <c r="D12" s="8" t="s">
        <v>173</v>
      </c>
      <c r="E12" s="8" t="s">
        <v>77</v>
      </c>
      <c r="F12" s="8" t="s">
        <v>105</v>
      </c>
      <c r="G12" s="8" t="s">
        <v>173</v>
      </c>
      <c r="H12" s="8" t="s">
        <v>37</v>
      </c>
    </row>
    <row r="13" spans="1:8" ht="21" customHeight="1">
      <c r="A13" s="4" t="s">
        <v>46</v>
      </c>
      <c r="B13" s="9">
        <v>100</v>
      </c>
      <c r="C13" s="9">
        <f>45*0.0136*44/12</f>
        <v>2.2440000000000002</v>
      </c>
      <c r="D13" s="9">
        <f>B13*C13</f>
        <v>224.40000000000003</v>
      </c>
      <c r="E13" s="9">
        <v>90</v>
      </c>
      <c r="F13" s="9">
        <f>45*0.0136*44/12</f>
        <v>2.2440000000000002</v>
      </c>
      <c r="G13" s="9">
        <f>E13*F13</f>
        <v>201.96</v>
      </c>
      <c r="H13" s="16" t="s">
        <v>94</v>
      </c>
    </row>
    <row r="14" spans="1:8" ht="21" customHeight="1">
      <c r="A14" s="4" t="s">
        <v>35</v>
      </c>
      <c r="B14" s="9">
        <v>1000</v>
      </c>
      <c r="C14" s="9">
        <v>0.5</v>
      </c>
      <c r="D14" s="9">
        <f>B14*C14</f>
        <v>500</v>
      </c>
      <c r="E14" s="9">
        <v>900</v>
      </c>
      <c r="F14" s="9">
        <v>0.5</v>
      </c>
      <c r="G14" s="9">
        <f>E14*F14</f>
        <v>450</v>
      </c>
      <c r="H14" s="16" t="s">
        <v>85</v>
      </c>
    </row>
    <row r="15" spans="1:8" ht="21" customHeight="1">
      <c r="A15" s="4" t="s">
        <v>21</v>
      </c>
      <c r="B15" s="10"/>
      <c r="C15" s="10"/>
      <c r="D15" s="9">
        <f>SUM(D13:D14)</f>
        <v>724.40000000000009</v>
      </c>
      <c r="E15" s="10"/>
      <c r="F15" s="10"/>
      <c r="G15" s="9">
        <f>SUM(G13:G14)</f>
        <v>651.96</v>
      </c>
      <c r="H15" s="16" t="s">
        <v>175</v>
      </c>
    </row>
    <row r="16" spans="1:8" ht="21" customHeight="1">
      <c r="A16" s="5" t="s">
        <v>70</v>
      </c>
      <c r="B16" s="11"/>
      <c r="C16" s="11"/>
      <c r="D16" s="11"/>
      <c r="E16" s="11"/>
      <c r="F16" s="11"/>
      <c r="G16" s="15">
        <f>G15-D15</f>
        <v>-72.440000000000055</v>
      </c>
      <c r="H16" s="17" t="s">
        <v>175</v>
      </c>
    </row>
    <row r="17" spans="1:8" ht="21" customHeight="1">
      <c r="A17" s="1"/>
    </row>
    <row r="18" spans="1:8" ht="21" customHeight="1">
      <c r="A18" s="1" t="s">
        <v>55</v>
      </c>
    </row>
    <row r="19" spans="1:8" ht="21" customHeight="1">
      <c r="A19" s="2" t="s">
        <v>151</v>
      </c>
      <c r="B19" s="7"/>
      <c r="C19" s="7"/>
      <c r="D19" s="7"/>
      <c r="E19" s="7"/>
      <c r="F19" s="7"/>
      <c r="G19" s="7"/>
      <c r="H19" s="7"/>
    </row>
    <row r="20" spans="1:8" ht="21" customHeight="1">
      <c r="A20" s="2" t="s">
        <v>168</v>
      </c>
      <c r="B20" s="7"/>
      <c r="C20" s="7"/>
      <c r="D20" s="7"/>
      <c r="E20" s="7"/>
      <c r="F20" s="7"/>
      <c r="G20" s="7"/>
      <c r="H20" s="7"/>
    </row>
    <row r="21" spans="1:8" ht="21" customHeight="1">
      <c r="A21" s="2" t="s">
        <v>169</v>
      </c>
      <c r="B21" s="7"/>
      <c r="C21" s="7"/>
      <c r="D21" s="7"/>
      <c r="E21" s="7"/>
      <c r="F21" s="7"/>
      <c r="G21" s="7"/>
      <c r="H21" s="7"/>
    </row>
    <row r="22" spans="1:8" ht="21" customHeight="1">
      <c r="A22" s="2" t="s">
        <v>32</v>
      </c>
      <c r="B22" s="7"/>
      <c r="C22" s="7"/>
      <c r="D22" s="7"/>
      <c r="E22" s="7"/>
      <c r="F22" s="7"/>
      <c r="G22" s="7"/>
      <c r="H22" s="7"/>
    </row>
    <row r="23" spans="1:8" ht="21" customHeight="1">
      <c r="A23" s="1"/>
    </row>
    <row r="24" spans="1:8" ht="21" customHeight="1">
      <c r="A24" s="1" t="s">
        <v>47</v>
      </c>
    </row>
    <row r="25" spans="1:8" ht="21" customHeight="1">
      <c r="A25" s="2" t="s">
        <v>45</v>
      </c>
      <c r="B25" s="7"/>
      <c r="C25" s="7"/>
      <c r="D25" s="7"/>
      <c r="E25" s="7"/>
      <c r="F25" s="7"/>
      <c r="G25" s="7"/>
      <c r="H25" s="7"/>
    </row>
    <row r="26" spans="1:8" ht="21" customHeight="1">
      <c r="A26" s="2" t="s">
        <v>72</v>
      </c>
      <c r="B26" s="7"/>
      <c r="C26" s="7"/>
      <c r="D26" s="7"/>
      <c r="E26" s="7"/>
      <c r="F26" s="7"/>
      <c r="G26" s="7"/>
      <c r="H26" s="7"/>
    </row>
    <row r="27" spans="1:8" ht="21" customHeight="1">
      <c r="A27" s="1"/>
    </row>
    <row r="28" spans="1:8" ht="21" customHeight="1">
      <c r="A28" s="1" t="s">
        <v>117</v>
      </c>
    </row>
    <row r="29" spans="1:8" ht="21" customHeight="1">
      <c r="A29" s="6"/>
      <c r="B29" s="8" t="s">
        <v>61</v>
      </c>
      <c r="C29" s="8"/>
      <c r="D29" s="13" t="s">
        <v>73</v>
      </c>
      <c r="E29" s="8" t="s">
        <v>105</v>
      </c>
      <c r="F29" s="8" t="s">
        <v>174</v>
      </c>
      <c r="G29" s="8"/>
    </row>
    <row r="30" spans="1:8" ht="21" customHeight="1">
      <c r="A30" s="3" t="s">
        <v>170</v>
      </c>
      <c r="B30" s="12">
        <v>20</v>
      </c>
      <c r="C30" s="12"/>
      <c r="D30" s="14">
        <v>500</v>
      </c>
      <c r="E30" s="12">
        <v>0.5</v>
      </c>
      <c r="F30" s="14">
        <f>B30*D30*E30</f>
        <v>5000</v>
      </c>
      <c r="G30" s="14"/>
    </row>
    <row r="31" spans="1:8" ht="21" customHeight="1"/>
    <row r="32" spans="1:8" ht="21" customHeight="1">
      <c r="A32" s="1" t="s">
        <v>9</v>
      </c>
    </row>
    <row r="33" spans="1:7" ht="21" customHeight="1">
      <c r="A33" s="2" t="s">
        <v>171</v>
      </c>
      <c r="B33" s="7"/>
      <c r="C33" s="7"/>
      <c r="D33" s="7"/>
      <c r="E33" s="7"/>
      <c r="F33" s="7"/>
      <c r="G33" s="7"/>
    </row>
    <row r="34" spans="1:7" ht="21" customHeight="1">
      <c r="A34" s="2" t="s">
        <v>83</v>
      </c>
      <c r="B34" s="7"/>
      <c r="C34" s="7"/>
      <c r="D34" s="7"/>
      <c r="E34" s="7"/>
      <c r="F34" s="7"/>
      <c r="G34" s="7"/>
    </row>
    <row r="35" spans="1:7" ht="21" customHeight="1">
      <c r="A35" s="1"/>
    </row>
    <row r="36" spans="1:7" ht="21" customHeight="1">
      <c r="A36" s="1" t="s">
        <v>142</v>
      </c>
    </row>
    <row r="37" spans="1:7" ht="21" customHeight="1">
      <c r="A37" s="1" t="s">
        <v>13</v>
      </c>
    </row>
    <row r="38" spans="1:7" ht="21" customHeight="1">
      <c r="A38" s="6"/>
      <c r="B38" s="8" t="s">
        <v>147</v>
      </c>
      <c r="C38" s="8"/>
      <c r="D38" s="8" t="s">
        <v>156</v>
      </c>
      <c r="E38" s="8" t="s">
        <v>174</v>
      </c>
      <c r="F38" s="8"/>
    </row>
    <row r="39" spans="1:7" ht="21" customHeight="1">
      <c r="A39" s="3" t="s">
        <v>170</v>
      </c>
      <c r="B39" s="12">
        <v>14</v>
      </c>
      <c r="C39" s="12"/>
      <c r="D39" s="14">
        <v>100</v>
      </c>
      <c r="E39" s="14">
        <f>B39*D39</f>
        <v>1400</v>
      </c>
      <c r="F39" s="14"/>
    </row>
    <row r="40" spans="1:7" ht="21" customHeight="1"/>
    <row r="41" spans="1:7" ht="21" customHeight="1"/>
    <row r="42" spans="1:7" ht="21" customHeight="1"/>
    <row r="43" spans="1:7" ht="21" customHeight="1"/>
    <row r="44" spans="1:7" ht="21" customHeight="1"/>
  </sheetData>
  <mergeCells count="8">
    <mergeCell ref="B29:C29"/>
    <mergeCell ref="F29:G29"/>
    <mergeCell ref="B30:C30"/>
    <mergeCell ref="F30:G30"/>
    <mergeCell ref="B38:C38"/>
    <mergeCell ref="E38:F38"/>
    <mergeCell ref="B39:C39"/>
    <mergeCell ref="E39:F39"/>
  </mergeCells>
  <phoneticPr fontId="1"/>
  <pageMargins left="0.39370078740157483" right="0.39370078740157483" top="0.59055118110236227" bottom="0.59055118110236227" header="0.51181102362204722" footer="0.51181102362204722"/>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34"/>
  </sheetPr>
  <dimension ref="A1:Y98"/>
  <sheetViews>
    <sheetView view="pageBreakPreview" zoomScaleSheetLayoutView="100" workbookViewId="0">
      <selection activeCell="A2" sqref="A2:D3"/>
    </sheetView>
  </sheetViews>
  <sheetFormatPr defaultRowHeight="13.5"/>
  <cols>
    <col min="1" max="1" width="4.54296875" style="18" customWidth="1"/>
    <col min="2" max="2" width="11.125" style="18" customWidth="1"/>
    <col min="3" max="3" width="12.625" style="18" customWidth="1"/>
    <col min="4" max="4" width="10.125" style="18" customWidth="1"/>
    <col min="5" max="5" width="10.75" style="18" customWidth="1"/>
    <col min="6" max="6" width="6.625" style="18" customWidth="1"/>
    <col min="7" max="7" width="12.25" style="18" customWidth="1"/>
    <col min="8" max="8" width="12.75" style="18" customWidth="1"/>
    <col min="9" max="9" width="6.625" style="18" customWidth="1"/>
    <col min="10" max="10" width="11.625" style="18" customWidth="1"/>
    <col min="11" max="11" width="10.625" style="18" customWidth="1"/>
    <col min="12" max="12" width="10.7265625" style="18" customWidth="1"/>
    <col min="13" max="13" width="9" style="18" bestFit="1" customWidth="1"/>
    <col min="14" max="14" width="9.75" style="18" bestFit="1" customWidth="1"/>
    <col min="15" max="15" width="2.75" style="18" customWidth="1"/>
    <col min="16" max="16" width="12.375" style="19" customWidth="1"/>
    <col min="17" max="17" width="2.75" style="18" customWidth="1"/>
    <col min="18" max="16384" width="9" style="18" bestFit="1" customWidth="1"/>
  </cols>
  <sheetData>
    <row r="1" spans="1:24" ht="18.75">
      <c r="A1" s="20" t="s">
        <v>177</v>
      </c>
      <c r="E1" s="68"/>
      <c r="F1" s="79"/>
      <c r="G1" s="18" t="s">
        <v>176</v>
      </c>
    </row>
    <row r="2" spans="1:24" ht="15" customHeight="1">
      <c r="A2" s="21" t="s">
        <v>40</v>
      </c>
      <c r="B2" s="32"/>
      <c r="C2" s="32"/>
      <c r="D2" s="62"/>
      <c r="E2" s="52" t="s">
        <v>80</v>
      </c>
      <c r="F2" s="78"/>
      <c r="G2" s="61"/>
      <c r="H2" s="52" t="s">
        <v>10</v>
      </c>
      <c r="I2" s="78"/>
      <c r="J2" s="61"/>
      <c r="K2" s="109" t="s">
        <v>81</v>
      </c>
      <c r="L2" s="69" t="s">
        <v>27</v>
      </c>
      <c r="M2" s="80" t="s">
        <v>82</v>
      </c>
      <c r="N2" s="80"/>
      <c r="P2" s="133" t="s">
        <v>0</v>
      </c>
    </row>
    <row r="3" spans="1:24" ht="42" customHeight="1">
      <c r="A3" s="22"/>
      <c r="B3" s="33"/>
      <c r="C3" s="33"/>
      <c r="D3" s="63"/>
      <c r="E3" s="69" t="s">
        <v>84</v>
      </c>
      <c r="F3" s="80" t="s">
        <v>36</v>
      </c>
      <c r="G3" s="69" t="s">
        <v>34</v>
      </c>
      <c r="H3" s="69" t="s">
        <v>87</v>
      </c>
      <c r="I3" s="80" t="s">
        <v>36</v>
      </c>
      <c r="J3" s="69" t="s">
        <v>33</v>
      </c>
      <c r="K3" s="110"/>
      <c r="L3" s="69"/>
      <c r="M3" s="121" t="s">
        <v>66</v>
      </c>
      <c r="N3" s="133" t="s">
        <v>36</v>
      </c>
      <c r="P3" s="133"/>
    </row>
    <row r="4" spans="1:24" ht="15" customHeight="1">
      <c r="A4" s="23" t="s">
        <v>71</v>
      </c>
      <c r="B4" s="34" t="s">
        <v>41</v>
      </c>
      <c r="C4" s="34"/>
      <c r="D4" s="34"/>
      <c r="E4" s="70"/>
      <c r="F4" s="81" t="s">
        <v>53</v>
      </c>
      <c r="G4" s="85">
        <f t="shared" ref="G4:G27" si="0">E4*M4</f>
        <v>0</v>
      </c>
      <c r="H4" s="70"/>
      <c r="I4" s="81" t="s">
        <v>53</v>
      </c>
      <c r="J4" s="85">
        <f t="shared" ref="J4:J27" si="1">H4*M4</f>
        <v>0</v>
      </c>
      <c r="K4" s="111">
        <f t="shared" ref="K4:K27" si="2">G4-J4</f>
        <v>0</v>
      </c>
      <c r="L4" s="114">
        <f t="shared" ref="L4:L26" si="3">K4*P4*44/12</f>
        <v>0</v>
      </c>
      <c r="M4" s="122">
        <v>38.299999999999997</v>
      </c>
      <c r="N4" s="134" t="s">
        <v>67</v>
      </c>
      <c r="P4" s="138">
        <v>1.9e-002</v>
      </c>
    </row>
    <row r="5" spans="1:24" ht="15" customHeight="1">
      <c r="A5" s="24"/>
      <c r="B5" s="34" t="s">
        <v>1</v>
      </c>
      <c r="C5" s="34"/>
      <c r="D5" s="34"/>
      <c r="E5" s="70"/>
      <c r="F5" s="81" t="s">
        <v>53</v>
      </c>
      <c r="G5" s="85">
        <f t="shared" si="0"/>
        <v>0</v>
      </c>
      <c r="H5" s="70"/>
      <c r="I5" s="81" t="s">
        <v>53</v>
      </c>
      <c r="J5" s="85">
        <f t="shared" si="1"/>
        <v>0</v>
      </c>
      <c r="K5" s="111">
        <f t="shared" si="2"/>
        <v>0</v>
      </c>
      <c r="L5" s="114">
        <f t="shared" si="3"/>
        <v>0</v>
      </c>
      <c r="M5" s="122">
        <v>34.799999999999997</v>
      </c>
      <c r="N5" s="134" t="s">
        <v>67</v>
      </c>
      <c r="P5" s="138">
        <v>1.83e-002</v>
      </c>
    </row>
    <row r="6" spans="1:24" ht="15" customHeight="1">
      <c r="A6" s="24"/>
      <c r="B6" s="34" t="s">
        <v>17</v>
      </c>
      <c r="C6" s="34"/>
      <c r="D6" s="34"/>
      <c r="E6" s="70"/>
      <c r="F6" s="81" t="s">
        <v>53</v>
      </c>
      <c r="G6" s="85">
        <f t="shared" si="0"/>
        <v>0</v>
      </c>
      <c r="H6" s="70"/>
      <c r="I6" s="81" t="s">
        <v>53</v>
      </c>
      <c r="J6" s="85">
        <f t="shared" si="1"/>
        <v>0</v>
      </c>
      <c r="K6" s="111">
        <f t="shared" si="2"/>
        <v>0</v>
      </c>
      <c r="L6" s="114">
        <f t="shared" si="3"/>
        <v>0</v>
      </c>
      <c r="M6" s="122">
        <v>33.4</v>
      </c>
      <c r="N6" s="134" t="s">
        <v>67</v>
      </c>
      <c r="P6" s="138">
        <v>1.8700000000000001e-002</v>
      </c>
    </row>
    <row r="7" spans="1:24" ht="15" customHeight="1">
      <c r="A7" s="24"/>
      <c r="B7" s="34" t="s">
        <v>19</v>
      </c>
      <c r="C7" s="34"/>
      <c r="D7" s="34"/>
      <c r="E7" s="70"/>
      <c r="F7" s="81" t="s">
        <v>53</v>
      </c>
      <c r="G7" s="85">
        <f t="shared" si="0"/>
        <v>0</v>
      </c>
      <c r="H7" s="70"/>
      <c r="I7" s="81" t="s">
        <v>53</v>
      </c>
      <c r="J7" s="85">
        <f t="shared" si="1"/>
        <v>0</v>
      </c>
      <c r="K7" s="111">
        <f t="shared" si="2"/>
        <v>0</v>
      </c>
      <c r="L7" s="114">
        <f t="shared" si="3"/>
        <v>0</v>
      </c>
      <c r="M7" s="122">
        <v>33.299999999999997</v>
      </c>
      <c r="N7" s="134" t="s">
        <v>67</v>
      </c>
      <c r="P7" s="138">
        <v>1.8599999999999998e-002</v>
      </c>
    </row>
    <row r="8" spans="1:24" ht="15" customHeight="1">
      <c r="A8" s="24"/>
      <c r="B8" s="35" t="s">
        <v>88</v>
      </c>
      <c r="C8" s="35"/>
      <c r="D8" s="35"/>
      <c r="E8" s="70"/>
      <c r="F8" s="81" t="s">
        <v>53</v>
      </c>
      <c r="G8" s="85">
        <f t="shared" si="0"/>
        <v>0</v>
      </c>
      <c r="H8" s="70"/>
      <c r="I8" s="81" t="s">
        <v>53</v>
      </c>
      <c r="J8" s="85">
        <f t="shared" si="1"/>
        <v>0</v>
      </c>
      <c r="K8" s="111">
        <f t="shared" si="2"/>
        <v>0</v>
      </c>
      <c r="L8" s="114">
        <f t="shared" si="3"/>
        <v>0</v>
      </c>
      <c r="M8" s="122">
        <v>36.5</v>
      </c>
      <c r="N8" s="134" t="s">
        <v>67</v>
      </c>
      <c r="P8" s="138">
        <v>1.8700000000000001e-002</v>
      </c>
    </row>
    <row r="9" spans="1:24" ht="15" customHeight="1">
      <c r="A9" s="24"/>
      <c r="B9" s="35" t="s">
        <v>89</v>
      </c>
      <c r="C9" s="35"/>
      <c r="D9" s="35"/>
      <c r="E9" s="70"/>
      <c r="F9" s="81" t="s">
        <v>53</v>
      </c>
      <c r="G9" s="85">
        <f t="shared" si="0"/>
        <v>0</v>
      </c>
      <c r="H9" s="70"/>
      <c r="I9" s="81" t="s">
        <v>53</v>
      </c>
      <c r="J9" s="85">
        <f t="shared" si="1"/>
        <v>0</v>
      </c>
      <c r="K9" s="111">
        <f t="shared" si="2"/>
        <v>0</v>
      </c>
      <c r="L9" s="114">
        <f t="shared" si="3"/>
        <v>0</v>
      </c>
      <c r="M9" s="122">
        <v>38</v>
      </c>
      <c r="N9" s="134" t="s">
        <v>67</v>
      </c>
      <c r="P9" s="139">
        <v>1.8800000000000001e-002</v>
      </c>
    </row>
    <row r="10" spans="1:24" ht="15" customHeight="1">
      <c r="A10" s="24"/>
      <c r="B10" s="35" t="s">
        <v>90</v>
      </c>
      <c r="C10" s="35"/>
      <c r="D10" s="35"/>
      <c r="E10" s="70"/>
      <c r="F10" s="81" t="s">
        <v>53</v>
      </c>
      <c r="G10" s="85">
        <f t="shared" si="0"/>
        <v>0</v>
      </c>
      <c r="H10" s="70"/>
      <c r="I10" s="81" t="s">
        <v>53</v>
      </c>
      <c r="J10" s="85">
        <f t="shared" si="1"/>
        <v>0</v>
      </c>
      <c r="K10" s="111">
        <f t="shared" si="2"/>
        <v>0</v>
      </c>
      <c r="L10" s="114">
        <f t="shared" si="3"/>
        <v>0</v>
      </c>
      <c r="M10" s="122">
        <v>38.9</v>
      </c>
      <c r="N10" s="134" t="s">
        <v>67</v>
      </c>
      <c r="P10" s="139">
        <v>1.9300000000000001e-002</v>
      </c>
    </row>
    <row r="11" spans="1:24" ht="15" customHeight="1">
      <c r="A11" s="24"/>
      <c r="B11" s="35" t="s">
        <v>56</v>
      </c>
      <c r="C11" s="35"/>
      <c r="D11" s="35"/>
      <c r="E11" s="70"/>
      <c r="F11" s="81" t="s">
        <v>53</v>
      </c>
      <c r="G11" s="85">
        <f t="shared" si="0"/>
        <v>0</v>
      </c>
      <c r="H11" s="70"/>
      <c r="I11" s="81" t="s">
        <v>53</v>
      </c>
      <c r="J11" s="85">
        <f t="shared" si="1"/>
        <v>0</v>
      </c>
      <c r="K11" s="111">
        <f t="shared" si="2"/>
        <v>0</v>
      </c>
      <c r="L11" s="114">
        <f t="shared" si="3"/>
        <v>0</v>
      </c>
      <c r="M11" s="122">
        <v>41.8</v>
      </c>
      <c r="N11" s="134" t="s">
        <v>67</v>
      </c>
      <c r="P11" s="139">
        <v>2.0199999999999999e-002</v>
      </c>
    </row>
    <row r="12" spans="1:24" ht="15" customHeight="1">
      <c r="A12" s="24"/>
      <c r="B12" s="35" t="s">
        <v>91</v>
      </c>
      <c r="C12" s="35"/>
      <c r="D12" s="35"/>
      <c r="E12" s="70"/>
      <c r="F12" s="81" t="s">
        <v>92</v>
      </c>
      <c r="G12" s="85">
        <f t="shared" si="0"/>
        <v>0</v>
      </c>
      <c r="H12" s="70"/>
      <c r="I12" s="81" t="s">
        <v>92</v>
      </c>
      <c r="J12" s="85">
        <f t="shared" si="1"/>
        <v>0</v>
      </c>
      <c r="K12" s="111">
        <f t="shared" si="2"/>
        <v>0</v>
      </c>
      <c r="L12" s="114">
        <f t="shared" si="3"/>
        <v>0</v>
      </c>
      <c r="M12" s="122">
        <v>40</v>
      </c>
      <c r="N12" s="134" t="s">
        <v>86</v>
      </c>
      <c r="P12" s="139">
        <v>2.0400000000000001e-002</v>
      </c>
    </row>
    <row r="13" spans="1:24" ht="15" customHeight="1">
      <c r="A13" s="24"/>
      <c r="B13" s="35" t="s">
        <v>20</v>
      </c>
      <c r="C13" s="35"/>
      <c r="D13" s="35"/>
      <c r="E13" s="70"/>
      <c r="F13" s="81" t="s">
        <v>92</v>
      </c>
      <c r="G13" s="85">
        <f t="shared" si="0"/>
        <v>0</v>
      </c>
      <c r="H13" s="70"/>
      <c r="I13" s="81" t="s">
        <v>92</v>
      </c>
      <c r="J13" s="85">
        <f t="shared" si="1"/>
        <v>0</v>
      </c>
      <c r="K13" s="111">
        <f t="shared" si="2"/>
        <v>0</v>
      </c>
      <c r="L13" s="114">
        <f t="shared" si="3"/>
        <v>0</v>
      </c>
      <c r="M13" s="122">
        <v>34.1</v>
      </c>
      <c r="N13" s="134" t="s">
        <v>86</v>
      </c>
      <c r="P13" s="139">
        <v>2.4500000000000001e-002</v>
      </c>
    </row>
    <row r="14" spans="1:24" ht="15" customHeight="1">
      <c r="A14" s="24"/>
      <c r="B14" s="36" t="s">
        <v>42</v>
      </c>
      <c r="C14" s="34" t="s">
        <v>93</v>
      </c>
      <c r="D14" s="34"/>
      <c r="E14" s="70"/>
      <c r="F14" s="81" t="s">
        <v>92</v>
      </c>
      <c r="G14" s="85">
        <f t="shared" si="0"/>
        <v>0</v>
      </c>
      <c r="H14" s="70"/>
      <c r="I14" s="81" t="s">
        <v>92</v>
      </c>
      <c r="J14" s="85">
        <f t="shared" si="1"/>
        <v>0</v>
      </c>
      <c r="K14" s="111">
        <f t="shared" si="2"/>
        <v>0</v>
      </c>
      <c r="L14" s="114">
        <f t="shared" si="3"/>
        <v>0</v>
      </c>
      <c r="M14" s="122">
        <v>50.1</v>
      </c>
      <c r="N14" s="134" t="s">
        <v>86</v>
      </c>
      <c r="P14" s="139">
        <v>1.6299999999999999e-002</v>
      </c>
    </row>
    <row r="15" spans="1:24" ht="15" customHeight="1">
      <c r="A15" s="24"/>
      <c r="B15" s="37"/>
      <c r="C15" s="34" t="s">
        <v>7</v>
      </c>
      <c r="D15" s="34"/>
      <c r="E15" s="70"/>
      <c r="F15" s="81" t="s">
        <v>94</v>
      </c>
      <c r="G15" s="85">
        <f t="shared" si="0"/>
        <v>0</v>
      </c>
      <c r="H15" s="70"/>
      <c r="I15" s="81" t="s">
        <v>94</v>
      </c>
      <c r="J15" s="85">
        <f t="shared" si="1"/>
        <v>0</v>
      </c>
      <c r="K15" s="111">
        <f t="shared" si="2"/>
        <v>0</v>
      </c>
      <c r="L15" s="114">
        <f t="shared" si="3"/>
        <v>0</v>
      </c>
      <c r="M15" s="122">
        <v>46.1</v>
      </c>
      <c r="N15" s="134" t="s">
        <v>63</v>
      </c>
      <c r="P15" s="139">
        <v>1.44e-002</v>
      </c>
    </row>
    <row r="16" spans="1:24" ht="15" customHeight="1">
      <c r="A16" s="24"/>
      <c r="B16" s="36" t="s">
        <v>95</v>
      </c>
      <c r="C16" s="34" t="s">
        <v>78</v>
      </c>
      <c r="D16" s="34"/>
      <c r="E16" s="70"/>
      <c r="F16" s="81" t="s">
        <v>92</v>
      </c>
      <c r="G16" s="85">
        <f t="shared" si="0"/>
        <v>0</v>
      </c>
      <c r="H16" s="70"/>
      <c r="I16" s="81" t="s">
        <v>92</v>
      </c>
      <c r="J16" s="85">
        <f t="shared" si="1"/>
        <v>0</v>
      </c>
      <c r="K16" s="111">
        <f t="shared" si="2"/>
        <v>0</v>
      </c>
      <c r="L16" s="114">
        <f t="shared" si="3"/>
        <v>0</v>
      </c>
      <c r="M16" s="122">
        <v>54.7</v>
      </c>
      <c r="N16" s="134" t="s">
        <v>86</v>
      </c>
      <c r="P16" s="138">
        <v>1.3899999999999999e-002</v>
      </c>
      <c r="R16" s="18" t="s">
        <v>96</v>
      </c>
      <c r="X16" s="164"/>
    </row>
    <row r="17" spans="1:25" ht="15" customHeight="1">
      <c r="A17" s="24"/>
      <c r="B17" s="37"/>
      <c r="C17" s="34" t="s">
        <v>98</v>
      </c>
      <c r="D17" s="34"/>
      <c r="E17" s="70"/>
      <c r="F17" s="81" t="s">
        <v>94</v>
      </c>
      <c r="G17" s="85">
        <f t="shared" si="0"/>
        <v>0</v>
      </c>
      <c r="H17" s="70"/>
      <c r="I17" s="81" t="s">
        <v>94</v>
      </c>
      <c r="J17" s="85">
        <f t="shared" si="1"/>
        <v>0</v>
      </c>
      <c r="K17" s="111">
        <f t="shared" si="2"/>
        <v>0</v>
      </c>
      <c r="L17" s="114">
        <f t="shared" si="3"/>
        <v>0</v>
      </c>
      <c r="M17" s="122">
        <v>38.4</v>
      </c>
      <c r="N17" s="134" t="s">
        <v>63</v>
      </c>
      <c r="P17" s="138">
        <v>1.3899999999999999e-002</v>
      </c>
      <c r="X17" s="18" t="s">
        <v>99</v>
      </c>
    </row>
    <row r="18" spans="1:25" ht="15" customHeight="1">
      <c r="A18" s="24"/>
      <c r="B18" s="38" t="s">
        <v>24</v>
      </c>
      <c r="C18" s="34" t="s">
        <v>102</v>
      </c>
      <c r="D18" s="34"/>
      <c r="E18" s="70"/>
      <c r="F18" s="81" t="s">
        <v>92</v>
      </c>
      <c r="G18" s="85">
        <f t="shared" si="0"/>
        <v>0</v>
      </c>
      <c r="H18" s="70"/>
      <c r="I18" s="81" t="s">
        <v>92</v>
      </c>
      <c r="J18" s="85">
        <f t="shared" si="1"/>
        <v>0</v>
      </c>
      <c r="K18" s="111">
        <f t="shared" si="2"/>
        <v>0</v>
      </c>
      <c r="L18" s="114">
        <f t="shared" si="3"/>
        <v>0</v>
      </c>
      <c r="M18" s="122">
        <v>28.6</v>
      </c>
      <c r="N18" s="134" t="s">
        <v>86</v>
      </c>
      <c r="P18" s="138">
        <v>2.46e-002</v>
      </c>
    </row>
    <row r="19" spans="1:25" ht="15" customHeight="1">
      <c r="A19" s="24"/>
      <c r="B19" s="39"/>
      <c r="C19" s="34" t="s">
        <v>103</v>
      </c>
      <c r="D19" s="34"/>
      <c r="E19" s="70"/>
      <c r="F19" s="81" t="s">
        <v>92</v>
      </c>
      <c r="G19" s="85">
        <f t="shared" si="0"/>
        <v>0</v>
      </c>
      <c r="H19" s="70"/>
      <c r="I19" s="81" t="s">
        <v>92</v>
      </c>
      <c r="J19" s="85">
        <f t="shared" si="1"/>
        <v>0</v>
      </c>
      <c r="K19" s="111">
        <f t="shared" si="2"/>
        <v>0</v>
      </c>
      <c r="L19" s="114">
        <f t="shared" si="3"/>
        <v>0</v>
      </c>
      <c r="M19" s="122">
        <v>25.2</v>
      </c>
      <c r="N19" s="134" t="s">
        <v>86</v>
      </c>
      <c r="P19" s="138">
        <v>2.4199999999999999e-002</v>
      </c>
    </row>
    <row r="20" spans="1:25" ht="15" customHeight="1">
      <c r="A20" s="24"/>
      <c r="B20" s="40"/>
      <c r="C20" s="34" t="s">
        <v>31</v>
      </c>
      <c r="D20" s="34"/>
      <c r="E20" s="70"/>
      <c r="F20" s="81" t="s">
        <v>92</v>
      </c>
      <c r="G20" s="85">
        <f t="shared" si="0"/>
        <v>0</v>
      </c>
      <c r="H20" s="70"/>
      <c r="I20" s="81" t="s">
        <v>92</v>
      </c>
      <c r="J20" s="85">
        <f t="shared" si="1"/>
        <v>0</v>
      </c>
      <c r="K20" s="111">
        <f t="shared" si="2"/>
        <v>0</v>
      </c>
      <c r="L20" s="114">
        <f t="shared" si="3"/>
        <v>0</v>
      </c>
      <c r="M20" s="122">
        <v>27.8</v>
      </c>
      <c r="N20" s="134" t="s">
        <v>86</v>
      </c>
      <c r="P20" s="138">
        <v>2.5899999999999999e-002</v>
      </c>
    </row>
    <row r="21" spans="1:25" ht="15" customHeight="1">
      <c r="A21" s="24"/>
      <c r="B21" s="35" t="s">
        <v>97</v>
      </c>
      <c r="C21" s="35"/>
      <c r="D21" s="35"/>
      <c r="E21" s="70"/>
      <c r="F21" s="81" t="s">
        <v>92</v>
      </c>
      <c r="G21" s="85">
        <f t="shared" si="0"/>
        <v>0</v>
      </c>
      <c r="H21" s="70"/>
      <c r="I21" s="81" t="s">
        <v>92</v>
      </c>
      <c r="J21" s="85">
        <f t="shared" si="1"/>
        <v>0</v>
      </c>
      <c r="K21" s="111">
        <f t="shared" si="2"/>
        <v>0</v>
      </c>
      <c r="L21" s="114">
        <f t="shared" si="3"/>
        <v>0</v>
      </c>
      <c r="M21" s="122">
        <v>29</v>
      </c>
      <c r="N21" s="134" t="s">
        <v>86</v>
      </c>
      <c r="P21" s="138">
        <v>2.9899999999999999e-002</v>
      </c>
    </row>
    <row r="22" spans="1:25" ht="15" customHeight="1">
      <c r="A22" s="24"/>
      <c r="B22" s="35" t="s">
        <v>101</v>
      </c>
      <c r="C22" s="35"/>
      <c r="D22" s="35"/>
      <c r="E22" s="70"/>
      <c r="F22" s="81" t="s">
        <v>92</v>
      </c>
      <c r="G22" s="85">
        <f t="shared" si="0"/>
        <v>0</v>
      </c>
      <c r="H22" s="70"/>
      <c r="I22" s="81" t="s">
        <v>92</v>
      </c>
      <c r="J22" s="85">
        <f t="shared" si="1"/>
        <v>0</v>
      </c>
      <c r="K22" s="111">
        <f t="shared" si="2"/>
        <v>0</v>
      </c>
      <c r="L22" s="114">
        <f t="shared" si="3"/>
        <v>0</v>
      </c>
      <c r="M22" s="122">
        <v>37.299999999999997</v>
      </c>
      <c r="N22" s="134" t="s">
        <v>86</v>
      </c>
      <c r="P22" s="138">
        <v>2.0899999999999998e-002</v>
      </c>
    </row>
    <row r="23" spans="1:25" ht="15" customHeight="1">
      <c r="A23" s="24"/>
      <c r="B23" s="35" t="s">
        <v>75</v>
      </c>
      <c r="C23" s="35"/>
      <c r="D23" s="35"/>
      <c r="E23" s="70"/>
      <c r="F23" s="81" t="s">
        <v>94</v>
      </c>
      <c r="G23" s="85">
        <f t="shared" si="0"/>
        <v>0</v>
      </c>
      <c r="H23" s="70"/>
      <c r="I23" s="81" t="s">
        <v>94</v>
      </c>
      <c r="J23" s="85">
        <f t="shared" si="1"/>
        <v>0</v>
      </c>
      <c r="K23" s="111">
        <f t="shared" si="2"/>
        <v>0</v>
      </c>
      <c r="L23" s="114">
        <f t="shared" si="3"/>
        <v>0</v>
      </c>
      <c r="M23" s="122">
        <v>18.399999999999999</v>
      </c>
      <c r="N23" s="134" t="s">
        <v>63</v>
      </c>
      <c r="P23" s="138">
        <v>1.09e-002</v>
      </c>
      <c r="R23" s="140"/>
    </row>
    <row r="24" spans="1:25" ht="15" customHeight="1">
      <c r="A24" s="24"/>
      <c r="B24" s="35" t="s">
        <v>14</v>
      </c>
      <c r="C24" s="35"/>
      <c r="D24" s="35"/>
      <c r="E24" s="70"/>
      <c r="F24" s="81" t="s">
        <v>94</v>
      </c>
      <c r="G24" s="85">
        <f t="shared" si="0"/>
        <v>0</v>
      </c>
      <c r="H24" s="70"/>
      <c r="I24" s="81" t="s">
        <v>94</v>
      </c>
      <c r="J24" s="85">
        <f t="shared" si="1"/>
        <v>0</v>
      </c>
      <c r="K24" s="111">
        <f t="shared" si="2"/>
        <v>0</v>
      </c>
      <c r="L24" s="114">
        <f t="shared" si="3"/>
        <v>0</v>
      </c>
      <c r="M24" s="123">
        <v>3.23</v>
      </c>
      <c r="N24" s="134" t="s">
        <v>63</v>
      </c>
      <c r="P24" s="138">
        <v>2.64e-002</v>
      </c>
      <c r="R24" s="69" t="s">
        <v>104</v>
      </c>
      <c r="S24" s="144"/>
      <c r="T24" s="148" t="s">
        <v>12</v>
      </c>
      <c r="U24" s="152" t="s">
        <v>106</v>
      </c>
      <c r="V24" s="69"/>
      <c r="W24" s="162" t="s">
        <v>107</v>
      </c>
      <c r="X24" s="69" t="s">
        <v>2</v>
      </c>
      <c r="Y24" s="168"/>
    </row>
    <row r="25" spans="1:25" ht="15" customHeight="1">
      <c r="A25" s="24"/>
      <c r="B25" s="35" t="s">
        <v>6</v>
      </c>
      <c r="C25" s="35"/>
      <c r="D25" s="35"/>
      <c r="E25" s="70"/>
      <c r="F25" s="81" t="s">
        <v>94</v>
      </c>
      <c r="G25" s="85">
        <f t="shared" si="0"/>
        <v>0</v>
      </c>
      <c r="H25" s="70"/>
      <c r="I25" s="81" t="s">
        <v>94</v>
      </c>
      <c r="J25" s="85">
        <f t="shared" si="1"/>
        <v>0</v>
      </c>
      <c r="K25" s="111">
        <f t="shared" si="2"/>
        <v>0</v>
      </c>
      <c r="L25" s="114">
        <f t="shared" si="3"/>
        <v>0</v>
      </c>
      <c r="M25" s="123">
        <v>7.53</v>
      </c>
      <c r="N25" s="134" t="s">
        <v>63</v>
      </c>
      <c r="P25" s="138">
        <v>4.2000000000000003e-002</v>
      </c>
      <c r="R25" s="69"/>
      <c r="S25" s="144"/>
      <c r="T25" s="149"/>
      <c r="U25" s="152"/>
      <c r="V25" s="69"/>
      <c r="W25" s="162"/>
      <c r="X25" s="69"/>
      <c r="Y25" s="168"/>
    </row>
    <row r="26" spans="1:25" ht="15" customHeight="1">
      <c r="A26" s="24"/>
      <c r="B26" s="41" t="s">
        <v>108</v>
      </c>
      <c r="C26" s="54" t="s">
        <v>109</v>
      </c>
      <c r="D26" s="64"/>
      <c r="E26" s="70"/>
      <c r="F26" s="81" t="s">
        <v>94</v>
      </c>
      <c r="G26" s="85">
        <f t="shared" si="0"/>
        <v>0</v>
      </c>
      <c r="H26" s="70"/>
      <c r="I26" s="81" t="s">
        <v>94</v>
      </c>
      <c r="J26" s="85">
        <f t="shared" si="1"/>
        <v>0</v>
      </c>
      <c r="K26" s="111">
        <f t="shared" si="2"/>
        <v>0</v>
      </c>
      <c r="L26" s="114">
        <f t="shared" si="3"/>
        <v>0</v>
      </c>
      <c r="M26" s="124">
        <v>45</v>
      </c>
      <c r="N26" s="134" t="s">
        <v>63</v>
      </c>
      <c r="P26" s="139">
        <v>1.4e-002</v>
      </c>
      <c r="R26" s="141" t="s">
        <v>26</v>
      </c>
      <c r="S26" s="145"/>
      <c r="T26" s="150"/>
      <c r="U26" s="153">
        <v>45</v>
      </c>
      <c r="V26" s="158"/>
      <c r="W26" s="163">
        <f t="shared" ref="W26:W37" si="4">T26*U26</f>
        <v>0</v>
      </c>
      <c r="X26" s="165"/>
    </row>
    <row r="27" spans="1:25" ht="15" customHeight="1">
      <c r="A27" s="24"/>
      <c r="B27" s="42"/>
      <c r="C27" s="55" t="s">
        <v>111</v>
      </c>
      <c r="D27" s="65"/>
      <c r="E27" s="70"/>
      <c r="F27" s="82"/>
      <c r="G27" s="85">
        <f t="shared" si="0"/>
        <v>0</v>
      </c>
      <c r="H27" s="70"/>
      <c r="I27" s="82" t="str">
        <f>IF(F27=0,"",F27)</f>
        <v/>
      </c>
      <c r="J27" s="85">
        <f t="shared" si="1"/>
        <v>0</v>
      </c>
      <c r="K27" s="111">
        <f t="shared" si="2"/>
        <v>0</v>
      </c>
      <c r="L27" s="114">
        <f>K27*X16</f>
        <v>0</v>
      </c>
      <c r="M27" s="125"/>
      <c r="N27" s="82" t="s">
        <v>74</v>
      </c>
      <c r="P27" s="139"/>
      <c r="R27" s="141" t="s">
        <v>15</v>
      </c>
      <c r="S27" s="145"/>
      <c r="T27" s="150"/>
      <c r="U27" s="153">
        <v>45</v>
      </c>
      <c r="V27" s="158"/>
      <c r="W27" s="163">
        <f t="shared" si="4"/>
        <v>0</v>
      </c>
      <c r="X27" s="165"/>
    </row>
    <row r="28" spans="1:25" ht="15" customHeight="1">
      <c r="A28" s="24"/>
      <c r="B28" s="43" t="s">
        <v>4</v>
      </c>
      <c r="C28" s="56"/>
      <c r="D28" s="56"/>
      <c r="E28" s="71"/>
      <c r="F28" s="71"/>
      <c r="G28" s="86">
        <f>SUM(G4:G27)</f>
        <v>0</v>
      </c>
      <c r="H28" s="71"/>
      <c r="I28" s="71"/>
      <c r="J28" s="86">
        <f>SUM(J4:J27)</f>
        <v>0</v>
      </c>
      <c r="K28" s="86">
        <f>SUM(K4:K27)</f>
        <v>0</v>
      </c>
      <c r="L28" s="115">
        <f>SUM(L4:L27)</f>
        <v>0</v>
      </c>
      <c r="M28" s="126"/>
      <c r="N28" s="135"/>
      <c r="P28" s="139"/>
      <c r="R28" s="141" t="s">
        <v>16</v>
      </c>
      <c r="S28" s="145"/>
      <c r="T28" s="150"/>
      <c r="U28" s="153">
        <v>46</v>
      </c>
      <c r="V28" s="158"/>
      <c r="W28" s="163">
        <f t="shared" si="4"/>
        <v>0</v>
      </c>
      <c r="X28" s="165"/>
    </row>
    <row r="29" spans="1:25" ht="15" customHeight="1">
      <c r="A29" s="23" t="s">
        <v>112</v>
      </c>
      <c r="B29" s="35" t="s">
        <v>116</v>
      </c>
      <c r="C29" s="35"/>
      <c r="D29" s="35"/>
      <c r="E29" s="70"/>
      <c r="F29" s="81" t="s">
        <v>51</v>
      </c>
      <c r="G29" s="85">
        <f>E29*M29</f>
        <v>0</v>
      </c>
      <c r="H29" s="70"/>
      <c r="I29" s="81" t="s">
        <v>51</v>
      </c>
      <c r="J29" s="85">
        <f>H29*M29</f>
        <v>0</v>
      </c>
      <c r="K29" s="111">
        <f>+E29-H29</f>
        <v>0</v>
      </c>
      <c r="L29" s="114">
        <f>K29*P29</f>
        <v>0</v>
      </c>
      <c r="M29" s="127">
        <v>1.17</v>
      </c>
      <c r="N29" s="134" t="s">
        <v>18</v>
      </c>
      <c r="P29" s="139">
        <v>6.54e-002</v>
      </c>
      <c r="R29" s="141" t="s">
        <v>119</v>
      </c>
      <c r="S29" s="145"/>
      <c r="T29" s="150"/>
      <c r="U29" s="153">
        <v>62</v>
      </c>
      <c r="V29" s="158"/>
      <c r="W29" s="163">
        <f t="shared" si="4"/>
        <v>0</v>
      </c>
      <c r="X29" s="165"/>
    </row>
    <row r="30" spans="1:25" ht="15" customHeight="1">
      <c r="A30" s="24"/>
      <c r="B30" s="35" t="s">
        <v>68</v>
      </c>
      <c r="C30" s="35"/>
      <c r="D30" s="35"/>
      <c r="E30" s="70"/>
      <c r="F30" s="81" t="s">
        <v>51</v>
      </c>
      <c r="G30" s="85">
        <f>E30*M30</f>
        <v>0</v>
      </c>
      <c r="H30" s="70"/>
      <c r="I30" s="81" t="s">
        <v>51</v>
      </c>
      <c r="J30" s="85">
        <f>H30*M30</f>
        <v>0</v>
      </c>
      <c r="K30" s="111">
        <f>+E30-H30</f>
        <v>0</v>
      </c>
      <c r="L30" s="114">
        <f>K30*P30</f>
        <v>0</v>
      </c>
      <c r="M30" s="127">
        <v>1.19</v>
      </c>
      <c r="N30" s="134" t="s">
        <v>18</v>
      </c>
      <c r="P30" s="139">
        <v>5.3199999999999997e-002</v>
      </c>
      <c r="R30" s="141" t="s">
        <v>69</v>
      </c>
      <c r="S30" s="145"/>
      <c r="T30" s="150"/>
      <c r="U30" s="153">
        <v>45</v>
      </c>
      <c r="V30" s="158"/>
      <c r="W30" s="163">
        <f t="shared" si="4"/>
        <v>0</v>
      </c>
      <c r="X30" s="165"/>
    </row>
    <row r="31" spans="1:25" ht="15" customHeight="1">
      <c r="A31" s="24"/>
      <c r="B31" s="35" t="s">
        <v>120</v>
      </c>
      <c r="C31" s="35"/>
      <c r="D31" s="35"/>
      <c r="E31" s="70"/>
      <c r="F31" s="81" t="s">
        <v>51</v>
      </c>
      <c r="G31" s="85">
        <f>E31*M31</f>
        <v>0</v>
      </c>
      <c r="H31" s="70"/>
      <c r="I31" s="81" t="s">
        <v>51</v>
      </c>
      <c r="J31" s="85">
        <f>H31*M31</f>
        <v>0</v>
      </c>
      <c r="K31" s="111">
        <f>+E31-H31</f>
        <v>0</v>
      </c>
      <c r="L31" s="114">
        <f>K31*P31</f>
        <v>0</v>
      </c>
      <c r="M31" s="127">
        <v>1.19</v>
      </c>
      <c r="N31" s="134" t="s">
        <v>18</v>
      </c>
      <c r="P31" s="138">
        <v>5.3199999999999997e-002</v>
      </c>
      <c r="R31" s="141" t="s">
        <v>5</v>
      </c>
      <c r="S31" s="145"/>
      <c r="T31" s="150"/>
      <c r="U31" s="153">
        <v>45</v>
      </c>
      <c r="V31" s="158"/>
      <c r="W31" s="163">
        <f t="shared" si="4"/>
        <v>0</v>
      </c>
      <c r="X31" s="165"/>
    </row>
    <row r="32" spans="1:25" ht="15" customHeight="1">
      <c r="A32" s="24"/>
      <c r="B32" s="35" t="s">
        <v>123</v>
      </c>
      <c r="C32" s="35"/>
      <c r="D32" s="35"/>
      <c r="E32" s="70"/>
      <c r="F32" s="81" t="s">
        <v>51</v>
      </c>
      <c r="G32" s="85">
        <f>E32*M32</f>
        <v>0</v>
      </c>
      <c r="H32" s="70"/>
      <c r="I32" s="81" t="s">
        <v>51</v>
      </c>
      <c r="J32" s="85">
        <f>H32*M32</f>
        <v>0</v>
      </c>
      <c r="K32" s="111">
        <f>+E32-H32</f>
        <v>0</v>
      </c>
      <c r="L32" s="114">
        <f>K32*P32</f>
        <v>0</v>
      </c>
      <c r="M32" s="127">
        <v>1.19</v>
      </c>
      <c r="N32" s="134" t="s">
        <v>18</v>
      </c>
      <c r="P32" s="138">
        <v>5.3199999999999997e-002</v>
      </c>
      <c r="R32" s="141" t="s">
        <v>25</v>
      </c>
      <c r="S32" s="145"/>
      <c r="T32" s="150"/>
      <c r="U32" s="153">
        <v>45</v>
      </c>
      <c r="V32" s="158"/>
      <c r="W32" s="163">
        <f t="shared" si="4"/>
        <v>0</v>
      </c>
      <c r="X32" s="165"/>
    </row>
    <row r="33" spans="1:24" ht="15" customHeight="1">
      <c r="A33" s="25"/>
      <c r="B33" s="44" t="s">
        <v>4</v>
      </c>
      <c r="C33" s="44"/>
      <c r="D33" s="44"/>
      <c r="E33" s="71"/>
      <c r="F33" s="71"/>
      <c r="G33" s="86">
        <f>SUM(G29:G32)</f>
        <v>0</v>
      </c>
      <c r="H33" s="71"/>
      <c r="I33" s="71"/>
      <c r="J33" s="86">
        <f>SUM(J29:J32)</f>
        <v>0</v>
      </c>
      <c r="K33" s="86">
        <f>SUM(K29:K32)</f>
        <v>0</v>
      </c>
      <c r="L33" s="115">
        <f>SUM(L29:L32)</f>
        <v>0</v>
      </c>
      <c r="M33" s="128"/>
      <c r="N33" s="135"/>
      <c r="R33" s="141" t="s">
        <v>76</v>
      </c>
      <c r="S33" s="145"/>
      <c r="T33" s="150"/>
      <c r="U33" s="153">
        <v>45</v>
      </c>
      <c r="V33" s="158"/>
      <c r="W33" s="163">
        <f t="shared" si="4"/>
        <v>0</v>
      </c>
      <c r="X33" s="165"/>
    </row>
    <row r="34" spans="1:24" ht="15" customHeight="1">
      <c r="A34" s="24" t="s">
        <v>43</v>
      </c>
      <c r="B34" s="45" t="s">
        <v>125</v>
      </c>
      <c r="C34" s="34" t="s">
        <v>38</v>
      </c>
      <c r="D34" s="34"/>
      <c r="E34" s="70"/>
      <c r="F34" s="81" t="s">
        <v>85</v>
      </c>
      <c r="G34" s="85">
        <f>E34*M34</f>
        <v>0</v>
      </c>
      <c r="H34" s="93"/>
      <c r="I34" s="81" t="s">
        <v>85</v>
      </c>
      <c r="J34" s="101"/>
      <c r="K34" s="112"/>
      <c r="L34" s="114">
        <f>E34*E44</f>
        <v>0</v>
      </c>
      <c r="M34" s="127">
        <v>8.64</v>
      </c>
      <c r="N34" s="134" t="s">
        <v>30</v>
      </c>
      <c r="R34" s="141" t="s">
        <v>126</v>
      </c>
      <c r="S34" s="145"/>
      <c r="T34" s="150"/>
      <c r="U34" s="153">
        <v>45</v>
      </c>
      <c r="V34" s="158"/>
      <c r="W34" s="163">
        <f t="shared" si="4"/>
        <v>0</v>
      </c>
      <c r="X34" s="165"/>
    </row>
    <row r="35" spans="1:24" ht="15" customHeight="1">
      <c r="A35" s="24"/>
      <c r="B35" s="37"/>
      <c r="C35" s="34" t="s">
        <v>127</v>
      </c>
      <c r="D35" s="34"/>
      <c r="E35" s="70"/>
      <c r="F35" s="81" t="s">
        <v>85</v>
      </c>
      <c r="G35" s="85">
        <f>E35*M35</f>
        <v>0</v>
      </c>
      <c r="H35" s="93"/>
      <c r="I35" s="81" t="s">
        <v>85</v>
      </c>
      <c r="J35" s="102"/>
      <c r="K35" s="112"/>
      <c r="L35" s="114">
        <f>E35*J44</f>
        <v>0</v>
      </c>
      <c r="M35" s="127">
        <v>8.64</v>
      </c>
      <c r="N35" s="134" t="s">
        <v>30</v>
      </c>
      <c r="R35" s="141" t="s">
        <v>113</v>
      </c>
      <c r="S35" s="145"/>
      <c r="T35" s="150"/>
      <c r="U35" s="153">
        <v>45</v>
      </c>
      <c r="V35" s="158"/>
      <c r="W35" s="163">
        <f t="shared" si="4"/>
        <v>0</v>
      </c>
      <c r="X35" s="165"/>
    </row>
    <row r="36" spans="1:24" ht="15" customHeight="1">
      <c r="A36" s="24"/>
      <c r="B36" s="46" t="s">
        <v>129</v>
      </c>
      <c r="C36" s="57"/>
      <c r="D36" s="66"/>
      <c r="E36" s="70"/>
      <c r="F36" s="81" t="s">
        <v>85</v>
      </c>
      <c r="G36" s="87"/>
      <c r="H36" s="93"/>
      <c r="I36" s="81" t="s">
        <v>85</v>
      </c>
      <c r="J36" s="103"/>
      <c r="K36" s="103"/>
      <c r="L36" s="103"/>
      <c r="M36" s="129"/>
      <c r="N36" s="136"/>
      <c r="R36" s="142" t="s">
        <v>58</v>
      </c>
      <c r="S36" s="146"/>
      <c r="T36" s="150"/>
      <c r="U36" s="153">
        <v>45</v>
      </c>
      <c r="V36" s="158"/>
      <c r="W36" s="163">
        <f t="shared" si="4"/>
        <v>0</v>
      </c>
      <c r="X36" s="166"/>
    </row>
    <row r="37" spans="1:24" ht="15" customHeight="1">
      <c r="A37" s="25"/>
      <c r="B37" s="47" t="s">
        <v>4</v>
      </c>
      <c r="C37" s="58"/>
      <c r="D37" s="58"/>
      <c r="E37" s="71"/>
      <c r="F37" s="71"/>
      <c r="G37" s="88">
        <f>SUM(G34:G35)</f>
        <v>0</v>
      </c>
      <c r="H37" s="71"/>
      <c r="I37" s="71"/>
      <c r="J37" s="104"/>
      <c r="K37" s="104"/>
      <c r="L37" s="116">
        <f>SUM(L34:L35)</f>
        <v>0</v>
      </c>
      <c r="M37" s="130"/>
      <c r="N37" s="135"/>
      <c r="R37" s="141" t="s">
        <v>59</v>
      </c>
      <c r="S37" s="145"/>
      <c r="T37" s="150"/>
      <c r="U37" s="154"/>
      <c r="V37" s="159"/>
      <c r="W37" s="163">
        <f t="shared" si="4"/>
        <v>0</v>
      </c>
      <c r="X37" s="165"/>
    </row>
    <row r="38" spans="1:24" ht="21.75" customHeight="1">
      <c r="A38" s="26" t="s">
        <v>65</v>
      </c>
      <c r="B38" s="26"/>
      <c r="C38" s="26"/>
      <c r="D38" s="26"/>
      <c r="E38" s="72"/>
      <c r="F38" s="83"/>
      <c r="G38" s="89">
        <f>G28+G33+G37</f>
        <v>0</v>
      </c>
      <c r="H38" s="94"/>
      <c r="I38" s="83"/>
      <c r="J38" s="105">
        <f>J28+J33</f>
        <v>0</v>
      </c>
      <c r="K38" s="105">
        <f>K28+K33</f>
        <v>0</v>
      </c>
      <c r="L38" s="117">
        <f>ROUNDDOWN(L28+L33+L37,0)</f>
        <v>0</v>
      </c>
      <c r="M38" s="131"/>
      <c r="N38" s="137"/>
      <c r="R38" s="52" t="s">
        <v>21</v>
      </c>
      <c r="S38" s="147"/>
      <c r="T38" s="151">
        <f>SUM(T26:T37)</f>
        <v>0</v>
      </c>
      <c r="U38" s="155"/>
      <c r="V38" s="160"/>
      <c r="W38" s="163">
        <f>SUM(W26:W37)</f>
        <v>0</v>
      </c>
      <c r="X38" s="167" t="e">
        <f>ROUND(W38/T38,5)</f>
        <v>#DIV/0!</v>
      </c>
    </row>
    <row r="39" spans="1:24" s="18" customFormat="1" ht="15" customHeight="1">
      <c r="A39" s="27"/>
      <c r="B39" s="27"/>
      <c r="C39" s="32"/>
      <c r="D39" s="32"/>
      <c r="E39" s="73"/>
      <c r="F39" s="74"/>
      <c r="G39" s="90"/>
      <c r="H39" s="73"/>
      <c r="I39" s="74"/>
      <c r="J39" s="90"/>
      <c r="K39" s="90"/>
      <c r="L39" s="118"/>
      <c r="P39" s="19"/>
    </row>
    <row r="40" spans="1:24" s="18" customFormat="1" ht="20" customHeight="1">
      <c r="A40" s="26" t="s">
        <v>3</v>
      </c>
      <c r="B40" s="26"/>
      <c r="C40" s="26"/>
      <c r="D40" s="26"/>
      <c r="E40" s="26"/>
      <c r="F40" s="84"/>
      <c r="G40" s="89">
        <f>G38*0.0258</f>
        <v>0</v>
      </c>
      <c r="H40" s="74"/>
      <c r="I40" s="74"/>
      <c r="J40" s="90"/>
      <c r="K40" s="90"/>
      <c r="L40" s="118"/>
      <c r="P40" s="19"/>
      <c r="R40" s="143"/>
    </row>
    <row r="41" spans="1:24" ht="13.5" customHeight="1">
      <c r="A41" s="27"/>
      <c r="B41" s="27"/>
      <c r="C41" s="27"/>
      <c r="D41" s="27"/>
      <c r="E41" s="74"/>
      <c r="F41" s="74"/>
      <c r="G41" s="91"/>
      <c r="H41" s="91"/>
      <c r="I41" s="74"/>
      <c r="J41" s="74"/>
      <c r="K41" s="74"/>
      <c r="L41" s="118"/>
    </row>
    <row r="42" spans="1:24" ht="18" customHeight="1">
      <c r="A42" s="28"/>
      <c r="B42" s="48" t="s">
        <v>130</v>
      </c>
      <c r="C42" s="59" t="s">
        <v>131</v>
      </c>
      <c r="D42" s="59"/>
      <c r="E42" s="75"/>
      <c r="F42" s="49"/>
      <c r="G42" s="48" t="s">
        <v>52</v>
      </c>
      <c r="H42" s="59" t="s">
        <v>131</v>
      </c>
      <c r="I42" s="59"/>
      <c r="J42" s="76"/>
      <c r="K42" s="49"/>
      <c r="L42" s="118"/>
    </row>
    <row r="43" spans="1:24" ht="18" customHeight="1">
      <c r="A43" s="28"/>
      <c r="B43" s="48"/>
      <c r="C43" s="59" t="s">
        <v>132</v>
      </c>
      <c r="D43" s="59"/>
      <c r="E43" s="75"/>
      <c r="F43" s="49"/>
      <c r="G43" s="48"/>
      <c r="H43" s="59" t="s">
        <v>132</v>
      </c>
      <c r="I43" s="59"/>
      <c r="J43" s="76"/>
      <c r="K43" s="49"/>
      <c r="L43" s="118"/>
    </row>
    <row r="44" spans="1:24" ht="18" customHeight="1">
      <c r="A44" s="27"/>
      <c r="B44" s="48"/>
      <c r="C44" s="59" t="s">
        <v>22</v>
      </c>
      <c r="D44" s="59"/>
      <c r="E44" s="76"/>
      <c r="F44" s="74"/>
      <c r="G44" s="48"/>
      <c r="H44" s="59" t="s">
        <v>22</v>
      </c>
      <c r="I44" s="59"/>
      <c r="J44" s="76"/>
      <c r="K44" s="74"/>
      <c r="L44" s="118"/>
    </row>
    <row r="45" spans="1:24" ht="18" customHeight="1">
      <c r="A45" s="27"/>
      <c r="B45" s="48"/>
      <c r="C45" s="60" t="s">
        <v>79</v>
      </c>
      <c r="D45" s="67"/>
      <c r="E45" s="76"/>
      <c r="F45" s="74"/>
      <c r="G45" s="48"/>
      <c r="H45" s="60" t="s">
        <v>79</v>
      </c>
      <c r="I45" s="67"/>
      <c r="J45" s="76"/>
      <c r="K45" s="74"/>
      <c r="L45" s="118"/>
    </row>
    <row r="46" spans="1:24" ht="15" customHeight="1">
      <c r="A46" s="29" t="s">
        <v>44</v>
      </c>
      <c r="B46" s="29"/>
      <c r="G46" s="92"/>
      <c r="H46" s="92"/>
      <c r="I46" s="92"/>
      <c r="J46" s="92"/>
    </row>
    <row r="47" spans="1:24" ht="15" customHeight="1">
      <c r="A47" s="30" t="s">
        <v>11</v>
      </c>
      <c r="B47" s="30"/>
      <c r="C47" s="29"/>
      <c r="G47" s="92"/>
      <c r="H47" s="92"/>
      <c r="I47" s="92"/>
      <c r="J47" s="92"/>
    </row>
    <row r="48" spans="1:24">
      <c r="A48" s="30" t="s">
        <v>114</v>
      </c>
      <c r="B48" s="49"/>
      <c r="C48" s="49"/>
      <c r="D48" s="49"/>
      <c r="E48" s="49"/>
      <c r="F48" s="49"/>
      <c r="G48" s="49"/>
      <c r="H48" s="49"/>
      <c r="I48" s="49"/>
      <c r="R48" s="140"/>
    </row>
    <row r="49" spans="1:25" ht="13.5" customHeight="1">
      <c r="A49" s="30" t="s">
        <v>39</v>
      </c>
      <c r="B49" s="49"/>
      <c r="C49" s="49"/>
      <c r="D49" s="49"/>
      <c r="E49" s="49"/>
      <c r="F49" s="49"/>
      <c r="G49" s="49"/>
      <c r="H49" s="49"/>
      <c r="I49" s="49"/>
      <c r="R49" s="69" t="s">
        <v>28</v>
      </c>
      <c r="S49" s="144"/>
      <c r="T49" s="148" t="s">
        <v>12</v>
      </c>
      <c r="U49" s="152" t="s">
        <v>57</v>
      </c>
      <c r="V49" s="69"/>
      <c r="W49" s="162" t="s">
        <v>23</v>
      </c>
      <c r="X49" s="69" t="s">
        <v>133</v>
      </c>
      <c r="Y49" s="168"/>
    </row>
    <row r="50" spans="1:25">
      <c r="A50" s="30" t="s">
        <v>49</v>
      </c>
      <c r="B50" s="30"/>
      <c r="C50" s="49"/>
      <c r="D50" s="49"/>
      <c r="E50" s="49"/>
      <c r="F50" s="49"/>
      <c r="G50" s="49"/>
      <c r="H50" s="49"/>
      <c r="I50" s="49"/>
      <c r="R50" s="69"/>
      <c r="S50" s="144"/>
      <c r="T50" s="149"/>
      <c r="U50" s="152"/>
      <c r="V50" s="69"/>
      <c r="W50" s="162"/>
      <c r="X50" s="69"/>
      <c r="Y50" s="168"/>
    </row>
    <row r="51" spans="1:25">
      <c r="A51" s="30"/>
      <c r="B51" s="30" t="s">
        <v>128</v>
      </c>
      <c r="C51" s="49"/>
      <c r="D51" s="49"/>
      <c r="E51" s="49"/>
      <c r="F51" s="49"/>
      <c r="G51" s="49"/>
      <c r="H51" s="49"/>
      <c r="I51" s="49"/>
      <c r="R51" s="141" t="s">
        <v>100</v>
      </c>
      <c r="S51" s="145"/>
      <c r="T51" s="150"/>
      <c r="U51" s="156"/>
      <c r="V51" s="161"/>
      <c r="W51" s="163">
        <f t="shared" ref="W51:W62" si="5">T51*U51</f>
        <v>0</v>
      </c>
      <c r="X51" s="165"/>
    </row>
    <row r="52" spans="1:25" ht="13.5" customHeight="1">
      <c r="A52" s="30" t="s">
        <v>134</v>
      </c>
      <c r="B52" s="30"/>
      <c r="C52" s="29"/>
      <c r="G52" s="92"/>
      <c r="R52" s="141" t="s">
        <v>135</v>
      </c>
      <c r="S52" s="145"/>
      <c r="T52" s="150"/>
      <c r="U52" s="157"/>
      <c r="V52" s="156"/>
      <c r="W52" s="163">
        <f t="shared" si="5"/>
        <v>0</v>
      </c>
      <c r="X52" s="165"/>
    </row>
    <row r="53" spans="1:25">
      <c r="A53" s="30"/>
      <c r="B53" s="30" t="s">
        <v>136</v>
      </c>
      <c r="C53" s="29"/>
      <c r="G53" s="92"/>
      <c r="R53" s="141"/>
      <c r="S53" s="145"/>
      <c r="T53" s="150"/>
      <c r="U53" s="157"/>
      <c r="V53" s="156"/>
      <c r="W53" s="163">
        <f t="shared" si="5"/>
        <v>0</v>
      </c>
      <c r="X53" s="165"/>
    </row>
    <row r="54" spans="1:25" ht="13.5" customHeight="1">
      <c r="A54" s="31" t="s">
        <v>137</v>
      </c>
      <c r="B54" s="19"/>
      <c r="C54" s="19"/>
      <c r="J54" s="51" t="s">
        <v>118</v>
      </c>
      <c r="M54" s="113"/>
      <c r="R54" s="141"/>
      <c r="S54" s="145"/>
      <c r="T54" s="150"/>
      <c r="U54" s="157"/>
      <c r="V54" s="156"/>
      <c r="W54" s="163">
        <f t="shared" si="5"/>
        <v>0</v>
      </c>
      <c r="X54" s="165"/>
    </row>
    <row r="55" spans="1:25" ht="13.5" customHeight="1">
      <c r="A55" s="19"/>
      <c r="B55" s="19" t="s">
        <v>138</v>
      </c>
      <c r="C55" s="19"/>
      <c r="E55" s="77"/>
      <c r="J55" s="106" t="s">
        <v>26</v>
      </c>
      <c r="K55" s="113"/>
      <c r="L55" s="113">
        <v>45</v>
      </c>
      <c r="M55" s="113"/>
      <c r="R55" s="141"/>
      <c r="S55" s="145"/>
      <c r="T55" s="150"/>
      <c r="U55" s="157"/>
      <c r="V55" s="156"/>
      <c r="W55" s="163">
        <f t="shared" si="5"/>
        <v>0</v>
      </c>
      <c r="X55" s="165"/>
    </row>
    <row r="56" spans="1:25" ht="13.5" customHeight="1">
      <c r="A56" s="19"/>
      <c r="B56" s="19" t="s">
        <v>8</v>
      </c>
      <c r="C56" s="19"/>
      <c r="E56" s="77"/>
      <c r="J56" s="106" t="s">
        <v>15</v>
      </c>
      <c r="K56" s="113"/>
      <c r="L56" s="113">
        <v>45</v>
      </c>
      <c r="M56" s="113"/>
      <c r="R56" s="141"/>
      <c r="S56" s="145"/>
      <c r="T56" s="150"/>
      <c r="U56" s="157"/>
      <c r="V56" s="156"/>
      <c r="W56" s="163">
        <f t="shared" si="5"/>
        <v>0</v>
      </c>
      <c r="X56" s="165"/>
    </row>
    <row r="57" spans="1:25" ht="13.5" customHeight="1">
      <c r="A57" s="19"/>
      <c r="B57" s="50" t="s">
        <v>48</v>
      </c>
      <c r="C57" s="19"/>
      <c r="E57" s="77"/>
      <c r="J57" s="106" t="s">
        <v>16</v>
      </c>
      <c r="K57" s="113"/>
      <c r="L57" s="113">
        <v>46</v>
      </c>
      <c r="M57" s="113"/>
      <c r="R57" s="141"/>
      <c r="S57" s="145"/>
      <c r="T57" s="150"/>
      <c r="U57" s="157"/>
      <c r="V57" s="156"/>
      <c r="W57" s="163">
        <f t="shared" si="5"/>
        <v>0</v>
      </c>
      <c r="X57" s="165"/>
    </row>
    <row r="58" spans="1:25" ht="13.5" customHeight="1">
      <c r="B58" s="19"/>
      <c r="C58" s="19"/>
      <c r="E58" s="77"/>
      <c r="J58" s="106" t="s">
        <v>119</v>
      </c>
      <c r="K58" s="113"/>
      <c r="L58" s="113">
        <v>62</v>
      </c>
      <c r="M58" s="113"/>
      <c r="R58" s="141"/>
      <c r="S58" s="145"/>
      <c r="T58" s="150"/>
      <c r="U58" s="157"/>
      <c r="V58" s="156"/>
      <c r="W58" s="163">
        <f t="shared" si="5"/>
        <v>0</v>
      </c>
      <c r="X58" s="165"/>
    </row>
    <row r="59" spans="1:25" ht="13.5" customHeight="1">
      <c r="B59" s="51" t="s">
        <v>115</v>
      </c>
      <c r="C59" s="51"/>
      <c r="D59" s="51"/>
      <c r="E59" s="51"/>
      <c r="J59" s="106" t="s">
        <v>69</v>
      </c>
      <c r="K59" s="113"/>
      <c r="L59" s="113">
        <v>45</v>
      </c>
      <c r="M59" s="113"/>
      <c r="R59" s="141"/>
      <c r="S59" s="145"/>
      <c r="T59" s="150"/>
      <c r="U59" s="157"/>
      <c r="V59" s="156"/>
      <c r="W59" s="163">
        <f t="shared" si="5"/>
        <v>0</v>
      </c>
      <c r="X59" s="165"/>
    </row>
    <row r="60" spans="1:25" ht="13.5" customHeight="1">
      <c r="J60" s="106" t="s">
        <v>5</v>
      </c>
      <c r="K60" s="113"/>
      <c r="L60" s="113">
        <v>45</v>
      </c>
      <c r="M60" s="113"/>
      <c r="R60" s="141"/>
      <c r="S60" s="145"/>
      <c r="T60" s="150"/>
      <c r="U60" s="157"/>
      <c r="V60" s="156"/>
      <c r="W60" s="163">
        <f t="shared" si="5"/>
        <v>0</v>
      </c>
      <c r="X60" s="165"/>
    </row>
    <row r="61" spans="1:25" ht="13.5" customHeight="1">
      <c r="B61" s="52" t="s">
        <v>139</v>
      </c>
      <c r="C61" s="61"/>
      <c r="D61" s="52" t="s">
        <v>54</v>
      </c>
      <c r="E61" s="78"/>
      <c r="F61" s="61"/>
      <c r="J61" s="106" t="s">
        <v>25</v>
      </c>
      <c r="K61" s="113"/>
      <c r="L61" s="113">
        <v>45</v>
      </c>
      <c r="M61" s="113"/>
      <c r="R61" s="141"/>
      <c r="S61" s="145"/>
      <c r="T61" s="150"/>
      <c r="U61" s="157"/>
      <c r="V61" s="156"/>
      <c r="W61" s="163">
        <f t="shared" si="5"/>
        <v>0</v>
      </c>
      <c r="X61" s="165"/>
    </row>
    <row r="62" spans="1:25" ht="13.5" customHeight="1">
      <c r="B62" s="52" t="s">
        <v>140</v>
      </c>
      <c r="C62" s="61"/>
      <c r="D62" s="52" t="s">
        <v>141</v>
      </c>
      <c r="E62" s="78"/>
      <c r="F62" s="61"/>
      <c r="J62" s="106" t="s">
        <v>76</v>
      </c>
      <c r="K62" s="113"/>
      <c r="L62" s="113">
        <v>45</v>
      </c>
      <c r="M62" s="113"/>
      <c r="R62" s="141"/>
      <c r="S62" s="145"/>
      <c r="T62" s="150"/>
      <c r="U62" s="157"/>
      <c r="V62" s="156"/>
      <c r="W62" s="163">
        <f t="shared" si="5"/>
        <v>0</v>
      </c>
      <c r="X62" s="165"/>
    </row>
    <row r="63" spans="1:25" ht="13.5" customHeight="1">
      <c r="B63" s="52" t="s">
        <v>144</v>
      </c>
      <c r="C63" s="61"/>
      <c r="D63" s="52" t="s">
        <v>145</v>
      </c>
      <c r="E63" s="78"/>
      <c r="F63" s="61"/>
      <c r="J63" s="106" t="s">
        <v>126</v>
      </c>
      <c r="K63" s="113"/>
      <c r="L63" s="113">
        <v>45</v>
      </c>
      <c r="M63" s="113"/>
      <c r="R63" s="52" t="s">
        <v>21</v>
      </c>
      <c r="S63" s="147"/>
      <c r="T63" s="151">
        <f>SUM(T51:T62)</f>
        <v>0</v>
      </c>
      <c r="U63" s="155"/>
      <c r="V63" s="160"/>
      <c r="W63" s="163">
        <f>SUM(W51:W62)</f>
        <v>0</v>
      </c>
      <c r="X63" s="167" t="e">
        <f>ROUND(W63/T63,5)</f>
        <v>#DIV/0!</v>
      </c>
    </row>
    <row r="64" spans="1:25">
      <c r="B64" s="52" t="s">
        <v>29</v>
      </c>
      <c r="C64" s="61"/>
      <c r="D64" s="52" t="s">
        <v>50</v>
      </c>
      <c r="E64" s="78"/>
      <c r="F64" s="61"/>
      <c r="J64" s="106" t="s">
        <v>113</v>
      </c>
      <c r="K64" s="113"/>
      <c r="L64" s="113">
        <v>45</v>
      </c>
    </row>
    <row r="65" spans="2:18">
      <c r="B65" s="19"/>
      <c r="C65" s="19"/>
      <c r="E65" s="77"/>
      <c r="J65" s="107" t="s">
        <v>58</v>
      </c>
      <c r="K65" s="113"/>
      <c r="L65" s="113">
        <v>45</v>
      </c>
    </row>
    <row r="66" spans="2:18">
      <c r="B66" s="19"/>
      <c r="C66" s="19"/>
      <c r="E66" s="77"/>
      <c r="R66" s="143"/>
    </row>
    <row r="67" spans="2:18">
      <c r="B67" s="19"/>
      <c r="C67" s="19"/>
      <c r="E67" s="77"/>
      <c r="J67" s="18" t="s">
        <v>124</v>
      </c>
    </row>
    <row r="68" spans="2:18">
      <c r="B68" s="19"/>
      <c r="C68" s="19"/>
      <c r="E68" s="77"/>
      <c r="J68" s="18" t="s">
        <v>146</v>
      </c>
    </row>
    <row r="69" spans="2:18">
      <c r="B69" s="19"/>
      <c r="C69" s="19"/>
      <c r="E69" s="77"/>
    </row>
    <row r="70" spans="2:18">
      <c r="B70" s="19"/>
      <c r="C70" s="19"/>
      <c r="E70" s="77"/>
      <c r="I70" s="95"/>
      <c r="J70" s="95"/>
      <c r="K70" s="95"/>
      <c r="L70" s="95"/>
      <c r="M70" s="96"/>
    </row>
    <row r="71" spans="2:18">
      <c r="B71" s="19"/>
      <c r="C71" s="19"/>
      <c r="E71" s="77"/>
      <c r="I71" s="27"/>
      <c r="J71" s="27"/>
      <c r="K71" s="27"/>
      <c r="L71" s="96"/>
      <c r="M71" s="96"/>
    </row>
    <row r="72" spans="2:18">
      <c r="B72" s="19"/>
      <c r="C72" s="19"/>
      <c r="E72" s="77"/>
      <c r="I72" s="96"/>
      <c r="J72" s="96"/>
      <c r="K72" s="96"/>
      <c r="L72" s="96"/>
      <c r="M72" s="27"/>
    </row>
    <row r="73" spans="2:18">
      <c r="I73" s="97"/>
      <c r="J73" s="97"/>
      <c r="K73" s="97"/>
      <c r="L73" s="119"/>
      <c r="M73" s="27"/>
    </row>
    <row r="74" spans="2:18">
      <c r="B74" s="19"/>
      <c r="C74" s="19"/>
      <c r="I74" s="96"/>
      <c r="J74" s="96"/>
      <c r="K74" s="96"/>
      <c r="L74" s="96"/>
      <c r="M74" s="96"/>
    </row>
    <row r="75" spans="2:18">
      <c r="B75" s="53"/>
      <c r="C75" s="19"/>
      <c r="I75" s="98"/>
      <c r="J75" s="98"/>
      <c r="K75" s="98"/>
      <c r="L75" s="120"/>
      <c r="M75" s="132"/>
    </row>
    <row r="76" spans="2:18">
      <c r="I76" s="98"/>
      <c r="J76" s="98"/>
      <c r="K76" s="98"/>
      <c r="L76" s="120"/>
      <c r="M76" s="132"/>
    </row>
    <row r="77" spans="2:18">
      <c r="I77" s="98"/>
      <c r="J77" s="98"/>
      <c r="K77" s="98"/>
      <c r="L77" s="120"/>
      <c r="M77" s="132"/>
    </row>
    <row r="78" spans="2:18">
      <c r="I78" s="98"/>
      <c r="J78" s="98"/>
      <c r="K78" s="98"/>
      <c r="L78" s="120"/>
      <c r="M78" s="132"/>
    </row>
    <row r="79" spans="2:18">
      <c r="I79" s="97"/>
      <c r="J79" s="97"/>
      <c r="K79" s="97"/>
      <c r="L79" s="120"/>
      <c r="M79" s="132"/>
    </row>
    <row r="80" spans="2:18">
      <c r="I80" s="97"/>
      <c r="J80" s="97"/>
      <c r="K80" s="97"/>
      <c r="L80" s="120"/>
      <c r="M80" s="132"/>
    </row>
    <row r="81" spans="9:13">
      <c r="I81" s="97"/>
      <c r="J81" s="97"/>
      <c r="K81" s="97"/>
      <c r="L81" s="120"/>
      <c r="M81" s="132"/>
    </row>
    <row r="82" spans="9:13">
      <c r="I82" s="97"/>
      <c r="J82" s="97"/>
      <c r="K82" s="97"/>
      <c r="L82" s="120"/>
      <c r="M82" s="132"/>
    </row>
    <row r="83" spans="9:13">
      <c r="I83" s="97"/>
      <c r="J83" s="97"/>
      <c r="K83" s="97"/>
      <c r="L83" s="120"/>
      <c r="M83" s="132"/>
    </row>
    <row r="84" spans="9:13">
      <c r="I84" s="97"/>
      <c r="J84" s="97"/>
      <c r="K84" s="97"/>
      <c r="L84" s="120"/>
      <c r="M84" s="132"/>
    </row>
    <row r="85" spans="9:13">
      <c r="I85" s="99"/>
      <c r="J85" s="98"/>
      <c r="K85" s="98"/>
      <c r="L85" s="120"/>
      <c r="M85" s="132"/>
    </row>
    <row r="86" spans="9:13">
      <c r="I86" s="99"/>
      <c r="J86" s="98"/>
      <c r="K86" s="98"/>
      <c r="L86" s="120"/>
      <c r="M86" s="132"/>
    </row>
    <row r="87" spans="9:13">
      <c r="I87" s="99"/>
      <c r="J87" s="98"/>
      <c r="K87" s="98"/>
      <c r="L87" s="120"/>
      <c r="M87" s="132"/>
    </row>
    <row r="88" spans="9:13">
      <c r="I88" s="99"/>
      <c r="J88" s="98"/>
      <c r="K88" s="98"/>
      <c r="L88" s="120"/>
      <c r="M88" s="132"/>
    </row>
    <row r="89" spans="9:13">
      <c r="I89" s="74"/>
      <c r="J89" s="98"/>
      <c r="K89" s="98"/>
      <c r="L89" s="120"/>
      <c r="M89" s="132"/>
    </row>
    <row r="90" spans="9:13">
      <c r="I90" s="74"/>
      <c r="J90" s="98"/>
      <c r="K90" s="98"/>
      <c r="L90" s="120"/>
      <c r="M90" s="132"/>
    </row>
    <row r="91" spans="9:13">
      <c r="I91" s="74"/>
      <c r="J91" s="98"/>
      <c r="K91" s="98"/>
      <c r="L91" s="120"/>
      <c r="M91" s="132"/>
    </row>
    <row r="92" spans="9:13">
      <c r="I92" s="97"/>
      <c r="J92" s="97"/>
      <c r="K92" s="97"/>
      <c r="L92" s="120"/>
      <c r="M92" s="132"/>
    </row>
    <row r="93" spans="9:13">
      <c r="I93" s="97"/>
      <c r="J93" s="97"/>
      <c r="K93" s="97"/>
      <c r="L93" s="120"/>
      <c r="M93" s="132"/>
    </row>
    <row r="94" spans="9:13">
      <c r="I94" s="97"/>
      <c r="J94" s="97"/>
      <c r="K94" s="97"/>
      <c r="L94" s="120"/>
      <c r="M94" s="132"/>
    </row>
    <row r="95" spans="9:13">
      <c r="I95" s="97"/>
      <c r="J95" s="97"/>
      <c r="K95" s="97"/>
      <c r="L95" s="120"/>
      <c r="M95" s="132"/>
    </row>
    <row r="96" spans="9:13">
      <c r="I96" s="97"/>
      <c r="J96" s="97"/>
      <c r="K96" s="97"/>
      <c r="L96" s="120"/>
      <c r="M96" s="132"/>
    </row>
    <row r="97" spans="9:13">
      <c r="I97" s="100"/>
      <c r="J97" s="98"/>
      <c r="K97" s="98"/>
      <c r="L97" s="120"/>
      <c r="M97" s="132"/>
    </row>
    <row r="98" spans="9:13">
      <c r="I98" s="100"/>
      <c r="J98" s="108"/>
      <c r="K98" s="108"/>
      <c r="L98" s="120"/>
      <c r="M98" s="132"/>
    </row>
  </sheetData>
  <mergeCells count="160">
    <mergeCell ref="E2:G2"/>
    <mergeCell ref="H2:J2"/>
    <mergeCell ref="M2:N2"/>
    <mergeCell ref="B4:D4"/>
    <mergeCell ref="B5:D5"/>
    <mergeCell ref="B6:D6"/>
    <mergeCell ref="B7:D7"/>
    <mergeCell ref="B8:D8"/>
    <mergeCell ref="B9:D9"/>
    <mergeCell ref="B10:D10"/>
    <mergeCell ref="B11:D11"/>
    <mergeCell ref="B12:D12"/>
    <mergeCell ref="B13:D13"/>
    <mergeCell ref="C14:D14"/>
    <mergeCell ref="C15:D15"/>
    <mergeCell ref="C16:D16"/>
    <mergeCell ref="C17:D17"/>
    <mergeCell ref="C18:D18"/>
    <mergeCell ref="C19:D19"/>
    <mergeCell ref="C20:D20"/>
    <mergeCell ref="B21:D21"/>
    <mergeCell ref="B22:D22"/>
    <mergeCell ref="B23:D23"/>
    <mergeCell ref="B24:D24"/>
    <mergeCell ref="B25:D25"/>
    <mergeCell ref="C26:D26"/>
    <mergeCell ref="R26:S26"/>
    <mergeCell ref="U26:V26"/>
    <mergeCell ref="C27:D27"/>
    <mergeCell ref="R27:S27"/>
    <mergeCell ref="U27:V27"/>
    <mergeCell ref="B28:D28"/>
    <mergeCell ref="R28:S28"/>
    <mergeCell ref="U28:V28"/>
    <mergeCell ref="B29:D29"/>
    <mergeCell ref="R29:S29"/>
    <mergeCell ref="U29:V29"/>
    <mergeCell ref="B30:D30"/>
    <mergeCell ref="R30:S30"/>
    <mergeCell ref="U30:V30"/>
    <mergeCell ref="B31:D31"/>
    <mergeCell ref="R31:S31"/>
    <mergeCell ref="U31:V31"/>
    <mergeCell ref="B32:D32"/>
    <mergeCell ref="R32:S32"/>
    <mergeCell ref="U32:V32"/>
    <mergeCell ref="B33:D33"/>
    <mergeCell ref="R33:S33"/>
    <mergeCell ref="U33:V33"/>
    <mergeCell ref="C34:D34"/>
    <mergeCell ref="R34:S34"/>
    <mergeCell ref="U34:V34"/>
    <mergeCell ref="C35:D35"/>
    <mergeCell ref="R35:S35"/>
    <mergeCell ref="U35:V35"/>
    <mergeCell ref="B36:D36"/>
    <mergeCell ref="R36:S36"/>
    <mergeCell ref="U36:V36"/>
    <mergeCell ref="R37:S37"/>
    <mergeCell ref="U37:V37"/>
    <mergeCell ref="A38:D38"/>
    <mergeCell ref="A40:F40"/>
    <mergeCell ref="C42:D42"/>
    <mergeCell ref="H42:I42"/>
    <mergeCell ref="C43:D43"/>
    <mergeCell ref="H43:I43"/>
    <mergeCell ref="C44:D44"/>
    <mergeCell ref="H44:I44"/>
    <mergeCell ref="C45:D45"/>
    <mergeCell ref="H45:I45"/>
    <mergeCell ref="R51:S51"/>
    <mergeCell ref="U51:V51"/>
    <mergeCell ref="R52:S52"/>
    <mergeCell ref="U52:V52"/>
    <mergeCell ref="R53:S53"/>
    <mergeCell ref="U53:V53"/>
    <mergeCell ref="R54:S54"/>
    <mergeCell ref="U54:V54"/>
    <mergeCell ref="R55:S55"/>
    <mergeCell ref="U55:V55"/>
    <mergeCell ref="R56:S56"/>
    <mergeCell ref="U56:V56"/>
    <mergeCell ref="R57:S57"/>
    <mergeCell ref="U57:V57"/>
    <mergeCell ref="R58:S58"/>
    <mergeCell ref="U58:V58"/>
    <mergeCell ref="R59:S59"/>
    <mergeCell ref="U59:V59"/>
    <mergeCell ref="R60:S60"/>
    <mergeCell ref="U60:V60"/>
    <mergeCell ref="B61:C61"/>
    <mergeCell ref="D61:F61"/>
    <mergeCell ref="R61:S61"/>
    <mergeCell ref="U61:V61"/>
    <mergeCell ref="B62:C62"/>
    <mergeCell ref="D62:F62"/>
    <mergeCell ref="R62:S62"/>
    <mergeCell ref="U62:V62"/>
    <mergeCell ref="B63:C63"/>
    <mergeCell ref="D63:F63"/>
    <mergeCell ref="R63:S63"/>
    <mergeCell ref="U63:V63"/>
    <mergeCell ref="B64:C64"/>
    <mergeCell ref="D64:F64"/>
    <mergeCell ref="I71:K71"/>
    <mergeCell ref="I73:K73"/>
    <mergeCell ref="I75:K75"/>
    <mergeCell ref="I76:K76"/>
    <mergeCell ref="I77:K77"/>
    <mergeCell ref="I78:K78"/>
    <mergeCell ref="I79:K79"/>
    <mergeCell ref="I80:K80"/>
    <mergeCell ref="I81:K81"/>
    <mergeCell ref="I82:K82"/>
    <mergeCell ref="I83:K83"/>
    <mergeCell ref="I84:K84"/>
    <mergeCell ref="J85:K85"/>
    <mergeCell ref="J86:K86"/>
    <mergeCell ref="J87:K87"/>
    <mergeCell ref="J88:K88"/>
    <mergeCell ref="J89:K89"/>
    <mergeCell ref="J90:K90"/>
    <mergeCell ref="J91:K91"/>
    <mergeCell ref="I92:K92"/>
    <mergeCell ref="I93:K93"/>
    <mergeCell ref="I94:K94"/>
    <mergeCell ref="I95:K95"/>
    <mergeCell ref="I96:K96"/>
    <mergeCell ref="J97:K97"/>
    <mergeCell ref="J98:K98"/>
    <mergeCell ref="A2:D3"/>
    <mergeCell ref="K2:K3"/>
    <mergeCell ref="L2:L3"/>
    <mergeCell ref="P2:P3"/>
    <mergeCell ref="B14:B15"/>
    <mergeCell ref="B16:B17"/>
    <mergeCell ref="B18:B20"/>
    <mergeCell ref="R24:S25"/>
    <mergeCell ref="T24:T25"/>
    <mergeCell ref="U24:V25"/>
    <mergeCell ref="W24:W25"/>
    <mergeCell ref="X24:X25"/>
    <mergeCell ref="Y24:Y25"/>
    <mergeCell ref="B26:B27"/>
    <mergeCell ref="A29:A33"/>
    <mergeCell ref="A34:A37"/>
    <mergeCell ref="B34:B35"/>
    <mergeCell ref="B42:B45"/>
    <mergeCell ref="G42:G45"/>
    <mergeCell ref="R49:S50"/>
    <mergeCell ref="T49:T50"/>
    <mergeCell ref="U49:V50"/>
    <mergeCell ref="W49:W50"/>
    <mergeCell ref="X49:X50"/>
    <mergeCell ref="Y49:Y50"/>
    <mergeCell ref="I85:I86"/>
    <mergeCell ref="I87:I88"/>
    <mergeCell ref="I89:I91"/>
    <mergeCell ref="I97:I98"/>
    <mergeCell ref="A4:A28"/>
  </mergeCells>
  <phoneticPr fontId="1"/>
  <dataValidations count="14">
    <dataValidation allowBlank="1" showDropDown="0" showInputMessage="1" showErrorMessage="1" prompt="自動計算" sqref="G4:G38 L37:L38 L4:L35 J4:K33 J38:K38"/>
    <dataValidation allowBlank="1" showDropDown="0" showInputMessage="1" showErrorMessage="1" prompt="固定値" sqref="M28:M35 M4:M25"/>
    <dataValidation type="list" errorStyle="warning" allowBlank="1" showDropDown="0" showInputMessage="1" showErrorMessage="1" error="ドロップダウンリストに取扱事業者がない場合やリストの値と異なる値を使用する場合は、手入力してください" prompt="ドロップダウンリスト（▼）から都市ガス事業者ごとの単位発熱量を選択_x000a_※リストは表示ページ外（下）を参照_x000a_※リストにない場合は手入力_x000a_※複数ある場合は表示ページ外（右）を参照" sqref="M26">
      <formula1>$L$56:$L$58</formula1>
    </dataValidation>
    <dataValidation allowBlank="1" showDropDown="0" showInputMessage="1" showErrorMessage="1" prompt="燃料ごとの単位発熱量を入力してください" sqref="M27"/>
    <dataValidation allowBlank="1" showDropDown="0" showInputMessage="1" showErrorMessage="1" prompt="上記以外の燃料を使用している場合、その種類を記入" sqref="J98:K98 C27:D27"/>
    <dataValidation allowBlank="1" showDropDown="0" showInputMessage="1" showErrorMessage="1" prompt="該当エネルギーを使用した場合、記入" sqref="L75:L98 E34:E35 E29:E32 H4:H27 E4:E27 H29:H32"/>
    <dataValidation allowBlank="1" showDropDown="0" showInputMessage="1" showErrorMessage="1" prompt="燃料の単位を入力" sqref="F27 N27 I27"/>
    <dataValidation allowBlank="1" showDropDown="0" showInputMessage="1" showErrorMessage="1" prompt="自動計算_x000a_※１事業所単位で1,500klを超えた場合に提出対象（１号）となります。なお、1,500kl未満の場合も、任意で提出が可能です。_x000a_このほか、２～４号に該当する場合も、提出対象となります。" sqref="G40"/>
    <dataValidation allowBlank="1" showDropDown="0" showInputMessage="1" showErrorMessage="1" prompt="該当エネルギーを使用した場合、記入_x000a_※非化石燃料（太陽光等）により発電した電気は含まない" sqref="E36"/>
    <dataValidation allowBlank="1" showDropDown="0" showInputMessage="1" showErrorMessage="1" prompt="契約しているガス会社の単位発熱量を入力してください" sqref="U37:V37"/>
    <dataValidation allowBlank="1" showDropDown="0" showInputMessage="1" showErrorMessage="1" prompt="ここの値を③欄に転記してください。" sqref="L71"/>
    <dataValidation allowBlank="1" showDropDown="0" showInputMessage="1" showErrorMessage="1" prompt="ex.中部電力ミライズ株式会社" sqref="E42"/>
    <dataValidation allowBlank="1" showDropDown="0" showInputMessage="1" showErrorMessage="1" prompt="ex.メニューB(残差)" sqref="E43"/>
    <dataValidation allowBlank="1" showDropDown="0" showInputMessage="1" showErrorMessage="1" prompt="ex.0.421" sqref="E44:E45"/>
  </dataValidations>
  <hyperlinks>
    <hyperlink ref="B57"/>
  </hyperlinks>
  <pageMargins left="0.39370078740157483" right="0.23622047244094491" top="0.98425196850393704" bottom="0.98425196850393704" header="0.51181102362204722" footer="0.51181102362204722"/>
  <pageSetup paperSize="9" scale="71" fitToWidth="1" fitToHeight="1" orientation="portrait" usePrinterDefaults="1"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5"/>
  </sheetPr>
  <dimension ref="A1:AA105"/>
  <sheetViews>
    <sheetView tabSelected="1" view="pageBreakPreview" zoomScaleSheetLayoutView="100" workbookViewId="0">
      <selection activeCell="J19" sqref="J19"/>
    </sheetView>
  </sheetViews>
  <sheetFormatPr defaultRowHeight="13.5"/>
  <cols>
    <col min="1" max="1" width="3.625" style="169" customWidth="1"/>
    <col min="2" max="2" width="11.125" style="169" customWidth="1"/>
    <col min="3" max="3" width="13.125" style="169" customWidth="1"/>
    <col min="4" max="4" width="10.875" style="169" customWidth="1"/>
    <col min="5" max="5" width="10" style="169" customWidth="1"/>
    <col min="6" max="6" width="6.625" style="169" customWidth="1"/>
    <col min="7" max="7" width="11.375" style="169" customWidth="1"/>
    <col min="8" max="8" width="10" style="169" customWidth="1"/>
    <col min="9" max="9" width="7.875" style="169" customWidth="1"/>
    <col min="10" max="10" width="10.375" style="169" customWidth="1"/>
    <col min="11" max="11" width="10.625" style="169" customWidth="1"/>
    <col min="12" max="12" width="9.875" style="169" customWidth="1"/>
    <col min="13" max="13" width="9.125" style="169" bestFit="1" customWidth="1"/>
    <col min="14" max="14" width="9" style="169" bestFit="1" customWidth="1"/>
    <col min="15" max="16" width="10" style="169" customWidth="1"/>
    <col min="17" max="17" width="8.875" style="169" customWidth="1"/>
    <col min="18" max="16384" width="9" style="169" bestFit="1" customWidth="1"/>
  </cols>
  <sheetData>
    <row r="1" spans="1:25" ht="18.75">
      <c r="A1" s="20" t="s">
        <v>122</v>
      </c>
      <c r="F1" s="200"/>
      <c r="G1" s="169" t="s">
        <v>176</v>
      </c>
    </row>
    <row r="2" spans="1:25" ht="22.5" customHeight="1">
      <c r="A2" s="170" t="s">
        <v>40</v>
      </c>
      <c r="B2" s="170"/>
      <c r="C2" s="170"/>
      <c r="D2" s="170"/>
      <c r="E2" s="191" t="s">
        <v>80</v>
      </c>
      <c r="F2" s="201"/>
      <c r="G2" s="209"/>
      <c r="H2" s="191" t="s">
        <v>10</v>
      </c>
      <c r="I2" s="201"/>
      <c r="J2" s="209"/>
      <c r="K2" s="222" t="s">
        <v>81</v>
      </c>
      <c r="L2" s="233" t="s">
        <v>149</v>
      </c>
      <c r="M2" s="170" t="s">
        <v>82</v>
      </c>
      <c r="N2" s="170"/>
      <c r="O2" s="255" t="s">
        <v>62</v>
      </c>
      <c r="P2" s="255"/>
      <c r="Q2" s="255"/>
    </row>
    <row r="3" spans="1:25" ht="64.5" customHeight="1">
      <c r="A3" s="170"/>
      <c r="B3" s="170"/>
      <c r="C3" s="170"/>
      <c r="D3" s="170"/>
      <c r="E3" s="192" t="s">
        <v>84</v>
      </c>
      <c r="F3" s="170" t="s">
        <v>36</v>
      </c>
      <c r="G3" s="192" t="s">
        <v>34</v>
      </c>
      <c r="H3" s="192" t="s">
        <v>87</v>
      </c>
      <c r="I3" s="170" t="s">
        <v>36</v>
      </c>
      <c r="J3" s="192" t="s">
        <v>33</v>
      </c>
      <c r="K3" s="223"/>
      <c r="L3" s="234"/>
      <c r="M3" s="241" t="s">
        <v>66</v>
      </c>
      <c r="N3" s="16" t="s">
        <v>36</v>
      </c>
      <c r="O3" s="256" t="s">
        <v>150</v>
      </c>
      <c r="P3" s="256" t="s">
        <v>152</v>
      </c>
      <c r="Q3" s="256" t="s">
        <v>153</v>
      </c>
    </row>
    <row r="4" spans="1:25" ht="15" customHeight="1">
      <c r="A4" s="23" t="s">
        <v>71</v>
      </c>
      <c r="B4" s="34" t="s">
        <v>41</v>
      </c>
      <c r="C4" s="34"/>
      <c r="D4" s="34"/>
      <c r="E4" s="70"/>
      <c r="F4" s="81" t="s">
        <v>53</v>
      </c>
      <c r="G4" s="85">
        <f t="shared" ref="G4:G27" si="0">E4*M4</f>
        <v>0</v>
      </c>
      <c r="H4" s="70"/>
      <c r="I4" s="81" t="s">
        <v>53</v>
      </c>
      <c r="J4" s="85">
        <f t="shared" ref="J4:J27" si="1">H4*M4</f>
        <v>0</v>
      </c>
      <c r="K4" s="111">
        <f t="shared" ref="K4:K27" si="2">G4-J4</f>
        <v>0</v>
      </c>
      <c r="L4" s="114">
        <f>K4*基準年度の温室効果ガス排出計算シート!P4*44/12</f>
        <v>0</v>
      </c>
      <c r="M4" s="122">
        <v>38.299999999999997</v>
      </c>
      <c r="N4" s="134" t="s">
        <v>67</v>
      </c>
      <c r="O4" s="257">
        <f>E4-基準年度の温室効果ガス排出計算シート!E4</f>
        <v>0</v>
      </c>
      <c r="P4" s="257">
        <f>H4-基準年度の温室効果ガス排出計算シート!H4</f>
        <v>0</v>
      </c>
      <c r="Q4" s="257">
        <f>K4-基準年度の温室効果ガス排出計算シート!K4</f>
        <v>0</v>
      </c>
    </row>
    <row r="5" spans="1:25" ht="15" customHeight="1">
      <c r="A5" s="24"/>
      <c r="B5" s="34" t="s">
        <v>1</v>
      </c>
      <c r="C5" s="34"/>
      <c r="D5" s="34"/>
      <c r="E5" s="70"/>
      <c r="F5" s="81" t="s">
        <v>53</v>
      </c>
      <c r="G5" s="85">
        <f t="shared" si="0"/>
        <v>0</v>
      </c>
      <c r="H5" s="70"/>
      <c r="I5" s="81" t="s">
        <v>53</v>
      </c>
      <c r="J5" s="85">
        <f t="shared" si="1"/>
        <v>0</v>
      </c>
      <c r="K5" s="111">
        <f t="shared" si="2"/>
        <v>0</v>
      </c>
      <c r="L5" s="114">
        <f>K5*基準年度の温室効果ガス排出計算シート!P5*44/12</f>
        <v>0</v>
      </c>
      <c r="M5" s="122">
        <v>34.799999999999997</v>
      </c>
      <c r="N5" s="134" t="s">
        <v>67</v>
      </c>
      <c r="O5" s="257">
        <f>E5-基準年度の温室効果ガス排出計算シート!E5</f>
        <v>0</v>
      </c>
      <c r="P5" s="257">
        <f>H5-基準年度の温室効果ガス排出計算シート!H5</f>
        <v>0</v>
      </c>
      <c r="Q5" s="257">
        <f>K5-基準年度の温室効果ガス排出計算シート!K5</f>
        <v>0</v>
      </c>
    </row>
    <row r="6" spans="1:25" ht="15" customHeight="1">
      <c r="A6" s="24"/>
      <c r="B6" s="34" t="s">
        <v>17</v>
      </c>
      <c r="C6" s="34"/>
      <c r="D6" s="34"/>
      <c r="E6" s="70"/>
      <c r="F6" s="81" t="s">
        <v>53</v>
      </c>
      <c r="G6" s="85">
        <f t="shared" si="0"/>
        <v>0</v>
      </c>
      <c r="H6" s="70"/>
      <c r="I6" s="81" t="s">
        <v>53</v>
      </c>
      <c r="J6" s="85">
        <f t="shared" si="1"/>
        <v>0</v>
      </c>
      <c r="K6" s="111">
        <f t="shared" si="2"/>
        <v>0</v>
      </c>
      <c r="L6" s="114">
        <f>K6*基準年度の温室効果ガス排出計算シート!P6*44/12</f>
        <v>0</v>
      </c>
      <c r="M6" s="122">
        <v>33.4</v>
      </c>
      <c r="N6" s="134" t="s">
        <v>67</v>
      </c>
      <c r="O6" s="257">
        <f>E6-基準年度の温室効果ガス排出計算シート!E6</f>
        <v>0</v>
      </c>
      <c r="P6" s="257">
        <f>H6-基準年度の温室効果ガス排出計算シート!H6</f>
        <v>0</v>
      </c>
      <c r="Q6" s="257">
        <f>K6-基準年度の温室効果ガス排出計算シート!K6</f>
        <v>0</v>
      </c>
    </row>
    <row r="7" spans="1:25" ht="15" customHeight="1">
      <c r="A7" s="24"/>
      <c r="B7" s="34" t="s">
        <v>19</v>
      </c>
      <c r="C7" s="34"/>
      <c r="D7" s="34"/>
      <c r="E7" s="70"/>
      <c r="F7" s="81" t="s">
        <v>53</v>
      </c>
      <c r="G7" s="85">
        <f t="shared" si="0"/>
        <v>0</v>
      </c>
      <c r="H7" s="70"/>
      <c r="I7" s="81" t="s">
        <v>53</v>
      </c>
      <c r="J7" s="85">
        <f t="shared" si="1"/>
        <v>0</v>
      </c>
      <c r="K7" s="111">
        <f t="shared" si="2"/>
        <v>0</v>
      </c>
      <c r="L7" s="114">
        <f>K7*基準年度の温室効果ガス排出計算シート!P7*44/12</f>
        <v>0</v>
      </c>
      <c r="M7" s="122">
        <v>33.299999999999997</v>
      </c>
      <c r="N7" s="134" t="s">
        <v>67</v>
      </c>
      <c r="O7" s="257">
        <f>E7-基準年度の温室効果ガス排出計算シート!E7</f>
        <v>0</v>
      </c>
      <c r="P7" s="257">
        <f>H7-基準年度の温室効果ガス排出計算シート!H7</f>
        <v>0</v>
      </c>
      <c r="Q7" s="257">
        <f>K7-基準年度の温室効果ガス排出計算シート!K7</f>
        <v>0</v>
      </c>
    </row>
    <row r="8" spans="1:25" ht="15" customHeight="1">
      <c r="A8" s="24"/>
      <c r="B8" s="35" t="s">
        <v>88</v>
      </c>
      <c r="C8" s="35"/>
      <c r="D8" s="35"/>
      <c r="E8" s="70"/>
      <c r="F8" s="81" t="s">
        <v>53</v>
      </c>
      <c r="G8" s="85">
        <f t="shared" si="0"/>
        <v>0</v>
      </c>
      <c r="H8" s="70"/>
      <c r="I8" s="81" t="s">
        <v>53</v>
      </c>
      <c r="J8" s="85">
        <f t="shared" si="1"/>
        <v>0</v>
      </c>
      <c r="K8" s="111">
        <f t="shared" si="2"/>
        <v>0</v>
      </c>
      <c r="L8" s="114">
        <f>K8*基準年度の温室効果ガス排出計算シート!P8*44/12</f>
        <v>0</v>
      </c>
      <c r="M8" s="122">
        <v>36.5</v>
      </c>
      <c r="N8" s="134" t="s">
        <v>67</v>
      </c>
      <c r="O8" s="257">
        <f>E8-基準年度の温室効果ガス排出計算シート!E8</f>
        <v>0</v>
      </c>
      <c r="P8" s="257">
        <f>H8-基準年度の温室効果ガス排出計算シート!H8</f>
        <v>0</v>
      </c>
      <c r="Q8" s="257">
        <f>K8-基準年度の温室効果ガス排出計算シート!K8</f>
        <v>0</v>
      </c>
    </row>
    <row r="9" spans="1:25" ht="15" customHeight="1">
      <c r="A9" s="24"/>
      <c r="B9" s="35" t="s">
        <v>89</v>
      </c>
      <c r="C9" s="35"/>
      <c r="D9" s="35"/>
      <c r="E9" s="70"/>
      <c r="F9" s="81" t="s">
        <v>53</v>
      </c>
      <c r="G9" s="85">
        <f t="shared" si="0"/>
        <v>0</v>
      </c>
      <c r="H9" s="70"/>
      <c r="I9" s="81" t="s">
        <v>53</v>
      </c>
      <c r="J9" s="85">
        <f t="shared" si="1"/>
        <v>0</v>
      </c>
      <c r="K9" s="111">
        <f t="shared" si="2"/>
        <v>0</v>
      </c>
      <c r="L9" s="114">
        <f>K9*基準年度の温室効果ガス排出計算シート!P9*44/12</f>
        <v>0</v>
      </c>
      <c r="M9" s="122">
        <v>38</v>
      </c>
      <c r="N9" s="134" t="s">
        <v>67</v>
      </c>
      <c r="O9" s="257">
        <f>E9-基準年度の温室効果ガス排出計算シート!E9</f>
        <v>0</v>
      </c>
      <c r="P9" s="257">
        <f>H9-基準年度の温室効果ガス排出計算シート!H9</f>
        <v>0</v>
      </c>
      <c r="Q9" s="257">
        <f>K9-基準年度の温室効果ガス排出計算シート!K9</f>
        <v>0</v>
      </c>
    </row>
    <row r="10" spans="1:25" ht="15" customHeight="1">
      <c r="A10" s="24"/>
      <c r="B10" s="35" t="s">
        <v>90</v>
      </c>
      <c r="C10" s="35"/>
      <c r="D10" s="35"/>
      <c r="E10" s="70"/>
      <c r="F10" s="81" t="s">
        <v>53</v>
      </c>
      <c r="G10" s="85">
        <f t="shared" si="0"/>
        <v>0</v>
      </c>
      <c r="H10" s="70"/>
      <c r="I10" s="81" t="s">
        <v>53</v>
      </c>
      <c r="J10" s="85">
        <f t="shared" si="1"/>
        <v>0</v>
      </c>
      <c r="K10" s="111">
        <f t="shared" si="2"/>
        <v>0</v>
      </c>
      <c r="L10" s="114">
        <f>K10*基準年度の温室効果ガス排出計算シート!P10*44/12</f>
        <v>0</v>
      </c>
      <c r="M10" s="122">
        <v>38.9</v>
      </c>
      <c r="N10" s="134" t="s">
        <v>67</v>
      </c>
      <c r="O10" s="257">
        <f>E10-基準年度の温室効果ガス排出計算シート!E10</f>
        <v>0</v>
      </c>
      <c r="P10" s="257">
        <f>H10-基準年度の温室効果ガス排出計算シート!H10</f>
        <v>0</v>
      </c>
      <c r="Q10" s="257">
        <f>K10-基準年度の温室効果ガス排出計算シート!K10</f>
        <v>0</v>
      </c>
    </row>
    <row r="11" spans="1:25" ht="15" customHeight="1">
      <c r="A11" s="24"/>
      <c r="B11" s="35" t="s">
        <v>56</v>
      </c>
      <c r="C11" s="35"/>
      <c r="D11" s="35"/>
      <c r="E11" s="70"/>
      <c r="F11" s="81" t="s">
        <v>53</v>
      </c>
      <c r="G11" s="85">
        <f t="shared" si="0"/>
        <v>0</v>
      </c>
      <c r="H11" s="70"/>
      <c r="I11" s="81" t="s">
        <v>53</v>
      </c>
      <c r="J11" s="85">
        <f t="shared" si="1"/>
        <v>0</v>
      </c>
      <c r="K11" s="111">
        <f t="shared" si="2"/>
        <v>0</v>
      </c>
      <c r="L11" s="114">
        <f>K11*基準年度の温室効果ガス排出計算シート!P11*44/12</f>
        <v>0</v>
      </c>
      <c r="M11" s="122">
        <v>41.8</v>
      </c>
      <c r="N11" s="134" t="s">
        <v>67</v>
      </c>
      <c r="O11" s="257">
        <f>E11-基準年度の温室効果ガス排出計算シート!E11</f>
        <v>0</v>
      </c>
      <c r="P11" s="257">
        <f>H11-基準年度の温室効果ガス排出計算シート!H11</f>
        <v>0</v>
      </c>
      <c r="Q11" s="257">
        <f>K11-基準年度の温室効果ガス排出計算シート!K11</f>
        <v>0</v>
      </c>
    </row>
    <row r="12" spans="1:25" ht="15" customHeight="1">
      <c r="A12" s="24"/>
      <c r="B12" s="35" t="s">
        <v>91</v>
      </c>
      <c r="C12" s="35"/>
      <c r="D12" s="35"/>
      <c r="E12" s="70"/>
      <c r="F12" s="81" t="s">
        <v>92</v>
      </c>
      <c r="G12" s="85">
        <f t="shared" si="0"/>
        <v>0</v>
      </c>
      <c r="H12" s="70"/>
      <c r="I12" s="81" t="s">
        <v>92</v>
      </c>
      <c r="J12" s="85">
        <f t="shared" si="1"/>
        <v>0</v>
      </c>
      <c r="K12" s="111">
        <f t="shared" si="2"/>
        <v>0</v>
      </c>
      <c r="L12" s="114">
        <f>K12*基準年度の温室効果ガス排出計算シート!P12*44/12</f>
        <v>0</v>
      </c>
      <c r="M12" s="122">
        <v>40</v>
      </c>
      <c r="N12" s="134" t="s">
        <v>86</v>
      </c>
      <c r="O12" s="257">
        <f>E12-基準年度の温室効果ガス排出計算シート!E12</f>
        <v>0</v>
      </c>
      <c r="P12" s="257">
        <f>H12-基準年度の温室効果ガス排出計算シート!H12</f>
        <v>0</v>
      </c>
      <c r="Q12" s="257">
        <f>K12-基準年度の温室効果ガス排出計算シート!K12</f>
        <v>0</v>
      </c>
    </row>
    <row r="13" spans="1:25" ht="15" customHeight="1">
      <c r="A13" s="24"/>
      <c r="B13" s="35" t="s">
        <v>20</v>
      </c>
      <c r="C13" s="35"/>
      <c r="D13" s="35"/>
      <c r="E13" s="70"/>
      <c r="F13" s="81" t="s">
        <v>92</v>
      </c>
      <c r="G13" s="85">
        <f t="shared" si="0"/>
        <v>0</v>
      </c>
      <c r="H13" s="70"/>
      <c r="I13" s="81" t="s">
        <v>92</v>
      </c>
      <c r="J13" s="85">
        <f t="shared" si="1"/>
        <v>0</v>
      </c>
      <c r="K13" s="111">
        <f t="shared" si="2"/>
        <v>0</v>
      </c>
      <c r="L13" s="114">
        <f>K13*基準年度の温室効果ガス排出計算シート!P13*44/12</f>
        <v>0</v>
      </c>
      <c r="M13" s="122">
        <v>34.1</v>
      </c>
      <c r="N13" s="134" t="s">
        <v>86</v>
      </c>
      <c r="O13" s="257">
        <f>E13-基準年度の温室効果ガス排出計算シート!E13</f>
        <v>0</v>
      </c>
      <c r="P13" s="257">
        <f>H13-基準年度の温室効果ガス排出計算シート!H13</f>
        <v>0</v>
      </c>
      <c r="Q13" s="257">
        <f>K13-基準年度の温室効果ガス排出計算シート!K13</f>
        <v>0</v>
      </c>
    </row>
    <row r="14" spans="1:25" ht="15" customHeight="1">
      <c r="A14" s="24"/>
      <c r="B14" s="36" t="s">
        <v>42</v>
      </c>
      <c r="C14" s="34" t="s">
        <v>93</v>
      </c>
      <c r="D14" s="34"/>
      <c r="E14" s="70"/>
      <c r="F14" s="81" t="s">
        <v>92</v>
      </c>
      <c r="G14" s="85">
        <f t="shared" si="0"/>
        <v>0</v>
      </c>
      <c r="H14" s="70"/>
      <c r="I14" s="81" t="s">
        <v>92</v>
      </c>
      <c r="J14" s="85">
        <f t="shared" si="1"/>
        <v>0</v>
      </c>
      <c r="K14" s="111">
        <f t="shared" si="2"/>
        <v>0</v>
      </c>
      <c r="L14" s="114">
        <f>K14*基準年度の温室効果ガス排出計算シート!P14*44/12</f>
        <v>0</v>
      </c>
      <c r="M14" s="122">
        <v>50.1</v>
      </c>
      <c r="N14" s="134" t="s">
        <v>86</v>
      </c>
      <c r="O14" s="257">
        <f>E14-基準年度の温室効果ガス排出計算シート!E14</f>
        <v>0</v>
      </c>
      <c r="P14" s="257">
        <f>H14-基準年度の温室効果ガス排出計算シート!H14</f>
        <v>0</v>
      </c>
      <c r="Q14" s="257">
        <f>K14-基準年度の温室効果ガス排出計算シート!K14</f>
        <v>0</v>
      </c>
    </row>
    <row r="15" spans="1:25" ht="15" customHeight="1">
      <c r="A15" s="24"/>
      <c r="B15" s="37"/>
      <c r="C15" s="34" t="s">
        <v>7</v>
      </c>
      <c r="D15" s="34"/>
      <c r="E15" s="70"/>
      <c r="F15" s="81" t="s">
        <v>94</v>
      </c>
      <c r="G15" s="85">
        <f t="shared" si="0"/>
        <v>0</v>
      </c>
      <c r="H15" s="70"/>
      <c r="I15" s="81" t="s">
        <v>94</v>
      </c>
      <c r="J15" s="85">
        <f t="shared" si="1"/>
        <v>0</v>
      </c>
      <c r="K15" s="111">
        <f t="shared" si="2"/>
        <v>0</v>
      </c>
      <c r="L15" s="114">
        <f>K15*基準年度の温室効果ガス排出計算シート!P15*44/12</f>
        <v>0</v>
      </c>
      <c r="M15" s="122">
        <v>46.1</v>
      </c>
      <c r="N15" s="134" t="s">
        <v>63</v>
      </c>
      <c r="O15" s="257">
        <f>E15-基準年度の温室効果ガス排出計算シート!E15</f>
        <v>0</v>
      </c>
      <c r="P15" s="257">
        <f>H15-基準年度の温室効果ガス排出計算シート!H15</f>
        <v>0</v>
      </c>
      <c r="Q15" s="257">
        <f>K15-基準年度の温室効果ガス排出計算シート!K15</f>
        <v>0</v>
      </c>
    </row>
    <row r="16" spans="1:25" ht="15" customHeight="1">
      <c r="A16" s="24"/>
      <c r="B16" s="36" t="s">
        <v>95</v>
      </c>
      <c r="C16" s="34" t="s">
        <v>78</v>
      </c>
      <c r="D16" s="34"/>
      <c r="E16" s="70"/>
      <c r="F16" s="81" t="s">
        <v>92</v>
      </c>
      <c r="G16" s="85">
        <f t="shared" si="0"/>
        <v>0</v>
      </c>
      <c r="H16" s="70"/>
      <c r="I16" s="81" t="s">
        <v>92</v>
      </c>
      <c r="J16" s="85">
        <f t="shared" si="1"/>
        <v>0</v>
      </c>
      <c r="K16" s="111">
        <f t="shared" si="2"/>
        <v>0</v>
      </c>
      <c r="L16" s="114">
        <f>K16*基準年度の温室効果ガス排出計算シート!P16*44/12</f>
        <v>0</v>
      </c>
      <c r="M16" s="122">
        <v>54.7</v>
      </c>
      <c r="N16" s="134" t="s">
        <v>86</v>
      </c>
      <c r="O16" s="257">
        <f>E16-基準年度の温室効果ガス排出計算シート!E16</f>
        <v>0</v>
      </c>
      <c r="P16" s="257">
        <f>H16-基準年度の温室効果ガス排出計算シート!H16</f>
        <v>0</v>
      </c>
      <c r="Q16" s="257">
        <f>K16-基準年度の温室効果ガス排出計算シート!K16</f>
        <v>0</v>
      </c>
      <c r="S16" s="18" t="s">
        <v>96</v>
      </c>
      <c r="T16" s="18"/>
      <c r="U16" s="18"/>
      <c r="V16" s="18"/>
      <c r="W16" s="18"/>
      <c r="X16" s="18"/>
      <c r="Y16" s="164"/>
    </row>
    <row r="17" spans="1:27" ht="15" customHeight="1">
      <c r="A17" s="24"/>
      <c r="B17" s="37"/>
      <c r="C17" s="34" t="s">
        <v>98</v>
      </c>
      <c r="D17" s="34"/>
      <c r="E17" s="70"/>
      <c r="F17" s="81" t="s">
        <v>94</v>
      </c>
      <c r="G17" s="85">
        <f t="shared" si="0"/>
        <v>0</v>
      </c>
      <c r="H17" s="70"/>
      <c r="I17" s="81" t="s">
        <v>94</v>
      </c>
      <c r="J17" s="85">
        <f t="shared" si="1"/>
        <v>0</v>
      </c>
      <c r="K17" s="111">
        <f t="shared" si="2"/>
        <v>0</v>
      </c>
      <c r="L17" s="114">
        <f>K17*基準年度の温室効果ガス排出計算シート!P17*44/12</f>
        <v>0</v>
      </c>
      <c r="M17" s="122">
        <v>38.4</v>
      </c>
      <c r="N17" s="134" t="s">
        <v>63</v>
      </c>
      <c r="O17" s="257">
        <f>E17-基準年度の温室効果ガス排出計算シート!E17</f>
        <v>0</v>
      </c>
      <c r="P17" s="257">
        <f>H17-基準年度の温室効果ガス排出計算シート!H17</f>
        <v>0</v>
      </c>
      <c r="Q17" s="257">
        <f>K17-基準年度の温室効果ガス排出計算シート!K17</f>
        <v>0</v>
      </c>
      <c r="S17" s="18"/>
      <c r="T17" s="18"/>
      <c r="U17" s="18"/>
      <c r="V17" s="18"/>
      <c r="W17" s="18"/>
      <c r="X17" s="18"/>
      <c r="Y17" s="18" t="s">
        <v>99</v>
      </c>
    </row>
    <row r="18" spans="1:27" ht="15" customHeight="1">
      <c r="A18" s="24"/>
      <c r="B18" s="38" t="s">
        <v>24</v>
      </c>
      <c r="C18" s="34" t="s">
        <v>102</v>
      </c>
      <c r="D18" s="34"/>
      <c r="E18" s="70"/>
      <c r="F18" s="81" t="s">
        <v>92</v>
      </c>
      <c r="G18" s="85">
        <f t="shared" si="0"/>
        <v>0</v>
      </c>
      <c r="H18" s="70"/>
      <c r="I18" s="81" t="s">
        <v>92</v>
      </c>
      <c r="J18" s="85">
        <f t="shared" si="1"/>
        <v>0</v>
      </c>
      <c r="K18" s="111">
        <f t="shared" si="2"/>
        <v>0</v>
      </c>
      <c r="L18" s="114">
        <f>K18*基準年度の温室効果ガス排出計算シート!P18*44/12</f>
        <v>0</v>
      </c>
      <c r="M18" s="122">
        <v>28.6</v>
      </c>
      <c r="N18" s="134" t="s">
        <v>86</v>
      </c>
      <c r="O18" s="257">
        <f>E18-基準年度の温室効果ガス排出計算シート!E18</f>
        <v>0</v>
      </c>
      <c r="P18" s="257">
        <f>H18-基準年度の温室効果ガス排出計算シート!H18</f>
        <v>0</v>
      </c>
      <c r="Q18" s="257">
        <f>K18-基準年度の温室効果ガス排出計算シート!K18</f>
        <v>0</v>
      </c>
    </row>
    <row r="19" spans="1:27" ht="15" customHeight="1">
      <c r="A19" s="24"/>
      <c r="B19" s="39"/>
      <c r="C19" s="34" t="s">
        <v>103</v>
      </c>
      <c r="D19" s="34"/>
      <c r="E19" s="70"/>
      <c r="F19" s="81" t="s">
        <v>92</v>
      </c>
      <c r="G19" s="85">
        <f t="shared" si="0"/>
        <v>0</v>
      </c>
      <c r="H19" s="70"/>
      <c r="I19" s="81" t="s">
        <v>92</v>
      </c>
      <c r="J19" s="85">
        <f t="shared" si="1"/>
        <v>0</v>
      </c>
      <c r="K19" s="111">
        <f t="shared" si="2"/>
        <v>0</v>
      </c>
      <c r="L19" s="114">
        <f>K19*基準年度の温室効果ガス排出計算シート!P19*44/12</f>
        <v>0</v>
      </c>
      <c r="M19" s="122">
        <v>25.2</v>
      </c>
      <c r="N19" s="134" t="s">
        <v>86</v>
      </c>
      <c r="O19" s="257">
        <f>E19-基準年度の温室効果ガス排出計算シート!E19</f>
        <v>0</v>
      </c>
      <c r="P19" s="257">
        <f>H19-基準年度の温室効果ガス排出計算シート!H19</f>
        <v>0</v>
      </c>
      <c r="Q19" s="257">
        <f>K19-基準年度の温室効果ガス排出計算シート!K19</f>
        <v>0</v>
      </c>
    </row>
    <row r="20" spans="1:27" ht="15" customHeight="1">
      <c r="A20" s="24"/>
      <c r="B20" s="40"/>
      <c r="C20" s="34" t="s">
        <v>31</v>
      </c>
      <c r="D20" s="34"/>
      <c r="E20" s="70"/>
      <c r="F20" s="81" t="s">
        <v>92</v>
      </c>
      <c r="G20" s="85">
        <f t="shared" si="0"/>
        <v>0</v>
      </c>
      <c r="H20" s="70"/>
      <c r="I20" s="81" t="s">
        <v>92</v>
      </c>
      <c r="J20" s="85">
        <f t="shared" si="1"/>
        <v>0</v>
      </c>
      <c r="K20" s="111">
        <f t="shared" si="2"/>
        <v>0</v>
      </c>
      <c r="L20" s="114">
        <f>K20*基準年度の温室効果ガス排出計算シート!P20*44/12</f>
        <v>0</v>
      </c>
      <c r="M20" s="122">
        <v>27.8</v>
      </c>
      <c r="N20" s="134" t="s">
        <v>86</v>
      </c>
      <c r="O20" s="257">
        <f>E20-基準年度の温室効果ガス排出計算シート!E20</f>
        <v>0</v>
      </c>
      <c r="P20" s="257">
        <f>H20-基準年度の温室効果ガス排出計算シート!H20</f>
        <v>0</v>
      </c>
      <c r="Q20" s="257">
        <f>K20-基準年度の温室効果ガス排出計算シート!K20</f>
        <v>0</v>
      </c>
    </row>
    <row r="21" spans="1:27" ht="15" customHeight="1">
      <c r="A21" s="24"/>
      <c r="B21" s="35" t="s">
        <v>97</v>
      </c>
      <c r="C21" s="35"/>
      <c r="D21" s="35"/>
      <c r="E21" s="70"/>
      <c r="F21" s="81" t="s">
        <v>92</v>
      </c>
      <c r="G21" s="85">
        <f t="shared" si="0"/>
        <v>0</v>
      </c>
      <c r="H21" s="70"/>
      <c r="I21" s="81" t="s">
        <v>92</v>
      </c>
      <c r="J21" s="85">
        <f t="shared" si="1"/>
        <v>0</v>
      </c>
      <c r="K21" s="111">
        <f t="shared" si="2"/>
        <v>0</v>
      </c>
      <c r="L21" s="114">
        <f>K21*基準年度の温室効果ガス排出計算シート!P21*44/12</f>
        <v>0</v>
      </c>
      <c r="M21" s="122">
        <v>29</v>
      </c>
      <c r="N21" s="134" t="s">
        <v>86</v>
      </c>
      <c r="O21" s="257">
        <f>E21-基準年度の温室効果ガス排出計算シート!E21</f>
        <v>0</v>
      </c>
      <c r="P21" s="257">
        <f>H21-基準年度の温室効果ガス排出計算シート!H21</f>
        <v>0</v>
      </c>
      <c r="Q21" s="257">
        <f>K21-基準年度の温室効果ガス排出計算シート!K21</f>
        <v>0</v>
      </c>
    </row>
    <row r="22" spans="1:27" ht="15" customHeight="1">
      <c r="A22" s="24"/>
      <c r="B22" s="35" t="s">
        <v>101</v>
      </c>
      <c r="C22" s="35"/>
      <c r="D22" s="35"/>
      <c r="E22" s="70"/>
      <c r="F22" s="81" t="s">
        <v>92</v>
      </c>
      <c r="G22" s="85">
        <f t="shared" si="0"/>
        <v>0</v>
      </c>
      <c r="H22" s="70"/>
      <c r="I22" s="81" t="s">
        <v>92</v>
      </c>
      <c r="J22" s="85">
        <f t="shared" si="1"/>
        <v>0</v>
      </c>
      <c r="K22" s="111">
        <f t="shared" si="2"/>
        <v>0</v>
      </c>
      <c r="L22" s="114">
        <f>K22*基準年度の温室効果ガス排出計算シート!P22*44/12</f>
        <v>0</v>
      </c>
      <c r="M22" s="122">
        <v>37.299999999999997</v>
      </c>
      <c r="N22" s="134" t="s">
        <v>86</v>
      </c>
      <c r="O22" s="257">
        <f>E22-基準年度の温室効果ガス排出計算シート!E22</f>
        <v>0</v>
      </c>
      <c r="P22" s="257">
        <f>H22-基準年度の温室効果ガス排出計算シート!H22</f>
        <v>0</v>
      </c>
      <c r="Q22" s="257">
        <f>K22-基準年度の温室効果ガス排出計算シート!K22</f>
        <v>0</v>
      </c>
    </row>
    <row r="23" spans="1:27" ht="15" customHeight="1">
      <c r="A23" s="24"/>
      <c r="B23" s="35" t="s">
        <v>75</v>
      </c>
      <c r="C23" s="35"/>
      <c r="D23" s="35"/>
      <c r="E23" s="70"/>
      <c r="F23" s="81" t="s">
        <v>94</v>
      </c>
      <c r="G23" s="85">
        <f t="shared" si="0"/>
        <v>0</v>
      </c>
      <c r="H23" s="70"/>
      <c r="I23" s="81" t="s">
        <v>94</v>
      </c>
      <c r="J23" s="85">
        <f t="shared" si="1"/>
        <v>0</v>
      </c>
      <c r="K23" s="111">
        <f t="shared" si="2"/>
        <v>0</v>
      </c>
      <c r="L23" s="114">
        <f>K23*基準年度の温室効果ガス排出計算シート!P23*44/12</f>
        <v>0</v>
      </c>
      <c r="M23" s="122">
        <v>18.399999999999999</v>
      </c>
      <c r="N23" s="134" t="s">
        <v>63</v>
      </c>
      <c r="O23" s="257">
        <f>E23-基準年度の温室効果ガス排出計算シート!E23</f>
        <v>0</v>
      </c>
      <c r="P23" s="257">
        <f>H23-基準年度の温室効果ガス排出計算シート!H23</f>
        <v>0</v>
      </c>
      <c r="Q23" s="257">
        <f>K23-基準年度の温室効果ガス排出計算シート!K23</f>
        <v>0</v>
      </c>
      <c r="S23" s="18"/>
      <c r="T23" s="18"/>
      <c r="U23" s="18"/>
      <c r="V23" s="18"/>
      <c r="W23" s="18"/>
      <c r="X23" s="18"/>
      <c r="Y23" s="18"/>
      <c r="Z23" s="18"/>
      <c r="AA23" s="18"/>
    </row>
    <row r="24" spans="1:27" ht="15" customHeight="1">
      <c r="A24" s="24"/>
      <c r="B24" s="35" t="s">
        <v>14</v>
      </c>
      <c r="C24" s="35"/>
      <c r="D24" s="35"/>
      <c r="E24" s="70"/>
      <c r="F24" s="81" t="s">
        <v>94</v>
      </c>
      <c r="G24" s="85">
        <f t="shared" si="0"/>
        <v>0</v>
      </c>
      <c r="H24" s="70"/>
      <c r="I24" s="81" t="s">
        <v>94</v>
      </c>
      <c r="J24" s="85">
        <f t="shared" si="1"/>
        <v>0</v>
      </c>
      <c r="K24" s="111">
        <f t="shared" si="2"/>
        <v>0</v>
      </c>
      <c r="L24" s="114">
        <f>K24*基準年度の温室効果ガス排出計算シート!P24*44/12</f>
        <v>0</v>
      </c>
      <c r="M24" s="123">
        <v>3.23</v>
      </c>
      <c r="N24" s="134" t="s">
        <v>63</v>
      </c>
      <c r="O24" s="257">
        <f>E24-基準年度の温室効果ガス排出計算シート!E24</f>
        <v>0</v>
      </c>
      <c r="P24" s="257">
        <f>H24-基準年度の温室効果ガス排出計算シート!H24</f>
        <v>0</v>
      </c>
      <c r="Q24" s="257">
        <f>K24-基準年度の温室効果ガス排出計算シート!K24</f>
        <v>0</v>
      </c>
      <c r="S24" s="18"/>
      <c r="T24" s="18"/>
      <c r="U24" s="18"/>
      <c r="V24" s="18"/>
      <c r="W24" s="18"/>
      <c r="X24" s="18"/>
      <c r="Y24" s="18"/>
      <c r="Z24" s="18"/>
      <c r="AA24" s="18"/>
    </row>
    <row r="25" spans="1:27" ht="15" customHeight="1">
      <c r="A25" s="24"/>
      <c r="B25" s="35" t="s">
        <v>6</v>
      </c>
      <c r="C25" s="35"/>
      <c r="D25" s="35"/>
      <c r="E25" s="70"/>
      <c r="F25" s="81" t="s">
        <v>94</v>
      </c>
      <c r="G25" s="85">
        <f t="shared" si="0"/>
        <v>0</v>
      </c>
      <c r="H25" s="70"/>
      <c r="I25" s="81" t="s">
        <v>94</v>
      </c>
      <c r="J25" s="85">
        <f t="shared" si="1"/>
        <v>0</v>
      </c>
      <c r="K25" s="111">
        <f t="shared" si="2"/>
        <v>0</v>
      </c>
      <c r="L25" s="114">
        <f>K25*基準年度の温室効果ガス排出計算シート!P25*44/12</f>
        <v>0</v>
      </c>
      <c r="M25" s="123">
        <v>7.53</v>
      </c>
      <c r="N25" s="134" t="s">
        <v>63</v>
      </c>
      <c r="O25" s="257">
        <f>E25-基準年度の温室効果ガス排出計算シート!E25</f>
        <v>0</v>
      </c>
      <c r="P25" s="257">
        <f>H25-基準年度の温室効果ガス排出計算シート!H25</f>
        <v>0</v>
      </c>
      <c r="Q25" s="257">
        <f>K25-基準年度の温室効果ガス排出計算シート!K25</f>
        <v>0</v>
      </c>
      <c r="S25" s="140"/>
      <c r="T25" s="18"/>
      <c r="U25" s="18"/>
      <c r="V25" s="18"/>
      <c r="W25" s="18"/>
      <c r="X25" s="18"/>
      <c r="Y25" s="18"/>
      <c r="Z25" s="18"/>
      <c r="AA25" s="18"/>
    </row>
    <row r="26" spans="1:27" ht="15" customHeight="1">
      <c r="A26" s="24"/>
      <c r="B26" s="41" t="s">
        <v>108</v>
      </c>
      <c r="C26" s="54" t="s">
        <v>109</v>
      </c>
      <c r="D26" s="64"/>
      <c r="E26" s="70"/>
      <c r="F26" s="81" t="s">
        <v>94</v>
      </c>
      <c r="G26" s="85">
        <f t="shared" si="0"/>
        <v>0</v>
      </c>
      <c r="H26" s="70"/>
      <c r="I26" s="81" t="s">
        <v>94</v>
      </c>
      <c r="J26" s="85">
        <f t="shared" si="1"/>
        <v>0</v>
      </c>
      <c r="K26" s="111">
        <f t="shared" si="2"/>
        <v>0</v>
      </c>
      <c r="L26" s="114">
        <f>K26*基準年度の温室効果ガス排出計算シート!P26*44/12</f>
        <v>0</v>
      </c>
      <c r="M26" s="124">
        <v>45</v>
      </c>
      <c r="N26" s="134" t="s">
        <v>63</v>
      </c>
      <c r="O26" s="257">
        <f>E26-基準年度の温室効果ガス排出計算シート!E26</f>
        <v>0</v>
      </c>
      <c r="P26" s="257">
        <f>H26-基準年度の温室効果ガス排出計算シート!H26</f>
        <v>0</v>
      </c>
      <c r="Q26" s="257">
        <f>K26-基準年度の温室効果ガス排出計算シート!K26</f>
        <v>0</v>
      </c>
      <c r="S26" s="69" t="s">
        <v>104</v>
      </c>
      <c r="T26" s="144"/>
      <c r="U26" s="148" t="s">
        <v>12</v>
      </c>
      <c r="V26" s="152" t="s">
        <v>106</v>
      </c>
      <c r="W26" s="69"/>
      <c r="X26" s="162" t="s">
        <v>107</v>
      </c>
      <c r="Y26" s="69" t="s">
        <v>2</v>
      </c>
      <c r="Z26" s="168"/>
      <c r="AA26" s="18"/>
    </row>
    <row r="27" spans="1:27" ht="15" customHeight="1">
      <c r="A27" s="24"/>
      <c r="B27" s="42"/>
      <c r="C27" s="55" t="s">
        <v>111</v>
      </c>
      <c r="D27" s="65"/>
      <c r="E27" s="70"/>
      <c r="F27" s="82"/>
      <c r="G27" s="85">
        <f t="shared" si="0"/>
        <v>0</v>
      </c>
      <c r="H27" s="70"/>
      <c r="I27" s="82" t="str">
        <f>IF(F27=0,"",F27)</f>
        <v/>
      </c>
      <c r="J27" s="85">
        <f t="shared" si="1"/>
        <v>0</v>
      </c>
      <c r="K27" s="111">
        <f t="shared" si="2"/>
        <v>0</v>
      </c>
      <c r="L27" s="114">
        <f>K27*基準年度の温室効果ガス排出計算シート!P27*44/12</f>
        <v>0</v>
      </c>
      <c r="M27" s="125"/>
      <c r="N27" s="82" t="s">
        <v>74</v>
      </c>
      <c r="O27" s="257">
        <f>E27-基準年度の温室効果ガス排出計算シート!E27</f>
        <v>0</v>
      </c>
      <c r="P27" s="257">
        <f>H27-基準年度の温室効果ガス排出計算シート!H27</f>
        <v>0</v>
      </c>
      <c r="Q27" s="257">
        <f>K27-基準年度の温室効果ガス排出計算シート!K27</f>
        <v>0</v>
      </c>
      <c r="S27" s="69"/>
      <c r="T27" s="144"/>
      <c r="U27" s="149"/>
      <c r="V27" s="152"/>
      <c r="W27" s="69"/>
      <c r="X27" s="162"/>
      <c r="Y27" s="69"/>
      <c r="Z27" s="168"/>
      <c r="AA27" s="18"/>
    </row>
    <row r="28" spans="1:27" ht="15" customHeight="1">
      <c r="A28" s="24"/>
      <c r="B28" s="43" t="s">
        <v>4</v>
      </c>
      <c r="C28" s="56"/>
      <c r="D28" s="56"/>
      <c r="E28" s="71"/>
      <c r="F28" s="71"/>
      <c r="G28" s="86">
        <f>SUM(G4:G27)</f>
        <v>0</v>
      </c>
      <c r="H28" s="71"/>
      <c r="I28" s="71"/>
      <c r="J28" s="86">
        <f>SUM(J4:J27)</f>
        <v>0</v>
      </c>
      <c r="K28" s="86">
        <f>SUM(K4:K27)</f>
        <v>0</v>
      </c>
      <c r="L28" s="115">
        <f>SUM(L4:L27)</f>
        <v>0</v>
      </c>
      <c r="M28" s="126"/>
      <c r="N28" s="135"/>
      <c r="O28" s="258">
        <f>SUM(O4:O27)</f>
        <v>0</v>
      </c>
      <c r="P28" s="258">
        <f>SUM(P4:P27)</f>
        <v>0</v>
      </c>
      <c r="Q28" s="224">
        <f>SUM(Q4:Q27)</f>
        <v>0</v>
      </c>
      <c r="S28" s="17" t="s">
        <v>26</v>
      </c>
      <c r="T28" s="265"/>
      <c r="U28" s="150"/>
      <c r="V28" s="153">
        <v>45</v>
      </c>
      <c r="W28" s="158"/>
      <c r="X28" s="163">
        <f t="shared" ref="X28:X38" si="3">U28*V28</f>
        <v>0</v>
      </c>
      <c r="Y28" s="165"/>
      <c r="Z28" s="18"/>
      <c r="AA28" s="18"/>
    </row>
    <row r="29" spans="1:27" ht="15" customHeight="1">
      <c r="A29" s="171" t="s">
        <v>112</v>
      </c>
      <c r="B29" s="35" t="s">
        <v>116</v>
      </c>
      <c r="C29" s="35"/>
      <c r="D29" s="35"/>
      <c r="E29" s="70"/>
      <c r="F29" s="81" t="s">
        <v>51</v>
      </c>
      <c r="G29" s="85">
        <f>E29*M29</f>
        <v>0</v>
      </c>
      <c r="H29" s="70"/>
      <c r="I29" s="81" t="s">
        <v>51</v>
      </c>
      <c r="J29" s="85">
        <f>H29*M29</f>
        <v>0</v>
      </c>
      <c r="K29" s="111">
        <f>+E29-H29</f>
        <v>0</v>
      </c>
      <c r="L29" s="114">
        <f>K29*基準年度の温室効果ガス排出計算シート!P29</f>
        <v>0</v>
      </c>
      <c r="M29" s="127">
        <v>1.17</v>
      </c>
      <c r="N29" s="248" t="s">
        <v>18</v>
      </c>
      <c r="O29" s="257">
        <f>E29-基準年度の温室効果ガス排出計算シート!E29</f>
        <v>0</v>
      </c>
      <c r="P29" s="257">
        <f>H29-基準年度の温室効果ガス排出計算シート!H29</f>
        <v>0</v>
      </c>
      <c r="Q29" s="257">
        <f>K29-基準年度の温室効果ガス排出計算シート!K29</f>
        <v>0</v>
      </c>
      <c r="S29" s="17" t="s">
        <v>15</v>
      </c>
      <c r="T29" s="265"/>
      <c r="U29" s="150"/>
      <c r="V29" s="153">
        <v>45</v>
      </c>
      <c r="W29" s="158"/>
      <c r="X29" s="163">
        <f t="shared" si="3"/>
        <v>0</v>
      </c>
      <c r="Y29" s="165"/>
      <c r="Z29" s="18"/>
      <c r="AA29" s="18"/>
    </row>
    <row r="30" spans="1:27" ht="15" customHeight="1">
      <c r="A30" s="172"/>
      <c r="B30" s="35" t="s">
        <v>68</v>
      </c>
      <c r="C30" s="35"/>
      <c r="D30" s="35"/>
      <c r="E30" s="70"/>
      <c r="F30" s="81" t="s">
        <v>51</v>
      </c>
      <c r="G30" s="85">
        <f>E30*M30</f>
        <v>0</v>
      </c>
      <c r="H30" s="70"/>
      <c r="I30" s="81" t="s">
        <v>51</v>
      </c>
      <c r="J30" s="85">
        <f>H30*M30</f>
        <v>0</v>
      </c>
      <c r="K30" s="111">
        <f>+E30-H30</f>
        <v>0</v>
      </c>
      <c r="L30" s="114">
        <f>K30*基準年度の温室効果ガス排出計算シート!P30</f>
        <v>0</v>
      </c>
      <c r="M30" s="127">
        <v>1.19</v>
      </c>
      <c r="N30" s="248" t="s">
        <v>18</v>
      </c>
      <c r="O30" s="257">
        <f>E30-基準年度の温室効果ガス排出計算シート!E30</f>
        <v>0</v>
      </c>
      <c r="P30" s="257">
        <f>H30-基準年度の温室効果ガス排出計算シート!H30</f>
        <v>0</v>
      </c>
      <c r="Q30" s="257">
        <f>K30-基準年度の温室効果ガス排出計算シート!K30</f>
        <v>0</v>
      </c>
      <c r="S30" s="17" t="s">
        <v>16</v>
      </c>
      <c r="T30" s="265"/>
      <c r="U30" s="150"/>
      <c r="V30" s="153">
        <v>46</v>
      </c>
      <c r="W30" s="158"/>
      <c r="X30" s="163">
        <f t="shared" si="3"/>
        <v>0</v>
      </c>
      <c r="Y30" s="165"/>
      <c r="Z30" s="18"/>
      <c r="AA30" s="18"/>
    </row>
    <row r="31" spans="1:27" ht="15" customHeight="1">
      <c r="A31" s="172"/>
      <c r="B31" s="35" t="s">
        <v>120</v>
      </c>
      <c r="C31" s="35"/>
      <c r="D31" s="35"/>
      <c r="E31" s="70"/>
      <c r="F31" s="81" t="s">
        <v>51</v>
      </c>
      <c r="G31" s="85">
        <f>E31*M31</f>
        <v>0</v>
      </c>
      <c r="H31" s="70"/>
      <c r="I31" s="81" t="s">
        <v>51</v>
      </c>
      <c r="J31" s="85">
        <f>H31*M31</f>
        <v>0</v>
      </c>
      <c r="K31" s="111">
        <f>+E31-H31</f>
        <v>0</v>
      </c>
      <c r="L31" s="114">
        <f>K31*基準年度の温室効果ガス排出計算シート!P31</f>
        <v>0</v>
      </c>
      <c r="M31" s="127">
        <v>1.19</v>
      </c>
      <c r="N31" s="248" t="s">
        <v>18</v>
      </c>
      <c r="O31" s="257">
        <f>E31-基準年度の温室効果ガス排出計算シート!E31</f>
        <v>0</v>
      </c>
      <c r="P31" s="257">
        <f>H31-基準年度の温室効果ガス排出計算シート!H31</f>
        <v>0</v>
      </c>
      <c r="Q31" s="257">
        <f>K31-基準年度の温室効果ガス排出計算シート!K31</f>
        <v>0</v>
      </c>
      <c r="S31" s="17" t="s">
        <v>119</v>
      </c>
      <c r="T31" s="265"/>
      <c r="U31" s="150"/>
      <c r="V31" s="153">
        <v>62</v>
      </c>
      <c r="W31" s="158"/>
      <c r="X31" s="163">
        <f t="shared" si="3"/>
        <v>0</v>
      </c>
      <c r="Y31" s="165"/>
      <c r="Z31" s="18"/>
      <c r="AA31" s="18"/>
    </row>
    <row r="32" spans="1:27" ht="15" customHeight="1">
      <c r="A32" s="172"/>
      <c r="B32" s="35" t="s">
        <v>123</v>
      </c>
      <c r="C32" s="35"/>
      <c r="D32" s="35"/>
      <c r="E32" s="70"/>
      <c r="F32" s="81" t="s">
        <v>51</v>
      </c>
      <c r="G32" s="85">
        <f>E32*M32</f>
        <v>0</v>
      </c>
      <c r="H32" s="70"/>
      <c r="I32" s="81" t="s">
        <v>51</v>
      </c>
      <c r="J32" s="85">
        <f>H32*M32</f>
        <v>0</v>
      </c>
      <c r="K32" s="111">
        <f>+E32-H32</f>
        <v>0</v>
      </c>
      <c r="L32" s="114">
        <f>K32*基準年度の温室効果ガス排出計算シート!P32</f>
        <v>0</v>
      </c>
      <c r="M32" s="127">
        <v>1.19</v>
      </c>
      <c r="N32" s="248" t="s">
        <v>18</v>
      </c>
      <c r="O32" s="257">
        <f>E32-基準年度の温室効果ガス排出計算シート!E32</f>
        <v>0</v>
      </c>
      <c r="P32" s="257">
        <f>H32-基準年度の温室効果ガス排出計算シート!H32</f>
        <v>0</v>
      </c>
      <c r="Q32" s="257">
        <f>K32-基準年度の温室効果ガス排出計算シート!K32</f>
        <v>0</v>
      </c>
      <c r="S32" s="17" t="s">
        <v>69</v>
      </c>
      <c r="T32" s="265"/>
      <c r="U32" s="150"/>
      <c r="V32" s="153">
        <v>45</v>
      </c>
      <c r="W32" s="158"/>
      <c r="X32" s="163">
        <f t="shared" si="3"/>
        <v>0</v>
      </c>
      <c r="Y32" s="165"/>
      <c r="Z32" s="18"/>
      <c r="AA32" s="18"/>
    </row>
    <row r="33" spans="1:27" ht="15" customHeight="1">
      <c r="A33" s="173"/>
      <c r="B33" s="177" t="s">
        <v>4</v>
      </c>
      <c r="C33" s="177"/>
      <c r="D33" s="177"/>
      <c r="E33" s="193"/>
      <c r="F33" s="193"/>
      <c r="G33" s="86">
        <f>SUM(G29:G32)</f>
        <v>0</v>
      </c>
      <c r="H33" s="193"/>
      <c r="I33" s="193"/>
      <c r="J33" s="86">
        <f>SUM(J29:J32)</f>
        <v>0</v>
      </c>
      <c r="K33" s="224">
        <f>SUM(K29:K32)</f>
        <v>0</v>
      </c>
      <c r="L33" s="235">
        <f>SUM(L29:L32)</f>
        <v>0</v>
      </c>
      <c r="M33" s="242"/>
      <c r="N33" s="249"/>
      <c r="O33" s="258">
        <f>SUM(O29:O32)</f>
        <v>0</v>
      </c>
      <c r="P33" s="258">
        <f>SUM(P29:P32)</f>
        <v>0</v>
      </c>
      <c r="Q33" s="224">
        <f>SUM(Q29:Q32)</f>
        <v>0</v>
      </c>
      <c r="S33" s="17" t="s">
        <v>5</v>
      </c>
      <c r="T33" s="265"/>
      <c r="U33" s="150"/>
      <c r="V33" s="153">
        <v>45</v>
      </c>
      <c r="W33" s="158"/>
      <c r="X33" s="163">
        <f t="shared" si="3"/>
        <v>0</v>
      </c>
      <c r="Y33" s="165"/>
      <c r="Z33" s="18"/>
      <c r="AA33" s="18"/>
    </row>
    <row r="34" spans="1:27" ht="15" customHeight="1">
      <c r="A34" s="172" t="s">
        <v>43</v>
      </c>
      <c r="B34" s="45" t="s">
        <v>125</v>
      </c>
      <c r="C34" s="34" t="s">
        <v>38</v>
      </c>
      <c r="D34" s="34"/>
      <c r="E34" s="194"/>
      <c r="F34" s="202" t="s">
        <v>85</v>
      </c>
      <c r="G34" s="85">
        <f>E34*M34</f>
        <v>0</v>
      </c>
      <c r="H34" s="215"/>
      <c r="I34" s="202" t="s">
        <v>85</v>
      </c>
      <c r="J34" s="101"/>
      <c r="K34" s="225"/>
      <c r="L34" s="236">
        <f>E34*E44</f>
        <v>0</v>
      </c>
      <c r="M34" s="127">
        <v>8.64</v>
      </c>
      <c r="N34" s="248" t="s">
        <v>30</v>
      </c>
      <c r="O34" s="257">
        <f>E34-基準年度の温室効果ガス排出計算シート!E34</f>
        <v>0</v>
      </c>
      <c r="P34" s="225"/>
      <c r="Q34" s="264"/>
      <c r="S34" s="17" t="s">
        <v>25</v>
      </c>
      <c r="T34" s="265"/>
      <c r="U34" s="150"/>
      <c r="V34" s="153">
        <v>45</v>
      </c>
      <c r="W34" s="158"/>
      <c r="X34" s="163">
        <f t="shared" si="3"/>
        <v>0</v>
      </c>
      <c r="Y34" s="165"/>
      <c r="Z34" s="18"/>
      <c r="AA34" s="18"/>
    </row>
    <row r="35" spans="1:27" ht="15" customHeight="1">
      <c r="A35" s="172"/>
      <c r="B35" s="37"/>
      <c r="C35" s="34" t="s">
        <v>127</v>
      </c>
      <c r="D35" s="34"/>
      <c r="E35" s="194"/>
      <c r="F35" s="202" t="s">
        <v>85</v>
      </c>
      <c r="G35" s="85">
        <f>E35*M35</f>
        <v>0</v>
      </c>
      <c r="H35" s="215"/>
      <c r="I35" s="202" t="s">
        <v>85</v>
      </c>
      <c r="J35" s="102"/>
      <c r="K35" s="225"/>
      <c r="L35" s="236">
        <f>E35*J44</f>
        <v>0</v>
      </c>
      <c r="M35" s="127">
        <v>8.64</v>
      </c>
      <c r="N35" s="248" t="s">
        <v>30</v>
      </c>
      <c r="O35" s="257">
        <f>E35-基準年度の温室効果ガス排出計算シート!E35</f>
        <v>0</v>
      </c>
      <c r="P35" s="225"/>
      <c r="Q35" s="264"/>
      <c r="S35" s="17" t="s">
        <v>76</v>
      </c>
      <c r="T35" s="265"/>
      <c r="U35" s="150"/>
      <c r="V35" s="153">
        <v>45</v>
      </c>
      <c r="W35" s="158"/>
      <c r="X35" s="163">
        <f t="shared" si="3"/>
        <v>0</v>
      </c>
      <c r="Y35" s="165"/>
      <c r="Z35" s="18"/>
      <c r="AA35" s="18"/>
    </row>
    <row r="36" spans="1:27" ht="15" customHeight="1">
      <c r="A36" s="172"/>
      <c r="B36" s="178" t="s">
        <v>129</v>
      </c>
      <c r="C36" s="181"/>
      <c r="D36" s="188"/>
      <c r="E36" s="70"/>
      <c r="F36" s="81" t="s">
        <v>85</v>
      </c>
      <c r="G36" s="87"/>
      <c r="H36" s="93"/>
      <c r="I36" s="81" t="s">
        <v>85</v>
      </c>
      <c r="J36" s="103"/>
      <c r="K36" s="103"/>
      <c r="L36" s="114">
        <f>IF(H36=0,0,(H36*-H46))</f>
        <v>0</v>
      </c>
      <c r="M36" s="129"/>
      <c r="N36" s="136"/>
      <c r="O36" s="225"/>
      <c r="P36" s="257">
        <f>H36-基準年度の温室効果ガス排出計算シート!H36</f>
        <v>0</v>
      </c>
      <c r="Q36" s="264"/>
      <c r="S36" s="17" t="s">
        <v>113</v>
      </c>
      <c r="T36" s="265"/>
      <c r="U36" s="150"/>
      <c r="V36" s="153">
        <v>45</v>
      </c>
      <c r="W36" s="158"/>
      <c r="X36" s="163">
        <f t="shared" si="3"/>
        <v>0</v>
      </c>
      <c r="Y36" s="165"/>
      <c r="Z36" s="18"/>
      <c r="AA36" s="18"/>
    </row>
    <row r="37" spans="1:27" ht="15" customHeight="1">
      <c r="A37" s="173"/>
      <c r="B37" s="179" t="s">
        <v>4</v>
      </c>
      <c r="C37" s="182"/>
      <c r="D37" s="182"/>
      <c r="E37" s="193"/>
      <c r="F37" s="193"/>
      <c r="G37" s="88">
        <f>SUM(G34:G35)</f>
        <v>0</v>
      </c>
      <c r="H37" s="193"/>
      <c r="I37" s="193"/>
      <c r="J37" s="104"/>
      <c r="K37" s="226"/>
      <c r="L37" s="237">
        <f>SUM(L34:L36)</f>
        <v>0</v>
      </c>
      <c r="M37" s="243"/>
      <c r="N37" s="249"/>
      <c r="O37" s="259">
        <f>SUM(O34:O36)</f>
        <v>0</v>
      </c>
      <c r="P37" s="259">
        <f>SUM(P34:P36)</f>
        <v>0</v>
      </c>
      <c r="Q37" s="226"/>
      <c r="S37" s="8" t="s">
        <v>58</v>
      </c>
      <c r="T37" s="266"/>
      <c r="U37" s="150"/>
      <c r="V37" s="153">
        <v>45</v>
      </c>
      <c r="W37" s="158"/>
      <c r="X37" s="163">
        <f t="shared" si="3"/>
        <v>0</v>
      </c>
      <c r="Y37" s="165"/>
      <c r="Z37" s="18"/>
      <c r="AA37" s="18"/>
    </row>
    <row r="38" spans="1:27" ht="21" customHeight="1">
      <c r="A38" s="174" t="s">
        <v>65</v>
      </c>
      <c r="B38" s="174"/>
      <c r="C38" s="174"/>
      <c r="D38" s="174"/>
      <c r="E38" s="195"/>
      <c r="F38" s="203"/>
      <c r="G38" s="89">
        <f>G28+G33+G37</f>
        <v>0</v>
      </c>
      <c r="H38" s="216"/>
      <c r="I38" s="203"/>
      <c r="J38" s="105">
        <f>J28+J33</f>
        <v>0</v>
      </c>
      <c r="K38" s="227">
        <f>K28+K33</f>
        <v>0</v>
      </c>
      <c r="L38" s="117">
        <f>ROUNDDOWN(L28+L33+L37,0)</f>
        <v>0</v>
      </c>
      <c r="M38" s="244"/>
      <c r="N38" s="250"/>
      <c r="O38" s="260">
        <f>+O28+O33+O37</f>
        <v>0</v>
      </c>
      <c r="P38" s="260">
        <f>+P28+P33+P37</f>
        <v>0</v>
      </c>
      <c r="Q38" s="227">
        <f>+Q28+Q33+Q37</f>
        <v>0</v>
      </c>
      <c r="S38" s="17" t="s">
        <v>59</v>
      </c>
      <c r="T38" s="265"/>
      <c r="U38" s="150"/>
      <c r="V38" s="154"/>
      <c r="W38" s="159"/>
      <c r="X38" s="163">
        <f t="shared" si="3"/>
        <v>0</v>
      </c>
      <c r="Y38" s="165"/>
      <c r="Z38" s="18"/>
      <c r="AA38" s="18"/>
    </row>
    <row r="39" spans="1:27" s="169" customFormat="1" ht="15" customHeight="1">
      <c r="A39" s="175"/>
      <c r="B39" s="175"/>
      <c r="C39" s="183"/>
      <c r="D39" s="183"/>
      <c r="E39" s="196"/>
      <c r="F39" s="197"/>
      <c r="G39" s="210"/>
      <c r="H39" s="196"/>
      <c r="I39" s="197"/>
      <c r="J39" s="210"/>
      <c r="K39" s="210"/>
      <c r="L39" s="238"/>
      <c r="S39" s="52" t="s">
        <v>21</v>
      </c>
      <c r="T39" s="147"/>
      <c r="U39" s="151">
        <f>SUM(U28:U38)</f>
        <v>0</v>
      </c>
      <c r="V39" s="155"/>
      <c r="W39" s="160"/>
      <c r="X39" s="163">
        <f>SUM(X28:X38)</f>
        <v>0</v>
      </c>
      <c r="Y39" s="167" t="e">
        <f>ROUND(X39/U39,5)</f>
        <v>#DIV/0!</v>
      </c>
      <c r="Z39" s="18"/>
      <c r="AA39" s="18"/>
    </row>
    <row r="40" spans="1:27" s="169" customFormat="1" ht="22.5" customHeight="1">
      <c r="A40" s="174" t="s">
        <v>3</v>
      </c>
      <c r="B40" s="174"/>
      <c r="C40" s="174"/>
      <c r="D40" s="174"/>
      <c r="E40" s="174"/>
      <c r="F40" s="204"/>
      <c r="G40" s="89">
        <f>G38*0.0258</f>
        <v>0</v>
      </c>
      <c r="H40" s="197"/>
      <c r="I40" s="197"/>
      <c r="J40" s="210"/>
      <c r="K40" s="210"/>
      <c r="L40" s="238"/>
      <c r="S40" s="18"/>
      <c r="T40" s="18"/>
      <c r="U40" s="18"/>
      <c r="V40" s="18"/>
      <c r="W40" s="18"/>
      <c r="X40" s="18"/>
      <c r="Y40" s="18"/>
      <c r="Z40" s="18"/>
      <c r="AA40" s="18"/>
    </row>
    <row r="41" spans="1:27" ht="13.5" customHeight="1">
      <c r="A41" s="175"/>
      <c r="B41" s="175"/>
      <c r="C41" s="175"/>
      <c r="D41" s="175"/>
      <c r="E41" s="197"/>
      <c r="F41" s="197"/>
      <c r="G41" s="211"/>
      <c r="H41" s="211"/>
      <c r="I41" s="197"/>
      <c r="J41" s="197"/>
      <c r="K41" s="197"/>
      <c r="L41" s="238"/>
      <c r="S41" s="18"/>
      <c r="T41" s="18"/>
      <c r="U41" s="18"/>
      <c r="V41" s="18"/>
      <c r="W41" s="18"/>
      <c r="X41" s="18"/>
      <c r="Y41" s="18"/>
      <c r="Z41" s="18"/>
      <c r="AA41" s="18"/>
    </row>
    <row r="42" spans="1:27" ht="13.5" customHeight="1">
      <c r="A42" s="176"/>
      <c r="B42" s="48" t="s">
        <v>130</v>
      </c>
      <c r="C42" s="59" t="s">
        <v>131</v>
      </c>
      <c r="D42" s="59"/>
      <c r="E42" s="75"/>
      <c r="F42" s="49"/>
      <c r="G42" s="48" t="s">
        <v>52</v>
      </c>
      <c r="H42" s="59" t="s">
        <v>131</v>
      </c>
      <c r="I42" s="59"/>
      <c r="J42" s="221"/>
      <c r="K42" s="228"/>
      <c r="L42" s="238"/>
      <c r="S42" s="18"/>
      <c r="T42" s="18"/>
      <c r="U42" s="18"/>
      <c r="V42" s="18"/>
      <c r="W42" s="18"/>
      <c r="X42" s="18"/>
      <c r="Y42" s="18"/>
      <c r="Z42" s="18"/>
      <c r="AA42" s="18"/>
    </row>
    <row r="43" spans="1:27" ht="13.5" customHeight="1">
      <c r="A43" s="176"/>
      <c r="B43" s="48"/>
      <c r="C43" s="59" t="s">
        <v>132</v>
      </c>
      <c r="D43" s="59"/>
      <c r="E43" s="75"/>
      <c r="F43" s="49"/>
      <c r="G43" s="48"/>
      <c r="H43" s="59" t="s">
        <v>132</v>
      </c>
      <c r="I43" s="59"/>
      <c r="J43" s="221"/>
      <c r="K43" s="228"/>
      <c r="L43" s="238"/>
      <c r="S43" s="18"/>
      <c r="T43" s="18"/>
      <c r="U43" s="18"/>
      <c r="V43" s="18"/>
      <c r="W43" s="18"/>
      <c r="X43" s="18"/>
      <c r="Y43" s="18"/>
      <c r="Z43" s="18"/>
      <c r="AA43" s="18"/>
    </row>
    <row r="44" spans="1:27" ht="16.5" customHeight="1">
      <c r="A44" s="175"/>
      <c r="B44" s="48"/>
      <c r="C44" s="59" t="s">
        <v>22</v>
      </c>
      <c r="D44" s="59"/>
      <c r="E44" s="76"/>
      <c r="F44" s="74"/>
      <c r="G44" s="48"/>
      <c r="H44" s="59" t="s">
        <v>22</v>
      </c>
      <c r="I44" s="59"/>
      <c r="J44" s="221"/>
      <c r="K44" s="228"/>
      <c r="L44" s="238"/>
      <c r="S44" s="143"/>
      <c r="T44" s="18"/>
      <c r="U44" s="18"/>
      <c r="V44" s="18"/>
      <c r="W44" s="18"/>
      <c r="X44" s="18"/>
      <c r="Y44" s="18"/>
      <c r="Z44" s="18"/>
      <c r="AA44" s="18"/>
    </row>
    <row r="45" spans="1:27" ht="31.5" customHeight="1">
      <c r="A45" s="175"/>
      <c r="B45" s="48"/>
      <c r="C45" s="60" t="s">
        <v>79</v>
      </c>
      <c r="D45" s="67"/>
      <c r="E45" s="76"/>
      <c r="F45" s="74"/>
      <c r="G45" s="48"/>
      <c r="H45" s="60" t="s">
        <v>79</v>
      </c>
      <c r="I45" s="67"/>
      <c r="J45" s="221"/>
      <c r="K45" s="228"/>
      <c r="L45" s="238"/>
      <c r="S45" s="18"/>
      <c r="T45" s="18"/>
      <c r="U45" s="18"/>
      <c r="V45" s="18"/>
      <c r="W45" s="18"/>
      <c r="X45" s="18"/>
      <c r="Y45" s="18"/>
      <c r="Z45" s="18"/>
      <c r="AA45" s="18"/>
    </row>
    <row r="46" spans="1:27" s="18" customFormat="1" ht="15" customHeight="1">
      <c r="A46" s="29" t="s">
        <v>44</v>
      </c>
      <c r="B46" s="29"/>
      <c r="G46" s="92"/>
      <c r="H46" s="92"/>
      <c r="I46" s="92"/>
      <c r="J46" s="92"/>
    </row>
    <row r="47" spans="1:27" s="18" customFormat="1" ht="15" customHeight="1">
      <c r="A47" s="30" t="s">
        <v>11</v>
      </c>
      <c r="B47" s="30"/>
      <c r="C47" s="29"/>
      <c r="G47" s="92"/>
      <c r="H47" s="92"/>
      <c r="I47" s="92"/>
      <c r="J47" s="92"/>
    </row>
    <row r="48" spans="1:27" s="18" customFormat="1">
      <c r="A48" s="30" t="s">
        <v>110</v>
      </c>
      <c r="B48" s="74"/>
      <c r="C48" s="74"/>
      <c r="D48" s="74"/>
      <c r="E48" s="74"/>
      <c r="F48" s="74"/>
      <c r="G48" s="74"/>
      <c r="H48" s="74"/>
      <c r="I48" s="74"/>
    </row>
    <row r="49" spans="1:27" s="18" customFormat="1">
      <c r="A49" s="30" t="s">
        <v>154</v>
      </c>
      <c r="B49" s="74"/>
      <c r="C49" s="74"/>
      <c r="D49" s="74"/>
      <c r="E49" s="74"/>
      <c r="F49" s="74"/>
      <c r="G49" s="74"/>
      <c r="H49" s="74"/>
      <c r="I49" s="74"/>
    </row>
    <row r="50" spans="1:27" s="18" customFormat="1">
      <c r="A50" s="30" t="s">
        <v>155</v>
      </c>
      <c r="B50" s="30"/>
      <c r="C50" s="74"/>
      <c r="D50" s="74"/>
      <c r="E50" s="74"/>
      <c r="F50" s="74"/>
      <c r="G50" s="74"/>
      <c r="H50" s="74"/>
      <c r="I50" s="74"/>
      <c r="S50" s="140"/>
    </row>
    <row r="51" spans="1:27" s="18" customFormat="1">
      <c r="A51" s="30"/>
      <c r="B51" s="30" t="s">
        <v>143</v>
      </c>
      <c r="C51" s="74"/>
      <c r="D51" s="74"/>
      <c r="E51" s="74"/>
      <c r="F51" s="74"/>
      <c r="G51" s="74"/>
      <c r="H51" s="74"/>
      <c r="I51" s="74"/>
      <c r="S51" s="69" t="s">
        <v>28</v>
      </c>
      <c r="T51" s="144"/>
      <c r="U51" s="148" t="s">
        <v>12</v>
      </c>
      <c r="V51" s="152" t="s">
        <v>57</v>
      </c>
      <c r="W51" s="69"/>
      <c r="X51" s="267" t="s">
        <v>23</v>
      </c>
      <c r="Y51" s="69" t="s">
        <v>133</v>
      </c>
      <c r="Z51" s="168"/>
    </row>
    <row r="52" spans="1:27" ht="13.5" customHeight="1">
      <c r="A52" s="30" t="s">
        <v>157</v>
      </c>
      <c r="S52" s="69"/>
      <c r="T52" s="144"/>
      <c r="U52" s="149"/>
      <c r="V52" s="152"/>
      <c r="W52" s="69"/>
      <c r="X52" s="267"/>
      <c r="Y52" s="69"/>
      <c r="Z52" s="168"/>
      <c r="AA52" s="18"/>
    </row>
    <row r="53" spans="1:27">
      <c r="M53" s="18" t="s">
        <v>118</v>
      </c>
      <c r="N53" s="18"/>
      <c r="O53" s="18"/>
      <c r="P53" s="18"/>
      <c r="Q53" s="18"/>
      <c r="S53" s="141" t="s">
        <v>158</v>
      </c>
      <c r="T53" s="145"/>
      <c r="U53" s="150"/>
      <c r="V53" s="156"/>
      <c r="W53" s="161"/>
      <c r="X53" s="163">
        <f t="shared" ref="X53:X64" si="4">U53*V53</f>
        <v>0</v>
      </c>
      <c r="Y53" s="165"/>
      <c r="Z53" s="18"/>
      <c r="AA53" s="18"/>
    </row>
    <row r="54" spans="1:27" ht="13.5" customHeight="1">
      <c r="B54" s="169" t="s">
        <v>159</v>
      </c>
      <c r="M54" s="106" t="s">
        <v>26</v>
      </c>
      <c r="N54" s="113"/>
      <c r="O54" s="113">
        <v>45</v>
      </c>
      <c r="P54" s="113"/>
      <c r="Q54" s="18"/>
      <c r="S54" s="141" t="s">
        <v>60</v>
      </c>
      <c r="T54" s="145"/>
      <c r="U54" s="150"/>
      <c r="V54" s="157"/>
      <c r="W54" s="156"/>
      <c r="X54" s="163">
        <f t="shared" si="4"/>
        <v>0</v>
      </c>
      <c r="Y54" s="165"/>
      <c r="Z54" s="18"/>
      <c r="AA54" s="18"/>
    </row>
    <row r="55" spans="1:27" ht="13.5" customHeight="1">
      <c r="B55" s="180" t="s">
        <v>121</v>
      </c>
      <c r="C55" s="184" t="s">
        <v>160</v>
      </c>
      <c r="D55" s="184"/>
      <c r="E55" s="198">
        <f>基準年度の温室効果ガス排出計算シート!E44</f>
        <v>0</v>
      </c>
      <c r="F55" s="197"/>
      <c r="G55" s="212"/>
      <c r="H55" s="217"/>
      <c r="M55" s="106" t="s">
        <v>15</v>
      </c>
      <c r="N55" s="113"/>
      <c r="O55" s="113">
        <v>45</v>
      </c>
      <c r="P55" s="113"/>
      <c r="Q55" s="18"/>
      <c r="S55" s="141"/>
      <c r="T55" s="145"/>
      <c r="U55" s="150"/>
      <c r="V55" s="156"/>
      <c r="W55" s="161"/>
      <c r="X55" s="163">
        <f t="shared" si="4"/>
        <v>0</v>
      </c>
      <c r="Y55" s="165"/>
      <c r="Z55" s="18"/>
      <c r="AA55" s="18"/>
    </row>
    <row r="56" spans="1:27">
      <c r="B56" s="180"/>
      <c r="C56" s="170" t="s">
        <v>161</v>
      </c>
      <c r="D56" s="170"/>
      <c r="E56" s="198">
        <f>基準年度の温室効果ガス排出計算シート!J44</f>
        <v>0</v>
      </c>
      <c r="F56" s="197"/>
      <c r="G56" s="212"/>
      <c r="H56" s="217"/>
      <c r="M56" s="106" t="s">
        <v>16</v>
      </c>
      <c r="N56" s="113"/>
      <c r="O56" s="113">
        <v>46</v>
      </c>
      <c r="P56" s="113"/>
      <c r="Q56" s="18"/>
      <c r="S56" s="141"/>
      <c r="T56" s="145"/>
      <c r="U56" s="150"/>
      <c r="V56" s="156"/>
      <c r="W56" s="161"/>
      <c r="X56" s="163">
        <f t="shared" si="4"/>
        <v>0</v>
      </c>
      <c r="Y56" s="165"/>
      <c r="Z56" s="18"/>
      <c r="AA56" s="18"/>
    </row>
    <row r="57" spans="1:27">
      <c r="M57" s="106" t="s">
        <v>119</v>
      </c>
      <c r="N57" s="113"/>
      <c r="O57" s="113">
        <v>62</v>
      </c>
      <c r="P57" s="113"/>
      <c r="Q57" s="18"/>
      <c r="S57" s="141"/>
      <c r="T57" s="145"/>
      <c r="U57" s="150"/>
      <c r="V57" s="156"/>
      <c r="W57" s="161"/>
      <c r="X57" s="163">
        <f t="shared" si="4"/>
        <v>0</v>
      </c>
      <c r="Y57" s="165"/>
      <c r="Z57" s="18"/>
      <c r="AA57" s="18"/>
    </row>
    <row r="58" spans="1:27" ht="13.5" customHeight="1">
      <c r="M58" s="106" t="s">
        <v>69</v>
      </c>
      <c r="N58" s="113"/>
      <c r="O58" s="113">
        <v>45</v>
      </c>
      <c r="P58" s="113"/>
      <c r="Q58" s="18"/>
      <c r="S58" s="141"/>
      <c r="T58" s="145"/>
      <c r="U58" s="150"/>
      <c r="V58" s="156"/>
      <c r="W58" s="161"/>
      <c r="X58" s="163">
        <f t="shared" si="4"/>
        <v>0</v>
      </c>
      <c r="Y58" s="165"/>
      <c r="Z58" s="18"/>
      <c r="AA58" s="18"/>
    </row>
    <row r="59" spans="1:27">
      <c r="M59" s="106" t="s">
        <v>5</v>
      </c>
      <c r="N59" s="113"/>
      <c r="O59" s="113">
        <v>45</v>
      </c>
      <c r="P59" s="113"/>
      <c r="Q59" s="18"/>
      <c r="S59" s="141"/>
      <c r="T59" s="145"/>
      <c r="U59" s="150"/>
      <c r="V59" s="156"/>
      <c r="W59" s="161"/>
      <c r="X59" s="163">
        <f t="shared" si="4"/>
        <v>0</v>
      </c>
      <c r="Y59" s="165"/>
      <c r="Z59" s="18"/>
      <c r="AA59" s="18"/>
    </row>
    <row r="60" spans="1:27">
      <c r="M60" s="106" t="s">
        <v>25</v>
      </c>
      <c r="N60" s="113"/>
      <c r="O60" s="113">
        <v>45</v>
      </c>
      <c r="P60" s="113"/>
      <c r="Q60" s="18"/>
      <c r="S60" s="141"/>
      <c r="T60" s="145"/>
      <c r="U60" s="150"/>
      <c r="V60" s="156"/>
      <c r="W60" s="161"/>
      <c r="X60" s="163">
        <f t="shared" si="4"/>
        <v>0</v>
      </c>
      <c r="Y60" s="165"/>
      <c r="Z60" s="18"/>
      <c r="AA60" s="18"/>
    </row>
    <row r="61" spans="1:27">
      <c r="M61" s="106" t="s">
        <v>76</v>
      </c>
      <c r="N61" s="113"/>
      <c r="O61" s="113">
        <v>45</v>
      </c>
      <c r="P61" s="113"/>
      <c r="Q61" s="18"/>
      <c r="S61" s="141"/>
      <c r="T61" s="145"/>
      <c r="U61" s="150"/>
      <c r="V61" s="156"/>
      <c r="W61" s="161"/>
      <c r="X61" s="163">
        <f t="shared" si="4"/>
        <v>0</v>
      </c>
      <c r="Y61" s="165"/>
      <c r="Z61" s="18"/>
      <c r="AA61" s="18"/>
    </row>
    <row r="62" spans="1:27">
      <c r="M62" s="106" t="s">
        <v>126</v>
      </c>
      <c r="N62" s="113"/>
      <c r="O62" s="113">
        <v>45</v>
      </c>
      <c r="P62" s="113"/>
      <c r="Q62" s="18"/>
      <c r="S62" s="141"/>
      <c r="T62" s="145"/>
      <c r="U62" s="150"/>
      <c r="V62" s="156"/>
      <c r="W62" s="161"/>
      <c r="X62" s="163">
        <f t="shared" si="4"/>
        <v>0</v>
      </c>
      <c r="Y62" s="165"/>
      <c r="Z62" s="18"/>
      <c r="AA62" s="18"/>
    </row>
    <row r="63" spans="1:27">
      <c r="M63" s="106" t="s">
        <v>113</v>
      </c>
      <c r="N63" s="113"/>
      <c r="O63" s="113">
        <v>45</v>
      </c>
      <c r="P63" s="113"/>
      <c r="Q63" s="18"/>
      <c r="S63" s="141"/>
      <c r="T63" s="145"/>
      <c r="U63" s="150"/>
      <c r="V63" s="156"/>
      <c r="W63" s="161"/>
      <c r="X63" s="163">
        <f t="shared" si="4"/>
        <v>0</v>
      </c>
      <c r="Y63" s="165"/>
      <c r="Z63" s="18"/>
      <c r="AA63" s="18"/>
    </row>
    <row r="64" spans="1:27">
      <c r="M64" s="107" t="s">
        <v>58</v>
      </c>
      <c r="N64" s="113"/>
      <c r="O64" s="113">
        <v>45</v>
      </c>
      <c r="P64" s="18"/>
      <c r="Q64" s="18"/>
      <c r="S64" s="141"/>
      <c r="T64" s="145"/>
      <c r="U64" s="150"/>
      <c r="V64" s="156"/>
      <c r="W64" s="161"/>
      <c r="X64" s="163">
        <f t="shared" si="4"/>
        <v>0</v>
      </c>
      <c r="Y64" s="165"/>
      <c r="Z64" s="18"/>
      <c r="AA64" s="18"/>
    </row>
    <row r="65" spans="2:27" ht="14.25">
      <c r="M65" s="18"/>
      <c r="N65" s="18"/>
      <c r="O65" s="18"/>
      <c r="P65" s="18"/>
      <c r="Q65" s="18"/>
      <c r="S65" s="52" t="s">
        <v>21</v>
      </c>
      <c r="T65" s="147"/>
      <c r="U65" s="151">
        <f>SUM(U53:U64)</f>
        <v>0</v>
      </c>
      <c r="V65" s="155"/>
      <c r="W65" s="160"/>
      <c r="X65" s="163">
        <f>SUM(X53:X64)</f>
        <v>0</v>
      </c>
      <c r="Y65" s="167" t="e">
        <f>ROUND(X65/U65,5)</f>
        <v>#DIV/0!</v>
      </c>
      <c r="Z65" s="18"/>
      <c r="AA65" s="18"/>
    </row>
    <row r="66" spans="2:27">
      <c r="M66" s="18" t="s">
        <v>124</v>
      </c>
      <c r="N66" s="18"/>
      <c r="O66" s="18"/>
      <c r="P66" s="18"/>
      <c r="Q66" s="18"/>
      <c r="S66" s="18"/>
      <c r="T66" s="18"/>
      <c r="U66" s="18"/>
      <c r="V66" s="18"/>
      <c r="W66" s="18"/>
      <c r="X66" s="18"/>
      <c r="Y66" s="18"/>
      <c r="Z66" s="18"/>
      <c r="AA66" s="18"/>
    </row>
    <row r="67" spans="2:27">
      <c r="M67" s="18" t="s">
        <v>146</v>
      </c>
      <c r="N67" s="18"/>
      <c r="O67" s="18"/>
      <c r="P67" s="18"/>
      <c r="Q67" s="18"/>
      <c r="S67" s="18"/>
      <c r="T67" s="18"/>
      <c r="U67" s="18"/>
      <c r="V67" s="18"/>
      <c r="W67" s="18"/>
      <c r="X67" s="18"/>
      <c r="Y67" s="18"/>
      <c r="Z67" s="18"/>
      <c r="AA67" s="18"/>
    </row>
    <row r="68" spans="2:27">
      <c r="S68" s="143"/>
      <c r="T68" s="18"/>
      <c r="U68" s="18"/>
      <c r="V68" s="18"/>
      <c r="W68" s="18"/>
      <c r="X68" s="18"/>
      <c r="Y68" s="18"/>
      <c r="Z68" s="18"/>
      <c r="AA68" s="18"/>
    </row>
    <row r="69" spans="2:27">
      <c r="S69" s="18"/>
      <c r="T69" s="18"/>
      <c r="U69" s="18"/>
      <c r="V69" s="18"/>
      <c r="W69" s="18"/>
      <c r="X69" s="18"/>
      <c r="Y69" s="18"/>
      <c r="Z69" s="18"/>
      <c r="AA69" s="18"/>
    </row>
    <row r="70" spans="2:27">
      <c r="B70" s="171" t="s">
        <v>43</v>
      </c>
      <c r="C70" s="185" t="s">
        <v>125</v>
      </c>
      <c r="D70" s="189" t="s">
        <v>160</v>
      </c>
      <c r="E70" s="189"/>
      <c r="F70" s="205">
        <f>E34</f>
        <v>0</v>
      </c>
      <c r="G70" s="213" t="s">
        <v>85</v>
      </c>
      <c r="H70" s="218">
        <f>ROUND(F70*9.97,1)</f>
        <v>0</v>
      </c>
      <c r="I70" s="219"/>
      <c r="J70" s="213" t="s">
        <v>85</v>
      </c>
      <c r="K70" s="229"/>
      <c r="L70" s="239"/>
      <c r="M70" s="245">
        <f>ROUND(F70*E55,0)</f>
        <v>0</v>
      </c>
      <c r="N70" s="251">
        <v>8.64</v>
      </c>
      <c r="O70" s="261" t="s">
        <v>30</v>
      </c>
      <c r="S70" s="18"/>
      <c r="T70" s="18"/>
      <c r="U70" s="18"/>
      <c r="V70" s="18"/>
      <c r="W70" s="18"/>
      <c r="X70" s="18"/>
      <c r="Y70" s="18"/>
      <c r="Z70" s="18"/>
      <c r="AA70" s="18"/>
    </row>
    <row r="71" spans="2:27">
      <c r="B71" s="172"/>
      <c r="C71" s="186"/>
      <c r="D71" s="189" t="s">
        <v>161</v>
      </c>
      <c r="E71" s="189"/>
      <c r="F71" s="205">
        <f>E35</f>
        <v>0</v>
      </c>
      <c r="G71" s="213" t="s">
        <v>85</v>
      </c>
      <c r="H71" s="218">
        <f>ROUND(F71*9.28,1)</f>
        <v>0</v>
      </c>
      <c r="I71" s="219"/>
      <c r="J71" s="213" t="s">
        <v>85</v>
      </c>
      <c r="K71" s="230"/>
      <c r="L71" s="239"/>
      <c r="M71" s="245">
        <f>ROUND(F71*E55,0)</f>
        <v>0</v>
      </c>
      <c r="N71" s="251">
        <v>8.64</v>
      </c>
      <c r="O71" s="261" t="s">
        <v>30</v>
      </c>
      <c r="S71" s="18"/>
      <c r="T71" s="18"/>
      <c r="U71" s="18"/>
      <c r="V71" s="18"/>
      <c r="W71" s="18"/>
      <c r="X71" s="18"/>
      <c r="Y71" s="18"/>
      <c r="Z71" s="18"/>
      <c r="AA71" s="18"/>
    </row>
    <row r="72" spans="2:27">
      <c r="B72" s="172"/>
      <c r="C72" s="187" t="s">
        <v>64</v>
      </c>
      <c r="D72" s="189" t="s">
        <v>129</v>
      </c>
      <c r="E72" s="189"/>
      <c r="F72" s="205">
        <f>E36</f>
        <v>0</v>
      </c>
      <c r="G72" s="213" t="s">
        <v>85</v>
      </c>
      <c r="H72" s="218">
        <f>ROUND(F72*9.76,1)</f>
        <v>0</v>
      </c>
      <c r="I72" s="219"/>
      <c r="J72" s="213" t="s">
        <v>85</v>
      </c>
      <c r="K72" s="231"/>
      <c r="L72" s="240"/>
      <c r="M72" s="245">
        <f>ROUND(F72*E56,0)</f>
        <v>0</v>
      </c>
      <c r="N72" s="252"/>
      <c r="O72" s="261" t="s">
        <v>30</v>
      </c>
      <c r="S72" s="18"/>
      <c r="T72" s="18"/>
      <c r="U72" s="18"/>
      <c r="V72" s="18"/>
      <c r="W72" s="18"/>
      <c r="X72" s="18"/>
      <c r="Y72" s="18"/>
      <c r="Z72" s="18"/>
      <c r="AA72" s="18"/>
    </row>
    <row r="73" spans="2:27" ht="14.25">
      <c r="B73" s="173"/>
      <c r="C73" s="179" t="s">
        <v>4</v>
      </c>
      <c r="D73" s="182"/>
      <c r="E73" s="182"/>
      <c r="F73" s="206"/>
      <c r="G73" s="206"/>
      <c r="H73" s="206"/>
      <c r="I73" s="206"/>
      <c r="J73" s="206"/>
      <c r="K73" s="232"/>
      <c r="L73" s="232"/>
      <c r="M73" s="246">
        <f>SUM(M70:M72)</f>
        <v>0</v>
      </c>
      <c r="N73" s="253"/>
      <c r="O73" s="262"/>
      <c r="S73" s="18"/>
      <c r="T73" s="18"/>
      <c r="U73" s="18"/>
      <c r="V73" s="18"/>
      <c r="W73" s="18"/>
      <c r="X73" s="18"/>
      <c r="Y73" s="18"/>
      <c r="Z73" s="18"/>
      <c r="AA73" s="18"/>
    </row>
    <row r="74" spans="2:27" ht="14.25">
      <c r="B74" s="174" t="s">
        <v>65</v>
      </c>
      <c r="C74" s="174"/>
      <c r="D74" s="174"/>
      <c r="E74" s="174"/>
      <c r="F74" s="207"/>
      <c r="G74" s="214"/>
      <c r="H74" s="206"/>
      <c r="I74" s="220"/>
      <c r="J74" s="214"/>
      <c r="K74" s="214"/>
      <c r="L74" s="214"/>
      <c r="M74" s="247">
        <f>L28+L33+M73</f>
        <v>0</v>
      </c>
      <c r="N74" s="254"/>
      <c r="O74" s="263"/>
      <c r="S74" s="18"/>
      <c r="T74" s="18"/>
      <c r="U74" s="18"/>
      <c r="V74" s="18"/>
      <c r="W74" s="18"/>
      <c r="X74" s="18"/>
      <c r="Y74" s="18"/>
      <c r="Z74" s="18"/>
      <c r="AA74" s="18"/>
    </row>
    <row r="75" spans="2:27">
      <c r="S75" s="18"/>
      <c r="T75" s="18"/>
      <c r="U75" s="18"/>
      <c r="V75" s="18"/>
      <c r="W75" s="18"/>
      <c r="X75" s="18"/>
      <c r="Y75" s="18"/>
      <c r="Z75" s="18"/>
      <c r="AA75" s="18"/>
    </row>
    <row r="76" spans="2:27">
      <c r="B76" s="51" t="s">
        <v>115</v>
      </c>
      <c r="C76" s="51"/>
      <c r="D76" s="51"/>
      <c r="E76" s="51"/>
      <c r="F76" s="18"/>
      <c r="G76" s="18"/>
      <c r="I76" s="95"/>
      <c r="J76" s="96"/>
      <c r="K76" s="96"/>
      <c r="L76" s="96"/>
      <c r="M76" s="96"/>
      <c r="N76" s="18"/>
    </row>
    <row r="77" spans="2:27">
      <c r="B77" s="18"/>
      <c r="C77" s="18"/>
      <c r="D77" s="18"/>
      <c r="E77" s="18"/>
      <c r="F77" s="18"/>
      <c r="G77" s="18"/>
      <c r="I77" s="27"/>
      <c r="J77" s="27"/>
      <c r="K77" s="27"/>
      <c r="L77" s="96"/>
      <c r="M77" s="96"/>
      <c r="N77" s="18"/>
    </row>
    <row r="78" spans="2:27">
      <c r="B78" s="52" t="s">
        <v>139</v>
      </c>
      <c r="C78" s="61"/>
      <c r="D78" s="190" t="s">
        <v>54</v>
      </c>
      <c r="E78" s="199"/>
      <c r="F78" s="208"/>
      <c r="G78" s="18"/>
      <c r="I78" s="96"/>
      <c r="J78" s="96"/>
      <c r="K78" s="96"/>
      <c r="L78" s="96"/>
      <c r="M78" s="96"/>
      <c r="N78" s="18"/>
    </row>
    <row r="79" spans="2:27">
      <c r="B79" s="52" t="s">
        <v>140</v>
      </c>
      <c r="C79" s="61"/>
      <c r="D79" s="52" t="s">
        <v>141</v>
      </c>
      <c r="E79" s="78"/>
      <c r="F79" s="61"/>
      <c r="G79" s="18"/>
      <c r="I79" s="97"/>
      <c r="J79" s="97"/>
      <c r="K79" s="97"/>
      <c r="L79" s="119"/>
      <c r="M79" s="27"/>
      <c r="N79" s="18"/>
    </row>
    <row r="80" spans="2:27">
      <c r="B80" s="52" t="s">
        <v>144</v>
      </c>
      <c r="C80" s="61"/>
      <c r="D80" s="52" t="s">
        <v>145</v>
      </c>
      <c r="E80" s="78"/>
      <c r="F80" s="61"/>
      <c r="G80" s="18"/>
      <c r="I80" s="96"/>
      <c r="J80" s="96"/>
      <c r="K80" s="96"/>
      <c r="L80" s="96"/>
      <c r="M80" s="96"/>
      <c r="N80" s="18"/>
    </row>
    <row r="81" spans="2:14">
      <c r="B81" s="52" t="s">
        <v>29</v>
      </c>
      <c r="C81" s="61"/>
      <c r="D81" s="52" t="s">
        <v>50</v>
      </c>
      <c r="E81" s="78"/>
      <c r="F81" s="61"/>
      <c r="G81" s="18"/>
      <c r="I81" s="98"/>
      <c r="J81" s="98"/>
      <c r="K81" s="98"/>
      <c r="L81" s="120"/>
      <c r="M81" s="132"/>
      <c r="N81" s="18"/>
    </row>
    <row r="82" spans="2:14">
      <c r="I82" s="98"/>
      <c r="J82" s="98"/>
      <c r="K82" s="98"/>
      <c r="L82" s="120"/>
      <c r="M82" s="132"/>
      <c r="N82" s="18"/>
    </row>
    <row r="83" spans="2:14">
      <c r="I83" s="98"/>
      <c r="J83" s="98"/>
      <c r="K83" s="98"/>
      <c r="L83" s="120"/>
      <c r="M83" s="132"/>
      <c r="N83" s="18"/>
    </row>
    <row r="84" spans="2:14">
      <c r="I84" s="98"/>
      <c r="J84" s="98"/>
      <c r="K84" s="98"/>
      <c r="L84" s="120"/>
      <c r="M84" s="132"/>
      <c r="N84" s="18"/>
    </row>
    <row r="85" spans="2:14">
      <c r="I85" s="97"/>
      <c r="J85" s="97"/>
      <c r="K85" s="97"/>
      <c r="L85" s="120"/>
      <c r="M85" s="132"/>
      <c r="N85" s="18"/>
    </row>
    <row r="86" spans="2:14">
      <c r="I86" s="97"/>
      <c r="J86" s="97"/>
      <c r="K86" s="97"/>
      <c r="L86" s="120"/>
      <c r="M86" s="132"/>
      <c r="N86" s="18"/>
    </row>
    <row r="87" spans="2:14">
      <c r="I87" s="97"/>
      <c r="J87" s="97"/>
      <c r="K87" s="97"/>
      <c r="L87" s="120"/>
      <c r="M87" s="132"/>
      <c r="N87" s="18"/>
    </row>
    <row r="88" spans="2:14">
      <c r="I88" s="97"/>
      <c r="J88" s="97"/>
      <c r="K88" s="97"/>
      <c r="L88" s="120"/>
      <c r="M88" s="132"/>
      <c r="N88" s="18"/>
    </row>
    <row r="89" spans="2:14">
      <c r="I89" s="97"/>
      <c r="J89" s="97"/>
      <c r="K89" s="97"/>
      <c r="L89" s="120"/>
      <c r="M89" s="132"/>
      <c r="N89" s="18"/>
    </row>
    <row r="90" spans="2:14">
      <c r="I90" s="97"/>
      <c r="J90" s="97"/>
      <c r="K90" s="97"/>
      <c r="L90" s="120"/>
      <c r="M90" s="132"/>
      <c r="N90" s="18"/>
    </row>
    <row r="91" spans="2:14">
      <c r="I91" s="99"/>
      <c r="J91" s="98"/>
      <c r="K91" s="98"/>
      <c r="L91" s="120"/>
      <c r="M91" s="132"/>
      <c r="N91" s="18"/>
    </row>
    <row r="92" spans="2:14">
      <c r="I92" s="99"/>
      <c r="J92" s="98"/>
      <c r="K92" s="98"/>
      <c r="L92" s="120"/>
      <c r="M92" s="132"/>
      <c r="N92" s="18"/>
    </row>
    <row r="93" spans="2:14">
      <c r="I93" s="99"/>
      <c r="J93" s="98"/>
      <c r="K93" s="98"/>
      <c r="L93" s="120"/>
      <c r="M93" s="132"/>
      <c r="N93" s="18"/>
    </row>
    <row r="94" spans="2:14">
      <c r="I94" s="99"/>
      <c r="J94" s="98"/>
      <c r="K94" s="98"/>
      <c r="L94" s="120"/>
      <c r="M94" s="132"/>
      <c r="N94" s="18"/>
    </row>
    <row r="95" spans="2:14">
      <c r="I95" s="74"/>
      <c r="J95" s="98"/>
      <c r="K95" s="98"/>
      <c r="L95" s="120"/>
      <c r="M95" s="132"/>
      <c r="N95" s="18"/>
    </row>
    <row r="96" spans="2:14">
      <c r="I96" s="74"/>
      <c r="J96" s="98"/>
      <c r="K96" s="98"/>
      <c r="L96" s="120"/>
      <c r="M96" s="132"/>
      <c r="N96" s="18"/>
    </row>
    <row r="97" spans="9:14">
      <c r="I97" s="74"/>
      <c r="J97" s="98"/>
      <c r="K97" s="98"/>
      <c r="L97" s="120"/>
      <c r="M97" s="132"/>
      <c r="N97" s="18"/>
    </row>
    <row r="98" spans="9:14">
      <c r="I98" s="97"/>
      <c r="J98" s="97"/>
      <c r="K98" s="97"/>
      <c r="L98" s="120"/>
      <c r="M98" s="132"/>
      <c r="N98" s="18"/>
    </row>
    <row r="99" spans="9:14">
      <c r="I99" s="97"/>
      <c r="J99" s="97"/>
      <c r="K99" s="97"/>
      <c r="L99" s="120"/>
      <c r="M99" s="132"/>
      <c r="N99" s="18"/>
    </row>
    <row r="100" spans="9:14">
      <c r="I100" s="97"/>
      <c r="J100" s="97"/>
      <c r="K100" s="97"/>
      <c r="L100" s="120"/>
      <c r="M100" s="132"/>
      <c r="N100" s="18"/>
    </row>
    <row r="101" spans="9:14">
      <c r="I101" s="97"/>
      <c r="J101" s="97"/>
      <c r="K101" s="97"/>
      <c r="L101" s="120"/>
      <c r="M101" s="132"/>
      <c r="N101" s="18"/>
    </row>
    <row r="102" spans="9:14">
      <c r="I102" s="97"/>
      <c r="J102" s="97"/>
      <c r="K102" s="97"/>
      <c r="L102" s="120"/>
      <c r="M102" s="132"/>
      <c r="N102" s="18"/>
    </row>
    <row r="103" spans="9:14">
      <c r="I103" s="100"/>
      <c r="J103" s="98"/>
      <c r="K103" s="98"/>
      <c r="L103" s="120"/>
      <c r="M103" s="132"/>
      <c r="N103" s="18"/>
    </row>
    <row r="104" spans="9:14">
      <c r="I104" s="100"/>
      <c r="J104" s="108"/>
      <c r="K104" s="108"/>
      <c r="L104" s="120"/>
      <c r="M104" s="132"/>
      <c r="N104" s="18"/>
    </row>
    <row r="105" spans="9:14">
      <c r="I105" s="18"/>
      <c r="J105" s="18"/>
      <c r="K105" s="18"/>
      <c r="L105" s="18"/>
      <c r="M105" s="18"/>
      <c r="N105" s="18"/>
    </row>
  </sheetData>
  <mergeCells count="171">
    <mergeCell ref="E2:G2"/>
    <mergeCell ref="H2:J2"/>
    <mergeCell ref="M2:N2"/>
    <mergeCell ref="O2:Q2"/>
    <mergeCell ref="B4:D4"/>
    <mergeCell ref="B5:D5"/>
    <mergeCell ref="B6:D6"/>
    <mergeCell ref="B7:D7"/>
    <mergeCell ref="B8:D8"/>
    <mergeCell ref="B9:D9"/>
    <mergeCell ref="B10:D10"/>
    <mergeCell ref="B11:D11"/>
    <mergeCell ref="B12:D12"/>
    <mergeCell ref="B13:D13"/>
    <mergeCell ref="C14:D14"/>
    <mergeCell ref="C15:D15"/>
    <mergeCell ref="C16:D16"/>
    <mergeCell ref="C17:D17"/>
    <mergeCell ref="C18:D18"/>
    <mergeCell ref="C19:D19"/>
    <mergeCell ref="C20:D20"/>
    <mergeCell ref="B21:D21"/>
    <mergeCell ref="B22:D22"/>
    <mergeCell ref="B23:D23"/>
    <mergeCell ref="B24:D24"/>
    <mergeCell ref="B25:D25"/>
    <mergeCell ref="C26:D26"/>
    <mergeCell ref="C27:D27"/>
    <mergeCell ref="B28:D28"/>
    <mergeCell ref="S28:T28"/>
    <mergeCell ref="V28:W28"/>
    <mergeCell ref="B29:D29"/>
    <mergeCell ref="S29:T29"/>
    <mergeCell ref="V29:W29"/>
    <mergeCell ref="B30:D30"/>
    <mergeCell ref="S30:T30"/>
    <mergeCell ref="V30:W30"/>
    <mergeCell ref="B31:D31"/>
    <mergeCell ref="S31:T31"/>
    <mergeCell ref="V31:W31"/>
    <mergeCell ref="B32:D32"/>
    <mergeCell ref="S32:T32"/>
    <mergeCell ref="V32:W32"/>
    <mergeCell ref="B33:D33"/>
    <mergeCell ref="S33:T33"/>
    <mergeCell ref="V33:W33"/>
    <mergeCell ref="C34:D34"/>
    <mergeCell ref="S34:T34"/>
    <mergeCell ref="V34:W34"/>
    <mergeCell ref="C35:D35"/>
    <mergeCell ref="S35:T35"/>
    <mergeCell ref="V35:W35"/>
    <mergeCell ref="B36:D36"/>
    <mergeCell ref="S36:T36"/>
    <mergeCell ref="V36:W36"/>
    <mergeCell ref="S37:T37"/>
    <mergeCell ref="V37:W37"/>
    <mergeCell ref="A38:D38"/>
    <mergeCell ref="S38:T38"/>
    <mergeCell ref="V38:W38"/>
    <mergeCell ref="S39:T39"/>
    <mergeCell ref="V39:W39"/>
    <mergeCell ref="A40:F40"/>
    <mergeCell ref="C42:D42"/>
    <mergeCell ref="H42:I42"/>
    <mergeCell ref="C43:D43"/>
    <mergeCell ref="H43:I43"/>
    <mergeCell ref="C44:D44"/>
    <mergeCell ref="H44:I44"/>
    <mergeCell ref="C45:D45"/>
    <mergeCell ref="H45:I45"/>
    <mergeCell ref="S53:T53"/>
    <mergeCell ref="V53:W53"/>
    <mergeCell ref="S54:T54"/>
    <mergeCell ref="V54:W54"/>
    <mergeCell ref="C55:D55"/>
    <mergeCell ref="S55:T55"/>
    <mergeCell ref="V55:W55"/>
    <mergeCell ref="C56:D56"/>
    <mergeCell ref="S56:T56"/>
    <mergeCell ref="V56:W56"/>
    <mergeCell ref="S57:T57"/>
    <mergeCell ref="V57:W57"/>
    <mergeCell ref="S58:T58"/>
    <mergeCell ref="V58:W58"/>
    <mergeCell ref="S59:T59"/>
    <mergeCell ref="V59:W59"/>
    <mergeCell ref="S60:T60"/>
    <mergeCell ref="V60:W60"/>
    <mergeCell ref="S61:T61"/>
    <mergeCell ref="V61:W61"/>
    <mergeCell ref="S62:T62"/>
    <mergeCell ref="V62:W62"/>
    <mergeCell ref="S63:T63"/>
    <mergeCell ref="V63:W63"/>
    <mergeCell ref="S64:T64"/>
    <mergeCell ref="V64:W64"/>
    <mergeCell ref="S65:T65"/>
    <mergeCell ref="V65:W65"/>
    <mergeCell ref="D70:E70"/>
    <mergeCell ref="D71:E71"/>
    <mergeCell ref="D72:E72"/>
    <mergeCell ref="B74:E74"/>
    <mergeCell ref="I77:K77"/>
    <mergeCell ref="B78:C78"/>
    <mergeCell ref="D78:F78"/>
    <mergeCell ref="B79:C79"/>
    <mergeCell ref="D79:F79"/>
    <mergeCell ref="I79:K79"/>
    <mergeCell ref="B80:C80"/>
    <mergeCell ref="D80:F80"/>
    <mergeCell ref="B81:C81"/>
    <mergeCell ref="D81:F81"/>
    <mergeCell ref="I81:K81"/>
    <mergeCell ref="I82:K82"/>
    <mergeCell ref="I83:K83"/>
    <mergeCell ref="I84:K84"/>
    <mergeCell ref="I85:K85"/>
    <mergeCell ref="I86:K86"/>
    <mergeCell ref="I87:K87"/>
    <mergeCell ref="I88:K88"/>
    <mergeCell ref="I89:K89"/>
    <mergeCell ref="I90:K90"/>
    <mergeCell ref="J91:K91"/>
    <mergeCell ref="J92:K92"/>
    <mergeCell ref="J93:K93"/>
    <mergeCell ref="J94:K94"/>
    <mergeCell ref="J95:K95"/>
    <mergeCell ref="J96:K96"/>
    <mergeCell ref="J97:K97"/>
    <mergeCell ref="I98:K98"/>
    <mergeCell ref="I99:K99"/>
    <mergeCell ref="I100:K100"/>
    <mergeCell ref="I101:K101"/>
    <mergeCell ref="I102:K102"/>
    <mergeCell ref="J103:K103"/>
    <mergeCell ref="J104:K104"/>
    <mergeCell ref="A2:D3"/>
    <mergeCell ref="K2:K3"/>
    <mergeCell ref="L2:L3"/>
    <mergeCell ref="B14:B15"/>
    <mergeCell ref="B16:B17"/>
    <mergeCell ref="B18:B20"/>
    <mergeCell ref="B26:B27"/>
    <mergeCell ref="S26:T27"/>
    <mergeCell ref="U26:U27"/>
    <mergeCell ref="V26:W27"/>
    <mergeCell ref="X26:X27"/>
    <mergeCell ref="Y26:Y27"/>
    <mergeCell ref="Z26:Z27"/>
    <mergeCell ref="A29:A33"/>
    <mergeCell ref="A34:A37"/>
    <mergeCell ref="B34:B35"/>
    <mergeCell ref="B42:B45"/>
    <mergeCell ref="G42:G45"/>
    <mergeCell ref="S51:T52"/>
    <mergeCell ref="U51:U52"/>
    <mergeCell ref="V51:W52"/>
    <mergeCell ref="X51:X52"/>
    <mergeCell ref="Y51:Y52"/>
    <mergeCell ref="Z51:Z52"/>
    <mergeCell ref="B55:B56"/>
    <mergeCell ref="G55:G56"/>
    <mergeCell ref="H55:H56"/>
    <mergeCell ref="B70:B73"/>
    <mergeCell ref="C70:C71"/>
    <mergeCell ref="I91:I92"/>
    <mergeCell ref="I93:I94"/>
    <mergeCell ref="I95:I97"/>
    <mergeCell ref="I103:I104"/>
    <mergeCell ref="A4:A28"/>
  </mergeCells>
  <phoneticPr fontId="1"/>
  <dataValidations count="16">
    <dataValidation allowBlank="1" showDropDown="0" showInputMessage="1" showErrorMessage="1" prompt="該当エネルギーを使用した場合、記入" sqref="L81:L104 F70:F72 H29:H32 E29:E32 E4:E27 H4:H27 E34:E35"/>
    <dataValidation allowBlank="1" showDropDown="0" showInputMessage="1" showErrorMessage="1" prompt="自動計算" sqref="G4:G38 O4:Q33 O34:O35 J4:K33 L4:L38 J38:K38 P36:P38 O37:O38 Q38 H70:H72 M70:M74"/>
    <dataValidation allowBlank="1" showDropDown="0" showInputMessage="1" showErrorMessage="1" prompt="固定値" sqref="M34:M35 N70:N72 M28:M32 M4:M25"/>
    <dataValidation allowBlank="1" showDropDown="0" showInputMessage="1" showErrorMessage="1" prompt="上記以外の燃料を使用している場合、その種類を記入" sqref="J104:K104 C27:D27"/>
    <dataValidation allowBlank="1" showDropDown="0" showInputMessage="1" showErrorMessage="1" prompt="燃料ごとの単位発熱量を入力してください" sqref="M27"/>
    <dataValidation allowBlank="1" showDropDown="0" showInputMessage="1" showErrorMessage="1" prompt="燃料の単位を入力" sqref="F27 N27 I27"/>
    <dataValidation allowBlank="1" showDropDown="0" showInputMessage="1" showErrorMessage="1" prompt="自動計算_x000a_※１事業所単位で1,500klを超えた場合に提出対象（１号）となります。なお、1,500kl未満の場合も、任意で提出が可能です。_x000a_このほか、２～４号に該当する場合も、提出対象となります。" sqref="G40"/>
    <dataValidation allowBlank="1" showDropDown="0" showInputMessage="1" showErrorMessage="1" prompt="契約しているガス会社の単位発熱量を入力してください" sqref="V38:W38"/>
    <dataValidation allowBlank="1" showDropDown="0" showInputMessage="1" showErrorMessage="1" prompt="該当エネルギーを使用した場合、記入_x000a_※非化石燃料（太陽光等）により発電した電気は含まない" sqref="E36"/>
    <dataValidation errorStyle="information" allowBlank="1" showDropDown="0" showInputMessage="1" showErrorMessage="1" error="ドロップダウンリスト（▼）から、該当する係数を選択_x000a_※該当する係数がない場合は、手入力" prompt="計画書に入力した電気の排出係数が転記されます。" sqref="E55"/>
    <dataValidation allowBlank="1" showDropDown="0" showInputMessage="1" showErrorMessage="1" prompt="計画書に入力した電気の排出係数が転記されます。" sqref="E56 H55:H56"/>
    <dataValidation type="list" errorStyle="warning" allowBlank="1" showDropDown="0" showInputMessage="1" showErrorMessage="1" error="ドロップダウンリストに取扱事業者がない場合やリストの値と異なる値を使用する場合は、手入力してください" prompt="ドロップダウンリスト（▼）から都市ガス事業者ごとの単位発熱量を選択_x000a_※リストは表示ページ外（下）を参照_x000a_※リストにない場合は手入力_x000a_※複数ある場合は表示ページ外（右）を参照" sqref="M26">
      <formula1>$O$55:$O$57</formula1>
    </dataValidation>
    <dataValidation allowBlank="1" showDropDown="0" showInputMessage="1" showErrorMessage="1" prompt="ex.中部電力ミライズ株式会社" sqref="E42"/>
    <dataValidation allowBlank="1" showDropDown="0" showInputMessage="1" showErrorMessage="1" prompt="ex.メニューB(残差)" sqref="E43"/>
    <dataValidation allowBlank="1" showDropDown="0" showInputMessage="1" showErrorMessage="1" prompt="ex.0.421" sqref="E44:E45"/>
    <dataValidation allowBlank="1" showDropDown="0" showInputMessage="1" showErrorMessage="1" prompt="ここの値を③欄に転記してください。" sqref="L77"/>
  </dataValidations>
  <pageMargins left="0.39370078740157483" right="0.23622047244094491" top="0.98425196850393704" bottom="0.98425196850393704" header="0.51181102362204722" footer="0.51181102362204722"/>
  <pageSetup paperSize="9" scale="61"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説明</vt:lpstr>
      <vt:lpstr>基準年度の温室効果ガス排出計算シート</vt:lpstr>
      <vt:lpstr>実績年度の温室効果ガス排出計算シート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横田　愛加</cp:lastModifiedBy>
  <cp:lastPrinted>2017-02-06T08:32:10Z</cp:lastPrinted>
  <dcterms:created xsi:type="dcterms:W3CDTF">2016-02-09T04:51:32Z</dcterms:created>
  <dcterms:modified xsi:type="dcterms:W3CDTF">2025-09-24T04:47:45Z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2.1.13.0</vt:lpwstr>
      <vt:lpwstr>2.1.6.0</vt:lpwstr>
      <vt:lpwstr>3.1.10.0</vt:lpwstr>
      <vt:lpwstr>3.1.7.0</vt:lpwstr>
    </vt:vector>
  </property>
  <property fmtid="{DCFEDD21-7773-49B2-8022-6FC58DB5260B}" pid="3" name="LastSavedVersion">
    <vt:lpwstr>3.1.7.0</vt:lpwstr>
  </property>
  <property fmtid="{DCFEDD21-7773-49B2-8022-6FC58DB5260B}" pid="4" name="LastSavedDate">
    <vt:filetime>2025-09-24T04:47:45Z</vt:filetime>
  </property>
</Properties>
</file>