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updateLinks="never"/>
  <bookViews>
    <workbookView xWindow="-110" yWindow="-110" windowWidth="25180" windowHeight="16260" tabRatio="725"/>
  </bookViews>
  <sheets>
    <sheet name="記入シート" sheetId="1" r:id="rId1"/>
    <sheet name="対象工事チェック" sheetId="2" r:id="rId2"/>
    <sheet name="交付申請記入例" sheetId="10" r:id="rId3"/>
    <sheet name="実績報告記入例" sheetId="11" r:id="rId4"/>
    <sheet name="交付申請" sheetId="3" r:id="rId5"/>
    <sheet name="事業計画(実績)書" sheetId="4" r:id="rId6"/>
    <sheet name="収支予算(決算)書" sheetId="5" r:id="rId7"/>
    <sheet name="工事内容等計画(実績)書" sheetId="6" r:id="rId8"/>
    <sheet name="口座登録様式" sheetId="8" r:id="rId9"/>
    <sheet name="実績報告" sheetId="7" r:id="rId10"/>
  </sheets>
  <definedNames>
    <definedName name="_xlnm.Print_Area" localSheetId="0">記入シート!$B$1:$G$74</definedName>
    <definedName name="_xlnm.Print_Area" localSheetId="1">対象工事チェック!$C$3:$Q$17</definedName>
    <definedName name="_xlnm.Print_Area" localSheetId="4">交付申請!$B$1:$P$31</definedName>
    <definedName name="Z_789F4E75_DCF3_3244_982A_B48DA6D1B723_.wvu.PrintArea" localSheetId="4" hidden="1">交付申請!$B$1:$Q$37</definedName>
    <definedName name="Z_7C13C1FC_5648_0E45_B312_F38F328C14FF_.wvu.PrintArea" localSheetId="4" hidden="1">交付申請!$B$1:$Q$37</definedName>
    <definedName name="Z_E004BB2C_5ADC_44CC_BE74_93126280FFEB_.wvu.PrintArea" localSheetId="4" hidden="1">交付申請!$B$1:$Q$37</definedName>
    <definedName name="_xlnm.Print_Area" localSheetId="5">'事業計画(実績)書'!$B$1:$O$31</definedName>
    <definedName name="Z_789F4E75_DCF3_3244_982A_B48DA6D1B723_.wvu.PrintArea" localSheetId="5" hidden="1">'事業計画(実績)書'!$B$1:$Q$35</definedName>
    <definedName name="Z_7C13C1FC_5648_0E45_B312_F38F328C14FF_.wvu.PrintArea" localSheetId="5" hidden="1">'事業計画(実績)書'!$B$1:$Q$35</definedName>
    <definedName name="Z_E004BB2C_5ADC_44CC_BE74_93126280FFEB_.wvu.PrintArea" localSheetId="5" hidden="1">'事業計画(実績)書'!$B$1:$Q$35</definedName>
    <definedName name="_xlnm.Print_Area" localSheetId="6">'収支予算(決算)書'!$B$1:$T$33</definedName>
    <definedName name="Z_789F4E75_DCF3_3244_982A_B48DA6D1B723_.wvu.PrintArea" localSheetId="6" hidden="1">'収支予算(決算)書'!$B$1:$N$40</definedName>
    <definedName name="Z_7C13C1FC_5648_0E45_B312_F38F328C14FF_.wvu.PrintArea" localSheetId="6" hidden="1">'収支予算(決算)書'!$B$1:$N$40</definedName>
    <definedName name="Z_E004BB2C_5ADC_44CC_BE74_93126280FFEB_.wvu.PrintArea" localSheetId="6" hidden="1">'収支予算(決算)書'!$B$1:$N$40</definedName>
    <definedName name="_xlnm.Print_Area" localSheetId="7">'工事内容等計画(実績)書'!$B$1:$W$33</definedName>
    <definedName name="Z_789F4E75_DCF3_3244_982A_B48DA6D1B723_.wvu.PrintArea" localSheetId="7" hidden="1">'工事内容等計画(実績)書'!$B$1:$P$32</definedName>
    <definedName name="Z_7C13C1FC_5648_0E45_B312_F38F328C14FF_.wvu.PrintArea" localSheetId="7" hidden="1">'工事内容等計画(実績)書'!$B$1:$P$32</definedName>
    <definedName name="Z_E004BB2C_5ADC_44CC_BE74_93126280FFEB_.wvu.PrintArea" localSheetId="7" hidden="1">'工事内容等計画(実績)書'!$B$1:$P$32</definedName>
    <definedName name="_xlnm.Print_Area" localSheetId="9">実績報告!$B$1:$O$33</definedName>
    <definedName name="Z_789F4E75_DCF3_3244_982A_B48DA6D1B723_.wvu.PrintArea" localSheetId="9" hidden="1">実績報告!$B$1:$Q$37</definedName>
    <definedName name="Z_7C13C1FC_5648_0E45_B312_F38F328C14FF_.wvu.PrintArea" localSheetId="9" hidden="1">実績報告!$B$1:$Q$37</definedName>
    <definedName name="Z_E004BB2C_5ADC_44CC_BE74_93126280FFEB_.wvu.PrintArea" localSheetId="9" hidden="1">実績報告!$B$1:$Q$37</definedName>
    <definedName name="_xlnm.Print_Area" localSheetId="8">口座登録様式!$B$1:$BA$63</definedName>
    <definedName name="_xlnm.Print_Area" localSheetId="2">交付申請記入例!$B$1:$L$63</definedName>
    <definedName name="_xlnm.Print_Area" localSheetId="3">実績報告記入例!$B$1:$L$57</definedName>
  </definedNames>
  <calcPr calcId="191029" concurrentCalc="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杉山　達哉</author>
  </authors>
  <commentList>
    <comment ref="G5" authorId="0">
      <text>
        <r>
          <rPr>
            <sz val="11"/>
            <color theme="1"/>
            <rFont val="游ゴシック"/>
          </rPr>
          <t xml:space="preserve">杉山　達哉:
</t>
        </r>
      </text>
    </comment>
    <comment ref="E5" authorId="0">
      <text>
        <r>
          <rPr>
            <sz val="11"/>
            <color theme="1"/>
            <rFont val="游ゴシック"/>
          </rPr>
          <t xml:space="preserve">リストから選択してください。
</t>
        </r>
      </text>
    </comment>
    <comment ref="E61" authorId="0">
      <text>
        <r>
          <rPr>
            <sz val="11"/>
            <color theme="1"/>
            <rFont val="游ゴシック"/>
          </rPr>
          <t xml:space="preserve">杉山　達哉:
</t>
        </r>
      </text>
    </comment>
    <comment ref="E62" authorId="0">
      <text>
        <r>
          <rPr>
            <b/>
            <sz val="11"/>
            <color theme="1"/>
            <rFont val="游ゴシック"/>
          </rPr>
          <t>工事内容に変更があった場合は住まいづくり課へ連絡してください。
連絡なしで対象工事費を増額した場合、増額部分は補助対象外になります。</t>
        </r>
        <r>
          <rPr>
            <sz val="11"/>
            <color theme="1"/>
            <rFont val="游ゴシック"/>
          </rPr>
          <t xml:space="preserve">
</t>
        </r>
      </text>
    </comment>
  </commentList>
</comments>
</file>

<file path=xl/comments2.xml><?xml version="1.0" encoding="utf-8"?>
<comments xmlns="http://schemas.openxmlformats.org/spreadsheetml/2006/main">
  <authors>
    <author>杉山　達哉</author>
  </authors>
  <commentList>
    <comment ref="G4" authorId="0">
      <text>
        <r>
          <rPr>
            <b/>
            <sz val="11"/>
            <color theme="1"/>
            <rFont val="游ゴシック"/>
          </rPr>
          <t>自立している机の作り付けは対象外となります。</t>
        </r>
        <r>
          <rPr>
            <sz val="11"/>
            <color theme="1"/>
            <rFont val="游ゴシック"/>
          </rPr>
          <t xml:space="preserve">
</t>
        </r>
      </text>
    </comment>
  </commentList>
</comments>
</file>

<file path=xl/comments3.xml><?xml version="1.0" encoding="utf-8"?>
<comments xmlns="http://schemas.openxmlformats.org/spreadsheetml/2006/main">
  <authors>
    <author>中村　優之</author>
  </authors>
  <commentList>
    <comment ref="AO4" authorId="0">
      <text>
        <r>
          <rPr>
            <sz val="11"/>
            <color auto="1"/>
            <rFont val="ＭＳ Ｐゴシック"/>
          </rPr>
          <t>住づ第198号-№（A行）</t>
        </r>
      </text>
    </comment>
  </commentList>
</comments>
</file>

<file path=xl/comments4.xml><?xml version="1.0" encoding="utf-8"?>
<comments xmlns="http://schemas.openxmlformats.org/spreadsheetml/2006/main">
  <authors>
    <author>中村　優之</author>
  </authors>
  <commentList>
    <comment ref="AO4" authorId="0">
      <text>
        <r>
          <rPr>
            <sz val="11"/>
            <color auto="1"/>
            <rFont val="ＭＳ Ｐゴシック"/>
          </rPr>
          <t>住づ第198号-№（A行）</t>
        </r>
      </text>
    </comment>
  </commentList>
</comments>
</file>

<file path=xl/sharedStrings.xml><?xml version="1.0" encoding="utf-8"?>
<sst xmlns="http://schemas.openxmlformats.org/spreadsheetml/2006/main" xmlns:r="http://schemas.openxmlformats.org/officeDocument/2006/relationships" count="505" uniqueCount="505">
  <si>
    <t>住まいづくり工務店</t>
    <rPh sb="0" eb="1">
      <t>ス</t>
    </rPh>
    <rPh sb="6" eb="9">
      <t>コウムテン</t>
    </rPh>
    <phoneticPr fontId="3"/>
  </si>
  <si>
    <t>交付決定日</t>
    <rPh sb="0" eb="2">
      <t>コウフ</t>
    </rPh>
    <rPh sb="2" eb="4">
      <t>ケッテイ</t>
    </rPh>
    <rPh sb="4" eb="5">
      <t>ビ</t>
    </rPh>
    <phoneticPr fontId="3"/>
  </si>
  <si>
    <t>住所</t>
    <rPh sb="0" eb="2">
      <t>ジュウショ</t>
    </rPh>
    <phoneticPr fontId="3"/>
  </si>
  <si>
    <t>駿東郡小山町</t>
  </si>
  <si>
    <t>県
受付日</t>
    <rPh sb="0" eb="1">
      <t>ケン</t>
    </rPh>
    <rPh sb="2" eb="5">
      <t>ウケツケビ</t>
    </rPh>
    <phoneticPr fontId="31"/>
  </si>
  <si>
    <t>長屋</t>
  </si>
  <si>
    <t>ｼｽﾞｵｶﾀﾛｳ</t>
  </si>
  <si>
    <t>交付申請</t>
    <rPh sb="0" eb="2">
      <t>コウフ</t>
    </rPh>
    <rPh sb="2" eb="4">
      <t>シンセイ</t>
    </rPh>
    <phoneticPr fontId="3"/>
  </si>
  <si>
    <t>対象工事4</t>
    <rPh sb="0" eb="2">
      <t>タイショウ</t>
    </rPh>
    <rPh sb="2" eb="4">
      <t>コウジ</t>
    </rPh>
    <phoneticPr fontId="3"/>
  </si>
  <si>
    <t>　）、■上記のうち賃貸</t>
  </si>
  <si>
    <t>補足</t>
    <rPh sb="0" eb="2">
      <t>ほそく</t>
    </rPh>
    <phoneticPr fontId="31" type="Hiragana"/>
  </si>
  <si>
    <t>県補助金</t>
    <rPh sb="0" eb="1">
      <t>ケン</t>
    </rPh>
    <rPh sb="1" eb="4">
      <t>ホジョキン</t>
    </rPh>
    <phoneticPr fontId="3"/>
  </si>
  <si>
    <t>沖縄県</t>
  </si>
  <si>
    <t>施工者の
製品購入先</t>
  </si>
  <si>
    <t>郵便番号</t>
    <rPh sb="0" eb="4">
      <t>ユウビンバンゴウ</t>
    </rPh>
    <phoneticPr fontId="3"/>
  </si>
  <si>
    <t>記入すること。</t>
  </si>
  <si>
    <t>⑩ 県ｺｰﾄﾞ</t>
    <rPh sb="2" eb="3">
      <t>ケン</t>
    </rPh>
    <phoneticPr fontId="31"/>
  </si>
  <si>
    <t>口座番号</t>
    <rPh sb="0" eb="2">
      <t>コウザ</t>
    </rPh>
    <rPh sb="2" eb="4">
      <t>バンゴウ</t>
    </rPh>
    <phoneticPr fontId="3"/>
  </si>
  <si>
    <t>円</t>
    <rPh sb="0" eb="1">
      <t>エン</t>
    </rPh>
    <phoneticPr fontId="31"/>
  </si>
  <si>
    <t>事業者名</t>
    <rPh sb="0" eb="2">
      <t>ジギョウ</t>
    </rPh>
    <rPh sb="2" eb="3">
      <t>シャ</t>
    </rPh>
    <rPh sb="3" eb="4">
      <t>メイ</t>
    </rPh>
    <phoneticPr fontId="3"/>
  </si>
  <si>
    <t>榛原郡吉田町</t>
  </si>
  <si>
    <t>②森林・林業・木材産業関係団体の認定を得て事業者が行う証明</t>
  </si>
  <si>
    <t>県産材証明書</t>
    <rPh sb="0" eb="1">
      <t>ケン</t>
    </rPh>
    <rPh sb="1" eb="2">
      <t>サン</t>
    </rPh>
    <rPh sb="2" eb="3">
      <t>ザイ</t>
    </rPh>
    <rPh sb="3" eb="6">
      <t>ショウメイショ</t>
    </rPh>
    <phoneticPr fontId="3"/>
  </si>
  <si>
    <t>チェック欄</t>
    <rPh sb="4" eb="5">
      <t>ラン</t>
    </rPh>
    <phoneticPr fontId="3"/>
  </si>
  <si>
    <t>普通</t>
  </si>
  <si>
    <t>氏名</t>
    <rPh sb="0" eb="2">
      <t>シメイ</t>
    </rPh>
    <phoneticPr fontId="3"/>
  </si>
  <si>
    <t>⑥ 氏名・名称（漢字）下段</t>
    <rPh sb="2" eb="4">
      <t>シメイ</t>
    </rPh>
    <rPh sb="5" eb="7">
      <t>メイショウ</t>
    </rPh>
    <rPh sb="8" eb="10">
      <t>カンジ</t>
    </rPh>
    <rPh sb="11" eb="13">
      <t>ゲダン</t>
    </rPh>
    <phoneticPr fontId="31"/>
  </si>
  <si>
    <t>TEL</t>
  </si>
  <si>
    <t>実績報告</t>
    <rPh sb="0" eb="2">
      <t>ジッセキ</t>
    </rPh>
    <rPh sb="2" eb="4">
      <t>ホウコク</t>
    </rPh>
    <phoneticPr fontId="3"/>
  </si>
  <si>
    <t>口　座　番　号</t>
  </si>
  <si>
    <t>該当する場合入力必須</t>
    <rPh sb="0" eb="2">
      <t>ガイトウ</t>
    </rPh>
    <rPh sb="4" eb="6">
      <t>バアイ</t>
    </rPh>
    <rPh sb="6" eb="8">
      <t>ニュウリョク</t>
    </rPh>
    <rPh sb="8" eb="10">
      <t>ヒッス</t>
    </rPh>
    <phoneticPr fontId="3"/>
  </si>
  <si>
    <t>② 電話番号</t>
    <rPh sb="2" eb="4">
      <t>デンワ</t>
    </rPh>
    <rPh sb="4" eb="6">
      <t>バンゴウ</t>
    </rPh>
    <phoneticPr fontId="31"/>
  </si>
  <si>
    <t>変更承認申請</t>
    <rPh sb="0" eb="2">
      <t>ヘンコウ</t>
    </rPh>
    <rPh sb="2" eb="4">
      <t>ショウニン</t>
    </rPh>
    <rPh sb="4" eb="6">
      <t>シンセイ</t>
    </rPh>
    <phoneticPr fontId="3"/>
  </si>
  <si>
    <t>賃貸</t>
  </si>
  <si>
    <t>浜松市天竜区</t>
  </si>
  <si>
    <t>予算額</t>
    <rPh sb="0" eb="3">
      <t>ヨサンガク</t>
    </rPh>
    <phoneticPr fontId="3"/>
  </si>
  <si>
    <t>申請・報告日</t>
    <rPh sb="0" eb="2">
      <t>シンセイ</t>
    </rPh>
    <rPh sb="3" eb="5">
      <t>ホウコク</t>
    </rPh>
    <rPh sb="5" eb="6">
      <t>ビ</t>
    </rPh>
    <phoneticPr fontId="3"/>
  </si>
  <si>
    <t>静岡　太郎</t>
    <rPh sb="0" eb="2">
      <t>シズオカ</t>
    </rPh>
    <rPh sb="3" eb="5">
      <t>タロウ</t>
    </rPh>
    <phoneticPr fontId="3"/>
  </si>
  <si>
    <t>③個別企業等の独自の取組による証明</t>
  </si>
  <si>
    <t>要綱様式第１号</t>
    <rPh sb="0" eb="2">
      <t>ヨウコウ</t>
    </rPh>
    <rPh sb="2" eb="4">
      <t>ヨウシキ</t>
    </rPh>
    <rPh sb="4" eb="5">
      <t>ダイ</t>
    </rPh>
    <rPh sb="6" eb="7">
      <t>ゴウ</t>
    </rPh>
    <phoneticPr fontId="3"/>
  </si>
  <si>
    <t>空欄でない</t>
    <rPh sb="0" eb="2">
      <t>クウラン</t>
    </rPh>
    <phoneticPr fontId="3"/>
  </si>
  <si>
    <t>愛知県</t>
  </si>
  <si>
    <t>収支予算書</t>
    <rPh sb="0" eb="2">
      <t>シュウシ</t>
    </rPh>
    <rPh sb="2" eb="5">
      <t>ヨサンショ</t>
    </rPh>
    <phoneticPr fontId="3"/>
  </si>
  <si>
    <t>計</t>
    <rPh sb="0" eb="1">
      <t>ケイ</t>
    </rPh>
    <phoneticPr fontId="3"/>
  </si>
  <si>
    <t>振込口座</t>
    <rPh sb="0" eb="2">
      <t>フリコミ</t>
    </rPh>
    <rPh sb="2" eb="4">
      <t>コウザ</t>
    </rPh>
    <phoneticPr fontId="3"/>
  </si>
  <si>
    <t>住所</t>
  </si>
  <si>
    <t>振込先金融機関名</t>
    <rPh sb="0" eb="2">
      <t>フリコミ</t>
    </rPh>
    <rPh sb="2" eb="3">
      <t>サキ</t>
    </rPh>
    <rPh sb="3" eb="5">
      <t>キンユウ</t>
    </rPh>
    <rPh sb="5" eb="7">
      <t>キカン</t>
    </rPh>
    <rPh sb="7" eb="8">
      <t>メイ</t>
    </rPh>
    <phoneticPr fontId="3"/>
  </si>
  <si>
    <t>労金</t>
    <rPh sb="0" eb="2">
      <t>ロウキン</t>
    </rPh>
    <phoneticPr fontId="31"/>
  </si>
  <si>
    <t>静岡県</t>
  </si>
  <si>
    <t>-</t>
  </si>
  <si>
    <t>（補助金所要額）</t>
    <rPh sb="1" eb="4">
      <t>ホジョキン</t>
    </rPh>
    <rPh sb="4" eb="6">
      <t>ショヨウ</t>
    </rPh>
    <rPh sb="6" eb="7">
      <t>ガク</t>
    </rPh>
    <phoneticPr fontId="3"/>
  </si>
  <si>
    <t>対象工事1</t>
    <rPh sb="0" eb="2">
      <t>タイショウ</t>
    </rPh>
    <rPh sb="2" eb="4">
      <t>コウジ</t>
    </rPh>
    <phoneticPr fontId="3"/>
  </si>
  <si>
    <t>交付申請又は
実績報告の別</t>
    <rPh sb="0" eb="2">
      <t>コウフ</t>
    </rPh>
    <rPh sb="2" eb="4">
      <t>シンセイ</t>
    </rPh>
    <rPh sb="4" eb="5">
      <t>マタ</t>
    </rPh>
    <rPh sb="7" eb="9">
      <t>ジッセキ</t>
    </rPh>
    <rPh sb="9" eb="11">
      <t>ホウコク</t>
    </rPh>
    <rPh sb="12" eb="13">
      <t>ベツ</t>
    </rPh>
    <phoneticPr fontId="3"/>
  </si>
  <si>
    <t>検索番号</t>
    <rPh sb="0" eb="2">
      <t>けんさく</t>
    </rPh>
    <rPh sb="2" eb="4">
      <t>ばんごう</t>
    </rPh>
    <phoneticPr fontId="31" type="Hiragana"/>
  </si>
  <si>
    <t>要領様式第1号</t>
  </si>
  <si>
    <t>入札参
加資格</t>
    <rPh sb="0" eb="2">
      <t>ニュウサツ</t>
    </rPh>
    <rPh sb="2" eb="3">
      <t>サン</t>
    </rPh>
    <rPh sb="4" eb="5">
      <t>クワ</t>
    </rPh>
    <rPh sb="5" eb="7">
      <t>シカク</t>
    </rPh>
    <phoneticPr fontId="31"/>
  </si>
  <si>
    <t>（補助金に係る消費税仕入控除税額等）</t>
  </si>
  <si>
    <t>この申出書にご記入いただいた個人情報は、静岡県からのお支払に利用します。御提供いただきました個人情報の取り扱いには十分留意いたします。</t>
    <rPh sb="2" eb="5">
      <t>モウシデショ</t>
    </rPh>
    <rPh sb="7" eb="9">
      <t>キニュウ</t>
    </rPh>
    <rPh sb="14" eb="16">
      <t>コジン</t>
    </rPh>
    <rPh sb="27" eb="29">
      <t>シハライ</t>
    </rPh>
    <rPh sb="30" eb="32">
      <t>リヨウ</t>
    </rPh>
    <phoneticPr fontId="31"/>
  </si>
  <si>
    <t>・子育てライフリフォーム</t>
  </si>
  <si>
    <t>担当者名→</t>
    <rPh sb="0" eb="3">
      <t>タントウシャ</t>
    </rPh>
    <rPh sb="3" eb="4">
      <t>メイ</t>
    </rPh>
    <phoneticPr fontId="3"/>
  </si>
  <si>
    <t>岡山県</t>
  </si>
  <si>
    <t>香川県</t>
  </si>
  <si>
    <t>（補助金額）</t>
  </si>
  <si>
    <t>当座</t>
  </si>
  <si>
    <t>口座名義人（カナ）</t>
  </si>
  <si>
    <t>要綱様式第２号</t>
    <rPh sb="0" eb="2">
      <t>ヨウコウ</t>
    </rPh>
    <rPh sb="2" eb="4">
      <t>ヨウシキ</t>
    </rPh>
    <rPh sb="4" eb="5">
      <t>ダイ</t>
    </rPh>
    <rPh sb="6" eb="7">
      <t>ゴウ</t>
    </rPh>
    <phoneticPr fontId="3"/>
  </si>
  <si>
    <t>高知県</t>
  </si>
  <si>
    <t>浜松市浜北区</t>
  </si>
  <si>
    <t>次のとおり登録してください。</t>
    <rPh sb="0" eb="1">
      <t>ツギ</t>
    </rPh>
    <rPh sb="5" eb="7">
      <t>トウロク</t>
    </rPh>
    <phoneticPr fontId="31"/>
  </si>
  <si>
    <t>様式第３号</t>
    <rPh sb="0" eb="2">
      <t>ヨウシキ</t>
    </rPh>
    <rPh sb="2" eb="3">
      <t>ダイ</t>
    </rPh>
    <rPh sb="4" eb="5">
      <t>ゴウ</t>
    </rPh>
    <phoneticPr fontId="3"/>
  </si>
  <si>
    <t>自己資金</t>
    <rPh sb="0" eb="2">
      <t>ジコ</t>
    </rPh>
    <rPh sb="2" eb="4">
      <t>シキン</t>
    </rPh>
    <phoneticPr fontId="3"/>
  </si>
  <si>
    <t>島田市</t>
  </si>
  <si>
    <t>併用住宅（住宅部分のみ）</t>
  </si>
  <si>
    <t>御前崎市</t>
  </si>
  <si>
    <t>掃除しやすいトイレ</t>
  </si>
  <si>
    <t>自動水洗</t>
  </si>
  <si>
    <t>工事費</t>
    <rPh sb="0" eb="3">
      <t>コウジヒ</t>
    </rPh>
    <phoneticPr fontId="3"/>
  </si>
  <si>
    <t>銀行種別</t>
    <rPh sb="0" eb="2">
      <t>ギンコウ</t>
    </rPh>
    <rPh sb="2" eb="4">
      <t>シュベツ</t>
    </rPh>
    <phoneticPr fontId="3"/>
  </si>
  <si>
    <t>所　　　属</t>
    <rPh sb="0" eb="1">
      <t>トコロ</t>
    </rPh>
    <rPh sb="4" eb="5">
      <t>ゾク</t>
    </rPh>
    <phoneticPr fontId="31"/>
  </si>
  <si>
    <t>要綱様式第３号</t>
    <rPh sb="0" eb="2">
      <t>ヨウコウ</t>
    </rPh>
    <rPh sb="2" eb="4">
      <t>ヨウシキ</t>
    </rPh>
    <rPh sb="4" eb="5">
      <t>ダイ</t>
    </rPh>
    <rPh sb="6" eb="7">
      <t>ゴウ</t>
    </rPh>
    <phoneticPr fontId="3"/>
  </si>
  <si>
    <t>別段</t>
  </si>
  <si>
    <t>福井県</t>
  </si>
  <si>
    <t>神奈川県</t>
  </si>
  <si>
    <t>変更の内容</t>
    <rPh sb="0" eb="2">
      <t>ヘンコウ</t>
    </rPh>
    <rPh sb="3" eb="5">
      <t>ナイヨウ</t>
    </rPh>
    <phoneticPr fontId="3"/>
  </si>
  <si>
    <t>所在地</t>
    <rPh sb="0" eb="3">
      <t>ショザイチ</t>
    </rPh>
    <phoneticPr fontId="3"/>
  </si>
  <si>
    <t>対象工事5</t>
    <rPh sb="0" eb="2">
      <t>タイショウ</t>
    </rPh>
    <rPh sb="2" eb="4">
      <t>コウジ</t>
    </rPh>
    <phoneticPr fontId="3"/>
  </si>
  <si>
    <t>南区</t>
  </si>
  <si>
    <t>対象住宅</t>
    <rPh sb="0" eb="2">
      <t>タイショウ</t>
    </rPh>
    <rPh sb="2" eb="4">
      <t>ジュウタク</t>
    </rPh>
    <phoneticPr fontId="3"/>
  </si>
  <si>
    <t>※　個人情報の保護について</t>
    <rPh sb="2" eb="4">
      <t>コジン</t>
    </rPh>
    <rPh sb="4" eb="6">
      <t>ジョウホウ</t>
    </rPh>
    <rPh sb="7" eb="9">
      <t>ホゴ</t>
    </rPh>
    <phoneticPr fontId="31"/>
  </si>
  <si>
    <t>様式第２号</t>
    <rPh sb="0" eb="2">
      <t>ヨウシキ</t>
    </rPh>
    <rPh sb="2" eb="3">
      <t>ダイ</t>
    </rPh>
    <rPh sb="4" eb="5">
      <t>ゴウ</t>
    </rPh>
    <phoneticPr fontId="3"/>
  </si>
  <si>
    <t>鹿児島県</t>
  </si>
  <si>
    <t>マンション名</t>
    <rPh sb="5" eb="6">
      <t>メイ</t>
    </rPh>
    <phoneticPr fontId="3"/>
  </si>
  <si>
    <t>変更承認申請の場合</t>
    <rPh sb="0" eb="2">
      <t>ヘンコウ</t>
    </rPh>
    <rPh sb="2" eb="4">
      <t>ショウニン</t>
    </rPh>
    <rPh sb="4" eb="6">
      <t>シンセイ</t>
    </rPh>
    <rPh sb="7" eb="9">
      <t>バアイ</t>
    </rPh>
    <phoneticPr fontId="3"/>
  </si>
  <si>
    <t>清水区</t>
  </si>
  <si>
    <t>確定日</t>
    <rPh sb="0" eb="2">
      <t>カクテイ</t>
    </rPh>
    <rPh sb="2" eb="3">
      <t>ビ</t>
    </rPh>
    <phoneticPr fontId="31"/>
  </si>
  <si>
    <t>氏名（名　称）</t>
    <rPh sb="0" eb="2">
      <t>シメイ</t>
    </rPh>
    <rPh sb="3" eb="4">
      <t>ナ</t>
    </rPh>
    <rPh sb="5" eb="6">
      <t>ショウ</t>
    </rPh>
    <phoneticPr fontId="31"/>
  </si>
  <si>
    <t>磐田市国府台１２３４－５６７</t>
    <rPh sb="0" eb="3">
      <t>イワタシ</t>
    </rPh>
    <rPh sb="3" eb="6">
      <t>コウノダイ</t>
    </rPh>
    <phoneticPr fontId="3"/>
  </si>
  <si>
    <t>種別</t>
    <rPh sb="0" eb="2">
      <t>シュベツ</t>
    </rPh>
    <phoneticPr fontId="3"/>
  </si>
  <si>
    <t>伊豆市</t>
  </si>
  <si>
    <t>sumai@pref.shizuoka.lg.jp</t>
  </si>
  <si>
    <t>千葉県</t>
  </si>
  <si>
    <t>　スペースの確保</t>
  </si>
  <si>
    <t>交付決定日</t>
    <rPh sb="0" eb="2">
      <t>コウフ</t>
    </rPh>
    <rPh sb="2" eb="4">
      <t>ケッテイ</t>
    </rPh>
    <rPh sb="4" eb="5">
      <t>ビ</t>
    </rPh>
    <phoneticPr fontId="31"/>
  </si>
  <si>
    <t>条件</t>
    <rPh sb="0" eb="2">
      <t>ジョウケン</t>
    </rPh>
    <phoneticPr fontId="3"/>
  </si>
  <si>
    <t>変更後</t>
    <rPh sb="0" eb="2">
      <t>へんこう</t>
    </rPh>
    <rPh sb="2" eb="3">
      <t>ご</t>
    </rPh>
    <phoneticPr fontId="31" type="Hiragana"/>
  </si>
  <si>
    <t>要領様式第１号</t>
    <rPh sb="0" eb="2">
      <t>ヨウリョウ</t>
    </rPh>
    <rPh sb="2" eb="4">
      <t>ヨウシキ</t>
    </rPh>
    <rPh sb="4" eb="5">
      <t>ダイ</t>
    </rPh>
    <rPh sb="6" eb="7">
      <t>ゴウ</t>
    </rPh>
    <phoneticPr fontId="3"/>
  </si>
  <si>
    <t>ビルトイン食器洗い機</t>
  </si>
  <si>
    <t>和室にも木材加算を適用した。</t>
    <rPh sb="0" eb="2">
      <t>ワシツ</t>
    </rPh>
    <rPh sb="4" eb="6">
      <t>モクザイ</t>
    </rPh>
    <rPh sb="6" eb="8">
      <t>カサン</t>
    </rPh>
    <rPh sb="9" eb="11">
      <t>テキヨウ</t>
    </rPh>
    <phoneticPr fontId="3"/>
  </si>
  <si>
    <t>賀茂郡東伊豆町</t>
  </si>
  <si>
    <t>戸建て住宅</t>
  </si>
  <si>
    <t>※①～③のう
ち、必ず１は
該当すること</t>
  </si>
  <si>
    <t>まちせん
(変更)受付日</t>
    <rPh sb="6" eb="8">
      <t>ヘンコウ</t>
    </rPh>
    <rPh sb="9" eb="12">
      <t>ウケツケビ</t>
    </rPh>
    <phoneticPr fontId="31"/>
  </si>
  <si>
    <t>区分</t>
    <rPh sb="0" eb="2">
      <t>クブン</t>
    </rPh>
    <phoneticPr fontId="31"/>
  </si>
  <si>
    <t>敷地内の附属建物（離れ等）</t>
  </si>
  <si>
    <t>③個別企業等の独自の取組による証明（注３）</t>
  </si>
  <si>
    <t>⑦組織区分</t>
    <rPh sb="1" eb="2">
      <t>クミ</t>
    </rPh>
    <rPh sb="2" eb="3">
      <t>オリ</t>
    </rPh>
    <rPh sb="3" eb="4">
      <t>ク</t>
    </rPh>
    <rPh sb="4" eb="5">
      <t>ブン</t>
    </rPh>
    <phoneticPr fontId="31"/>
  </si>
  <si>
    <t>■戸建て住宅、□併用住宅（住宅部分のみ）、□共同住宅（専用部分のみ）、□長屋、</t>
  </si>
  <si>
    <t>連絡先E-Mail</t>
    <rPh sb="0" eb="3">
      <t>レンラクサキ</t>
    </rPh>
    <phoneticPr fontId="3"/>
  </si>
  <si>
    <t>宮崎県</t>
  </si>
  <si>
    <t>１</t>
  </si>
  <si>
    <t>宅配ボックス</t>
  </si>
  <si>
    <t>和歌山県</t>
  </si>
  <si>
    <t>連絡先TEL</t>
    <rPh sb="0" eb="3">
      <t>レンラクサキ</t>
    </rPh>
    <phoneticPr fontId="3"/>
  </si>
  <si>
    <t>交付決定額</t>
    <rPh sb="0" eb="2">
      <t>コウフ</t>
    </rPh>
    <rPh sb="2" eb="4">
      <t>ケッテイ</t>
    </rPh>
    <rPh sb="4" eb="5">
      <t>ガク</t>
    </rPh>
    <phoneticPr fontId="31"/>
  </si>
  <si>
    <t>北区</t>
  </si>
  <si>
    <t>天竜区</t>
  </si>
  <si>
    <t>○</t>
  </si>
  <si>
    <t>床・壁・天井の改修</t>
  </si>
  <si>
    <t xml:space="preserve"> 口座振替先</t>
  </si>
  <si>
    <t>地名・丁目等</t>
    <rPh sb="3" eb="5">
      <t>チョウメ</t>
    </rPh>
    <rPh sb="5" eb="6">
      <t>ナド</t>
    </rPh>
    <phoneticPr fontId="3"/>
  </si>
  <si>
    <t>その他</t>
  </si>
  <si>
    <t>9-6</t>
  </si>
  <si>
    <t>054-221-3084</t>
  </si>
  <si>
    <t>計画変更の理由</t>
    <rPh sb="0" eb="2">
      <t>ケイカク</t>
    </rPh>
    <rPh sb="2" eb="4">
      <t>ヘンコウ</t>
    </rPh>
    <rPh sb="5" eb="7">
      <t>リユウ</t>
    </rPh>
    <phoneticPr fontId="3"/>
  </si>
  <si>
    <t>実績報告</t>
  </si>
  <si>
    <t>円</t>
    <rPh sb="0" eb="1">
      <t>エン</t>
    </rPh>
    <phoneticPr fontId="3"/>
  </si>
  <si>
    <t>県庁ハウス　浜松市中区中央１－１２－１</t>
  </si>
  <si>
    <t>都道府県</t>
    <rPh sb="0" eb="4">
      <t>トドウフケン</t>
    </rPh>
    <phoneticPr fontId="3"/>
  </si>
  <si>
    <t>シズオカ　タロウ</t>
  </si>
  <si>
    <t>要領様式第１号</t>
  </si>
  <si>
    <t>沼津市</t>
  </si>
  <si>
    <t>⑭ 通常口座振替先</t>
  </si>
  <si>
    <t>追手町９－６　静岡浜松三島マンション123号室</t>
  </si>
  <si>
    <t>比　較</t>
    <rPh sb="0" eb="1">
      <t>ヒ</t>
    </rPh>
    <rPh sb="2" eb="3">
      <t>カク</t>
    </rPh>
    <phoneticPr fontId="3"/>
  </si>
  <si>
    <t>①森林認証制度及び CoC 認証制度を活用した証明</t>
  </si>
  <si>
    <t>要綱様式第１号</t>
  </si>
  <si>
    <t>しずおか
優良木材</t>
  </si>
  <si>
    <t>預金種別</t>
    <rPh sb="0" eb="2">
      <t>ヨキン</t>
    </rPh>
    <rPh sb="2" eb="4">
      <t>シュベツ</t>
    </rPh>
    <phoneticPr fontId="3"/>
  </si>
  <si>
    <t>注３）製品購入先の業者が、合法性の証明に係る行動規範を作成し、①又は②の方法によらず、独自の取組により証明する場合</t>
  </si>
  <si>
    <t>県庁支店</t>
    <rPh sb="0" eb="2">
      <t>ケンチョウ</t>
    </rPh>
    <rPh sb="2" eb="4">
      <t>シテン</t>
    </rPh>
    <phoneticPr fontId="3"/>
  </si>
  <si>
    <t xml:space="preserve">・間仕切り壁、窓や扉を新設することで、床から高さ120ｃｍ以上、幅90ｃｍ以上確保する工事
</t>
  </si>
  <si>
    <t>岩手県</t>
  </si>
  <si>
    <t>○の場合、面積(10㎡以上)記載有又は空欄の場合、面積記載無</t>
    <rPh sb="2" eb="4">
      <t>バアイ</t>
    </rPh>
    <rPh sb="5" eb="7">
      <t>メンセキ</t>
    </rPh>
    <rPh sb="11" eb="13">
      <t>イジョウ</t>
    </rPh>
    <rPh sb="14" eb="16">
      <t>キサイ</t>
    </rPh>
    <rPh sb="16" eb="17">
      <t>アリ</t>
    </rPh>
    <rPh sb="17" eb="18">
      <t>マタ</t>
    </rPh>
    <rPh sb="19" eb="21">
      <t>クウラン</t>
    </rPh>
    <rPh sb="22" eb="24">
      <t>バアイ</t>
    </rPh>
    <rPh sb="25" eb="27">
      <t>メンセキ</t>
    </rPh>
    <rPh sb="27" eb="29">
      <t>キサイ</t>
    </rPh>
    <rPh sb="29" eb="30">
      <t>ナ</t>
    </rPh>
    <phoneticPr fontId="3"/>
  </si>
  <si>
    <t>２地域居住用</t>
    <rPh sb="1" eb="3">
      <t>チイキ</t>
    </rPh>
    <rPh sb="3" eb="5">
      <t>キョジュウ</t>
    </rPh>
    <phoneticPr fontId="3"/>
  </si>
  <si>
    <t>１　こどもみらいテレワーク対応リフォーム（必須）</t>
  </si>
  <si>
    <t>新潟県</t>
  </si>
  <si>
    <t>間仕切り壁等の新設</t>
    <rPh sb="0" eb="3">
      <t>まじき</t>
    </rPh>
    <rPh sb="4" eb="5">
      <t>かべ</t>
    </rPh>
    <rPh sb="5" eb="6">
      <t>とう</t>
    </rPh>
    <rPh sb="7" eb="9">
      <t>しんせつ</t>
    </rPh>
    <phoneticPr fontId="31" type="Hiragana"/>
  </si>
  <si>
    <t>＝</t>
  </si>
  <si>
    <t>菊川市</t>
  </si>
  <si>
    <t>牧之原市</t>
  </si>
  <si>
    <t>熊本県</t>
  </si>
  <si>
    <t>その他施工業者</t>
    <rPh sb="2" eb="3">
      <t>ホカ</t>
    </rPh>
    <rPh sb="3" eb="5">
      <t>セコウ</t>
    </rPh>
    <rPh sb="5" eb="7">
      <t>ギョウシャ</t>
    </rPh>
    <phoneticPr fontId="3"/>
  </si>
  <si>
    <t>フリガナ</t>
  </si>
  <si>
    <t>様</t>
    <rPh sb="0" eb="1">
      <t>サマ</t>
    </rPh>
    <phoneticPr fontId="31"/>
  </si>
  <si>
    <t>島根県</t>
  </si>
  <si>
    <t>※Excelの形式によっては一部のシートの形が崩れる場合がありますが、そのまま提出してください。</t>
  </si>
  <si>
    <t>県コード一覧</t>
    <rPh sb="0" eb="1">
      <t>ケン</t>
    </rPh>
    <rPh sb="4" eb="6">
      <t>イチラン</t>
    </rPh>
    <phoneticPr fontId="31"/>
  </si>
  <si>
    <r>
      <t>様式第５号</t>
    </r>
    <r>
      <rPr>
        <sz val="11"/>
        <color auto="1"/>
        <rFont val="ＭＳ 明朝"/>
      </rPr>
      <t>（用紙　日本産業規格Ａ４縦型）</t>
    </r>
  </si>
  <si>
    <t>１　収入の部</t>
    <rPh sb="2" eb="4">
      <t>シュウニュウ</t>
    </rPh>
    <rPh sb="5" eb="6">
      <t>ブ</t>
    </rPh>
    <phoneticPr fontId="3"/>
  </si>
  <si>
    <t>事業着手予定日</t>
    <rPh sb="0" eb="2">
      <t>ジギョウ</t>
    </rPh>
    <rPh sb="2" eb="4">
      <t>チャクシュ</t>
    </rPh>
    <rPh sb="4" eb="7">
      <t>ヨテイビ</t>
    </rPh>
    <phoneticPr fontId="31"/>
  </si>
  <si>
    <t>山形県</t>
  </si>
  <si>
    <t>茨城県</t>
  </si>
  <si>
    <t>③ ファクス用電話番号</t>
  </si>
  <si>
    <t>施工業者</t>
    <rPh sb="0" eb="2">
      <t>セコウ</t>
    </rPh>
    <rPh sb="2" eb="4">
      <t>ギョウシャ</t>
    </rPh>
    <phoneticPr fontId="3"/>
  </si>
  <si>
    <t>引越予定の場合
新住所</t>
    <rPh sb="0" eb="2">
      <t>ヒッコ</t>
    </rPh>
    <rPh sb="2" eb="4">
      <t>ヨテイ</t>
    </rPh>
    <rPh sb="5" eb="7">
      <t>バアイ</t>
    </rPh>
    <rPh sb="8" eb="9">
      <t>シン</t>
    </rPh>
    <rPh sb="9" eb="11">
      <t>ジュウショ</t>
    </rPh>
    <phoneticPr fontId="3"/>
  </si>
  <si>
    <t>変更予算額</t>
    <rPh sb="0" eb="2">
      <t>ヘンコウ</t>
    </rPh>
    <rPh sb="2" eb="5">
      <t>ヨサンガク</t>
    </rPh>
    <phoneticPr fontId="3"/>
  </si>
  <si>
    <t>決算額</t>
    <rPh sb="0" eb="2">
      <t>ケッサン</t>
    </rPh>
    <rPh sb="2" eb="3">
      <t>ガク</t>
    </rPh>
    <phoneticPr fontId="3"/>
  </si>
  <si>
    <t>間仕切り壁等の新設</t>
  </si>
  <si>
    <t>浜松市北区</t>
  </si>
  <si>
    <t>増</t>
    <rPh sb="0" eb="1">
      <t>フ</t>
    </rPh>
    <phoneticPr fontId="3"/>
  </si>
  <si>
    <t>静岡市</t>
  </si>
  <si>
    <t>△減</t>
    <rPh sb="1" eb="2">
      <t>ヘ</t>
    </rPh>
    <phoneticPr fontId="3"/>
  </si>
  <si>
    <t>⑤ 氏名・名称（漢字）上段</t>
    <rPh sb="2" eb="4">
      <t>シメイ</t>
    </rPh>
    <rPh sb="5" eb="7">
      <t>メイショウ</t>
    </rPh>
    <rPh sb="8" eb="10">
      <t>カンジ</t>
    </rPh>
    <rPh sb="11" eb="13">
      <t>ジョウダン</t>
    </rPh>
    <phoneticPr fontId="31"/>
  </si>
  <si>
    <t>②自己資金</t>
    <rPh sb="1" eb="3">
      <t>ジコ</t>
    </rPh>
    <rPh sb="3" eb="5">
      <t>シキン</t>
    </rPh>
    <phoneticPr fontId="3"/>
  </si>
  <si>
    <t>富山県</t>
  </si>
  <si>
    <t>２ 支出の部</t>
    <rPh sb="2" eb="4">
      <t>シシュツ</t>
    </rPh>
    <rPh sb="5" eb="6">
      <t>ブ</t>
    </rPh>
    <phoneticPr fontId="3"/>
  </si>
  <si>
    <t>（建設業者等で、県の公共工事について前払金の預託口座がある場合のみ記入する。）</t>
    <rPh sb="1" eb="4">
      <t>ケンセツギョウ</t>
    </rPh>
    <rPh sb="4" eb="5">
      <t>シャ</t>
    </rPh>
    <rPh sb="5" eb="6">
      <t>トウ</t>
    </rPh>
    <rPh sb="8" eb="9">
      <t>ケン</t>
    </rPh>
    <rPh sb="10" eb="12">
      <t>コウキョウ</t>
    </rPh>
    <rPh sb="12" eb="14">
      <t>コウジ</t>
    </rPh>
    <rPh sb="18" eb="20">
      <t>マエバラ</t>
    </rPh>
    <rPh sb="20" eb="21">
      <t>キン</t>
    </rPh>
    <rPh sb="22" eb="24">
      <t>ヨタク</t>
    </rPh>
    <rPh sb="24" eb="26">
      <t>コウザ</t>
    </rPh>
    <rPh sb="29" eb="31">
      <t>バアイ</t>
    </rPh>
    <rPh sb="33" eb="35">
      <t>キニュウ</t>
    </rPh>
    <phoneticPr fontId="31"/>
  </si>
  <si>
    <t>対象工事2</t>
    <rPh sb="0" eb="2">
      <t>タイショウ</t>
    </rPh>
    <rPh sb="2" eb="4">
      <t>コウジ</t>
    </rPh>
    <phoneticPr fontId="3"/>
  </si>
  <si>
    <t>②子育てライフ対応
リフォーム</t>
    <rPh sb="1" eb="3">
      <t>コソダ</t>
    </rPh>
    <rPh sb="7" eb="9">
      <t>タイオウ</t>
    </rPh>
    <phoneticPr fontId="3"/>
  </si>
  <si>
    <t>１ リフォームを実施する住宅の概要</t>
    <rPh sb="8" eb="10">
      <t>ジッシ</t>
    </rPh>
    <rPh sb="12" eb="14">
      <t>ジュウタク</t>
    </rPh>
    <rPh sb="15" eb="17">
      <t>ガイヨウ</t>
    </rPh>
    <phoneticPr fontId="3"/>
  </si>
  <si>
    <t>□敷地内の附属建物（離れ等）、□その他（ 　　　　　</t>
  </si>
  <si>
    <t>田方郡函南町</t>
  </si>
  <si>
    <t>２　事業実施スケジュール</t>
    <rPh sb="2" eb="4">
      <t>ジギョウ</t>
    </rPh>
    <rPh sb="4" eb="6">
      <t>ジッシ</t>
    </rPh>
    <phoneticPr fontId="3"/>
  </si>
  <si>
    <t>静岡浜松三島マンション123号室</t>
    <rPh sb="0" eb="2">
      <t>シズオカ</t>
    </rPh>
    <rPh sb="2" eb="4">
      <t>ハママツ</t>
    </rPh>
    <rPh sb="4" eb="6">
      <t>ミシマ</t>
    </rPh>
    <rPh sb="14" eb="15">
      <t>ゴウ</t>
    </rPh>
    <rPh sb="15" eb="16">
      <t>シツ</t>
    </rPh>
    <phoneticPr fontId="3"/>
  </si>
  <si>
    <t>北海道</t>
  </si>
  <si>
    <t>３　工事内容等</t>
    <rPh sb="2" eb="4">
      <t>コウジ</t>
    </rPh>
    <rPh sb="4" eb="6">
      <t>ナイヨウ</t>
    </rPh>
    <rPh sb="6" eb="7">
      <t>トウ</t>
    </rPh>
    <phoneticPr fontId="3"/>
  </si>
  <si>
    <t>長崎県</t>
  </si>
  <si>
    <t>補助対象工事</t>
  </si>
  <si>
    <t>窓・扉等の改修</t>
  </si>
  <si>
    <t>事業実績書</t>
    <rPh sb="0" eb="2">
      <t>ジギョウ</t>
    </rPh>
    <rPh sb="2" eb="4">
      <t>ジッセキ</t>
    </rPh>
    <rPh sb="4" eb="5">
      <t>ショ</t>
    </rPh>
    <phoneticPr fontId="3"/>
  </si>
  <si>
    <t>・単独では自立せず、当該住宅に固定することで自立する机等を設置する。
・幅70cm以上かつ奥行き40cm以上の机を設置</t>
    <rPh sb="1" eb="3">
      <t>たんどく</t>
    </rPh>
    <rPh sb="5" eb="7">
      <t>じりつ</t>
    </rPh>
    <rPh sb="10" eb="12">
      <t>とうがい</t>
    </rPh>
    <rPh sb="12" eb="14">
      <t>じゅうたく</t>
    </rPh>
    <rPh sb="15" eb="17">
      <t>こてい</t>
    </rPh>
    <rPh sb="22" eb="24">
      <t>じりつ</t>
    </rPh>
    <rPh sb="29" eb="31">
      <t>せっち</t>
    </rPh>
    <rPh sb="36" eb="37">
      <t>はば</t>
    </rPh>
    <rPh sb="41" eb="43">
      <t>いじょう</t>
    </rPh>
    <rPh sb="45" eb="47">
      <t>おくゆ</t>
    </rPh>
    <rPh sb="52" eb="54">
      <t>いじょう</t>
    </rPh>
    <rPh sb="55" eb="56">
      <t>つくえ</t>
    </rPh>
    <rPh sb="57" eb="59">
      <t>せっち</t>
    </rPh>
    <phoneticPr fontId="31" type="Hiragana"/>
  </si>
  <si>
    <t>認定工場名</t>
    <rPh sb="0" eb="2">
      <t>ニンテイ</t>
    </rPh>
    <rPh sb="2" eb="4">
      <t>コウジョウ</t>
    </rPh>
    <rPh sb="4" eb="5">
      <t>メイ</t>
    </rPh>
    <phoneticPr fontId="3"/>
  </si>
  <si>
    <t>金融機関名</t>
  </si>
  <si>
    <t>掃除しやすいレンジフード</t>
  </si>
  <si>
    <t>（変更）
交付決定額</t>
    <rPh sb="5" eb="7">
      <t>コウフ</t>
    </rPh>
    <rPh sb="7" eb="9">
      <t>ケッテイ</t>
    </rPh>
    <rPh sb="9" eb="10">
      <t>ガク</t>
    </rPh>
    <phoneticPr fontId="31"/>
  </si>
  <si>
    <t>銀行・信金・農協</t>
    <rPh sb="0" eb="2">
      <t>ギンコウ</t>
    </rPh>
    <rPh sb="3" eb="5">
      <t>シンキン</t>
    </rPh>
    <rPh sb="6" eb="8">
      <t>ノウキョウ</t>
    </rPh>
    <phoneticPr fontId="31"/>
  </si>
  <si>
    <t>合法性証明</t>
    <rPh sb="0" eb="3">
      <t>ゴウホウセイ</t>
    </rPh>
    <rPh sb="3" eb="5">
      <t>ショウメイ</t>
    </rPh>
    <phoneticPr fontId="3"/>
  </si>
  <si>
    <t>居住用</t>
    <rPh sb="0" eb="2">
      <t>キョジュウ</t>
    </rPh>
    <rPh sb="2" eb="3">
      <t>ヨウ</t>
    </rPh>
    <phoneticPr fontId="3"/>
  </si>
  <si>
    <t>②森林・林業・木材産業関係団体の認定を得て事業者が行う証明（注２）</t>
  </si>
  <si>
    <t>追手町９－６　静岡浜松三島マンション123号室</t>
    <rPh sb="0" eb="3">
      <t>オウテマチ</t>
    </rPh>
    <phoneticPr fontId="3"/>
  </si>
  <si>
    <t>タッチレス、採光、断熱又は防音のいずれかの対策を施したものに限る</t>
  </si>
  <si>
    <t>静岡浜松三島マンション123号室</t>
  </si>
  <si>
    <t>３　しずおか優良木材等補助加算（面積</t>
  </si>
  <si>
    <t>静岡県知事</t>
  </si>
  <si>
    <t>対象工事7</t>
    <rPh sb="0" eb="2">
      <t>タイショウ</t>
    </rPh>
    <rPh sb="2" eb="4">
      <t>コウジ</t>
    </rPh>
    <phoneticPr fontId="3"/>
  </si>
  <si>
    <t xml:space="preserve"> ㎡）</t>
  </si>
  <si>
    <t>所在地（登記簿に記載された地番等）</t>
    <rPh sb="0" eb="3">
      <t>ショザイチ</t>
    </rPh>
    <rPh sb="4" eb="7">
      <t>トウキボ</t>
    </rPh>
    <rPh sb="8" eb="10">
      <t>キサイ</t>
    </rPh>
    <rPh sb="13" eb="15">
      <t>チバン</t>
    </rPh>
    <rPh sb="15" eb="16">
      <t>ナド</t>
    </rPh>
    <phoneticPr fontId="3"/>
  </si>
  <si>
    <t>口　座　名　義　人　（カ　ナ）</t>
    <rPh sb="0" eb="1">
      <t>クチ</t>
    </rPh>
    <rPh sb="2" eb="3">
      <t>ザ</t>
    </rPh>
    <rPh sb="4" eb="5">
      <t>ナ</t>
    </rPh>
    <rPh sb="6" eb="7">
      <t>ギ</t>
    </rPh>
    <rPh sb="8" eb="9">
      <t>ニン</t>
    </rPh>
    <phoneticPr fontId="31"/>
  </si>
  <si>
    <t>収支決算書</t>
    <rPh sb="0" eb="2">
      <t>シュウシ</t>
    </rPh>
    <rPh sb="2" eb="5">
      <t>ケッサンショ</t>
    </rPh>
    <phoneticPr fontId="3"/>
  </si>
  <si>
    <t>　E-Mail</t>
  </si>
  <si>
    <t>申請者住所</t>
    <rPh sb="0" eb="3">
      <t>シンセイシャ</t>
    </rPh>
    <rPh sb="3" eb="5">
      <t>ジュウショ</t>
    </rPh>
    <phoneticPr fontId="31"/>
  </si>
  <si>
    <t>工事費</t>
    <rPh sb="0" eb="3">
      <t>コウジヒ</t>
    </rPh>
    <phoneticPr fontId="31"/>
  </si>
  <si>
    <t>事業所名</t>
    <rPh sb="0" eb="3">
      <t>ジギョウショ</t>
    </rPh>
    <rPh sb="3" eb="4">
      <t>メイ</t>
    </rPh>
    <phoneticPr fontId="3"/>
  </si>
  <si>
    <t>別段</t>
    <rPh sb="0" eb="2">
      <t>ベツダン</t>
    </rPh>
    <phoneticPr fontId="31"/>
  </si>
  <si>
    <t>一般募集</t>
    <rPh sb="0" eb="2">
      <t>イッパン</t>
    </rPh>
    <rPh sb="2" eb="4">
      <t>ボシュウ</t>
    </rPh>
    <phoneticPr fontId="3"/>
  </si>
  <si>
    <t>（使用しない）貼付セル</t>
    <rPh sb="1" eb="3">
      <t>シヨウ</t>
    </rPh>
    <phoneticPr fontId="3"/>
  </si>
  <si>
    <t>①こどもみらいテレワーク対応リフォーム
工事見積額</t>
    <rPh sb="12" eb="14">
      <t>タイオウ</t>
    </rPh>
    <rPh sb="20" eb="22">
      <t>コウジ</t>
    </rPh>
    <rPh sb="22" eb="24">
      <t>ミツモ</t>
    </rPh>
    <rPh sb="24" eb="25">
      <t>ガク</t>
    </rPh>
    <phoneticPr fontId="3"/>
  </si>
  <si>
    <t>石川県</t>
  </si>
  <si>
    <t>三重県</t>
  </si>
  <si>
    <t>県庁ハウス　浜松市中区中央１－１２－１</t>
    <rPh sb="0" eb="2">
      <t>ケンチョウ</t>
    </rPh>
    <rPh sb="6" eb="9">
      <t>ハママツシ</t>
    </rPh>
    <rPh sb="9" eb="11">
      <t>ナカク</t>
    </rPh>
    <rPh sb="11" eb="13">
      <t>チュウオウ</t>
    </rPh>
    <phoneticPr fontId="3"/>
  </si>
  <si>
    <t>⑫ 地番等（漢字）</t>
    <rPh sb="2" eb="4">
      <t>チバン</t>
    </rPh>
    <rPh sb="4" eb="5">
      <t>トウ</t>
    </rPh>
    <rPh sb="6" eb="8">
      <t>カンジ</t>
    </rPh>
    <phoneticPr fontId="31"/>
  </si>
  <si>
    <t>①森林認証制度及び CoC 認証制度を活用した証明（注１）</t>
  </si>
  <si>
    <t>駿河区</t>
  </si>
  <si>
    <t>県産材取扱業者が県産材販売管理票を発行することによる証明（必須）</t>
  </si>
  <si>
    <t>浴室乾燥機</t>
  </si>
  <si>
    <t>①</t>
  </si>
  <si>
    <t>事業完了日＞＝領収書日以降＞＝工事完了日（未作成）</t>
    <rPh sb="0" eb="2">
      <t>ジギョウ</t>
    </rPh>
    <rPh sb="2" eb="4">
      <t>カンリョウ</t>
    </rPh>
    <rPh sb="4" eb="5">
      <t>ビ</t>
    </rPh>
    <rPh sb="7" eb="10">
      <t>リョウシュウショ</t>
    </rPh>
    <rPh sb="10" eb="11">
      <t>ビ</t>
    </rPh>
    <rPh sb="11" eb="13">
      <t>イコウ</t>
    </rPh>
    <rPh sb="15" eb="17">
      <t>コウジ</t>
    </rPh>
    <rPh sb="17" eb="20">
      <t>カンリョウビ</t>
    </rPh>
    <rPh sb="21" eb="24">
      <t>ミサクセイ</t>
    </rPh>
    <phoneticPr fontId="3"/>
  </si>
  <si>
    <t>子育てエコホーム支援対象商品（家事負担軽減等）同等品以上</t>
    <rPh sb="0" eb="2">
      <t>こそだ</t>
    </rPh>
    <rPh sb="21" eb="22">
      <t>とう</t>
    </rPh>
    <phoneticPr fontId="31" type="Hiragana"/>
  </si>
  <si>
    <t>備考</t>
    <rPh sb="0" eb="2">
      <t>ビコウ</t>
    </rPh>
    <phoneticPr fontId="31"/>
  </si>
  <si>
    <t>　個室の確保</t>
  </si>
  <si>
    <t>浜松市西区</t>
  </si>
  <si>
    <t>事業計画書</t>
    <rPh sb="0" eb="2">
      <t>ジギョウ</t>
    </rPh>
    <rPh sb="2" eb="4">
      <t>ケイカク</t>
    </rPh>
    <rPh sb="4" eb="5">
      <t>ショ</t>
    </rPh>
    <phoneticPr fontId="3"/>
  </si>
  <si>
    <t>変更事業計画書</t>
    <rPh sb="0" eb="2">
      <t>ヘンコウ</t>
    </rPh>
    <rPh sb="2" eb="4">
      <t>ジギョウ</t>
    </rPh>
    <rPh sb="4" eb="7">
      <t>ケイカクショ</t>
    </rPh>
    <phoneticPr fontId="3"/>
  </si>
  <si>
    <t>マンション名等</t>
    <rPh sb="5" eb="6">
      <t>メイ</t>
    </rPh>
    <rPh sb="6" eb="7">
      <t>トウ</t>
    </rPh>
    <phoneticPr fontId="3"/>
  </si>
  <si>
    <t>(変更)
申請日</t>
    <rPh sb="1" eb="3">
      <t>ヘンコウ</t>
    </rPh>
    <rPh sb="5" eb="7">
      <t>シンセイ</t>
    </rPh>
    <rPh sb="7" eb="8">
      <t>ビ</t>
    </rPh>
    <phoneticPr fontId="31"/>
  </si>
  <si>
    <t>しずおか優良木材等補助加算</t>
    <rPh sb="4" eb="6">
      <t>ユウリョウ</t>
    </rPh>
    <rPh sb="6" eb="8">
      <t>モクザイ</t>
    </rPh>
    <rPh sb="8" eb="9">
      <t>ナド</t>
    </rPh>
    <phoneticPr fontId="3"/>
  </si>
  <si>
    <t>作り付け収納の新設</t>
    <rPh sb="0" eb="1">
      <t>つく</t>
    </rPh>
    <rPh sb="2" eb="3">
      <t>つ</t>
    </rPh>
    <rPh sb="4" eb="6">
      <t>しゅうのう</t>
    </rPh>
    <rPh sb="7" eb="9">
      <t>しんせつ</t>
    </rPh>
    <phoneticPr fontId="31" type="Hiragana"/>
  </si>
  <si>
    <t>変更収支予算書</t>
    <rPh sb="0" eb="2">
      <t>ヘンコウ</t>
    </rPh>
    <rPh sb="2" eb="4">
      <t>シュウシ</t>
    </rPh>
    <rPh sb="4" eb="7">
      <t>ヨサンショ</t>
    </rPh>
    <phoneticPr fontId="3"/>
  </si>
  <si>
    <t>①＋②+E65県補助金</t>
    <rPh sb="7" eb="8">
      <t>ケン</t>
    </rPh>
    <rPh sb="8" eb="11">
      <t>ホジョキン</t>
    </rPh>
    <phoneticPr fontId="3"/>
  </si>
  <si>
    <t>大阪府</t>
  </si>
  <si>
    <t>区　分</t>
    <rPh sb="0" eb="1">
      <t>ク</t>
    </rPh>
    <rPh sb="2" eb="3">
      <t>ブン</t>
    </rPh>
    <phoneticPr fontId="3"/>
  </si>
  <si>
    <t>工事内容等計画書</t>
    <rPh sb="0" eb="2">
      <t>コウジ</t>
    </rPh>
    <rPh sb="2" eb="4">
      <t>ナイヨウ</t>
    </rPh>
    <rPh sb="4" eb="5">
      <t>トウ</t>
    </rPh>
    <rPh sb="5" eb="8">
      <t>ケイカクショ</t>
    </rPh>
    <phoneticPr fontId="3"/>
  </si>
  <si>
    <t>机の作り付け</t>
  </si>
  <si>
    <t>変更工事内容等計画書</t>
    <rPh sb="0" eb="2">
      <t>ヘンコウ</t>
    </rPh>
    <rPh sb="2" eb="4">
      <t>コウジ</t>
    </rPh>
    <rPh sb="4" eb="6">
      <t>ナイヨウ</t>
    </rPh>
    <rPh sb="6" eb="7">
      <t>トウ</t>
    </rPh>
    <rPh sb="7" eb="10">
      <t>ケイカクショ</t>
    </rPh>
    <phoneticPr fontId="3"/>
  </si>
  <si>
    <t>工事内容等実績書</t>
    <rPh sb="0" eb="2">
      <t>コウジ</t>
    </rPh>
    <rPh sb="2" eb="4">
      <t>ナイヨウ</t>
    </rPh>
    <rPh sb="4" eb="5">
      <t>トウ</t>
    </rPh>
    <rPh sb="5" eb="7">
      <t>ジッセキ</t>
    </rPh>
    <rPh sb="7" eb="8">
      <t>ショ</t>
    </rPh>
    <phoneticPr fontId="3"/>
  </si>
  <si>
    <t>追手町</t>
  </si>
  <si>
    <t>申請日</t>
    <rPh sb="0" eb="2">
      <t>シンセイ</t>
    </rPh>
    <rPh sb="2" eb="3">
      <t>ビ</t>
    </rPh>
    <phoneticPr fontId="31"/>
  </si>
  <si>
    <t>市区町</t>
    <rPh sb="2" eb="3">
      <t>マチ</t>
    </rPh>
    <phoneticPr fontId="3"/>
  </si>
  <si>
    <t>交付番号</t>
    <rPh sb="0" eb="2">
      <t>コウフ</t>
    </rPh>
    <rPh sb="2" eb="4">
      <t>バンゴウ</t>
    </rPh>
    <phoneticPr fontId="31"/>
  </si>
  <si>
    <t>事業の内容</t>
  </si>
  <si>
    <t>補助金額</t>
  </si>
  <si>
    <t>※　この用紙のみを切りはなして返送してください。</t>
    <rPh sb="4" eb="6">
      <t>ヨウシ</t>
    </rPh>
    <rPh sb="9" eb="10">
      <t>キ</t>
    </rPh>
    <rPh sb="15" eb="17">
      <t>ヘンソウ</t>
    </rPh>
    <phoneticPr fontId="31"/>
  </si>
  <si>
    <t>対象の工事を○で
選択してください</t>
    <rPh sb="0" eb="2">
      <t>たいしょう</t>
    </rPh>
    <rPh sb="3" eb="5">
      <t>こうじ</t>
    </rPh>
    <rPh sb="9" eb="11">
      <t>せんたく</t>
    </rPh>
    <phoneticPr fontId="31" type="Hiragana"/>
  </si>
  <si>
    <t>普通</t>
    <rPh sb="0" eb="2">
      <t>フツウ</t>
    </rPh>
    <phoneticPr fontId="31"/>
  </si>
  <si>
    <t>袋井市</t>
  </si>
  <si>
    <t>⑨ 郵便番号</t>
    <rPh sb="2" eb="6">
      <t>ユウビンバンゴウ</t>
    </rPh>
    <phoneticPr fontId="31"/>
  </si>
  <si>
    <t>ビルトイン自動調理対応コンロ</t>
  </si>
  <si>
    <t>地名</t>
  </si>
  <si>
    <t>駿東郡長泉町</t>
  </si>
  <si>
    <t>変更承認申請</t>
  </si>
  <si>
    <t>工事完了予定日</t>
    <rPh sb="0" eb="2">
      <t>コウジ</t>
    </rPh>
    <rPh sb="2" eb="4">
      <t>カンリョウ</t>
    </rPh>
    <rPh sb="4" eb="7">
      <t>ヨテイビ</t>
    </rPh>
    <phoneticPr fontId="31"/>
  </si>
  <si>
    <t>貼付セル</t>
  </si>
  <si>
    <t>支払日</t>
    <rPh sb="0" eb="3">
      <t>シハライビ</t>
    </rPh>
    <phoneticPr fontId="31"/>
  </si>
  <si>
    <t>備考</t>
    <rPh sb="0" eb="2">
      <t>びこう</t>
    </rPh>
    <phoneticPr fontId="31" type="Hiragana"/>
  </si>
  <si>
    <t>■敷地内の附属建物（離れ等）、□その他（ 　　　　</t>
  </si>
  <si>
    <r>
      <t xml:space="preserve">その他施工業者
</t>
    </r>
    <r>
      <rPr>
        <sz val="10"/>
        <color theme="1"/>
        <rFont val="ＭＳ 明朝"/>
      </rPr>
      <t>（事業者・所在地記載）</t>
    </r>
    <rPh sb="2" eb="3">
      <t>ホカ</t>
    </rPh>
    <rPh sb="3" eb="5">
      <t>セコウ</t>
    </rPh>
    <rPh sb="5" eb="7">
      <t>ギョウシャ</t>
    </rPh>
    <rPh sb="9" eb="11">
      <t>ジギョウ</t>
    </rPh>
    <rPh sb="11" eb="12">
      <t>シャ</t>
    </rPh>
    <rPh sb="13" eb="16">
      <t>ショザイチ</t>
    </rPh>
    <rPh sb="16" eb="18">
      <t>キサイ</t>
    </rPh>
    <phoneticPr fontId="3"/>
  </si>
  <si>
    <t>広島県</t>
  </si>
  <si>
    <t>預金種別</t>
    <rPh sb="0" eb="2">
      <t>ヨキン</t>
    </rPh>
    <phoneticPr fontId="31"/>
  </si>
  <si>
    <t>磐田市</t>
  </si>
  <si>
    <t>浜北区</t>
  </si>
  <si>
    <t>※　記載上の留意点は、別紙「記載要領」をご覧ください。</t>
    <rPh sb="2" eb="4">
      <t>キサイ</t>
    </rPh>
    <rPh sb="4" eb="5">
      <t>ジョウ</t>
    </rPh>
    <rPh sb="6" eb="9">
      <t>リュウイテン</t>
    </rPh>
    <rPh sb="11" eb="13">
      <t>ベッシ</t>
    </rPh>
    <rPh sb="14" eb="16">
      <t>キサイ</t>
    </rPh>
    <rPh sb="16" eb="18">
      <t>ヨウリョウ</t>
    </rPh>
    <rPh sb="21" eb="22">
      <t>ラン</t>
    </rPh>
    <phoneticPr fontId="31"/>
  </si>
  <si>
    <t>氏名（フリガナ）</t>
    <rPh sb="0" eb="2">
      <t>シメイ</t>
    </rPh>
    <phoneticPr fontId="3"/>
  </si>
  <si>
    <t>長野県</t>
  </si>
  <si>
    <t>２　子育てライフ対応リフォーム</t>
    <rPh sb="2" eb="4">
      <t>コソダ</t>
    </rPh>
    <phoneticPr fontId="3"/>
  </si>
  <si>
    <t>伊東市</t>
  </si>
  <si>
    <t>変更承認申請</t>
    <rPh sb="2" eb="4">
      <t>ショウニン</t>
    </rPh>
    <phoneticPr fontId="3"/>
  </si>
  <si>
    <t>円</t>
  </si>
  <si>
    <t>滋賀県</t>
  </si>
  <si>
    <t>申請者</t>
    <rPh sb="0" eb="3">
      <t>シンセイシャ</t>
    </rPh>
    <phoneticPr fontId="31"/>
  </si>
  <si>
    <t>奈良県</t>
  </si>
  <si>
    <t>市区町</t>
    <rPh sb="0" eb="2">
      <t>シク</t>
    </rPh>
    <rPh sb="2" eb="3">
      <t>マチ</t>
    </rPh>
    <phoneticPr fontId="3"/>
  </si>
  <si>
    <t>西区</t>
  </si>
  <si>
    <t>住宅所在地</t>
    <rPh sb="0" eb="2">
      <t>ジュウタク</t>
    </rPh>
    <rPh sb="2" eb="5">
      <t>ショザイチ</t>
    </rPh>
    <phoneticPr fontId="31"/>
  </si>
  <si>
    <t>交付決定通知番号</t>
  </si>
  <si>
    <t>市区町</t>
    <rPh sb="0" eb="1">
      <t>シ</t>
    </rPh>
    <rPh sb="1" eb="2">
      <t>ク</t>
    </rPh>
    <rPh sb="2" eb="3">
      <t>マチ</t>
    </rPh>
    <phoneticPr fontId="3"/>
  </si>
  <si>
    <t>浜松市中区</t>
    <rPh sb="0" eb="2">
      <t>ハママツ</t>
    </rPh>
    <rPh sb="2" eb="3">
      <t>シ</t>
    </rPh>
    <phoneticPr fontId="3"/>
  </si>
  <si>
    <t>居住用(引越予定)</t>
    <rPh sb="4" eb="6">
      <t>ヒッコ</t>
    </rPh>
    <rPh sb="6" eb="8">
      <t>ヨテイ</t>
    </rPh>
    <phoneticPr fontId="3"/>
  </si>
  <si>
    <t>支店名</t>
  </si>
  <si>
    <t>①計</t>
    <rPh sb="1" eb="2">
      <t>ケイ</t>
    </rPh>
    <phoneticPr fontId="3"/>
  </si>
  <si>
    <t>連絡先E-Mail</t>
  </si>
  <si>
    <t>京都府</t>
  </si>
  <si>
    <t>種類</t>
    <rPh sb="0" eb="2">
      <t>しゅるい</t>
    </rPh>
    <phoneticPr fontId="31" type="Hiragana"/>
  </si>
  <si>
    <t>記入日</t>
    <rPh sb="0" eb="2">
      <t>キニュウ</t>
    </rPh>
    <rPh sb="2" eb="3">
      <t>ビ</t>
    </rPh>
    <phoneticPr fontId="3"/>
  </si>
  <si>
    <t>□戸建て住宅、□併用住宅（住宅部分のみ）、□共同住宅（専用部分のみ）、□長屋、</t>
  </si>
  <si>
    <t>湖西市</t>
  </si>
  <si>
    <t>要綱様式第３号</t>
  </si>
  <si>
    <t>共同住宅（専用部分のみ）</t>
  </si>
  <si>
    <t>榛原郡川根本町</t>
  </si>
  <si>
    <t>④ 氏名・名称（カナ）</t>
    <rPh sb="2" eb="4">
      <t>シメイ</t>
    </rPh>
    <rPh sb="5" eb="7">
      <t>メイショウ</t>
    </rPh>
    <phoneticPr fontId="31"/>
  </si>
  <si>
    <t>□戸建て住宅、■併用住宅（住宅部分のみ）、□共同住宅（専用部分のみ）、□長屋、</t>
  </si>
  <si>
    <t>□戸建て住宅、□併用住宅（住宅部分のみ）、■共同住宅（専用部分のみ）、□長屋、</t>
  </si>
  <si>
    <t>□戸建て住宅、□併用住宅（住宅部分のみ）、□共同住宅（専用部分のみ）、■長屋、</t>
  </si>
  <si>
    <t>負担行為日</t>
    <rPh sb="0" eb="2">
      <t>フタン</t>
    </rPh>
    <rPh sb="2" eb="4">
      <t>コウイ</t>
    </rPh>
    <rPh sb="4" eb="5">
      <t>ビ</t>
    </rPh>
    <phoneticPr fontId="31"/>
  </si>
  <si>
    <t>□敷地内の附属建物（離れ等）、■その他（ 　　　　</t>
  </si>
  <si>
    <t xml:space="preserve"> 市町村ｺｰﾄﾞ</t>
    <rPh sb="1" eb="4">
      <t>シチョウソン</t>
    </rPh>
    <phoneticPr fontId="31"/>
  </si>
  <si>
    <t>賀茂郡南伊豆町</t>
  </si>
  <si>
    <t>こどもみらいテレワーク対応リフォーム補助対象工事チェックリスト</t>
    <rPh sb="22" eb="24">
      <t>こうじ</t>
    </rPh>
    <phoneticPr fontId="31" type="Hiragana"/>
  </si>
  <si>
    <t>２</t>
  </si>
  <si>
    <t>断熱工事</t>
  </si>
  <si>
    <t>　申請者と振込先
　が異なる場合のみ</t>
    <rPh sb="1" eb="3">
      <t>シンセイ</t>
    </rPh>
    <rPh sb="3" eb="4">
      <t>シャ</t>
    </rPh>
    <rPh sb="5" eb="7">
      <t>フリコミ</t>
    </rPh>
    <rPh sb="7" eb="8">
      <t>サキ</t>
    </rPh>
    <rPh sb="11" eb="12">
      <t>コト</t>
    </rPh>
    <rPh sb="14" eb="16">
      <t>バアイ</t>
    </rPh>
    <phoneticPr fontId="3"/>
  </si>
  <si>
    <t>浜松市南区</t>
  </si>
  <si>
    <t>工事着手日＜＝工事完了日</t>
    <rPh sb="0" eb="2">
      <t>コウジ</t>
    </rPh>
    <rPh sb="2" eb="4">
      <t>チャクシュ</t>
    </rPh>
    <rPh sb="4" eb="5">
      <t>ビ</t>
    </rPh>
    <rPh sb="7" eb="9">
      <t>コウジ</t>
    </rPh>
    <rPh sb="9" eb="12">
      <t>カンリョウビ</t>
    </rPh>
    <phoneticPr fontId="3"/>
  </si>
  <si>
    <t>要領様式第１号</t>
    <rPh sb="0" eb="1">
      <t>ヨウ</t>
    </rPh>
    <rPh sb="1" eb="2">
      <t>リョウ</t>
    </rPh>
    <rPh sb="2" eb="4">
      <t>ヨウシキ</t>
    </rPh>
    <rPh sb="4" eb="5">
      <t>ダイ</t>
    </rPh>
    <rPh sb="6" eb="7">
      <t>ゴウ</t>
    </rPh>
    <phoneticPr fontId="3"/>
  </si>
  <si>
    <t>山口県</t>
  </si>
  <si>
    <t>確定番号</t>
    <rPh sb="0" eb="2">
      <t>カクテイ</t>
    </rPh>
    <rPh sb="2" eb="4">
      <t>バンゴウ</t>
    </rPh>
    <phoneticPr fontId="31"/>
  </si>
  <si>
    <t>（予算額）</t>
    <rPh sb="1" eb="4">
      <t>ヨサンガク</t>
    </rPh>
    <phoneticPr fontId="3"/>
  </si>
  <si>
    <t>口座番号</t>
  </si>
  <si>
    <t>申請者情報</t>
    <rPh sb="0" eb="3">
      <t>シンセイシャ</t>
    </rPh>
    <rPh sb="3" eb="5">
      <t>ジョウホウ</t>
    </rPh>
    <phoneticPr fontId="3"/>
  </si>
  <si>
    <t>123-4567</t>
  </si>
  <si>
    <t>認定工場名に記入がある場合、○を選択しているか。</t>
    <rPh sb="0" eb="2">
      <t>ニンテイ</t>
    </rPh>
    <rPh sb="2" eb="4">
      <t>コウジョウ</t>
    </rPh>
    <rPh sb="4" eb="5">
      <t>メイ</t>
    </rPh>
    <rPh sb="6" eb="8">
      <t>キニュウ</t>
    </rPh>
    <rPh sb="11" eb="13">
      <t>バアイ</t>
    </rPh>
    <rPh sb="16" eb="18">
      <t>センタク</t>
    </rPh>
    <phoneticPr fontId="3"/>
  </si>
  <si>
    <t>注１）製品購入先の業者が、FSCやSGECのCoC認証を取得している場合</t>
  </si>
  <si>
    <t>申請区分</t>
    <rPh sb="0" eb="2">
      <t>シンセイ</t>
    </rPh>
    <rPh sb="2" eb="4">
      <t>クブン</t>
    </rPh>
    <phoneticPr fontId="31"/>
  </si>
  <si>
    <t>注２）製品購入先の業者が、静岡県木材協同組合連合会等が運用する制度により認定されている場合</t>
  </si>
  <si>
    <t>口座種別</t>
  </si>
  <si>
    <t>・しずおか優良
木材等
補助加算</t>
    <rPh sb="5" eb="7">
      <t>ユウリョウ</t>
    </rPh>
    <rPh sb="8" eb="10">
      <t>モクザイ</t>
    </rPh>
    <rPh sb="10" eb="11">
      <t>トウ</t>
    </rPh>
    <rPh sb="12" eb="14">
      <t>ホジョ</t>
    </rPh>
    <rPh sb="14" eb="16">
      <t>カサン</t>
    </rPh>
    <phoneticPr fontId="3"/>
  </si>
  <si>
    <t>実績報告日</t>
    <rPh sb="0" eb="2">
      <t>ジッセキ</t>
    </rPh>
    <rPh sb="2" eb="4">
      <t>ホウコク</t>
    </rPh>
    <rPh sb="4" eb="5">
      <t>ビ</t>
    </rPh>
    <phoneticPr fontId="31"/>
  </si>
  <si>
    <t>大分県</t>
  </si>
  <si>
    <t>①工事費</t>
    <rPh sb="1" eb="4">
      <t>コウジヒ</t>
    </rPh>
    <phoneticPr fontId="3"/>
  </si>
  <si>
    <t>浜名区</t>
    <rPh sb="0" eb="3">
      <t>ハマナク</t>
    </rPh>
    <phoneticPr fontId="3"/>
  </si>
  <si>
    <t>青森県</t>
  </si>
  <si>
    <t>種別</t>
    <rPh sb="0" eb="2">
      <t>シュベツ</t>
    </rPh>
    <phoneticPr fontId="31"/>
  </si>
  <si>
    <t>富士市</t>
  </si>
  <si>
    <t>宮城県</t>
  </si>
  <si>
    <t>氏名</t>
  </si>
  <si>
    <t>秋田県</t>
  </si>
  <si>
    <t>本・支店名</t>
    <rPh sb="0" eb="1">
      <t>ホン</t>
    </rPh>
    <rPh sb="2" eb="4">
      <t>シテン</t>
    </rPh>
    <rPh sb="4" eb="5">
      <t>メイ</t>
    </rPh>
    <phoneticPr fontId="3"/>
  </si>
  <si>
    <t>連絡先</t>
    <rPh sb="0" eb="3">
      <t>レンラクサキ</t>
    </rPh>
    <phoneticPr fontId="3"/>
  </si>
  <si>
    <t>県産材加算の場合入力必須</t>
    <rPh sb="0" eb="1">
      <t>ケン</t>
    </rPh>
    <rPh sb="1" eb="3">
      <t>サンザイ</t>
    </rPh>
    <rPh sb="3" eb="5">
      <t>カサン</t>
    </rPh>
    <rPh sb="6" eb="8">
      <t>バアイ</t>
    </rPh>
    <rPh sb="8" eb="10">
      <t>ニュウリョク</t>
    </rPh>
    <rPh sb="10" eb="12">
      <t>ヒッス</t>
    </rPh>
    <phoneticPr fontId="3"/>
  </si>
  <si>
    <t>福島県</t>
  </si>
  <si>
    <t>栃木県</t>
  </si>
  <si>
    <t>群馬県</t>
  </si>
  <si>
    <t>確定起案日</t>
    <rPh sb="0" eb="2">
      <t>カクテイ</t>
    </rPh>
    <rPh sb="2" eb="4">
      <t>キアン</t>
    </rPh>
    <rPh sb="4" eb="5">
      <t>ビ</t>
    </rPh>
    <phoneticPr fontId="31"/>
  </si>
  <si>
    <t>三島市</t>
  </si>
  <si>
    <t>埼玉県</t>
  </si>
  <si>
    <t>県内市町</t>
    <rPh sb="0" eb="2">
      <t>ケンナイ</t>
    </rPh>
    <rPh sb="2" eb="3">
      <t>シ</t>
    </rPh>
    <rPh sb="3" eb="4">
      <t>マチ</t>
    </rPh>
    <phoneticPr fontId="3"/>
  </si>
  <si>
    <t>②工事費÷２</t>
    <rPh sb="1" eb="4">
      <t>コウジヒ</t>
    </rPh>
    <phoneticPr fontId="3"/>
  </si>
  <si>
    <t>東京都</t>
  </si>
  <si>
    <t>　静岡県知事　鈴木　康友　様</t>
    <rPh sb="7" eb="9">
      <t>スズキ</t>
    </rPh>
    <rPh sb="10" eb="12">
      <t>ヤストモ</t>
    </rPh>
    <phoneticPr fontId="3"/>
  </si>
  <si>
    <t>山梨県</t>
  </si>
  <si>
    <t>番地以下</t>
    <rPh sb="0" eb="2">
      <t>バンチ</t>
    </rPh>
    <rPh sb="2" eb="4">
      <t>イカ</t>
    </rPh>
    <phoneticPr fontId="3"/>
  </si>
  <si>
    <t xml:space="preserve"> 　令和６年度においてこどもみらいテレワーク対応リフォーム等事業を実施したいので、補助金を</t>
  </si>
  <si>
    <t>岐阜県</t>
  </si>
  <si>
    <t>兵庫県</t>
  </si>
  <si>
    <t>鳥取県</t>
  </si>
  <si>
    <t>徳島県</t>
  </si>
  <si>
    <t>愛媛県</t>
  </si>
  <si>
    <t xml:space="preserve">  対応リフォーム等事業が完了したので、関係書類を添えて報告します。</t>
    <rPh sb="2" eb="4">
      <t>タイオウ</t>
    </rPh>
    <phoneticPr fontId="31"/>
  </si>
  <si>
    <t>福岡県</t>
  </si>
  <si>
    <t>水洗部分の設置工事に限る。</t>
  </si>
  <si>
    <t>その他</t>
    <rPh sb="2" eb="3">
      <t>タ</t>
    </rPh>
    <phoneticPr fontId="3"/>
  </si>
  <si>
    <t>住宅の使い方</t>
    <rPh sb="0" eb="2">
      <t>ジュウタク</t>
    </rPh>
    <rPh sb="3" eb="4">
      <t>ツカ</t>
    </rPh>
    <rPh sb="5" eb="6">
      <t>カタ</t>
    </rPh>
    <phoneticPr fontId="3"/>
  </si>
  <si>
    <t>佐賀県</t>
  </si>
  <si>
    <t>対象工事6</t>
    <rPh sb="0" eb="2">
      <t>タイショウ</t>
    </rPh>
    <rPh sb="2" eb="4">
      <t>コウジ</t>
    </rPh>
    <phoneticPr fontId="3"/>
  </si>
  <si>
    <t>木材加算を追加したため</t>
    <rPh sb="0" eb="2">
      <t>モクザイ</t>
    </rPh>
    <rPh sb="2" eb="4">
      <t>カサン</t>
    </rPh>
    <rPh sb="5" eb="7">
      <t>ツイカ</t>
    </rPh>
    <phoneticPr fontId="3"/>
  </si>
  <si>
    <t>製品種別</t>
    <rPh sb="0" eb="2">
      <t>セイヒン</t>
    </rPh>
    <rPh sb="2" eb="4">
      <t>シュベツ</t>
    </rPh>
    <phoneticPr fontId="3"/>
  </si>
  <si>
    <t>認定工場名に記入がある場合、合法性証明を選択しているか。</t>
    <rPh sb="0" eb="2">
      <t>ニンテイ</t>
    </rPh>
    <rPh sb="2" eb="4">
      <t>コウジョウ</t>
    </rPh>
    <rPh sb="4" eb="5">
      <t>メイ</t>
    </rPh>
    <rPh sb="6" eb="8">
      <t>キニュウ</t>
    </rPh>
    <rPh sb="11" eb="13">
      <t>バアイ</t>
    </rPh>
    <rPh sb="14" eb="17">
      <t>ゴウホウセイ</t>
    </rPh>
    <rPh sb="17" eb="19">
      <t>ショウメイ</t>
    </rPh>
    <rPh sb="20" eb="22">
      <t>センタク</t>
    </rPh>
    <phoneticPr fontId="3"/>
  </si>
  <si>
    <t>・子育てライフリフォーム</t>
    <rPh sb="1" eb="3">
      <t>コソダ</t>
    </rPh>
    <phoneticPr fontId="3"/>
  </si>
  <si>
    <t>番地</t>
    <rPh sb="0" eb="2">
      <t>バンチ</t>
    </rPh>
    <phoneticPr fontId="3"/>
  </si>
  <si>
    <t>若者夫婦世帯</t>
    <rPh sb="0" eb="2">
      <t>ワカモノ</t>
    </rPh>
    <rPh sb="2" eb="4">
      <t>フウフ</t>
    </rPh>
    <rPh sb="4" eb="6">
      <t>セタイ</t>
    </rPh>
    <phoneticPr fontId="3"/>
  </si>
  <si>
    <t>申請区分</t>
    <rPh sb="0" eb="2">
      <t>シンセイ</t>
    </rPh>
    <rPh sb="2" eb="4">
      <t>クブン</t>
    </rPh>
    <phoneticPr fontId="3"/>
  </si>
  <si>
    <t>信組</t>
    <rPh sb="0" eb="1">
      <t>シン</t>
    </rPh>
    <rPh sb="1" eb="2">
      <t>クミ</t>
    </rPh>
    <phoneticPr fontId="31"/>
  </si>
  <si>
    <t>地名番地以下</t>
    <rPh sb="0" eb="2">
      <t>チメイ</t>
    </rPh>
    <rPh sb="2" eb="4">
      <t>バンチ</t>
    </rPh>
    <rPh sb="4" eb="6">
      <t>イカ</t>
    </rPh>
    <phoneticPr fontId="3"/>
  </si>
  <si>
    <t>藤枝市</t>
  </si>
  <si>
    <t>周智郡森町</t>
  </si>
  <si>
    <t>子育てライフ対応リフォーム</t>
    <rPh sb="0" eb="2">
      <t>こそだ</t>
    </rPh>
    <rPh sb="6" eb="8">
      <t>たいおう</t>
    </rPh>
    <phoneticPr fontId="31" type="Hiragana"/>
  </si>
  <si>
    <t>口座名義人住所</t>
    <rPh sb="0" eb="2">
      <t>コウザ</t>
    </rPh>
    <rPh sb="2" eb="5">
      <t>メイギニン</t>
    </rPh>
    <rPh sb="5" eb="7">
      <t>ジュウショ</t>
    </rPh>
    <phoneticPr fontId="3"/>
  </si>
  <si>
    <t>実　績　報　告　書</t>
    <rPh sb="0" eb="1">
      <t>ジツ</t>
    </rPh>
    <rPh sb="2" eb="3">
      <t>セキ</t>
    </rPh>
    <rPh sb="4" eb="5">
      <t>ホウ</t>
    </rPh>
    <rPh sb="6" eb="7">
      <t>コク</t>
    </rPh>
    <rPh sb="8" eb="9">
      <t>ショ</t>
    </rPh>
    <phoneticPr fontId="31"/>
  </si>
  <si>
    <t xml:space="preserve"> 字ｺｰﾄﾞ</t>
    <rPh sb="1" eb="2">
      <t>アザ</t>
    </rPh>
    <phoneticPr fontId="31"/>
  </si>
  <si>
    <t>葵区</t>
  </si>
  <si>
    <t>駿東郡清水町</t>
  </si>
  <si>
    <t>銀行</t>
    <rPh sb="0" eb="2">
      <t>ギンコウ</t>
    </rPh>
    <phoneticPr fontId="31"/>
  </si>
  <si>
    <t>伊豆の国市</t>
  </si>
  <si>
    <t>信金</t>
    <rPh sb="0" eb="2">
      <t>シンキン</t>
    </rPh>
    <phoneticPr fontId="31"/>
  </si>
  <si>
    <t>（変更）
工事費</t>
    <rPh sb="5" eb="8">
      <t>コウジヒ</t>
    </rPh>
    <phoneticPr fontId="31"/>
  </si>
  <si>
    <t>農協</t>
    <rPh sb="0" eb="2">
      <t>ノウキョウ</t>
    </rPh>
    <phoneticPr fontId="31"/>
  </si>
  <si>
    <t>①県補助金</t>
    <rPh sb="1" eb="2">
      <t>ケン</t>
    </rPh>
    <rPh sb="2" eb="5">
      <t>ホジョキン</t>
    </rPh>
    <phoneticPr fontId="3"/>
  </si>
  <si>
    <t>賀茂郡西伊豆町</t>
  </si>
  <si>
    <t>本・支店名</t>
    <rPh sb="0" eb="1">
      <t>ホン</t>
    </rPh>
    <rPh sb="2" eb="4">
      <t>シテン</t>
    </rPh>
    <rPh sb="4" eb="5">
      <t>メイ</t>
    </rPh>
    <phoneticPr fontId="31"/>
  </si>
  <si>
    <t>②計</t>
    <rPh sb="1" eb="2">
      <t>ケイ</t>
    </rPh>
    <phoneticPr fontId="3"/>
  </si>
  <si>
    <t>支出票
起案日</t>
    <rPh sb="0" eb="2">
      <t>シシュツ</t>
    </rPh>
    <rPh sb="2" eb="3">
      <t>ヒョウ</t>
    </rPh>
    <rPh sb="4" eb="6">
      <t>キアン</t>
    </rPh>
    <rPh sb="6" eb="7">
      <t>ビ</t>
    </rPh>
    <phoneticPr fontId="31"/>
  </si>
  <si>
    <t>静岡市清水区</t>
    <rPh sb="3" eb="6">
      <t>シミズク</t>
    </rPh>
    <phoneticPr fontId="3"/>
  </si>
  <si>
    <t>0123-45-6789</t>
  </si>
  <si>
    <t>静岡浜松県庁</t>
  </si>
  <si>
    <t>浜松市東区</t>
  </si>
  <si>
    <t>備　考</t>
    <rPh sb="0" eb="1">
      <t>ビ</t>
    </rPh>
    <rPh sb="2" eb="3">
      <t>コウ</t>
    </rPh>
    <phoneticPr fontId="3"/>
  </si>
  <si>
    <t>地名</t>
    <rPh sb="0" eb="2">
      <t>チメイ</t>
    </rPh>
    <phoneticPr fontId="3"/>
  </si>
  <si>
    <t>交付確定額</t>
    <rPh sb="0" eb="2">
      <t>コウフ</t>
    </rPh>
    <rPh sb="2" eb="4">
      <t>カクテイ</t>
    </rPh>
    <rPh sb="4" eb="5">
      <t>ガク</t>
    </rPh>
    <phoneticPr fontId="31"/>
  </si>
  <si>
    <t>まちせん
受付日</t>
    <rPh sb="5" eb="8">
      <t>ウケツケビ</t>
    </rPh>
    <phoneticPr fontId="31"/>
  </si>
  <si>
    <t>賀茂郡河津町</t>
  </si>
  <si>
    <t>　   （補助金所要額）</t>
  </si>
  <si>
    <t>①こどもみらいテレワーク対応リフォーム</t>
    <rPh sb="12" eb="14">
      <t>タイオウ</t>
    </rPh>
    <phoneticPr fontId="3"/>
  </si>
  <si>
    <t>賀茂郡松崎町</t>
  </si>
  <si>
    <t>浜松市中央区</t>
    <rPh sb="0" eb="2">
      <t>ハママツ</t>
    </rPh>
    <rPh sb="2" eb="3">
      <t>シ</t>
    </rPh>
    <rPh sb="3" eb="5">
      <t>チュウオウ</t>
    </rPh>
    <rPh sb="5" eb="6">
      <t>ク</t>
    </rPh>
    <phoneticPr fontId="3"/>
  </si>
  <si>
    <t>裾野市</t>
  </si>
  <si>
    <t>下田市</t>
  </si>
  <si>
    <t>御殿場市</t>
  </si>
  <si>
    <t>掛川市</t>
  </si>
  <si>
    <t>焼津市</t>
  </si>
  <si>
    <t>富士宮市</t>
  </si>
  <si>
    <t>熱海市</t>
  </si>
  <si>
    <t>電話番号</t>
  </si>
  <si>
    <t>東区</t>
  </si>
  <si>
    <t>中区</t>
  </si>
  <si>
    <t>静岡市駿河区</t>
  </si>
  <si>
    <t>静岡市葵区</t>
    <rPh sb="3" eb="5">
      <t>アオイク</t>
    </rPh>
    <phoneticPr fontId="3"/>
  </si>
  <si>
    <t>主たる
施工
業者</t>
    <rPh sb="0" eb="1">
      <t>シュ</t>
    </rPh>
    <rPh sb="4" eb="6">
      <t>セコウ</t>
    </rPh>
    <rPh sb="7" eb="9">
      <t>ギョウシャ</t>
    </rPh>
    <phoneticPr fontId="3"/>
  </si>
  <si>
    <t>対象工事3</t>
    <rPh sb="0" eb="2">
      <t>タイショウ</t>
    </rPh>
    <rPh sb="2" eb="4">
      <t>コウジ</t>
    </rPh>
    <phoneticPr fontId="3"/>
  </si>
  <si>
    <t>口座名義人（カナ）</t>
    <rPh sb="0" eb="2">
      <t>コウザ</t>
    </rPh>
    <rPh sb="2" eb="4">
      <t>メイギ</t>
    </rPh>
    <rPh sb="4" eb="5">
      <t>ニン</t>
    </rPh>
    <phoneticPr fontId="3"/>
  </si>
  <si>
    <t>口座名義人（漢字）</t>
    <rPh sb="0" eb="2">
      <t>コウザ</t>
    </rPh>
    <rPh sb="2" eb="5">
      <t>メイギニン</t>
    </rPh>
    <rPh sb="6" eb="8">
      <t>カンジ</t>
    </rPh>
    <phoneticPr fontId="3"/>
  </si>
  <si>
    <t>入力必須</t>
    <rPh sb="0" eb="2">
      <t>ニュウリョク</t>
    </rPh>
    <rPh sb="2" eb="4">
      <t>ヒッス</t>
    </rPh>
    <phoneticPr fontId="3"/>
  </si>
  <si>
    <t>静岡市葵区</t>
    <rPh sb="0" eb="3">
      <t>シズオカシ</t>
    </rPh>
    <rPh sb="3" eb="5">
      <t>アオイク</t>
    </rPh>
    <phoneticPr fontId="3"/>
  </si>
  <si>
    <t>しずおか優良
木材等
補助加算</t>
    <rPh sb="4" eb="6">
      <t>ユウリョウ</t>
    </rPh>
    <rPh sb="7" eb="9">
      <t>モクザイ</t>
    </rPh>
    <rPh sb="9" eb="10">
      <t>トウ</t>
    </rPh>
    <rPh sb="11" eb="13">
      <t>ホジョ</t>
    </rPh>
    <rPh sb="13" eb="15">
      <t>カサン</t>
    </rPh>
    <phoneticPr fontId="3"/>
  </si>
  <si>
    <t xml:space="preserve"> 交付申請額</t>
    <rPh sb="3" eb="6">
      <t>シンセイガク</t>
    </rPh>
    <phoneticPr fontId="3"/>
  </si>
  <si>
    <r>
      <t>所在地</t>
    </r>
    <r>
      <rPr>
        <sz val="9"/>
        <color rgb="FFFF0000"/>
        <rFont val="ＭＳ 明朝"/>
      </rPr>
      <t>（登記簿に記載された地番等）</t>
    </r>
    <rPh sb="0" eb="3">
      <t>ショザイチ</t>
    </rPh>
    <rPh sb="4" eb="7">
      <t>トウキボ</t>
    </rPh>
    <rPh sb="8" eb="10">
      <t>キサイ</t>
    </rPh>
    <rPh sb="13" eb="15">
      <t>チバン</t>
    </rPh>
    <rPh sb="15" eb="16">
      <t>ナド</t>
    </rPh>
    <phoneticPr fontId="3"/>
  </si>
  <si>
    <t>円（消費税込）</t>
    <rPh sb="0" eb="1">
      <t>エン</t>
    </rPh>
    <rPh sb="2" eb="5">
      <t>ショウヒゼイ</t>
    </rPh>
    <rPh sb="5" eb="6">
      <t>コ</t>
    </rPh>
    <phoneticPr fontId="3"/>
  </si>
  <si>
    <t>氏名（カナ）</t>
    <rPh sb="0" eb="2">
      <t>シメイ</t>
    </rPh>
    <phoneticPr fontId="3"/>
  </si>
  <si>
    <t>氏名（漢字）</t>
    <rPh sb="0" eb="2">
      <t>シメイ</t>
    </rPh>
    <rPh sb="3" eb="5">
      <t>カンジ</t>
    </rPh>
    <phoneticPr fontId="3"/>
  </si>
  <si>
    <t>事業着手日と事業完了予定日との整合性が取れているか。</t>
    <rPh sb="0" eb="2">
      <t>ジギョウ</t>
    </rPh>
    <rPh sb="2" eb="4">
      <t>チャクシュ</t>
    </rPh>
    <rPh sb="4" eb="5">
      <t>ビ</t>
    </rPh>
    <rPh sb="6" eb="8">
      <t>ジギョウ</t>
    </rPh>
    <rPh sb="8" eb="10">
      <t>カンリョウ</t>
    </rPh>
    <rPh sb="10" eb="13">
      <t>ヨテイビ</t>
    </rPh>
    <rPh sb="15" eb="18">
      <t>セイゴウセイ</t>
    </rPh>
    <rPh sb="19" eb="20">
      <t>ト</t>
    </rPh>
    <phoneticPr fontId="3"/>
  </si>
  <si>
    <t>ＳＵＭＡＩ工場</t>
    <rPh sb="5" eb="7">
      <t>コウジョウ</t>
    </rPh>
    <phoneticPr fontId="3"/>
  </si>
  <si>
    <t>当初</t>
    <rPh sb="0" eb="2">
      <t>とうしょ</t>
    </rPh>
    <phoneticPr fontId="31" type="Hiragana"/>
  </si>
  <si>
    <t>変更後（変更承認申請のみ）</t>
    <rPh sb="0" eb="2">
      <t>へんこう</t>
    </rPh>
    <rPh sb="2" eb="3">
      <t>ご</t>
    </rPh>
    <rPh sb="4" eb="6">
      <t>へんこう</t>
    </rPh>
    <rPh sb="6" eb="8">
      <t>しょうにん</t>
    </rPh>
    <rPh sb="8" eb="10">
      <t>しんせい</t>
    </rPh>
    <phoneticPr fontId="31" type="Hiragana"/>
  </si>
  <si>
    <t>住づ第1234号‐567</t>
    <rPh sb="0" eb="1">
      <t>ス</t>
    </rPh>
    <rPh sb="2" eb="3">
      <t>ダイ</t>
    </rPh>
    <rPh sb="7" eb="8">
      <t>ゴウ</t>
    </rPh>
    <phoneticPr fontId="31"/>
  </si>
  <si>
    <t>②県補助金</t>
    <rPh sb="1" eb="2">
      <t>ケン</t>
    </rPh>
    <rPh sb="2" eb="5">
      <t>ホジョキン</t>
    </rPh>
    <phoneticPr fontId="3"/>
  </si>
  <si>
    <t>静岡浜松県庁</t>
    <rPh sb="0" eb="2">
      <t>シズオカ</t>
    </rPh>
    <rPh sb="2" eb="4">
      <t>ハママツ</t>
    </rPh>
    <rPh sb="4" eb="6">
      <t>ケンチョウ</t>
    </rPh>
    <phoneticPr fontId="3"/>
  </si>
  <si>
    <t>（内訳）</t>
    <rPh sb="1" eb="3">
      <t>ウチワケ</t>
    </rPh>
    <phoneticPr fontId="3"/>
  </si>
  <si>
    <t>ｼｽﾞｵｶ ｶﾀﾛｳ</t>
  </si>
  <si>
    <t>（担当者名→）</t>
    <rPh sb="1" eb="4">
      <t>タントウシャ</t>
    </rPh>
    <rPh sb="4" eb="5">
      <t>メイ</t>
    </rPh>
    <phoneticPr fontId="3"/>
  </si>
  <si>
    <t/>
  </si>
  <si>
    <t>しずおか優良木材</t>
  </si>
  <si>
    <t>製品種別</t>
  </si>
  <si>
    <t>県内産JAS・JIS製品</t>
    <rPh sb="0" eb="3">
      <t>ケンナイサン</t>
    </rPh>
    <phoneticPr fontId="3"/>
  </si>
  <si>
    <t>－</t>
  </si>
  <si>
    <r>
      <t>様式第１号</t>
    </r>
    <r>
      <rPr>
        <sz val="11"/>
        <color auto="1"/>
        <rFont val="ＭＳ 明朝"/>
      </rPr>
      <t>（用紙　日本産業規格Ａ４縦型）</t>
    </r>
  </si>
  <si>
    <r>
      <t>様式第２号</t>
    </r>
    <r>
      <rPr>
        <sz val="11"/>
        <color auto="1"/>
        <rFont val="ＭＳ 明朝"/>
      </rPr>
      <t>（用紙　日本産業規格Ａ４縦型）</t>
    </r>
  </si>
  <si>
    <r>
      <t>様式第３号</t>
    </r>
    <r>
      <rPr>
        <sz val="11"/>
        <color auto="1"/>
        <rFont val="ＭＳ 明朝"/>
      </rPr>
      <t>（用紙　日本産業規格Ａ４縦型）</t>
    </r>
  </si>
  <si>
    <t>（様式1）</t>
  </si>
  <si>
    <t>（　　色の部分だけを入力してください。）</t>
    <rPh sb="3" eb="4">
      <t>イロ</t>
    </rPh>
    <rPh sb="5" eb="7">
      <t>ブブン</t>
    </rPh>
    <rPh sb="10" eb="12">
      <t>ニュウリョク</t>
    </rPh>
    <phoneticPr fontId="31"/>
  </si>
  <si>
    <t>0</t>
  </si>
  <si>
    <t>⑪ 県市区郡町村丁目等（漢字）</t>
    <rPh sb="2" eb="3">
      <t>ケン</t>
    </rPh>
    <rPh sb="3" eb="4">
      <t>シ</t>
    </rPh>
    <rPh sb="4" eb="5">
      <t>ク</t>
    </rPh>
    <rPh sb="5" eb="6">
      <t>グン</t>
    </rPh>
    <rPh sb="6" eb="7">
      <t>チョウ</t>
    </rPh>
    <rPh sb="7" eb="8">
      <t>ソン</t>
    </rPh>
    <rPh sb="8" eb="10">
      <t>チョウメ</t>
    </rPh>
    <rPh sb="10" eb="11">
      <t>トウ</t>
    </rPh>
    <rPh sb="12" eb="14">
      <t>カンジ</t>
    </rPh>
    <phoneticPr fontId="31"/>
  </si>
  <si>
    <t>⑬ 方書等（漢字）　（「△△ビル３Ｆ」、「□□様方」などを記入する。）</t>
    <rPh sb="2" eb="3">
      <t>カタ</t>
    </rPh>
    <rPh sb="3" eb="4">
      <t>カキ</t>
    </rPh>
    <rPh sb="4" eb="5">
      <t>トウ</t>
    </rPh>
    <rPh sb="6" eb="8">
      <t>カンジ</t>
    </rPh>
    <rPh sb="23" eb="24">
      <t>サマ</t>
    </rPh>
    <rPh sb="24" eb="25">
      <t>カタ</t>
    </rPh>
    <rPh sb="29" eb="31">
      <t>キニュウ</t>
    </rPh>
    <phoneticPr fontId="31"/>
  </si>
  <si>
    <t>（以下については、通帳、金融機関などでお確かめのうえ、誤りのないように記入してください。</t>
    <rPh sb="1" eb="3">
      <t>イカ</t>
    </rPh>
    <rPh sb="9" eb="11">
      <t>ツウチョウ</t>
    </rPh>
    <rPh sb="12" eb="14">
      <t>キンユウ</t>
    </rPh>
    <rPh sb="14" eb="16">
      <t>キカン</t>
    </rPh>
    <rPh sb="20" eb="21">
      <t>タシ</t>
    </rPh>
    <rPh sb="27" eb="28">
      <t>アヤマ</t>
    </rPh>
    <rPh sb="35" eb="37">
      <t>キニュウ</t>
    </rPh>
    <phoneticPr fontId="31"/>
  </si>
  <si>
    <t>振　替　先　金　融　機　関　名</t>
    <rPh sb="0" eb="1">
      <t>ブルイ</t>
    </rPh>
    <rPh sb="2" eb="3">
      <t>テイ</t>
    </rPh>
    <rPh sb="4" eb="5">
      <t>サキ</t>
    </rPh>
    <rPh sb="6" eb="7">
      <t>カネ</t>
    </rPh>
    <rPh sb="8" eb="9">
      <t>トオル</t>
    </rPh>
    <rPh sb="10" eb="11">
      <t>キ</t>
    </rPh>
    <rPh sb="12" eb="13">
      <t>セキ</t>
    </rPh>
    <rPh sb="14" eb="15">
      <t>メイ</t>
    </rPh>
    <phoneticPr fontId="31"/>
  </si>
  <si>
    <t>銀行名</t>
    <rPh sb="0" eb="3">
      <t>ギンコウメイ</t>
    </rPh>
    <phoneticPr fontId="31"/>
  </si>
  <si>
    <t>⑮ 前払金用口座振替先</t>
    <rPh sb="2" eb="4">
      <t>マエバラ</t>
    </rPh>
    <rPh sb="4" eb="5">
      <t>キン</t>
    </rPh>
    <rPh sb="5" eb="6">
      <t>ヨウ</t>
    </rPh>
    <rPh sb="6" eb="8">
      <t>コウザ</t>
    </rPh>
    <rPh sb="8" eb="10">
      <t>フリカエ</t>
    </rPh>
    <rPh sb="10" eb="11">
      <t>サキ</t>
    </rPh>
    <phoneticPr fontId="31"/>
  </si>
  <si>
    <t>　　この申出書に御記入及び御提出いただいた個人情報は、静岡県財務会計システムに登録し、静岡県の公金の口座振替払のみに利用します。
　　なお、御提供いただきました個人情報は、静岡県個人情報保護条例の規定に基づき、適切に管理します。</t>
    <rPh sb="4" eb="7">
      <t>モウシデショ</t>
    </rPh>
    <rPh sb="8" eb="9">
      <t>ゴ</t>
    </rPh>
    <rPh sb="9" eb="11">
      <t>キニュウ</t>
    </rPh>
    <rPh sb="11" eb="12">
      <t>オヨ</t>
    </rPh>
    <rPh sb="13" eb="14">
      <t>オン</t>
    </rPh>
    <rPh sb="14" eb="16">
      <t>テイシュツ</t>
    </rPh>
    <rPh sb="21" eb="23">
      <t>コジン</t>
    </rPh>
    <rPh sb="30" eb="32">
      <t>ザイム</t>
    </rPh>
    <rPh sb="32" eb="34">
      <t>カイケイ</t>
    </rPh>
    <rPh sb="39" eb="41">
      <t>トウロク</t>
    </rPh>
    <rPh sb="43" eb="46">
      <t>シズオカケン</t>
    </rPh>
    <rPh sb="47" eb="49">
      <t>コウキン</t>
    </rPh>
    <rPh sb="50" eb="52">
      <t>コウザ</t>
    </rPh>
    <rPh sb="52" eb="54">
      <t>フリカエ</t>
    </rPh>
    <rPh sb="54" eb="55">
      <t>バラ</t>
    </rPh>
    <rPh sb="58" eb="60">
      <t>リヨウ</t>
    </rPh>
    <rPh sb="98" eb="100">
      <t>キテイ</t>
    </rPh>
    <rPh sb="101" eb="102">
      <t>モト</t>
    </rPh>
    <rPh sb="105" eb="107">
      <t>テキセツ</t>
    </rPh>
    <rPh sb="108" eb="110">
      <t>カンリ</t>
    </rPh>
    <phoneticPr fontId="31"/>
  </si>
  <si>
    <t>口座振替による支払及びファクスによる口座振替通知登録申出書（補助金等交付手続用）</t>
    <rPh sb="0" eb="2">
      <t>コウザ</t>
    </rPh>
    <rPh sb="2" eb="4">
      <t>フリカエ</t>
    </rPh>
    <rPh sb="7" eb="9">
      <t>シハライ</t>
    </rPh>
    <rPh sb="9" eb="10">
      <t>オヨ</t>
    </rPh>
    <rPh sb="18" eb="20">
      <t>コウザ</t>
    </rPh>
    <rPh sb="20" eb="22">
      <t>フリカエ</t>
    </rPh>
    <rPh sb="22" eb="24">
      <t>ツウチ</t>
    </rPh>
    <rPh sb="24" eb="26">
      <t>トウロク</t>
    </rPh>
    <rPh sb="26" eb="29">
      <t>モウシデショ</t>
    </rPh>
    <rPh sb="30" eb="33">
      <t>ホジョキン</t>
    </rPh>
    <rPh sb="33" eb="34">
      <t>トウ</t>
    </rPh>
    <rPh sb="34" eb="36">
      <t>コウフ</t>
    </rPh>
    <rPh sb="36" eb="38">
      <t>テツヅキ</t>
    </rPh>
    <rPh sb="38" eb="39">
      <t>ヨウ</t>
    </rPh>
    <phoneticPr fontId="31"/>
  </si>
  <si>
    <t>空欄ではない</t>
    <rPh sb="0" eb="2">
      <t>クウラン</t>
    </rPh>
    <phoneticPr fontId="3"/>
  </si>
  <si>
    <t>⑧ 業種</t>
    <rPh sb="2" eb="4">
      <t>ギョウシュ</t>
    </rPh>
    <phoneticPr fontId="31"/>
  </si>
  <si>
    <t>労金･信組</t>
    <rPh sb="0" eb="2">
      <t>ロウキン</t>
    </rPh>
    <rPh sb="3" eb="4">
      <t>シン</t>
    </rPh>
    <rPh sb="4" eb="5">
      <t>ソ</t>
    </rPh>
    <phoneticPr fontId="31"/>
  </si>
  <si>
    <t>　債権者番号</t>
    <rPh sb="1" eb="4">
      <t>サイケンシャ</t>
    </rPh>
    <rPh sb="4" eb="6">
      <t>バンゴウ</t>
    </rPh>
    <phoneticPr fontId="31"/>
  </si>
  <si>
    <t>店</t>
    <rPh sb="0" eb="1">
      <t>テン</t>
    </rPh>
    <phoneticPr fontId="31"/>
  </si>
  <si>
    <t>住所（所在地）</t>
    <rPh sb="0" eb="2">
      <t>ジュウショ</t>
    </rPh>
    <rPh sb="3" eb="6">
      <t>ショザイチ</t>
    </rPh>
    <phoneticPr fontId="31"/>
  </si>
  <si>
    <t>中央区</t>
    <rPh sb="0" eb="3">
      <t>チュウオウク</t>
    </rPh>
    <phoneticPr fontId="3"/>
  </si>
  <si>
    <t>代　 表 　者</t>
    <rPh sb="0" eb="1">
      <t>ダイ</t>
    </rPh>
    <rPh sb="3" eb="4">
      <t>ヒョウ</t>
    </rPh>
    <rPh sb="6" eb="7">
      <t>モノ</t>
    </rPh>
    <phoneticPr fontId="31"/>
  </si>
  <si>
    <t>（電話番号</t>
    <rPh sb="1" eb="3">
      <t>デンワ</t>
    </rPh>
    <rPh sb="3" eb="5">
      <t>バンゴウ</t>
    </rPh>
    <phoneticPr fontId="31"/>
  </si>
  <si>
    <t>金融機関ｺｰﾄﾞ</t>
  </si>
  <si>
    <t>１　普通（預金）
２　当座（預金）
７　別段（預金）</t>
    <rPh sb="2" eb="4">
      <t>フツウ</t>
    </rPh>
    <rPh sb="5" eb="7">
      <t>ヨキン</t>
    </rPh>
    <rPh sb="11" eb="13">
      <t>トウザ</t>
    </rPh>
    <rPh sb="14" eb="16">
      <t>ヨキン</t>
    </rPh>
    <rPh sb="20" eb="22">
      <t>ベツダン</t>
    </rPh>
    <rPh sb="23" eb="25">
      <t>ヨキン</t>
    </rPh>
    <phoneticPr fontId="31"/>
  </si>
  <si>
    <t>・口座振替通知FAX送信受領</t>
    <rPh sb="1" eb="3">
      <t>コウザ</t>
    </rPh>
    <rPh sb="3" eb="5">
      <t>フリカエ</t>
    </rPh>
    <rPh sb="5" eb="7">
      <t>ツウチ</t>
    </rPh>
    <rPh sb="10" eb="12">
      <t>ソウシン</t>
    </rPh>
    <rPh sb="12" eb="14">
      <t>ジュリョウ</t>
    </rPh>
    <phoneticPr fontId="31"/>
  </si>
  <si>
    <t>現住所</t>
    <rPh sb="0" eb="1">
      <t>ゲン</t>
    </rPh>
    <rPh sb="1" eb="3">
      <t>ジュウショ</t>
    </rPh>
    <phoneticPr fontId="3"/>
  </si>
  <si>
    <t xml:space="preserve"> （注）変更事業計画書の場合は、変更前の計画を上段に括弧書きし、変更後の計画を下段に</t>
  </si>
  <si>
    <t>承諾者のみ記入(県内の方のみ）</t>
    <rPh sb="8" eb="10">
      <t>ケンナイ</t>
    </rPh>
    <rPh sb="11" eb="12">
      <t>カタ</t>
    </rPh>
    <phoneticPr fontId="31"/>
  </si>
  <si>
    <t>）</t>
  </si>
  <si>
    <t>預金種別</t>
    <rPh sb="0" eb="2">
      <t>ヨキン</t>
    </rPh>
    <rPh sb="2" eb="4">
      <t>シュベツ</t>
    </rPh>
    <phoneticPr fontId="31"/>
  </si>
  <si>
    <t>当座</t>
    <rPh sb="0" eb="2">
      <t>トウザ</t>
    </rPh>
    <phoneticPr fontId="31"/>
  </si>
  <si>
    <t>・幅90ｃｍ以上の間仕切り壁、窓や扉を新たに設置することで完全に個室化する工事。エアコン含む</t>
    <rPh sb="44" eb="45">
      <t>ふく</t>
    </rPh>
    <phoneticPr fontId="31" type="Hiragana"/>
  </si>
  <si>
    <t>子育て世帯</t>
    <rPh sb="0" eb="2">
      <t>コソダ</t>
    </rPh>
    <rPh sb="3" eb="5">
      <t>セタイ</t>
    </rPh>
    <phoneticPr fontId="3"/>
  </si>
  <si>
    <t>収納量増加にともなう日用品食品庫の新設など</t>
  </si>
  <si>
    <t>①工事費÷２</t>
    <rPh sb="1" eb="4">
      <t>コウジヒ</t>
    </rPh>
    <phoneticPr fontId="3"/>
  </si>
  <si>
    <t>しずおか
優良木材等補助加算</t>
    <rPh sb="9" eb="10">
      <t>ナド</t>
    </rPh>
    <rPh sb="10" eb="12">
      <t>ホジョ</t>
    </rPh>
    <rPh sb="12" eb="14">
      <t>カサン</t>
    </rPh>
    <phoneticPr fontId="3"/>
  </si>
  <si>
    <t>浜松市浜名区</t>
    <rPh sb="3" eb="6">
      <t>ハマナク</t>
    </rPh>
    <phoneticPr fontId="3"/>
  </si>
  <si>
    <t>②子育てライフ対応リフォーム
工事見積額</t>
    <rPh sb="1" eb="3">
      <t>コソダ</t>
    </rPh>
    <rPh sb="7" eb="9">
      <t>タイオウ</t>
    </rPh>
    <rPh sb="15" eb="17">
      <t>コウジ</t>
    </rPh>
    <rPh sb="17" eb="19">
      <t>ミツモ</t>
    </rPh>
    <rPh sb="19" eb="20">
      <t>ガク</t>
    </rPh>
    <phoneticPr fontId="3"/>
  </si>
  <si>
    <t>①自己資金</t>
    <rPh sb="1" eb="3">
      <t>ジコ</t>
    </rPh>
    <rPh sb="3" eb="5">
      <t>シキン</t>
    </rPh>
    <phoneticPr fontId="3"/>
  </si>
  <si>
    <t>②工事費</t>
    <rPh sb="1" eb="4">
      <t>コウジヒ</t>
    </rPh>
    <phoneticPr fontId="3"/>
  </si>
  <si>
    <t>①＋②計</t>
    <rPh sb="3" eb="4">
      <t>ケイ</t>
    </rPh>
    <phoneticPr fontId="3"/>
  </si>
  <si>
    <t>・しずおか優良木材、県産材製品（老朽化による修繕も可）に限る。</t>
    <rPh sb="10" eb="13">
      <t>けんさんざい</t>
    </rPh>
    <phoneticPr fontId="31" type="Hiragana"/>
  </si>
  <si>
    <t xml:space="preserve">       こどもみらいテレワーク対応リフォーム等事業費補助金交付申請書</t>
    <rPh sb="32" eb="34">
      <t>コウフ</t>
    </rPh>
    <rPh sb="34" eb="36">
      <t>シンセイ</t>
    </rPh>
    <phoneticPr fontId="3"/>
  </si>
  <si>
    <t xml:space="preserve"> 交付されるよう関係書類を添えて申請します。</t>
  </si>
  <si>
    <r>
      <t>こどもみらいテレワーク対応リフォーム</t>
    </r>
    <r>
      <rPr>
        <sz val="12"/>
        <color theme="1"/>
        <rFont val="ＭＳ 明朝"/>
      </rPr>
      <t xml:space="preserve">
</t>
    </r>
    <r>
      <rPr>
        <sz val="6"/>
        <color rgb="FFFF0000"/>
        <rFont val="ＭＳ 明朝"/>
      </rPr>
      <t>【いずれか必須】</t>
    </r>
    <rPh sb="24" eb="26">
      <t>ひっす</t>
    </rPh>
    <phoneticPr fontId="31" type="Hiragana"/>
  </si>
  <si>
    <t>円（消費税込）</t>
  </si>
  <si>
    <t>内訳</t>
    <rPh sb="0" eb="2">
      <t>ウチワケ</t>
    </rPh>
    <phoneticPr fontId="3"/>
  </si>
  <si>
    <t>①＋②-E65自己資金</t>
    <rPh sb="7" eb="9">
      <t>ジコ</t>
    </rPh>
    <rPh sb="9" eb="11">
      <t>シキン</t>
    </rPh>
    <phoneticPr fontId="3"/>
  </si>
  <si>
    <t>・テレワークリフォーム</t>
  </si>
  <si>
    <t>住づ第　号-</t>
    <rPh sb="0" eb="1">
      <t>ス</t>
    </rPh>
    <rPh sb="2" eb="3">
      <t>ダイ</t>
    </rPh>
    <rPh sb="4" eb="5">
      <t>ゴウ</t>
    </rPh>
    <phoneticPr fontId="3"/>
  </si>
  <si>
    <t>　静岡県知事　鈴木　康友　様</t>
    <rPh sb="7" eb="9">
      <t>スズキ</t>
    </rPh>
    <rPh sb="10" eb="12">
      <t>ヤストモ</t>
    </rPh>
    <phoneticPr fontId="31"/>
  </si>
  <si>
    <t>外気に接する部分のみ</t>
    <rPh sb="0" eb="2">
      <t>がいき</t>
    </rPh>
    <rPh sb="3" eb="4">
      <t>せっ</t>
    </rPh>
    <rPh sb="6" eb="8">
      <t>ぶぶん</t>
    </rPh>
    <phoneticPr fontId="31" type="Hiragana"/>
  </si>
</sst>
</file>

<file path=xl/styles.xml><?xml version="1.0" encoding="utf-8"?>
<styleSheet xmlns="http://schemas.openxmlformats.org/spreadsheetml/2006/main" xmlns:r="http://schemas.openxmlformats.org/officeDocument/2006/relationships" xmlns:mc="http://schemas.openxmlformats.org/markup-compatibility/2006">
  <numFmts count="12">
    <numFmt numFmtId="176" formatCode="[$-F800]dddd\,\ mmmm\ dd\,\ yyyy"/>
    <numFmt numFmtId="177" formatCode="#,###&quot;円&quot;"/>
    <numFmt numFmtId="178" formatCode="#,###.00&quot;㎡&quot;"/>
    <numFmt numFmtId="179" formatCode="#,###"/>
    <numFmt numFmtId="180" formatCode="#,##0&quot;戸&quot;"/>
    <numFmt numFmtId="181" formatCode="[$-411]ge\.m\.d;@"/>
    <numFmt numFmtId="182" formatCode="[$-411]ggge&quot;年&quot;m&quot;月&quot;d&quot;日&quot;;@"/>
    <numFmt numFmtId="183" formatCode="[&lt;=43586][$-FC11]ggge&quot;年&quot;m&quot;月&quot;d&quot;日&quot;;[&gt;=43830]ggge&quot;年&quot;m&quot;月&quot;d&quot;日&quot;;ggg&quot;元年&quot;m&quot;月&quot;d&quot;日&quot;"/>
    <numFmt numFmtId="184" formatCode="#,##0;&quot;△ &quot;#,##0"/>
    <numFmt numFmtId="185" formatCode="#,##0_ "/>
    <numFmt numFmtId="186" formatCode="0.00_ "/>
    <numFmt numFmtId="187" formatCode="0#"/>
  </numFmts>
  <fonts count="52">
    <font>
      <sz val="11"/>
      <color theme="1"/>
      <name val="游ゴシック"/>
      <family val="3"/>
    </font>
    <font>
      <sz val="11"/>
      <color auto="1"/>
      <name val="ＭＳ Ｐゴシック"/>
    </font>
    <font>
      <sz val="11"/>
      <color theme="1"/>
      <name val="ＭＳ Ｐゴシック"/>
    </font>
    <font>
      <sz val="6"/>
      <color auto="1"/>
      <name val="游ゴシック"/>
      <family val="3"/>
    </font>
    <font>
      <sz val="11"/>
      <color theme="1"/>
      <name val="ＭＳ 明朝"/>
      <family val="1"/>
    </font>
    <font>
      <sz val="11"/>
      <color rgb="FFFF0000"/>
      <name val="ＭＳ 明朝"/>
      <family val="1"/>
    </font>
    <font>
      <sz val="9"/>
      <color rgb="FFFF0000"/>
      <name val="ＭＳ 明朝"/>
    </font>
    <font>
      <sz val="9"/>
      <color rgb="FFFF0000"/>
      <name val="ＭＳ ゴシック"/>
      <family val="3"/>
    </font>
    <font>
      <sz val="6"/>
      <color theme="1"/>
      <name val="ＭＳ 明朝"/>
      <family val="1"/>
    </font>
    <font>
      <sz val="18"/>
      <color rgb="FFFF0000"/>
      <name val="ＭＳ 明朝"/>
    </font>
    <font>
      <sz val="12"/>
      <color theme="1"/>
      <name val="ＭＳ 明朝"/>
      <family val="1"/>
    </font>
    <font>
      <sz val="9"/>
      <color theme="1"/>
      <name val="ＭＳ 明朝"/>
    </font>
    <font>
      <b/>
      <sz val="20"/>
      <color rgb="FFFF0000"/>
      <name val="ＭＳ ゴシック"/>
      <family val="3"/>
    </font>
    <font>
      <sz val="10"/>
      <color theme="1"/>
      <name val="ＭＳ 明朝"/>
      <family val="1"/>
    </font>
    <font>
      <sz val="11"/>
      <color theme="0" tint="-0.35"/>
      <name val="ＭＳ 明朝"/>
      <family val="1"/>
    </font>
    <font>
      <u/>
      <sz val="11"/>
      <color indexed="12"/>
      <name val="游ゴシック"/>
      <family val="3"/>
    </font>
    <font>
      <sz val="11"/>
      <color theme="1"/>
      <name val="游ゴシック"/>
      <family val="3"/>
    </font>
    <font>
      <b/>
      <sz val="20"/>
      <color rgb="FFFF0000"/>
      <name val="HG創英角ｺﾞｼｯｸUB"/>
      <family val="3"/>
    </font>
    <font>
      <sz val="16"/>
      <color rgb="FFFF0000"/>
      <name val="HG創英角ｺﾞｼｯｸUB"/>
      <family val="3"/>
    </font>
    <font>
      <sz val="20"/>
      <color rgb="FFFF0000"/>
      <name val="HG創英角ｺﾞｼｯｸUB"/>
      <family val="3"/>
    </font>
    <font>
      <b/>
      <sz val="11"/>
      <color rgb="FFFF0000"/>
      <name val="ＭＳ 明朝"/>
      <family val="1"/>
    </font>
    <font>
      <sz val="11"/>
      <color theme="0" tint="-0.25"/>
      <name val="ＭＳ 明朝"/>
      <family val="1"/>
    </font>
    <font>
      <sz val="11"/>
      <color theme="0"/>
      <name val="ＭＳ 明朝"/>
      <family val="1"/>
    </font>
    <font>
      <b/>
      <sz val="20"/>
      <color theme="0"/>
      <name val="HG創英角ｺﾞｼｯｸUB"/>
      <family val="3"/>
    </font>
    <font>
      <sz val="11"/>
      <color rgb="FF000000"/>
      <name val="ＭＳ 明朝"/>
      <family val="1"/>
    </font>
    <font>
      <sz val="12"/>
      <color rgb="FFFF0000"/>
      <name val="ＭＳ 明朝"/>
      <family val="1"/>
    </font>
    <font>
      <sz val="11"/>
      <color rgb="FFFF0000"/>
      <name val="游ゴシック"/>
      <family val="3"/>
    </font>
    <font>
      <sz val="11"/>
      <color rgb="FFFF0000"/>
      <name val="ＭＳ ゴシック"/>
      <family val="3"/>
    </font>
    <font>
      <sz val="8"/>
      <color rgb="FFFF0000"/>
      <name val="ＭＳ 明朝"/>
      <family val="1"/>
    </font>
    <font>
      <sz val="8"/>
      <color auto="1"/>
      <name val="ＭＳ Ｐゴシック"/>
      <family val="3"/>
    </font>
    <font>
      <sz val="7"/>
      <color auto="1"/>
      <name val="ＭＳ Ｐゴシック"/>
      <family val="3"/>
    </font>
    <font>
      <sz val="6"/>
      <color auto="1"/>
      <name val="ＭＳ Ｐゴシック"/>
      <family val="3"/>
    </font>
    <font>
      <b/>
      <sz val="16"/>
      <color rgb="FFFF0000"/>
      <name val="ＭＳ 明朝"/>
      <family val="1"/>
    </font>
    <font>
      <sz val="16"/>
      <color theme="1"/>
      <name val="ＭＳ 明朝"/>
      <family val="1"/>
    </font>
    <font>
      <sz val="10"/>
      <color rgb="FFFF0000"/>
      <name val="ＭＳ 明朝"/>
      <family val="1"/>
    </font>
    <font>
      <sz val="11"/>
      <color theme="4"/>
      <name val="ＭＳ 明朝"/>
      <family val="1"/>
    </font>
    <font>
      <sz val="11"/>
      <color theme="4"/>
      <name val="游ゴシック"/>
      <family val="3"/>
    </font>
    <font>
      <sz val="12"/>
      <color auto="1"/>
      <name val="ＭＳ 明朝"/>
      <family val="1"/>
    </font>
    <font>
      <sz val="9"/>
      <color auto="1"/>
      <name val="ＭＳ 明朝"/>
      <family val="1"/>
    </font>
    <font>
      <sz val="8"/>
      <color auto="1"/>
      <name val="ＭＳ 明朝"/>
      <family val="1"/>
    </font>
    <font>
      <sz val="11"/>
      <color indexed="8"/>
      <name val="ＭＳ ゴシック"/>
      <family val="3"/>
    </font>
    <font>
      <sz val="8"/>
      <color theme="1"/>
      <name val="ＭＳ 明朝"/>
      <family val="1"/>
    </font>
    <font>
      <sz val="11"/>
      <color auto="1"/>
      <name val="游ゴシック"/>
      <family val="3"/>
    </font>
    <font>
      <sz val="11"/>
      <color auto="1"/>
      <name val="ＭＳ 明朝"/>
      <family val="1"/>
    </font>
    <font>
      <b/>
      <sz val="11"/>
      <color auto="1"/>
      <name val="ＭＳ 明朝"/>
    </font>
    <font>
      <i/>
      <sz val="11"/>
      <color auto="1"/>
      <name val="ＭＳ 明朝"/>
    </font>
    <font>
      <sz val="6.5"/>
      <color auto="1"/>
      <name val="ＭＳ 明朝"/>
      <family val="1"/>
    </font>
    <font>
      <sz val="9"/>
      <color theme="1"/>
      <name val="游ゴシック"/>
      <family val="3"/>
    </font>
    <font>
      <b/>
      <sz val="12"/>
      <color auto="1"/>
      <name val="ＭＳ 明朝"/>
      <family val="1"/>
    </font>
    <font>
      <sz val="9"/>
      <color auto="1"/>
      <name val="ＭＳ Ｐゴシック"/>
      <family val="3"/>
    </font>
    <font>
      <b/>
      <sz val="9"/>
      <color auto="1"/>
      <name val="ＭＳ 明朝"/>
      <family val="1"/>
    </font>
    <font>
      <sz val="11"/>
      <color auto="1"/>
      <name val="ＭＳ ゴシック"/>
      <family val="3"/>
    </font>
  </fonts>
  <fills count="17">
    <fill>
      <patternFill patternType="none"/>
    </fill>
    <fill>
      <patternFill patternType="gray125"/>
    </fill>
    <fill>
      <patternFill patternType="solid">
        <fgColor theme="5" tint="0.8"/>
        <bgColor indexed="64"/>
      </patternFill>
    </fill>
    <fill>
      <patternFill patternType="solid">
        <fgColor theme="9" tint="0.8"/>
        <bgColor indexed="64"/>
      </patternFill>
    </fill>
    <fill>
      <patternFill patternType="solid">
        <fgColor theme="7" tint="0.6"/>
        <bgColor indexed="64"/>
      </patternFill>
    </fill>
    <fill>
      <patternFill patternType="solid">
        <fgColor theme="0"/>
        <bgColor indexed="64"/>
      </patternFill>
    </fill>
    <fill>
      <patternFill patternType="solid">
        <fgColor theme="0" tint="-0.25"/>
        <bgColor indexed="64"/>
      </patternFill>
    </fill>
    <fill>
      <patternFill patternType="solid">
        <fgColor rgb="FFBFBFBF"/>
        <bgColor indexed="64"/>
      </patternFill>
    </fill>
    <fill>
      <patternFill patternType="solid">
        <fgColor rgb="FFFCE4D6"/>
        <bgColor indexed="64"/>
      </patternFill>
    </fill>
    <fill>
      <patternFill patternType="solid">
        <fgColor indexed="31"/>
        <bgColor indexed="64"/>
      </patternFill>
    </fill>
    <fill>
      <patternFill patternType="solid">
        <fgColor indexed="45"/>
        <bgColor indexed="64"/>
      </patternFill>
    </fill>
    <fill>
      <patternFill patternType="solid">
        <fgColor indexed="13"/>
        <bgColor indexed="64"/>
      </patternFill>
    </fill>
    <fill>
      <patternFill patternType="solid">
        <fgColor indexed="11"/>
        <bgColor indexed="64"/>
      </patternFill>
    </fill>
    <fill>
      <patternFill patternType="solid">
        <fgColor rgb="FFFFFF00"/>
        <bgColor indexed="64"/>
      </patternFill>
    </fill>
    <fill>
      <patternFill patternType="solid">
        <fgColor theme="0" tint="-0.35"/>
        <bgColor indexed="64"/>
      </patternFill>
    </fill>
    <fill>
      <patternFill patternType="solid">
        <fgColor indexed="9"/>
        <bgColor indexed="64"/>
      </patternFill>
    </fill>
    <fill>
      <patternFill patternType="solid">
        <fgColor indexed="41"/>
        <bgColor indexed="64"/>
      </patternFill>
    </fill>
  </fills>
  <borders count="109">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thin">
        <color indexed="64"/>
      </bottom>
      <diagonal/>
    </border>
    <border>
      <left style="thin">
        <color indexed="8"/>
      </left>
      <right style="thin">
        <color indexed="8"/>
      </right>
      <top style="thin">
        <color indexed="64"/>
      </top>
      <bottom style="thin">
        <color indexed="8"/>
      </bottom>
      <diagonal/>
    </border>
    <border>
      <left style="medium">
        <color rgb="FFFF0000"/>
      </left>
      <right style="thin">
        <color indexed="64"/>
      </right>
      <top style="medium">
        <color rgb="FFFF0000"/>
      </top>
      <bottom/>
      <diagonal/>
    </border>
    <border>
      <left style="medium">
        <color rgb="FFFF0000"/>
      </left>
      <right style="thin">
        <color indexed="64"/>
      </right>
      <top/>
      <bottom/>
      <diagonal/>
    </border>
    <border>
      <left style="medium">
        <color rgb="FFFF0000"/>
      </left>
      <right style="thin">
        <color indexed="64"/>
      </right>
      <top/>
      <bottom style="medium">
        <color rgb="FFFF0000"/>
      </bottom>
      <diagonal/>
    </border>
    <border>
      <left style="thin">
        <color indexed="64"/>
      </left>
      <right style="thin">
        <color indexed="64"/>
      </right>
      <top style="medium">
        <color rgb="FFFF0000"/>
      </top>
      <bottom/>
      <diagonal/>
    </border>
    <border>
      <left/>
      <right/>
      <top style="thin">
        <color indexed="64"/>
      </top>
      <bottom/>
      <diagonal/>
    </border>
    <border>
      <left style="thin">
        <color indexed="64"/>
      </left>
      <right/>
      <top style="medium">
        <color rgb="FFFF0000"/>
      </top>
      <bottom/>
      <diagonal/>
    </border>
    <border>
      <left style="thin">
        <color indexed="64"/>
      </left>
      <right style="thin">
        <color indexed="64"/>
      </right>
      <top/>
      <bottom style="medium">
        <color rgb="FFFF0000"/>
      </bottom>
      <diagonal/>
    </border>
    <border>
      <left/>
      <right/>
      <top style="medium">
        <color rgb="FFFF0000"/>
      </top>
      <bottom/>
      <diagonal/>
    </border>
    <border>
      <left style="thin">
        <color indexed="64"/>
      </left>
      <right style="thin">
        <color indexed="64"/>
      </right>
      <top style="thin">
        <color indexed="64"/>
      </top>
      <bottom style="medium">
        <color rgb="FFFF0000"/>
      </bottom>
      <diagonal/>
    </border>
    <border>
      <left/>
      <right/>
      <top/>
      <bottom style="thin">
        <color indexed="64"/>
      </bottom>
      <diagonal/>
    </border>
    <border>
      <left/>
      <right style="thin">
        <color indexed="64"/>
      </right>
      <top style="medium">
        <color rgb="FFFF0000"/>
      </top>
      <bottom/>
      <diagonal/>
    </border>
    <border>
      <left style="thin">
        <color indexed="64"/>
      </left>
      <right style="thin">
        <color indexed="64"/>
      </right>
      <top style="medium">
        <color rgb="FFFF0000"/>
      </top>
      <bottom style="thin">
        <color indexed="64"/>
      </bottom>
      <diagonal/>
    </border>
    <border>
      <left style="thin">
        <color indexed="64"/>
      </left>
      <right style="thin">
        <color auto="1"/>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thin">
        <color auto="1"/>
      </left>
      <right/>
      <top/>
      <bottom/>
      <diagonal/>
    </border>
    <border>
      <left/>
      <right style="thin">
        <color auto="1"/>
      </right>
      <top/>
      <bottom/>
      <diagonal/>
    </border>
    <border>
      <left style="thin">
        <color indexed="64"/>
      </left>
      <right style="thin">
        <color auto="1"/>
      </right>
      <top/>
      <bottom/>
      <diagonal/>
    </border>
    <border>
      <left/>
      <right/>
      <top/>
      <bottom style="thin">
        <color auto="1"/>
      </bottom>
      <diagonal/>
    </border>
    <border>
      <left style="thin">
        <color indexed="64"/>
      </left>
      <right/>
      <top/>
      <bottom style="thin">
        <color auto="1"/>
      </bottom>
      <diagonal/>
    </border>
    <border>
      <left style="thin">
        <color indexed="64"/>
      </left>
      <right/>
      <top style="thin">
        <color auto="1"/>
      </top>
      <bottom style="thin">
        <color indexed="64"/>
      </bottom>
      <diagonal/>
    </border>
    <border>
      <left/>
      <right/>
      <top style="thin">
        <color auto="1"/>
      </top>
      <bottom style="thin">
        <color indexed="64"/>
      </bottom>
      <diagonal/>
    </border>
    <border>
      <left/>
      <right/>
      <top style="thin">
        <color auto="1"/>
      </top>
      <bottom style="thin">
        <color auto="1"/>
      </bottom>
      <diagonal/>
    </border>
    <border>
      <left/>
      <right/>
      <top style="thin">
        <color indexed="64"/>
      </top>
      <bottom style="thin">
        <color auto="1"/>
      </bottom>
      <diagonal/>
    </border>
    <border>
      <left/>
      <right style="thin">
        <color indexed="64"/>
      </right>
      <top style="thin">
        <color indexed="64"/>
      </top>
      <bottom style="thin">
        <color auto="1"/>
      </bottom>
      <diagonal/>
    </border>
    <border>
      <left/>
      <right style="thin">
        <color auto="1"/>
      </right>
      <top/>
      <bottom style="thin">
        <color auto="1"/>
      </bottom>
      <diagonal/>
    </border>
    <border>
      <left style="thin">
        <color indexed="64"/>
      </left>
      <right style="dotted">
        <color indexed="64"/>
      </right>
      <top style="thin">
        <color indexed="64"/>
      </top>
      <bottom style="thin">
        <color indexed="64"/>
      </bottom>
      <diagonal/>
    </border>
    <border>
      <left/>
      <right/>
      <top style="medium">
        <color indexed="64"/>
      </top>
      <bottom style="medium">
        <color indexed="64"/>
      </bottom>
      <diagonal/>
    </border>
    <border>
      <left style="medium">
        <color indexed="64"/>
      </left>
      <right/>
      <top style="medium">
        <color indexed="64"/>
      </top>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thin">
        <color indexed="22"/>
      </left>
      <right/>
      <top style="thin">
        <color indexed="22"/>
      </top>
      <bottom/>
      <diagonal/>
    </border>
    <border>
      <left style="thin">
        <color indexed="22"/>
      </left>
      <right/>
      <top/>
      <bottom/>
      <diagonal/>
    </border>
    <border>
      <left style="thin">
        <color indexed="22"/>
      </left>
      <right style="medium">
        <color indexed="64"/>
      </right>
      <top/>
      <bottom/>
      <diagonal/>
    </border>
    <border>
      <left style="thin">
        <color indexed="22"/>
      </left>
      <right/>
      <top/>
      <bottom style="thin">
        <color indexed="22"/>
      </bottom>
      <diagonal/>
    </border>
    <border>
      <left style="dotted">
        <color indexed="64"/>
      </left>
      <right style="dotted">
        <color indexed="64"/>
      </right>
      <top style="thin">
        <color indexed="64"/>
      </top>
      <bottom style="thin">
        <color indexed="64"/>
      </bottom>
      <diagonal/>
    </border>
    <border>
      <left/>
      <right/>
      <top style="medium">
        <color indexed="64"/>
      </top>
      <bottom/>
      <diagonal/>
    </border>
    <border>
      <left/>
      <right/>
      <top style="thin">
        <color indexed="64"/>
      </top>
      <bottom style="medium">
        <color indexed="64"/>
      </bottom>
      <diagonal/>
    </border>
    <border>
      <left/>
      <right/>
      <top style="medium">
        <color indexed="64"/>
      </top>
      <bottom style="thin">
        <color indexed="64"/>
      </bottom>
      <diagonal/>
    </border>
    <border>
      <left/>
      <right style="dotted">
        <color indexed="64"/>
      </right>
      <top style="thin">
        <color indexed="64"/>
      </top>
      <bottom style="medium">
        <color indexed="64"/>
      </bottom>
      <diagonal/>
    </border>
    <border>
      <left/>
      <right/>
      <top style="thin">
        <color indexed="22"/>
      </top>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bottom style="thin">
        <color indexed="64"/>
      </bottom>
      <diagonal/>
    </border>
    <border>
      <left style="medium">
        <color indexed="64"/>
      </left>
      <right/>
      <top/>
      <bottom style="thin">
        <color indexed="64"/>
      </bottom>
      <diagonal/>
    </border>
    <border>
      <left style="medium">
        <color indexed="64"/>
      </left>
      <right style="dotted">
        <color indexed="64"/>
      </right>
      <top/>
      <bottom style="medium">
        <color indexed="64"/>
      </bottom>
      <diagonal/>
    </border>
    <border>
      <left style="medium">
        <color indexed="64"/>
      </left>
      <right/>
      <top style="thin">
        <color indexed="64"/>
      </top>
      <bottom/>
      <diagonal/>
    </border>
    <border>
      <left/>
      <right/>
      <top style="medium">
        <color indexed="64"/>
      </top>
      <bottom style="thin">
        <color indexed="22"/>
      </bottom>
      <diagonal/>
    </border>
    <border>
      <left style="dotted">
        <color indexed="64"/>
      </left>
      <right/>
      <top style="thin">
        <color indexed="64"/>
      </top>
      <bottom style="medium">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thin">
        <color indexed="64"/>
      </bottom>
      <diagonal/>
    </border>
    <border>
      <left style="dotted">
        <color indexed="64"/>
      </left>
      <right style="dotted">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style="dotted">
        <color indexed="64"/>
      </left>
      <right style="thin">
        <color indexed="64"/>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right style="dotted">
        <color indexed="64"/>
      </right>
      <top style="thin">
        <color indexed="64"/>
      </top>
      <bottom style="thin">
        <color indexed="64"/>
      </bottom>
      <diagonal/>
    </border>
    <border>
      <left style="hair">
        <color indexed="64"/>
      </left>
      <right/>
      <top style="thin">
        <color indexed="64"/>
      </top>
      <bottom style="hair">
        <color indexed="64"/>
      </bottom>
      <diagonal/>
    </border>
    <border>
      <left style="hair">
        <color indexed="64"/>
      </left>
      <right/>
      <top/>
      <bottom style="thin">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style="medium">
        <color indexed="64"/>
      </left>
      <right style="dotted">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dotted">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dotted">
        <color indexed="64"/>
      </left>
      <right style="mediumDashDotDot">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DashDotDot">
        <color indexed="64"/>
      </left>
      <right style="dotted">
        <color indexed="64"/>
      </right>
      <top style="thin">
        <color indexed="64"/>
      </top>
      <bottom style="medium">
        <color indexed="64"/>
      </bottom>
      <diagonal/>
    </border>
    <border>
      <left style="medium">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medium">
        <color indexed="64"/>
      </bottom>
      <diagonal/>
    </border>
    <border>
      <left style="dotted">
        <color indexed="64"/>
      </left>
      <right style="thin">
        <color indexed="64"/>
      </right>
      <top/>
      <bottom style="medium">
        <color indexed="64"/>
      </bottom>
      <diagonal/>
    </border>
    <border>
      <left/>
      <right/>
      <top/>
      <bottom style="medium">
        <color indexed="64"/>
      </bottom>
      <diagonal/>
    </border>
    <border>
      <left style="thin">
        <color indexed="64"/>
      </left>
      <right style="dotted">
        <color indexed="64"/>
      </right>
      <top style="thin">
        <color indexed="64"/>
      </top>
      <bottom style="medium">
        <color indexed="64"/>
      </bottom>
      <diagonal/>
    </border>
    <border>
      <left/>
      <right/>
      <top/>
      <bottom style="thin">
        <color indexed="22"/>
      </bottom>
      <diagonal/>
    </border>
    <border>
      <left style="dotted">
        <color indexed="64"/>
      </left>
      <right style="medium">
        <color indexed="64"/>
      </right>
      <top style="thin">
        <color indexed="64"/>
      </top>
      <bottom style="medium">
        <color indexed="64"/>
      </bottom>
      <diagonal/>
    </border>
    <border>
      <left style="medium">
        <color indexed="64"/>
      </left>
      <right/>
      <top/>
      <bottom/>
      <diagonal/>
    </border>
    <border>
      <left/>
      <right style="medium">
        <color indexed="64"/>
      </right>
      <top style="medium">
        <color indexed="64"/>
      </top>
      <bottom/>
      <diagonal/>
    </border>
    <border>
      <left/>
      <right style="thin">
        <color indexed="22"/>
      </right>
      <top style="thin">
        <color indexed="22"/>
      </top>
      <bottom/>
      <diagonal/>
    </border>
    <border>
      <left/>
      <right style="thin">
        <color indexed="22"/>
      </right>
      <top/>
      <bottom/>
      <diagonal/>
    </border>
    <border>
      <left/>
      <right style="thin">
        <color indexed="22"/>
      </right>
      <top/>
      <bottom style="thin">
        <color indexed="22"/>
      </bottom>
      <diagonal/>
    </border>
  </borders>
  <cellStyleXfs count="8">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xf numFmtId="0" fontId="2" fillId="0" borderId="0">
      <alignment vertical="center"/>
    </xf>
    <xf numFmtId="0" fontId="1" fillId="0" borderId="0"/>
    <xf numFmtId="0" fontId="15" fillId="0" borderId="0" applyNumberFormat="0" applyFill="0" applyBorder="0" applyAlignment="0" applyProtection="0">
      <alignment vertical="center"/>
    </xf>
    <xf numFmtId="38" fontId="16" fillId="0" borderId="0" applyFont="0" applyFill="0" applyBorder="0" applyAlignment="0" applyProtection="0">
      <alignment vertical="center"/>
    </xf>
  </cellStyleXfs>
  <cellXfs count="683">
    <xf numFmtId="0" fontId="0" fillId="0" borderId="0" xfId="0">
      <alignment vertical="center"/>
    </xf>
    <xf numFmtId="0" fontId="4" fillId="0" borderId="0" xfId="4" applyFont="1">
      <alignment vertical="center"/>
    </xf>
    <xf numFmtId="0" fontId="4" fillId="0" borderId="0" xfId="0" applyFont="1" applyAlignment="1">
      <alignment vertical="center" shrinkToFit="1"/>
    </xf>
    <xf numFmtId="0" fontId="4" fillId="0" borderId="0" xfId="0" applyFont="1" applyAlignment="1">
      <alignment horizontal="left" vertical="center"/>
    </xf>
    <xf numFmtId="0" fontId="4" fillId="0" borderId="0" xfId="0" applyFont="1" applyAlignment="1">
      <alignment horizontal="left" vertical="center" shrinkToFit="1"/>
    </xf>
    <xf numFmtId="0" fontId="4" fillId="0" borderId="0" xfId="0" applyFont="1" applyAlignment="1">
      <alignment horizontal="center" vertical="center"/>
    </xf>
    <xf numFmtId="0" fontId="5" fillId="0" borderId="0" xfId="4" applyFont="1">
      <alignment vertical="center"/>
    </xf>
    <xf numFmtId="0" fontId="0" fillId="0" borderId="0" xfId="0" applyAlignment="1">
      <alignment vertical="center" shrinkToFit="1"/>
    </xf>
    <xf numFmtId="0" fontId="0" fillId="0" borderId="0" xfId="0">
      <alignment vertical="center"/>
    </xf>
    <xf numFmtId="0" fontId="4" fillId="2" borderId="0" xfId="4" applyFont="1" applyFill="1">
      <alignment vertical="center"/>
    </xf>
    <xf numFmtId="0" fontId="4" fillId="3" borderId="0" xfId="4" applyFont="1" applyFill="1">
      <alignment vertical="center"/>
    </xf>
    <xf numFmtId="0" fontId="6" fillId="4" borderId="0" xfId="4" applyFont="1" applyFill="1">
      <alignment vertical="center"/>
    </xf>
    <xf numFmtId="0" fontId="7" fillId="0" borderId="0" xfId="4" applyFont="1">
      <alignment vertical="center"/>
    </xf>
    <xf numFmtId="0" fontId="4" fillId="0" borderId="1" xfId="0" applyFont="1" applyBorder="1" applyAlignment="1">
      <alignment horizontal="center" vertical="center" textRotation="255" shrinkToFit="1"/>
    </xf>
    <xf numFmtId="0" fontId="4" fillId="0" borderId="2" xfId="0" applyFont="1" applyBorder="1" applyAlignment="1">
      <alignment horizontal="center" vertical="center" textRotation="255" shrinkToFit="1"/>
    </xf>
    <xf numFmtId="0" fontId="4" fillId="0" borderId="3" xfId="0" applyFont="1" applyBorder="1" applyAlignment="1">
      <alignment horizontal="center" vertical="center" textRotation="255" shrinkToFit="1"/>
    </xf>
    <xf numFmtId="0" fontId="4" fillId="0" borderId="1" xfId="0" applyFont="1" applyBorder="1" applyAlignment="1">
      <alignment horizontal="center" vertical="center" textRotation="255"/>
    </xf>
    <xf numFmtId="0" fontId="4" fillId="0" borderId="2" xfId="0" applyFont="1" applyBorder="1" applyAlignment="1">
      <alignment horizontal="center" vertical="center" textRotation="255"/>
    </xf>
    <xf numFmtId="0" fontId="4" fillId="0" borderId="3" xfId="0" applyFont="1" applyBorder="1" applyAlignment="1">
      <alignment horizontal="center" vertical="center" textRotation="255"/>
    </xf>
    <xf numFmtId="0" fontId="4" fillId="5" borderId="4" xfId="0" applyFont="1" applyFill="1" applyBorder="1" applyAlignment="1">
      <alignment horizontal="center" vertical="center" wrapText="1" shrinkToFit="1"/>
    </xf>
    <xf numFmtId="0" fontId="8" fillId="0" borderId="1" xfId="0" applyFont="1" applyBorder="1" applyAlignment="1">
      <alignment horizontal="center" vertical="center" textRotation="255" wrapText="1" shrinkToFit="1"/>
    </xf>
    <xf numFmtId="0" fontId="8" fillId="0" borderId="2" xfId="0" applyFont="1" applyBorder="1" applyAlignment="1">
      <alignment horizontal="center" vertical="center" textRotation="255" wrapText="1" shrinkToFit="1"/>
    </xf>
    <xf numFmtId="0" fontId="8" fillId="0" borderId="3" xfId="0" applyFont="1" applyBorder="1" applyAlignment="1">
      <alignment horizontal="center" vertical="center" textRotation="255" wrapText="1" shrinkToFit="1"/>
    </xf>
    <xf numFmtId="0" fontId="4" fillId="0" borderId="0" xfId="0" applyFont="1" applyAlignment="1">
      <alignment vertical="center"/>
    </xf>
    <xf numFmtId="0" fontId="9" fillId="0" borderId="0" xfId="0" applyFont="1" applyAlignment="1">
      <alignment horizontal="left" vertical="center"/>
    </xf>
    <xf numFmtId="0" fontId="10" fillId="0" borderId="5" xfId="0" applyFont="1" applyBorder="1" applyAlignment="1">
      <alignment vertical="center" wrapText="1" shrinkToFit="1"/>
    </xf>
    <xf numFmtId="0" fontId="4" fillId="0" borderId="6" xfId="0" applyFont="1" applyBorder="1" applyAlignment="1">
      <alignment vertical="center" shrinkToFit="1"/>
    </xf>
    <xf numFmtId="0" fontId="4" fillId="0" borderId="7" xfId="0" applyFont="1" applyBorder="1" applyAlignment="1">
      <alignment vertical="center" shrinkToFit="1"/>
    </xf>
    <xf numFmtId="0" fontId="4" fillId="0" borderId="8" xfId="0" applyFont="1" applyBorder="1" applyAlignment="1">
      <alignment vertical="center" shrinkToFit="1"/>
    </xf>
    <xf numFmtId="0" fontId="4" fillId="0" borderId="4" xfId="0" applyFont="1" applyBorder="1" applyAlignment="1">
      <alignment vertical="center" shrinkToFit="1"/>
    </xf>
    <xf numFmtId="0" fontId="4" fillId="6" borderId="4" xfId="0" applyFont="1" applyFill="1" applyBorder="1" applyAlignment="1">
      <alignment vertical="center" shrinkToFit="1"/>
    </xf>
    <xf numFmtId="0" fontId="4" fillId="0" borderId="4" xfId="0" applyFont="1" applyBorder="1" applyAlignment="1">
      <alignment vertical="center" wrapText="1"/>
    </xf>
    <xf numFmtId="0" fontId="4" fillId="6" borderId="1" xfId="0" applyFont="1" applyFill="1" applyBorder="1" applyAlignment="1">
      <alignment horizontal="left" vertical="center" wrapText="1"/>
    </xf>
    <xf numFmtId="0" fontId="4" fillId="6" borderId="3" xfId="0" applyFont="1" applyFill="1" applyBorder="1" applyAlignment="1">
      <alignment horizontal="left" vertical="center" wrapText="1"/>
    </xf>
    <xf numFmtId="0" fontId="4" fillId="0" borderId="9" xfId="0" applyFont="1" applyBorder="1" applyAlignment="1">
      <alignment horizontal="left" vertical="center" shrinkToFit="1"/>
    </xf>
    <xf numFmtId="0" fontId="4" fillId="0" borderId="10" xfId="0" applyFont="1" applyBorder="1" applyAlignment="1">
      <alignment horizontal="left" vertical="center" shrinkToFit="1"/>
    </xf>
    <xf numFmtId="0" fontId="6" fillId="0" borderId="10" xfId="0" applyFont="1" applyBorder="1" applyAlignment="1">
      <alignment vertical="center" wrapText="1" shrinkToFit="1"/>
    </xf>
    <xf numFmtId="0" fontId="11" fillId="0" borderId="11" xfId="0" applyFont="1" applyBorder="1" applyAlignment="1">
      <alignment vertical="center" shrinkToFit="1"/>
    </xf>
    <xf numFmtId="0" fontId="4" fillId="5" borderId="12" xfId="0" applyFont="1" applyFill="1" applyBorder="1" applyAlignment="1">
      <alignment horizontal="center" vertical="center" shrinkToFit="1"/>
    </xf>
    <xf numFmtId="0" fontId="4" fillId="5" borderId="4" xfId="0" applyFont="1" applyFill="1" applyBorder="1" applyAlignment="1">
      <alignment vertical="center" shrinkToFit="1"/>
    </xf>
    <xf numFmtId="0" fontId="4" fillId="0" borderId="1" xfId="0" applyFont="1" applyBorder="1" applyAlignment="1">
      <alignment vertical="center" shrinkToFit="1"/>
    </xf>
    <xf numFmtId="0" fontId="4" fillId="0" borderId="3" xfId="0" applyFont="1" applyBorder="1" applyAlignment="1">
      <alignment vertical="center" shrinkToFit="1"/>
    </xf>
    <xf numFmtId="0" fontId="4" fillId="5" borderId="5" xfId="0" applyFont="1" applyFill="1" applyBorder="1" applyAlignment="1">
      <alignment horizontal="left" vertical="center" shrinkToFit="1"/>
    </xf>
    <xf numFmtId="0" fontId="12" fillId="6" borderId="8" xfId="0" applyFont="1" applyFill="1" applyBorder="1" applyAlignment="1">
      <alignment vertical="center" shrinkToFit="1"/>
    </xf>
    <xf numFmtId="0" fontId="13" fillId="5" borderId="6" xfId="0" applyFont="1" applyFill="1" applyBorder="1" applyAlignment="1">
      <alignment vertical="center" wrapText="1" shrinkToFit="1"/>
    </xf>
    <xf numFmtId="0" fontId="4" fillId="5" borderId="6" xfId="0" applyFont="1" applyFill="1" applyBorder="1" applyAlignment="1">
      <alignment vertical="center" wrapText="1" shrinkToFit="1"/>
    </xf>
    <xf numFmtId="0" fontId="4" fillId="0" borderId="6" xfId="0" applyFont="1" applyBorder="1" applyAlignment="1">
      <alignment horizontal="center" vertical="center" wrapText="1" shrinkToFit="1"/>
    </xf>
    <xf numFmtId="0" fontId="4" fillId="0" borderId="7" xfId="0" applyFont="1" applyBorder="1" applyAlignment="1">
      <alignment horizontal="center" vertical="center" shrinkToFit="1"/>
    </xf>
    <xf numFmtId="0" fontId="4" fillId="0" borderId="8" xfId="0" applyFont="1" applyBorder="1" applyAlignment="1">
      <alignment horizontal="center" vertical="center" shrinkToFit="1"/>
    </xf>
    <xf numFmtId="0" fontId="4" fillId="0" borderId="0" xfId="0" applyFont="1" applyBorder="1" applyAlignment="1">
      <alignment vertical="center"/>
    </xf>
    <xf numFmtId="0" fontId="4" fillId="6" borderId="0" xfId="0" applyFont="1" applyFill="1" applyAlignment="1">
      <alignment vertical="center" shrinkToFit="1"/>
    </xf>
    <xf numFmtId="0" fontId="4" fillId="6" borderId="5" xfId="0" applyFont="1" applyFill="1" applyBorder="1" applyAlignment="1" applyProtection="1">
      <alignment horizontal="left" vertical="top" shrinkToFit="1"/>
      <protection locked="0"/>
    </xf>
    <xf numFmtId="0" fontId="4" fillId="2" borderId="1" xfId="0" applyFont="1" applyFill="1" applyBorder="1" applyAlignment="1" applyProtection="1">
      <alignment vertical="center" shrinkToFit="1"/>
      <protection locked="0"/>
    </xf>
    <xf numFmtId="0" fontId="4" fillId="5" borderId="13" xfId="0" applyFont="1" applyFill="1" applyBorder="1" applyAlignment="1">
      <alignment horizontal="center" vertical="center" shrinkToFit="1"/>
    </xf>
    <xf numFmtId="49" fontId="4" fillId="2" borderId="14" xfId="0" applyNumberFormat="1" applyFont="1" applyFill="1" applyBorder="1" applyAlignment="1" applyProtection="1">
      <alignment horizontal="left" vertical="center" shrinkToFit="1"/>
      <protection locked="0"/>
    </xf>
    <xf numFmtId="0" fontId="4" fillId="5" borderId="14" xfId="0" applyFont="1" applyFill="1" applyBorder="1" applyAlignment="1">
      <alignment horizontal="center" vertical="center"/>
    </xf>
    <xf numFmtId="49" fontId="4" fillId="2" borderId="15" xfId="0" applyNumberFormat="1" applyFont="1" applyFill="1" applyBorder="1" applyAlignment="1" applyProtection="1">
      <alignment vertical="center" shrinkToFit="1"/>
      <protection locked="0"/>
    </xf>
    <xf numFmtId="0" fontId="4" fillId="2" borderId="3" xfId="0" applyFont="1" applyFill="1" applyBorder="1" applyAlignment="1" applyProtection="1">
      <alignment horizontal="left" vertical="center" shrinkToFit="1"/>
      <protection locked="0"/>
    </xf>
    <xf numFmtId="0" fontId="4" fillId="2" borderId="5" xfId="0" applyFont="1" applyFill="1" applyBorder="1" applyAlignment="1" applyProtection="1">
      <alignment vertical="center" shrinkToFit="1"/>
      <protection locked="0"/>
    </xf>
    <xf numFmtId="176" fontId="14" fillId="6" borderId="5" xfId="0" applyNumberFormat="1" applyFont="1" applyFill="1" applyBorder="1" applyAlignment="1">
      <alignment horizontal="left" vertical="center"/>
    </xf>
    <xf numFmtId="49" fontId="4" fillId="2" borderId="5" xfId="0" applyNumberFormat="1" applyFont="1" applyFill="1" applyBorder="1" applyAlignment="1" applyProtection="1">
      <alignment horizontal="left" vertical="center"/>
      <protection locked="0"/>
    </xf>
    <xf numFmtId="176" fontId="15" fillId="2" borderId="5" xfId="6" applyNumberFormat="1" applyFill="1" applyBorder="1" applyAlignment="1" applyProtection="1">
      <alignment horizontal="left" vertical="center" shrinkToFit="1"/>
      <protection locked="0"/>
    </xf>
    <xf numFmtId="0" fontId="4" fillId="5" borderId="5" xfId="0" applyFont="1" applyFill="1" applyBorder="1" applyAlignment="1">
      <alignment horizontal="center" vertical="center"/>
    </xf>
    <xf numFmtId="0" fontId="4" fillId="2" borderId="5" xfId="0" applyFont="1" applyFill="1" applyBorder="1" applyAlignment="1" applyProtection="1">
      <alignment horizontal="left" vertical="center"/>
      <protection locked="0"/>
    </xf>
    <xf numFmtId="0" fontId="4" fillId="6" borderId="5" xfId="0" applyFont="1" applyFill="1" applyBorder="1" applyAlignment="1">
      <alignment horizontal="center" vertical="center"/>
    </xf>
    <xf numFmtId="0" fontId="4" fillId="6" borderId="5" xfId="0" applyFont="1" applyFill="1" applyBorder="1" applyAlignment="1" applyProtection="1">
      <alignment horizontal="left" vertical="center"/>
      <protection locked="0"/>
    </xf>
    <xf numFmtId="0" fontId="4" fillId="2" borderId="5" xfId="0" applyFont="1" applyFill="1" applyBorder="1" applyAlignment="1" applyProtection="1">
      <alignment horizontal="left" vertical="center" shrinkToFit="1"/>
      <protection locked="0"/>
    </xf>
    <xf numFmtId="0" fontId="4" fillId="0" borderId="5" xfId="0" applyFont="1" applyBorder="1" applyAlignment="1">
      <alignment horizontal="center" vertical="center" shrinkToFit="1"/>
    </xf>
    <xf numFmtId="0" fontId="4" fillId="0" borderId="5" xfId="0" applyFont="1" applyBorder="1" applyAlignment="1">
      <alignment vertical="center" shrinkToFit="1"/>
    </xf>
    <xf numFmtId="0" fontId="4" fillId="3" borderId="5" xfId="0" applyFont="1" applyFill="1" applyBorder="1" applyAlignment="1" applyProtection="1">
      <alignment horizontal="left" vertical="center" shrinkToFit="1"/>
      <protection locked="0"/>
    </xf>
    <xf numFmtId="0" fontId="15" fillId="2" borderId="5" xfId="6" applyFill="1" applyBorder="1" applyAlignment="1" applyProtection="1">
      <alignment horizontal="left" vertical="center"/>
      <protection locked="0"/>
    </xf>
    <xf numFmtId="38" fontId="4" fillId="3" borderId="4" xfId="7" applyFont="1" applyFill="1" applyBorder="1" applyAlignment="1" applyProtection="1">
      <alignment horizontal="left" vertical="center" shrinkToFit="1"/>
      <protection locked="0"/>
    </xf>
    <xf numFmtId="0" fontId="4" fillId="4" borderId="5" xfId="0" applyFont="1" applyFill="1" applyBorder="1" applyAlignment="1" applyProtection="1">
      <alignment horizontal="left" vertical="center"/>
      <protection locked="0"/>
    </xf>
    <xf numFmtId="0" fontId="4" fillId="4" borderId="5" xfId="4" applyFont="1" applyFill="1" applyBorder="1" applyAlignment="1" applyProtection="1">
      <alignment horizontal="center" vertical="center"/>
      <protection locked="0"/>
    </xf>
    <xf numFmtId="0" fontId="4" fillId="4" borderId="5" xfId="0" applyFont="1" applyFill="1" applyBorder="1" applyAlignment="1" applyProtection="1">
      <alignment vertical="center"/>
      <protection locked="0"/>
    </xf>
    <xf numFmtId="0" fontId="4" fillId="0" borderId="1" xfId="0" applyFont="1" applyBorder="1" applyAlignment="1">
      <alignment horizontal="center" vertical="center" shrinkToFit="1"/>
    </xf>
    <xf numFmtId="14" fontId="4" fillId="2" borderId="5" xfId="0" applyNumberFormat="1" applyFont="1" applyFill="1" applyBorder="1" applyAlignment="1" applyProtection="1">
      <alignment horizontal="center" vertical="center" shrinkToFit="1"/>
      <protection locked="0"/>
    </xf>
    <xf numFmtId="0" fontId="4" fillId="6" borderId="5" xfId="0" applyNumberFormat="1" applyFont="1" applyFill="1" applyBorder="1" applyAlignment="1">
      <alignment horizontal="center" vertical="center" shrinkToFit="1"/>
    </xf>
    <xf numFmtId="14" fontId="4" fillId="6" borderId="5" xfId="0" applyNumberFormat="1" applyFont="1" applyFill="1" applyBorder="1" applyAlignment="1">
      <alignment horizontal="center" vertical="center" shrinkToFit="1"/>
    </xf>
    <xf numFmtId="14" fontId="4" fillId="2" borderId="5" xfId="0" applyNumberFormat="1" applyFont="1" applyFill="1" applyBorder="1" applyAlignment="1" applyProtection="1">
      <alignment horizontal="center" vertical="center"/>
      <protection locked="0"/>
    </xf>
    <xf numFmtId="177" fontId="17" fillId="6" borderId="5" xfId="7" applyNumberFormat="1" applyFont="1" applyFill="1" applyBorder="1" applyAlignment="1">
      <alignment horizontal="center" vertical="center" shrinkToFit="1"/>
    </xf>
    <xf numFmtId="38" fontId="4" fillId="6" borderId="5" xfId="7" applyFont="1" applyFill="1" applyBorder="1" applyAlignment="1">
      <alignment horizontal="center" vertical="center"/>
    </xf>
    <xf numFmtId="38" fontId="4" fillId="3" borderId="5" xfId="7" applyFont="1" applyFill="1" applyBorder="1" applyAlignment="1" applyProtection="1">
      <alignment horizontal="center" vertical="center" shrinkToFit="1"/>
      <protection locked="0"/>
    </xf>
    <xf numFmtId="38" fontId="4" fillId="6" borderId="5" xfId="7" applyFont="1" applyFill="1" applyBorder="1" applyAlignment="1" applyProtection="1">
      <alignment horizontal="center" vertical="center"/>
    </xf>
    <xf numFmtId="3" fontId="18" fillId="6" borderId="5" xfId="7" applyNumberFormat="1" applyFont="1" applyFill="1" applyBorder="1" applyAlignment="1" applyProtection="1">
      <alignment horizontal="center" vertical="center"/>
    </xf>
    <xf numFmtId="38" fontId="4" fillId="6" borderId="5" xfId="7" applyFont="1" applyFill="1" applyBorder="1" applyAlignment="1" applyProtection="1">
      <alignment horizontal="center" vertical="center"/>
      <protection locked="0"/>
    </xf>
    <xf numFmtId="38" fontId="18" fillId="6" borderId="5" xfId="7" applyNumberFormat="1" applyFont="1" applyFill="1" applyBorder="1" applyAlignment="1" applyProtection="1">
      <alignment horizontal="center" vertical="center"/>
    </xf>
    <xf numFmtId="38" fontId="19" fillId="6" borderId="5" xfId="7" applyFont="1" applyFill="1" applyBorder="1" applyAlignment="1" applyProtection="1">
      <alignment horizontal="center" vertical="center" shrinkToFit="1"/>
    </xf>
    <xf numFmtId="38" fontId="4" fillId="2" borderId="5" xfId="7" applyFont="1" applyFill="1" applyBorder="1" applyAlignment="1" applyProtection="1">
      <alignment horizontal="center" vertical="center" shrinkToFit="1"/>
      <protection locked="0"/>
    </xf>
    <xf numFmtId="178" fontId="4" fillId="4" borderId="5" xfId="0" applyNumberFormat="1" applyFont="1" applyFill="1" applyBorder="1" applyAlignment="1" applyProtection="1">
      <alignment horizontal="center" vertical="center" shrinkToFit="1"/>
      <protection locked="0"/>
    </xf>
    <xf numFmtId="177" fontId="4" fillId="6" borderId="5" xfId="0" applyNumberFormat="1" applyFont="1" applyFill="1" applyBorder="1" applyAlignment="1">
      <alignment horizontal="center" vertical="center" shrinkToFit="1"/>
    </xf>
    <xf numFmtId="0" fontId="4" fillId="0" borderId="0" xfId="0" applyFont="1" applyBorder="1" applyAlignment="1">
      <alignment horizontal="left" vertical="center"/>
    </xf>
    <xf numFmtId="0" fontId="4" fillId="6" borderId="0" xfId="0" applyFont="1" applyFill="1" applyAlignment="1">
      <alignment horizontal="left" vertical="center"/>
    </xf>
    <xf numFmtId="0" fontId="20" fillId="0" borderId="0" xfId="0" applyFont="1" applyAlignment="1">
      <alignment horizontal="left" vertical="center" shrinkToFit="1"/>
    </xf>
    <xf numFmtId="0" fontId="4" fillId="0" borderId="0" xfId="0" applyFont="1" applyBorder="1" applyAlignment="1">
      <alignment horizontal="left" vertical="center" shrinkToFit="1"/>
    </xf>
    <xf numFmtId="0" fontId="4" fillId="0" borderId="5" xfId="0" applyFont="1" applyBorder="1" applyAlignment="1">
      <alignment vertical="center" wrapText="1" shrinkToFit="1"/>
    </xf>
    <xf numFmtId="0" fontId="4" fillId="5" borderId="16" xfId="0" applyFont="1" applyFill="1" applyBorder="1" applyAlignment="1">
      <alignment horizontal="center" vertical="center" shrinkToFit="1"/>
    </xf>
    <xf numFmtId="0" fontId="4" fillId="5" borderId="5" xfId="0" applyFont="1" applyFill="1" applyBorder="1" applyAlignment="1">
      <alignment horizontal="center" vertical="center" shrinkToFit="1"/>
    </xf>
    <xf numFmtId="49" fontId="4" fillId="2" borderId="17" xfId="0" applyNumberFormat="1" applyFont="1" applyFill="1" applyBorder="1" applyAlignment="1" applyProtection="1">
      <alignment vertical="center" shrinkToFit="1"/>
      <protection locked="0"/>
    </xf>
    <xf numFmtId="0" fontId="4" fillId="6" borderId="8" xfId="0" applyFont="1" applyFill="1" applyBorder="1" applyAlignment="1">
      <alignment horizontal="center" vertical="center" shrinkToFit="1"/>
    </xf>
    <xf numFmtId="0" fontId="4" fillId="6" borderId="4" xfId="0" applyFont="1" applyFill="1" applyBorder="1" applyAlignment="1">
      <alignment horizontal="center" vertical="center" shrinkToFit="1"/>
    </xf>
    <xf numFmtId="0" fontId="4" fillId="6" borderId="4" xfId="0" applyFont="1" applyFill="1" applyBorder="1" applyAlignment="1">
      <alignment horizontal="left" vertical="center" shrinkToFit="1"/>
    </xf>
    <xf numFmtId="0" fontId="4" fillId="5" borderId="4" xfId="0" applyFont="1" applyFill="1" applyBorder="1" applyAlignment="1">
      <alignment horizontal="center" vertical="center" shrinkToFit="1"/>
    </xf>
    <xf numFmtId="0" fontId="4" fillId="2" borderId="4" xfId="0" applyFont="1" applyFill="1" applyBorder="1" applyAlignment="1" applyProtection="1">
      <alignment horizontal="left" vertical="center" shrinkToFit="1"/>
      <protection locked="0"/>
    </xf>
    <xf numFmtId="0" fontId="4" fillId="6" borderId="4" xfId="0" applyFont="1" applyFill="1" applyBorder="1" applyAlignment="1" applyProtection="1">
      <alignment horizontal="left" vertical="center" shrinkToFit="1"/>
      <protection locked="0"/>
    </xf>
    <xf numFmtId="0" fontId="4" fillId="2" borderId="5" xfId="0" applyFont="1" applyFill="1" applyBorder="1" applyAlignment="1" applyProtection="1">
      <alignment horizontal="center" vertical="center" shrinkToFit="1"/>
      <protection locked="0"/>
    </xf>
    <xf numFmtId="49" fontId="4" fillId="2" borderId="5" xfId="0" applyNumberFormat="1" applyFont="1" applyFill="1" applyBorder="1" applyAlignment="1" applyProtection="1">
      <alignment horizontal="left" vertical="center" shrinkToFit="1"/>
      <protection locked="0"/>
    </xf>
    <xf numFmtId="0" fontId="4" fillId="0" borderId="4" xfId="0" applyFont="1" applyBorder="1" applyAlignment="1">
      <alignment horizontal="center" vertical="center" shrinkToFit="1"/>
    </xf>
    <xf numFmtId="0" fontId="4" fillId="3" borderId="4" xfId="0" applyFont="1" applyFill="1" applyBorder="1" applyAlignment="1" applyProtection="1">
      <alignment horizontal="left" vertical="center" shrinkToFit="1"/>
      <protection locked="0"/>
    </xf>
    <xf numFmtId="0" fontId="4" fillId="5" borderId="5" xfId="0" applyFont="1" applyFill="1" applyBorder="1" applyAlignment="1" applyProtection="1">
      <alignment horizontal="right" vertical="center"/>
      <protection locked="0"/>
    </xf>
    <xf numFmtId="38" fontId="4" fillId="3" borderId="18" xfId="7" applyFont="1" applyFill="1" applyBorder="1" applyAlignment="1" applyProtection="1">
      <alignment horizontal="left" vertical="center" shrinkToFit="1"/>
      <protection locked="0"/>
    </xf>
    <xf numFmtId="0" fontId="4" fillId="7" borderId="5" xfId="0" applyFont="1" applyFill="1" applyBorder="1" applyAlignment="1">
      <alignment horizontal="center" vertical="center"/>
    </xf>
    <xf numFmtId="14" fontId="4" fillId="7" borderId="5" xfId="0" applyNumberFormat="1" applyFont="1" applyFill="1" applyBorder="1" applyAlignment="1" applyProtection="1">
      <alignment horizontal="center" vertical="center" shrinkToFit="1"/>
      <protection locked="0"/>
    </xf>
    <xf numFmtId="0" fontId="4" fillId="7" borderId="5" xfId="0" applyFont="1" applyFill="1" applyBorder="1" applyAlignment="1" applyProtection="1">
      <alignment horizontal="center" vertical="center" shrinkToFit="1"/>
      <protection locked="0"/>
    </xf>
    <xf numFmtId="38" fontId="4" fillId="7" borderId="5" xfId="7" applyFont="1" applyFill="1" applyBorder="1" applyAlignment="1" applyProtection="1">
      <alignment horizontal="center" vertical="center" shrinkToFit="1"/>
      <protection locked="0"/>
    </xf>
    <xf numFmtId="179" fontId="4" fillId="8" borderId="5" xfId="0" applyNumberFormat="1" applyFont="1" applyFill="1" applyBorder="1" applyAlignment="1" applyProtection="1">
      <alignment horizontal="center" vertical="center" shrinkToFit="1"/>
      <protection locked="0"/>
    </xf>
    <xf numFmtId="179" fontId="4" fillId="2" borderId="5" xfId="0" applyNumberFormat="1" applyFont="1" applyFill="1" applyBorder="1" applyAlignment="1" applyProtection="1">
      <alignment horizontal="center" vertical="center" shrinkToFit="1"/>
      <protection locked="0"/>
    </xf>
    <xf numFmtId="0" fontId="4" fillId="7" borderId="5" xfId="0" applyFont="1" applyFill="1" applyBorder="1" applyAlignment="1" applyProtection="1">
      <alignment horizontal="center" vertical="center"/>
      <protection locked="0"/>
    </xf>
    <xf numFmtId="178" fontId="4" fillId="7" borderId="5" xfId="0" applyNumberFormat="1" applyFont="1" applyFill="1" applyBorder="1" applyAlignment="1" applyProtection="1">
      <alignment horizontal="center" vertical="center" shrinkToFit="1"/>
      <protection locked="0"/>
    </xf>
    <xf numFmtId="0" fontId="4" fillId="6" borderId="0" xfId="0" applyFont="1" applyFill="1" applyAlignment="1">
      <alignment horizontal="left" vertical="center" shrinkToFit="1"/>
    </xf>
    <xf numFmtId="0" fontId="4" fillId="0" borderId="0" xfId="4" applyFont="1" applyBorder="1">
      <alignment vertical="center"/>
    </xf>
    <xf numFmtId="0" fontId="4" fillId="2" borderId="1" xfId="0" applyFont="1" applyFill="1" applyBorder="1" applyAlignment="1" applyProtection="1">
      <alignment vertical="center" wrapText="1" shrinkToFit="1"/>
      <protection locked="0"/>
    </xf>
    <xf numFmtId="0" fontId="4" fillId="5" borderId="19" xfId="0" applyFont="1" applyFill="1" applyBorder="1" applyAlignment="1">
      <alignment horizontal="center" vertical="center" shrinkToFit="1"/>
    </xf>
    <xf numFmtId="0" fontId="4" fillId="2" borderId="20" xfId="0" applyFont="1" applyFill="1" applyBorder="1" applyAlignment="1" applyProtection="1">
      <alignment vertical="center" shrinkToFit="1"/>
      <protection locked="0"/>
    </xf>
    <xf numFmtId="0" fontId="4" fillId="5" borderId="20" xfId="0" applyFont="1" applyFill="1" applyBorder="1" applyAlignment="1">
      <alignment horizontal="center" vertical="center"/>
    </xf>
    <xf numFmtId="49" fontId="4" fillId="2" borderId="21" xfId="0" applyNumberFormat="1" applyFont="1" applyFill="1" applyBorder="1" applyAlignment="1" applyProtection="1">
      <alignment vertical="center" shrinkToFit="1"/>
      <protection locked="0"/>
    </xf>
    <xf numFmtId="0" fontId="4" fillId="6" borderId="22" xfId="0" applyFont="1" applyFill="1" applyBorder="1">
      <alignment vertical="center"/>
    </xf>
    <xf numFmtId="0" fontId="4" fillId="6" borderId="12" xfId="0" applyFont="1" applyFill="1" applyBorder="1">
      <alignment vertical="center"/>
    </xf>
    <xf numFmtId="0" fontId="4" fillId="2" borderId="12" xfId="0" applyFont="1" applyFill="1" applyBorder="1" applyAlignment="1" applyProtection="1">
      <alignment horizontal="left" vertical="center" shrinkToFit="1"/>
      <protection locked="0"/>
    </xf>
    <xf numFmtId="0" fontId="4" fillId="6" borderId="12" xfId="0" applyFont="1" applyFill="1" applyBorder="1" applyAlignment="1" applyProtection="1">
      <alignment horizontal="left" vertical="center" shrinkToFit="1"/>
      <protection locked="0"/>
    </xf>
    <xf numFmtId="0" fontId="4" fillId="6" borderId="12" xfId="0" applyFont="1" applyFill="1" applyBorder="1" applyAlignment="1">
      <alignment horizontal="center" vertical="center" shrinkToFit="1"/>
    </xf>
    <xf numFmtId="0" fontId="4" fillId="7" borderId="5" xfId="0" applyFont="1" applyFill="1" applyBorder="1" applyAlignment="1">
      <alignment horizontal="center" vertical="center" shrinkToFit="1"/>
    </xf>
    <xf numFmtId="0" fontId="4" fillId="0" borderId="12" xfId="0" applyFont="1" applyBorder="1" applyAlignment="1">
      <alignment horizontal="center" vertical="center" shrinkToFit="1"/>
    </xf>
    <xf numFmtId="0" fontId="4" fillId="3" borderId="12" xfId="0" applyFont="1" applyFill="1" applyBorder="1" applyAlignment="1" applyProtection="1">
      <alignment horizontal="left" vertical="center" shrinkToFit="1"/>
      <protection locked="0"/>
    </xf>
    <xf numFmtId="38" fontId="4" fillId="3" borderId="12" xfId="7" applyFont="1" applyFill="1" applyBorder="1" applyAlignment="1" applyProtection="1">
      <alignment horizontal="left" vertical="center" shrinkToFit="1"/>
      <protection locked="0"/>
    </xf>
    <xf numFmtId="0" fontId="21" fillId="6" borderId="5" xfId="0" applyFont="1" applyFill="1" applyBorder="1" applyAlignment="1">
      <alignment horizontal="center" vertical="center"/>
    </xf>
    <xf numFmtId="14" fontId="22" fillId="6" borderId="5" xfId="0" applyNumberFormat="1" applyFont="1" applyFill="1" applyBorder="1" applyAlignment="1" applyProtection="1">
      <alignment horizontal="center" vertical="center" shrinkToFit="1"/>
    </xf>
    <xf numFmtId="0" fontId="22" fillId="6" borderId="5" xfId="0" applyFont="1" applyFill="1" applyBorder="1" applyAlignment="1" applyProtection="1">
      <alignment horizontal="center" vertical="center" shrinkToFit="1"/>
    </xf>
    <xf numFmtId="177" fontId="23" fillId="6" borderId="5" xfId="7" applyNumberFormat="1" applyFont="1" applyFill="1" applyBorder="1" applyAlignment="1" applyProtection="1">
      <alignment horizontal="center" vertical="center" shrinkToFit="1"/>
    </xf>
    <xf numFmtId="38" fontId="22" fillId="6" borderId="5" xfId="7" applyFont="1" applyFill="1" applyBorder="1" applyAlignment="1" applyProtection="1">
      <alignment horizontal="center" vertical="center"/>
    </xf>
    <xf numFmtId="38" fontId="22" fillId="6" borderId="5" xfId="7" applyFont="1" applyFill="1" applyBorder="1" applyAlignment="1" applyProtection="1">
      <alignment horizontal="center" vertical="center" shrinkToFit="1"/>
    </xf>
    <xf numFmtId="179" fontId="22" fillId="6" borderId="5" xfId="0" applyNumberFormat="1" applyFont="1" applyFill="1" applyBorder="1" applyAlignment="1" applyProtection="1">
      <alignment horizontal="center" vertical="center" shrinkToFit="1"/>
    </xf>
    <xf numFmtId="0" fontId="22" fillId="6" borderId="5" xfId="0" applyFont="1" applyFill="1" applyBorder="1" applyAlignment="1" applyProtection="1">
      <alignment horizontal="center" vertical="center"/>
    </xf>
    <xf numFmtId="178" fontId="22" fillId="6" borderId="5" xfId="0" applyNumberFormat="1" applyFont="1" applyFill="1" applyBorder="1" applyAlignment="1" applyProtection="1">
      <alignment horizontal="center" vertical="center" shrinkToFit="1"/>
    </xf>
    <xf numFmtId="177" fontId="22" fillId="6" borderId="5" xfId="0" applyNumberFormat="1" applyFont="1" applyFill="1" applyBorder="1" applyAlignment="1" applyProtection="1">
      <alignment horizontal="center" vertical="center" shrinkToFit="1"/>
    </xf>
    <xf numFmtId="0" fontId="4" fillId="6" borderId="0" xfId="0" applyFont="1" applyFill="1">
      <alignment vertical="center"/>
    </xf>
    <xf numFmtId="0" fontId="4" fillId="6" borderId="12" xfId="0" applyFont="1" applyFill="1" applyBorder="1" applyAlignment="1">
      <alignment vertical="center" shrinkToFit="1"/>
    </xf>
    <xf numFmtId="0" fontId="24" fillId="6" borderId="12" xfId="0" applyFont="1" applyFill="1" applyBorder="1" applyAlignment="1">
      <alignment vertical="center" shrinkToFit="1"/>
    </xf>
    <xf numFmtId="0" fontId="4" fillId="6" borderId="5" xfId="0" applyFont="1" applyFill="1" applyBorder="1" applyAlignment="1">
      <alignment vertical="center" shrinkToFit="1"/>
    </xf>
    <xf numFmtId="0" fontId="4" fillId="0" borderId="0" xfId="0" applyFont="1" applyBorder="1" applyAlignment="1">
      <alignment vertical="center" shrinkToFit="1"/>
    </xf>
    <xf numFmtId="0" fontId="4" fillId="6" borderId="12" xfId="0" applyFont="1" applyFill="1" applyBorder="1" applyAlignment="1">
      <alignment horizontal="center" vertical="center"/>
    </xf>
    <xf numFmtId="0" fontId="4" fillId="0" borderId="12" xfId="0" applyFont="1" applyBorder="1" applyAlignment="1">
      <alignment vertical="center" shrinkToFit="1"/>
    </xf>
    <xf numFmtId="0" fontId="4" fillId="0" borderId="0" xfId="0" applyFont="1" applyBorder="1" applyAlignment="1">
      <alignment horizontal="center" vertical="center"/>
    </xf>
    <xf numFmtId="0" fontId="4" fillId="0" borderId="18" xfId="0" applyFont="1" applyBorder="1" applyAlignment="1">
      <alignment horizontal="center" vertical="center" shrinkToFit="1"/>
    </xf>
    <xf numFmtId="0" fontId="4" fillId="5" borderId="5" xfId="0" applyFont="1" applyFill="1" applyBorder="1" applyAlignment="1">
      <alignment vertical="center" shrinkToFit="1"/>
    </xf>
    <xf numFmtId="0" fontId="4" fillId="0" borderId="0" xfId="0" applyFont="1" applyFill="1" applyBorder="1" applyAlignment="1">
      <alignment horizontal="center" vertical="center" shrinkToFit="1"/>
    </xf>
    <xf numFmtId="0" fontId="5" fillId="0" borderId="0" xfId="0" applyFont="1" applyAlignment="1">
      <alignment vertical="center" shrinkToFit="1"/>
    </xf>
    <xf numFmtId="0" fontId="25" fillId="0" borderId="0" xfId="2" applyFont="1">
      <alignment vertical="center"/>
    </xf>
    <xf numFmtId="0" fontId="26" fillId="0" borderId="0" xfId="0" applyFont="1">
      <alignment vertical="center"/>
    </xf>
    <xf numFmtId="0" fontId="5" fillId="0" borderId="4" xfId="0" applyFont="1" applyBorder="1" applyAlignment="1">
      <alignment vertical="center" shrinkToFit="1"/>
    </xf>
    <xf numFmtId="0" fontId="5" fillId="0" borderId="5" xfId="0" applyFont="1" applyBorder="1" applyAlignment="1">
      <alignment vertical="center" shrinkToFit="1"/>
    </xf>
    <xf numFmtId="0" fontId="5" fillId="0" borderId="5" xfId="4" applyFont="1" applyBorder="1">
      <alignment vertical="center"/>
    </xf>
    <xf numFmtId="0" fontId="5" fillId="0" borderId="0" xfId="0" applyFont="1" applyBorder="1" applyAlignment="1">
      <alignment vertical="center" shrinkToFit="1"/>
    </xf>
    <xf numFmtId="0" fontId="27" fillId="0" borderId="5" xfId="0" applyFont="1" applyBorder="1" applyAlignment="1">
      <alignment horizontal="left" vertical="center" shrinkToFit="1"/>
    </xf>
    <xf numFmtId="0" fontId="27" fillId="0" borderId="23" xfId="0" applyFont="1" applyBorder="1" applyAlignment="1">
      <alignment horizontal="center" vertical="center" shrinkToFit="1"/>
    </xf>
    <xf numFmtId="0" fontId="6" fillId="0" borderId="0" xfId="5" applyFont="1" applyAlignment="1">
      <alignment vertical="center"/>
    </xf>
    <xf numFmtId="0" fontId="28" fillId="0" borderId="0" xfId="5" applyFont="1" applyAlignment="1">
      <alignment vertical="center"/>
    </xf>
    <xf numFmtId="0" fontId="27" fillId="0" borderId="23" xfId="0" applyFont="1" applyBorder="1" applyAlignment="1">
      <alignment horizontal="center" vertical="center"/>
    </xf>
    <xf numFmtId="0" fontId="29" fillId="9" borderId="5" xfId="3" applyFont="1" applyFill="1" applyBorder="1" applyAlignment="1">
      <alignment horizontal="center" vertical="center" shrinkToFit="1"/>
    </xf>
    <xf numFmtId="0" fontId="8" fillId="0" borderId="0" xfId="0" applyFont="1" applyAlignment="1" applyProtection="1">
      <alignment vertical="center"/>
      <protection locked="0"/>
    </xf>
    <xf numFmtId="0" fontId="29" fillId="9" borderId="5" xfId="3" applyFont="1" applyFill="1" applyBorder="1" applyAlignment="1">
      <alignment vertical="center"/>
    </xf>
    <xf numFmtId="49" fontId="8" fillId="0" borderId="0" xfId="0" applyNumberFormat="1" applyFont="1" applyAlignment="1" applyProtection="1">
      <alignment vertical="center"/>
      <protection locked="0"/>
    </xf>
    <xf numFmtId="0" fontId="29" fillId="9" borderId="5" xfId="3" applyFont="1" applyFill="1" applyBorder="1" applyAlignment="1">
      <alignment vertical="center" shrinkToFit="1"/>
    </xf>
    <xf numFmtId="176" fontId="8" fillId="0" borderId="0" xfId="4" applyNumberFormat="1" applyFont="1" applyAlignment="1" applyProtection="1">
      <alignment vertical="center"/>
      <protection locked="0"/>
    </xf>
    <xf numFmtId="0" fontId="29" fillId="9" borderId="5" xfId="3" applyFont="1" applyFill="1" applyBorder="1" applyAlignment="1">
      <alignment horizontal="center" vertical="center" wrapText="1" shrinkToFit="1"/>
    </xf>
    <xf numFmtId="38" fontId="29" fillId="9" borderId="5" xfId="7" applyFont="1" applyFill="1" applyBorder="1" applyAlignment="1">
      <alignment horizontal="center" vertical="center"/>
    </xf>
    <xf numFmtId="38" fontId="8" fillId="0" borderId="0" xfId="4" applyNumberFormat="1" applyFont="1" applyAlignment="1" applyProtection="1">
      <alignment vertical="center"/>
      <protection locked="0"/>
    </xf>
    <xf numFmtId="38" fontId="30" fillId="9" borderId="5" xfId="7" applyFont="1" applyFill="1" applyBorder="1" applyAlignment="1">
      <alignment horizontal="center" vertical="center" wrapText="1"/>
    </xf>
    <xf numFmtId="177" fontId="8" fillId="0" borderId="0" xfId="4" applyNumberFormat="1" applyFont="1" applyAlignment="1" applyProtection="1">
      <alignment vertical="center"/>
      <protection locked="0"/>
    </xf>
    <xf numFmtId="180" fontId="30" fillId="9" borderId="5" xfId="3" applyNumberFormat="1" applyFont="1" applyFill="1" applyBorder="1" applyAlignment="1">
      <alignment horizontal="center" vertical="center" wrapText="1"/>
    </xf>
    <xf numFmtId="180" fontId="30" fillId="9" borderId="5" xfId="3" applyNumberFormat="1" applyFont="1" applyFill="1" applyBorder="1" applyAlignment="1">
      <alignment horizontal="center" vertical="center" shrinkToFit="1"/>
    </xf>
    <xf numFmtId="180" fontId="30" fillId="10" borderId="5" xfId="3" applyNumberFormat="1" applyFont="1" applyFill="1" applyBorder="1" applyAlignment="1">
      <alignment horizontal="center" vertical="center" wrapText="1"/>
    </xf>
    <xf numFmtId="179" fontId="8" fillId="0" borderId="0" xfId="4" applyNumberFormat="1" applyFont="1" applyAlignment="1" applyProtection="1">
      <alignment vertical="center"/>
      <protection locked="0"/>
    </xf>
    <xf numFmtId="180" fontId="30" fillId="10" borderId="5" xfId="3" applyNumberFormat="1" applyFont="1" applyFill="1" applyBorder="1" applyAlignment="1">
      <alignment horizontal="center" vertical="center" shrinkToFit="1"/>
    </xf>
    <xf numFmtId="181" fontId="30" fillId="11" borderId="5" xfId="3" applyNumberFormat="1" applyFont="1" applyFill="1" applyBorder="1" applyAlignment="1">
      <alignment horizontal="center" vertical="center" wrapText="1"/>
    </xf>
    <xf numFmtId="180" fontId="30" fillId="12" borderId="5" xfId="3" applyNumberFormat="1" applyFont="1" applyFill="1" applyBorder="1" applyAlignment="1">
      <alignment horizontal="center" vertical="center" wrapText="1"/>
    </xf>
    <xf numFmtId="180" fontId="30" fillId="12" borderId="5" xfId="3" applyNumberFormat="1" applyFont="1" applyFill="1" applyBorder="1" applyAlignment="1">
      <alignment horizontal="center" vertical="center" wrapText="1" shrinkToFit="1"/>
    </xf>
    <xf numFmtId="0" fontId="0" fillId="0" borderId="5" xfId="0" applyBorder="1" applyAlignment="1">
      <alignment vertical="center" shrinkToFit="1"/>
    </xf>
    <xf numFmtId="0" fontId="8" fillId="0" borderId="5" xfId="0" applyFont="1" applyBorder="1" applyAlignment="1" applyProtection="1">
      <alignment vertical="center"/>
      <protection locked="0"/>
    </xf>
    <xf numFmtId="0" fontId="2" fillId="0" borderId="0" xfId="4">
      <alignment vertical="center"/>
    </xf>
    <xf numFmtId="0" fontId="10" fillId="0" borderId="0" xfId="4" applyFont="1" applyAlignment="1">
      <alignment horizontal="center" vertical="center" wrapText="1"/>
    </xf>
    <xf numFmtId="0" fontId="10" fillId="0" borderId="0" xfId="4" applyFont="1" applyAlignment="1">
      <alignment vertical="center" wrapText="1"/>
    </xf>
    <xf numFmtId="0" fontId="4" fillId="0" borderId="0" xfId="4" applyFont="1" applyAlignment="1">
      <alignment vertical="center" wrapText="1"/>
    </xf>
    <xf numFmtId="0" fontId="2" fillId="0" borderId="0" xfId="4" applyAlignment="1">
      <alignment vertical="center" shrinkToFit="1"/>
    </xf>
    <xf numFmtId="0" fontId="11" fillId="0" borderId="24" xfId="4" applyFont="1" applyBorder="1" applyAlignment="1">
      <alignment horizontal="center" vertical="center" textRotation="255" wrapText="1" shrinkToFit="1"/>
    </xf>
    <xf numFmtId="0" fontId="10" fillId="0" borderId="25" xfId="4" applyFont="1" applyBorder="1" applyAlignment="1">
      <alignment horizontal="center" vertical="center" textRotation="255" shrinkToFit="1"/>
    </xf>
    <xf numFmtId="0" fontId="10" fillId="0" borderId="26" xfId="4" applyFont="1" applyBorder="1" applyAlignment="1">
      <alignment horizontal="center" vertical="center" textRotation="255" shrinkToFit="1"/>
    </xf>
    <xf numFmtId="0" fontId="10" fillId="0" borderId="27" xfId="4" applyFont="1" applyBorder="1" applyAlignment="1">
      <alignment horizontal="center" vertical="center" textRotation="255" shrinkToFit="1"/>
    </xf>
    <xf numFmtId="0" fontId="10" fillId="0" borderId="2" xfId="4" applyFont="1" applyBorder="1" applyAlignment="1">
      <alignment horizontal="center" vertical="center" textRotation="255" shrinkToFit="1"/>
    </xf>
    <xf numFmtId="0" fontId="10" fillId="0" borderId="3" xfId="4" applyFont="1" applyBorder="1" applyAlignment="1">
      <alignment horizontal="center" vertical="center" textRotation="255" shrinkToFit="1"/>
    </xf>
    <xf numFmtId="0" fontId="10" fillId="0" borderId="28" xfId="4" applyFont="1" applyBorder="1" applyAlignment="1">
      <alignment vertical="center" textRotation="255" shrinkToFit="1"/>
    </xf>
    <xf numFmtId="0" fontId="10" fillId="0" borderId="0" xfId="4" applyFont="1" applyBorder="1" applyAlignment="1">
      <alignment vertical="center" textRotation="255" shrinkToFit="1"/>
    </xf>
    <xf numFmtId="0" fontId="32" fillId="0" borderId="0" xfId="4" applyFont="1" applyBorder="1" applyAlignment="1">
      <alignment horizontal="left" vertical="top"/>
    </xf>
    <xf numFmtId="0" fontId="10" fillId="0" borderId="0" xfId="4" applyFont="1" applyAlignment="1">
      <alignment horizontal="left" vertical="top"/>
    </xf>
    <xf numFmtId="0" fontId="10" fillId="0" borderId="0" xfId="4" applyFont="1">
      <alignment vertical="center"/>
    </xf>
    <xf numFmtId="0" fontId="10" fillId="0" borderId="29" xfId="4" applyFont="1" applyBorder="1" applyAlignment="1">
      <alignment vertical="center" wrapText="1"/>
    </xf>
    <xf numFmtId="0" fontId="13" fillId="0" borderId="5" xfId="4" applyFont="1" applyBorder="1" applyAlignment="1">
      <alignment vertical="center" wrapText="1"/>
    </xf>
    <xf numFmtId="0" fontId="13" fillId="0" borderId="30" xfId="4" applyFont="1" applyBorder="1" applyAlignment="1">
      <alignment vertical="center" wrapText="1"/>
    </xf>
    <xf numFmtId="0" fontId="10" fillId="0" borderId="8" xfId="4" applyFont="1" applyBorder="1" applyAlignment="1">
      <alignment vertical="center" shrinkToFit="1"/>
    </xf>
    <xf numFmtId="0" fontId="10" fillId="0" borderId="4" xfId="4" applyFont="1" applyBorder="1" applyAlignment="1">
      <alignment vertical="center" shrinkToFit="1"/>
    </xf>
    <xf numFmtId="0" fontId="10" fillId="0" borderId="0" xfId="4" applyFont="1" applyBorder="1" applyAlignment="1">
      <alignment horizontal="center" vertical="center" wrapText="1"/>
    </xf>
    <xf numFmtId="0" fontId="10" fillId="0" borderId="31" xfId="4" applyFont="1" applyBorder="1" applyAlignment="1">
      <alignment vertical="center" wrapText="1"/>
    </xf>
    <xf numFmtId="0" fontId="10" fillId="0" borderId="5" xfId="4" applyFont="1" applyBorder="1" applyAlignment="1">
      <alignment vertical="center" wrapText="1"/>
    </xf>
    <xf numFmtId="0" fontId="10" fillId="0" borderId="32" xfId="4" applyFont="1" applyBorder="1" applyAlignment="1">
      <alignment vertical="center" wrapText="1"/>
    </xf>
    <xf numFmtId="0" fontId="10" fillId="0" borderId="33" xfId="4" applyFont="1" applyBorder="1" applyAlignment="1">
      <alignment vertical="center" shrinkToFit="1"/>
    </xf>
    <xf numFmtId="0" fontId="10" fillId="0" borderId="18" xfId="4" applyFont="1" applyBorder="1" applyAlignment="1">
      <alignment vertical="center" shrinkToFit="1"/>
    </xf>
    <xf numFmtId="0" fontId="10" fillId="0" borderId="28" xfId="4" applyFont="1" applyBorder="1" applyAlignment="1">
      <alignment vertical="center" wrapText="1"/>
    </xf>
    <xf numFmtId="0" fontId="10" fillId="0" borderId="0" xfId="4" applyFont="1" applyBorder="1" applyAlignment="1">
      <alignment vertical="center" wrapText="1"/>
    </xf>
    <xf numFmtId="0" fontId="10" fillId="0" borderId="0" xfId="4" applyFont="1" applyAlignment="1">
      <alignment vertical="center"/>
    </xf>
    <xf numFmtId="0" fontId="10" fillId="0" borderId="34" xfId="4" applyFont="1" applyBorder="1" applyAlignment="1">
      <alignment vertical="center" wrapText="1"/>
    </xf>
    <xf numFmtId="0" fontId="10" fillId="0" borderId="22" xfId="4" applyFont="1" applyBorder="1" applyAlignment="1">
      <alignment vertical="center" shrinkToFit="1"/>
    </xf>
    <xf numFmtId="0" fontId="10" fillId="0" borderId="12" xfId="4" applyFont="1" applyBorder="1" applyAlignment="1">
      <alignment vertical="center" shrinkToFit="1"/>
    </xf>
    <xf numFmtId="0" fontId="13" fillId="0" borderId="5" xfId="4" applyFont="1" applyBorder="1" applyAlignment="1">
      <alignment horizontal="center" vertical="center" wrapText="1" shrinkToFit="1"/>
    </xf>
    <xf numFmtId="0" fontId="33" fillId="13" borderId="35" xfId="4" applyFont="1" applyFill="1" applyBorder="1" applyAlignment="1" applyProtection="1">
      <alignment horizontal="center" vertical="center"/>
      <protection locked="0"/>
    </xf>
    <xf numFmtId="0" fontId="33" fillId="13" borderId="5" xfId="4" applyFont="1" applyFill="1" applyBorder="1" applyAlignment="1" applyProtection="1">
      <alignment horizontal="center" vertical="center"/>
      <protection locked="0"/>
    </xf>
    <xf numFmtId="0" fontId="33" fillId="13" borderId="32" xfId="4" applyFont="1" applyFill="1" applyBorder="1" applyAlignment="1" applyProtection="1">
      <alignment horizontal="center" vertical="center"/>
      <protection locked="0"/>
    </xf>
    <xf numFmtId="0" fontId="33" fillId="13" borderId="3" xfId="4" applyFont="1" applyFill="1" applyBorder="1" applyAlignment="1" applyProtection="1">
      <alignment horizontal="center" vertical="center" wrapText="1"/>
      <protection locked="0"/>
    </xf>
    <xf numFmtId="0" fontId="10" fillId="0" borderId="0" xfId="4" applyFont="1" applyAlignment="1">
      <alignment horizontal="center" vertical="center"/>
    </xf>
    <xf numFmtId="0" fontId="13" fillId="14" borderId="5" xfId="4" applyFont="1" applyFill="1" applyBorder="1" applyAlignment="1">
      <alignment horizontal="center" vertical="center" wrapText="1" shrinkToFit="1"/>
    </xf>
    <xf numFmtId="0" fontId="33" fillId="14" borderId="12" xfId="4" applyFont="1" applyFill="1" applyBorder="1" applyAlignment="1" applyProtection="1">
      <alignment horizontal="center" vertical="center"/>
      <protection locked="0"/>
    </xf>
    <xf numFmtId="0" fontId="33" fillId="14" borderId="36" xfId="4" applyFont="1" applyFill="1" applyBorder="1" applyAlignment="1" applyProtection="1">
      <alignment horizontal="center" vertical="center"/>
      <protection locked="0"/>
    </xf>
    <xf numFmtId="0" fontId="4" fillId="0" borderId="5" xfId="4" applyFont="1" applyBorder="1" applyAlignment="1">
      <alignment vertical="center" wrapText="1"/>
    </xf>
    <xf numFmtId="0" fontId="4" fillId="0" borderId="5" xfId="4" applyFont="1" applyBorder="1">
      <alignment vertical="center"/>
    </xf>
    <xf numFmtId="0" fontId="2" fillId="0" borderId="5" xfId="4" applyBorder="1">
      <alignment vertical="center"/>
    </xf>
    <xf numFmtId="0" fontId="2" fillId="0" borderId="5" xfId="4" applyBorder="1" applyAlignment="1">
      <alignment vertical="center" shrinkToFit="1"/>
    </xf>
    <xf numFmtId="0" fontId="4" fillId="0" borderId="0" xfId="4" applyFont="1" applyAlignment="1">
      <alignment horizontal="center" vertical="center" wrapText="1"/>
    </xf>
    <xf numFmtId="0" fontId="4" fillId="0" borderId="12" xfId="4" applyFont="1" applyBorder="1" applyAlignment="1">
      <alignment vertical="center" wrapText="1"/>
    </xf>
    <xf numFmtId="0" fontId="4" fillId="0" borderId="12" xfId="4" applyFont="1" applyBorder="1" applyAlignment="1">
      <alignment horizontal="left" vertical="top" wrapText="1"/>
    </xf>
    <xf numFmtId="0" fontId="4" fillId="0" borderId="37" xfId="4" applyFont="1" applyBorder="1" applyAlignment="1">
      <alignment horizontal="left" vertical="center" wrapText="1"/>
    </xf>
    <xf numFmtId="0" fontId="4" fillId="0" borderId="12" xfId="4" applyFont="1" applyBorder="1" applyAlignment="1">
      <alignment horizontal="left" vertical="center" wrapText="1"/>
    </xf>
    <xf numFmtId="0" fontId="4" fillId="0" borderId="38" xfId="4" applyFont="1" applyBorder="1" applyAlignment="1">
      <alignment horizontal="left" vertical="center" wrapText="1"/>
    </xf>
    <xf numFmtId="0" fontId="4" fillId="0" borderId="22" xfId="4" applyFont="1" applyBorder="1" applyAlignment="1">
      <alignment horizontal="left" vertical="center" wrapText="1"/>
    </xf>
    <xf numFmtId="0" fontId="2" fillId="0" borderId="39" xfId="4" applyBorder="1">
      <alignment vertical="center"/>
    </xf>
    <xf numFmtId="0" fontId="4" fillId="0" borderId="2" xfId="0" applyFont="1" applyBorder="1" applyAlignment="1">
      <alignment vertical="center" shrinkToFit="1"/>
    </xf>
    <xf numFmtId="0" fontId="34" fillId="0" borderId="10" xfId="0" applyFont="1" applyBorder="1" applyAlignment="1">
      <alignment vertical="center" wrapText="1" shrinkToFit="1"/>
    </xf>
    <xf numFmtId="0" fontId="13" fillId="0" borderId="11" xfId="0" applyFont="1" applyBorder="1" applyAlignment="1">
      <alignment vertical="center" shrinkToFit="1"/>
    </xf>
    <xf numFmtId="0" fontId="4" fillId="6" borderId="5" xfId="0" applyFont="1" applyFill="1" applyBorder="1" applyAlignment="1">
      <alignment horizontal="left" vertical="top" shrinkToFit="1"/>
    </xf>
    <xf numFmtId="0" fontId="35" fillId="0" borderId="1" xfId="0" applyFont="1" applyBorder="1" applyAlignment="1">
      <alignment vertical="center" shrinkToFit="1"/>
    </xf>
    <xf numFmtId="0" fontId="35" fillId="5" borderId="5" xfId="0" applyFont="1" applyFill="1" applyBorder="1" applyAlignment="1">
      <alignment horizontal="left" vertical="center" shrinkToFit="1"/>
    </xf>
    <xf numFmtId="0" fontId="35" fillId="5" borderId="5" xfId="0" applyFont="1" applyFill="1" applyBorder="1" applyAlignment="1">
      <alignment vertical="center" shrinkToFit="1"/>
    </xf>
    <xf numFmtId="0" fontId="35" fillId="0" borderId="5" xfId="0" applyFont="1" applyBorder="1" applyAlignment="1">
      <alignment horizontal="left" vertical="center" shrinkToFit="1"/>
    </xf>
    <xf numFmtId="0" fontId="35" fillId="0" borderId="5" xfId="0" applyFont="1" applyBorder="1" applyAlignment="1">
      <alignment vertical="center" shrinkToFit="1"/>
    </xf>
    <xf numFmtId="176" fontId="35" fillId="6" borderId="5" xfId="0" applyNumberFormat="1" applyFont="1" applyFill="1" applyBorder="1" applyAlignment="1">
      <alignment horizontal="left" vertical="center"/>
    </xf>
    <xf numFmtId="176" fontId="35" fillId="0" borderId="5" xfId="0" applyNumberFormat="1" applyFont="1" applyFill="1" applyBorder="1" applyAlignment="1">
      <alignment horizontal="left" vertical="center"/>
    </xf>
    <xf numFmtId="176" fontId="36" fillId="0" borderId="5" xfId="0" applyNumberFormat="1" applyFont="1" applyBorder="1" applyAlignment="1">
      <alignment horizontal="left" vertical="center"/>
    </xf>
    <xf numFmtId="0" fontId="4" fillId="5" borderId="5" xfId="0" applyFont="1" applyFill="1" applyBorder="1" applyAlignment="1">
      <alignment horizontal="left" vertical="center"/>
    </xf>
    <xf numFmtId="0" fontId="35" fillId="5" borderId="5" xfId="0" applyFont="1" applyFill="1" applyBorder="1" applyAlignment="1">
      <alignment horizontal="left" vertical="center"/>
    </xf>
    <xf numFmtId="0" fontId="35" fillId="5" borderId="5" xfId="0" applyFont="1" applyFill="1" applyBorder="1" applyAlignment="1" applyProtection="1">
      <alignment horizontal="left" vertical="center"/>
      <protection locked="0"/>
    </xf>
    <xf numFmtId="0" fontId="4" fillId="0" borderId="5" xfId="0" applyFont="1" applyBorder="1" applyAlignment="1">
      <alignment horizontal="left" vertical="center" shrinkToFit="1"/>
    </xf>
    <xf numFmtId="0" fontId="35" fillId="0" borderId="5" xfId="0" applyFont="1" applyBorder="1" applyAlignment="1">
      <alignment horizontal="left" vertical="center"/>
    </xf>
    <xf numFmtId="0" fontId="36" fillId="0" borderId="5" xfId="0" applyFont="1" applyBorder="1" applyAlignment="1">
      <alignment horizontal="left" vertical="center"/>
    </xf>
    <xf numFmtId="38" fontId="35" fillId="5" borderId="4" xfId="7" applyFont="1" applyFill="1" applyBorder="1" applyAlignment="1">
      <alignment horizontal="left" vertical="center" shrinkToFit="1"/>
    </xf>
    <xf numFmtId="0" fontId="35" fillId="0" borderId="5" xfId="4" applyFont="1" applyBorder="1" applyAlignment="1">
      <alignment horizontal="center" vertical="center"/>
    </xf>
    <xf numFmtId="0" fontId="35" fillId="0" borderId="5" xfId="0" applyFont="1" applyBorder="1" applyAlignment="1">
      <alignment vertical="center"/>
    </xf>
    <xf numFmtId="14" fontId="35" fillId="0" borderId="5" xfId="0" applyNumberFormat="1" applyFont="1" applyBorder="1" applyAlignment="1">
      <alignment horizontal="center" vertical="center" shrinkToFit="1"/>
    </xf>
    <xf numFmtId="31" fontId="4" fillId="6" borderId="5" xfId="0" applyNumberFormat="1" applyFont="1" applyFill="1" applyBorder="1" applyAlignment="1">
      <alignment horizontal="center" vertical="center" shrinkToFit="1"/>
    </xf>
    <xf numFmtId="14" fontId="35" fillId="0" borderId="5" xfId="0" applyNumberFormat="1" applyFont="1" applyBorder="1" applyAlignment="1">
      <alignment horizontal="center" vertical="center"/>
    </xf>
    <xf numFmtId="14" fontId="35" fillId="5" borderId="5" xfId="0" applyNumberFormat="1" applyFont="1" applyFill="1" applyBorder="1" applyAlignment="1">
      <alignment horizontal="center" vertical="center"/>
    </xf>
    <xf numFmtId="38" fontId="4" fillId="0" borderId="5" xfId="7" applyFont="1" applyBorder="1" applyAlignment="1">
      <alignment horizontal="center" vertical="center" shrinkToFit="1"/>
    </xf>
    <xf numFmtId="38" fontId="35" fillId="5" borderId="5" xfId="7" applyFont="1" applyFill="1" applyBorder="1" applyAlignment="1">
      <alignment horizontal="center" vertical="center" shrinkToFit="1"/>
    </xf>
    <xf numFmtId="178" fontId="35" fillId="0" borderId="5" xfId="0" applyNumberFormat="1" applyFont="1" applyBorder="1" applyAlignment="1">
      <alignment horizontal="center" vertical="center" shrinkToFit="1"/>
    </xf>
    <xf numFmtId="49" fontId="35" fillId="5" borderId="5" xfId="0" applyNumberFormat="1" applyFont="1" applyFill="1" applyBorder="1" applyAlignment="1">
      <alignment vertical="center" shrinkToFit="1"/>
    </xf>
    <xf numFmtId="0" fontId="4" fillId="6" borderId="5" xfId="0" applyFont="1" applyFill="1" applyBorder="1" applyAlignment="1">
      <alignment horizontal="left" vertical="center" shrinkToFit="1"/>
    </xf>
    <xf numFmtId="0" fontId="35" fillId="5" borderId="4" xfId="0" applyFont="1" applyFill="1" applyBorder="1" applyAlignment="1">
      <alignment horizontal="left" vertical="center" shrinkToFit="1"/>
    </xf>
    <xf numFmtId="0" fontId="35" fillId="0" borderId="5" xfId="0" applyFont="1" applyBorder="1" applyAlignment="1">
      <alignment horizontal="center" vertical="center" shrinkToFit="1"/>
    </xf>
    <xf numFmtId="0" fontId="4" fillId="0" borderId="4" xfId="0" applyFont="1" applyFill="1" applyBorder="1" applyAlignment="1">
      <alignment horizontal="left" vertical="center" shrinkToFit="1"/>
    </xf>
    <xf numFmtId="38" fontId="35" fillId="5" borderId="18" xfId="7" applyFont="1" applyFill="1" applyBorder="1" applyAlignment="1">
      <alignment horizontal="left" vertical="center" shrinkToFit="1"/>
    </xf>
    <xf numFmtId="14" fontId="4" fillId="7" borderId="5" xfId="0" applyNumberFormat="1" applyFont="1" applyFill="1" applyBorder="1" applyAlignment="1">
      <alignment horizontal="center" vertical="center" shrinkToFit="1"/>
    </xf>
    <xf numFmtId="38" fontId="4" fillId="7" borderId="5" xfId="7" applyFont="1" applyFill="1" applyBorder="1" applyAlignment="1">
      <alignment horizontal="center" vertical="center" shrinkToFit="1"/>
    </xf>
    <xf numFmtId="179" fontId="4" fillId="7" borderId="5" xfId="0" applyNumberFormat="1" applyFont="1" applyFill="1" applyBorder="1" applyAlignment="1">
      <alignment horizontal="center" vertical="center" shrinkToFit="1"/>
    </xf>
    <xf numFmtId="178" fontId="4" fillId="7" borderId="5" xfId="0" applyNumberFormat="1" applyFont="1" applyFill="1" applyBorder="1" applyAlignment="1">
      <alignment horizontal="center" vertical="center" shrinkToFit="1"/>
    </xf>
    <xf numFmtId="0" fontId="35" fillId="5" borderId="1" xfId="0" applyFont="1" applyFill="1" applyBorder="1" applyAlignment="1" applyProtection="1">
      <alignment vertical="center" wrapText="1" shrinkToFit="1"/>
      <protection locked="0"/>
    </xf>
    <xf numFmtId="0" fontId="4" fillId="6" borderId="5" xfId="0" applyFont="1" applyFill="1" applyBorder="1">
      <alignment vertical="center"/>
    </xf>
    <xf numFmtId="0" fontId="4" fillId="5" borderId="12" xfId="0" applyFont="1" applyFill="1" applyBorder="1" applyAlignment="1">
      <alignment vertical="center" shrinkToFit="1"/>
    </xf>
    <xf numFmtId="0" fontId="35" fillId="5" borderId="12" xfId="0" applyFont="1" applyFill="1" applyBorder="1" applyAlignment="1">
      <alignment horizontal="left" vertical="center" shrinkToFit="1"/>
    </xf>
    <xf numFmtId="0" fontId="4" fillId="0" borderId="12" xfId="0" applyFont="1" applyFill="1" applyBorder="1" applyAlignment="1">
      <alignment horizontal="left" vertical="center" shrinkToFit="1"/>
    </xf>
    <xf numFmtId="38" fontId="35" fillId="5" borderId="12" xfId="7" applyFont="1" applyFill="1" applyBorder="1" applyAlignment="1">
      <alignment horizontal="left" vertical="center" shrinkToFit="1"/>
    </xf>
    <xf numFmtId="0" fontId="4" fillId="6" borderId="0" xfId="0" applyFont="1" applyFill="1" applyBorder="1" applyAlignment="1">
      <alignment vertical="center" shrinkToFit="1"/>
    </xf>
    <xf numFmtId="0" fontId="4" fillId="5" borderId="0" xfId="0" applyFont="1" applyFill="1" applyBorder="1" applyAlignment="1">
      <alignment vertical="center" shrinkToFit="1"/>
    </xf>
    <xf numFmtId="0" fontId="37" fillId="0" borderId="0" xfId="2" applyFont="1">
      <alignment vertical="center"/>
    </xf>
    <xf numFmtId="0" fontId="38" fillId="0" borderId="0" xfId="5" applyFont="1" applyAlignment="1">
      <alignment vertical="center"/>
    </xf>
    <xf numFmtId="0" fontId="39" fillId="0" borderId="0" xfId="5" applyFont="1" applyAlignment="1">
      <alignment vertical="center"/>
    </xf>
    <xf numFmtId="0" fontId="40" fillId="0" borderId="5" xfId="0" applyFont="1" applyBorder="1" applyAlignment="1">
      <alignment horizontal="left" vertical="center" shrinkToFit="1"/>
    </xf>
    <xf numFmtId="0" fontId="40" fillId="0" borderId="23" xfId="0" applyFont="1" applyBorder="1" applyAlignment="1">
      <alignment horizontal="center" vertical="center" shrinkToFit="1"/>
    </xf>
    <xf numFmtId="0" fontId="40" fillId="0" borderId="23" xfId="0" applyFont="1" applyBorder="1" applyAlignment="1">
      <alignment horizontal="center" vertical="center"/>
    </xf>
    <xf numFmtId="0" fontId="29" fillId="9" borderId="0" xfId="3" applyFont="1" applyFill="1" applyAlignment="1">
      <alignment horizontal="center" vertical="center" shrinkToFit="1"/>
    </xf>
    <xf numFmtId="0" fontId="29" fillId="9" borderId="0" xfId="3" applyFont="1" applyFill="1" applyAlignment="1">
      <alignment vertical="center"/>
    </xf>
    <xf numFmtId="49" fontId="4" fillId="0" borderId="0" xfId="0" applyNumberFormat="1" applyFont="1" applyAlignment="1">
      <alignment vertical="center" shrinkToFit="1"/>
    </xf>
    <xf numFmtId="0" fontId="29" fillId="9" borderId="0" xfId="3" applyFont="1" applyFill="1" applyAlignment="1">
      <alignment vertical="center" shrinkToFit="1"/>
    </xf>
    <xf numFmtId="176" fontId="4" fillId="0" borderId="0" xfId="4" applyNumberFormat="1" applyFont="1" applyAlignment="1">
      <alignment vertical="center" shrinkToFit="1"/>
    </xf>
    <xf numFmtId="0" fontId="29" fillId="9" borderId="0" xfId="3" applyFont="1" applyFill="1" applyAlignment="1">
      <alignment horizontal="center" vertical="center" wrapText="1" shrinkToFit="1"/>
    </xf>
    <xf numFmtId="38" fontId="29" fillId="9" borderId="0" xfId="7" applyFont="1" applyFill="1" applyAlignment="1">
      <alignment horizontal="center" vertical="center"/>
    </xf>
    <xf numFmtId="38" fontId="4" fillId="0" borderId="0" xfId="4" applyNumberFormat="1" applyFont="1" applyAlignment="1">
      <alignment vertical="center" shrinkToFit="1"/>
    </xf>
    <xf numFmtId="38" fontId="30" fillId="9" borderId="0" xfId="7" applyFont="1" applyFill="1" applyAlignment="1">
      <alignment horizontal="center" vertical="center" wrapText="1"/>
    </xf>
    <xf numFmtId="177" fontId="4" fillId="0" borderId="0" xfId="4" applyNumberFormat="1" applyFont="1" applyAlignment="1">
      <alignment vertical="center" shrinkToFit="1"/>
    </xf>
    <xf numFmtId="180" fontId="30" fillId="9" borderId="0" xfId="3" applyNumberFormat="1" applyFont="1" applyFill="1" applyAlignment="1">
      <alignment horizontal="center" vertical="center" wrapText="1"/>
    </xf>
    <xf numFmtId="180" fontId="30" fillId="9" borderId="0" xfId="3" applyNumberFormat="1" applyFont="1" applyFill="1" applyAlignment="1">
      <alignment horizontal="center" vertical="center" shrinkToFit="1"/>
    </xf>
    <xf numFmtId="180" fontId="30" fillId="10" borderId="0" xfId="3" applyNumberFormat="1" applyFont="1" applyFill="1" applyAlignment="1">
      <alignment horizontal="center" vertical="center" wrapText="1"/>
    </xf>
    <xf numFmtId="179" fontId="4" fillId="0" borderId="0" xfId="4" applyNumberFormat="1" applyFont="1" applyAlignment="1">
      <alignment vertical="center" shrinkToFit="1"/>
    </xf>
    <xf numFmtId="180" fontId="30" fillId="10" borderId="0" xfId="3" applyNumberFormat="1" applyFont="1" applyFill="1" applyAlignment="1">
      <alignment horizontal="center" vertical="center" shrinkToFit="1"/>
    </xf>
    <xf numFmtId="181" fontId="30" fillId="11" borderId="0" xfId="3" applyNumberFormat="1" applyFont="1" applyFill="1" applyAlignment="1">
      <alignment horizontal="center" vertical="center" wrapText="1"/>
    </xf>
    <xf numFmtId="180" fontId="30" fillId="12" borderId="0" xfId="3" applyNumberFormat="1" applyFont="1" applyFill="1" applyAlignment="1">
      <alignment horizontal="center" vertical="center" wrapText="1"/>
    </xf>
    <xf numFmtId="176" fontId="0" fillId="0" borderId="0" xfId="0" applyNumberFormat="1" applyFont="1" applyAlignment="1">
      <alignment vertical="center" shrinkToFit="1"/>
    </xf>
    <xf numFmtId="180" fontId="30" fillId="12" borderId="0" xfId="3" applyNumberFormat="1" applyFont="1" applyFill="1" applyAlignment="1">
      <alignment horizontal="center" vertical="center" wrapText="1" shrinkToFit="1"/>
    </xf>
    <xf numFmtId="179" fontId="0" fillId="0" borderId="0" xfId="0" applyNumberFormat="1" applyFont="1" applyAlignment="1">
      <alignment vertical="center" shrinkToFit="1"/>
    </xf>
    <xf numFmtId="177" fontId="0" fillId="0" borderId="0" xfId="0" applyNumberFormat="1" applyFont="1" applyAlignment="1">
      <alignment vertical="center" shrinkToFit="1"/>
    </xf>
    <xf numFmtId="0" fontId="41" fillId="0" borderId="5" xfId="0" applyFont="1" applyBorder="1" applyAlignment="1">
      <alignment horizontal="center" vertical="center" textRotation="255" wrapText="1" shrinkToFit="1"/>
    </xf>
    <xf numFmtId="0" fontId="41" fillId="0" borderId="5" xfId="0" applyFont="1" applyBorder="1" applyAlignment="1">
      <alignment horizontal="center" vertical="center" textRotation="255" shrinkToFit="1"/>
    </xf>
    <xf numFmtId="176" fontId="4" fillId="6" borderId="5" xfId="0" applyNumberFormat="1" applyFont="1" applyFill="1" applyBorder="1" applyAlignment="1">
      <alignment horizontal="left" vertical="center"/>
    </xf>
    <xf numFmtId="176" fontId="4" fillId="0" borderId="5" xfId="0" applyNumberFormat="1" applyFont="1" applyFill="1" applyBorder="1" applyAlignment="1">
      <alignment horizontal="left" vertical="center"/>
    </xf>
    <xf numFmtId="176" fontId="42" fillId="0" borderId="5" xfId="6" applyNumberFormat="1" applyFont="1" applyFill="1" applyBorder="1" applyAlignment="1">
      <alignment horizontal="left" vertical="center"/>
    </xf>
    <xf numFmtId="0" fontId="4" fillId="0" borderId="5" xfId="0" applyFont="1" applyBorder="1" applyAlignment="1">
      <alignment horizontal="left" vertical="center"/>
    </xf>
    <xf numFmtId="38" fontId="4" fillId="5" borderId="4" xfId="7" applyFont="1" applyFill="1" applyBorder="1" applyAlignment="1">
      <alignment horizontal="left" vertical="center" shrinkToFit="1"/>
    </xf>
    <xf numFmtId="0" fontId="4" fillId="0" borderId="5" xfId="4" applyFont="1" applyBorder="1" applyAlignment="1">
      <alignment horizontal="center" vertical="center"/>
    </xf>
    <xf numFmtId="0" fontId="4" fillId="0" borderId="5" xfId="0" applyFont="1" applyBorder="1" applyAlignment="1">
      <alignment vertical="center"/>
    </xf>
    <xf numFmtId="14" fontId="4" fillId="0" borderId="5" xfId="0" applyNumberFormat="1" applyFont="1" applyBorder="1" applyAlignment="1">
      <alignment horizontal="center" vertical="center" shrinkToFit="1"/>
    </xf>
    <xf numFmtId="14" fontId="4" fillId="0" borderId="5" xfId="0" applyNumberFormat="1" applyFont="1" applyBorder="1" applyAlignment="1">
      <alignment horizontal="center" vertical="center"/>
    </xf>
    <xf numFmtId="14" fontId="4" fillId="5" borderId="5" xfId="0" applyNumberFormat="1" applyFont="1" applyFill="1" applyBorder="1" applyAlignment="1">
      <alignment horizontal="center" vertical="center"/>
    </xf>
    <xf numFmtId="38" fontId="4" fillId="5" borderId="5" xfId="7" applyFont="1" applyFill="1" applyBorder="1" applyAlignment="1">
      <alignment horizontal="center" vertical="center" shrinkToFit="1"/>
    </xf>
    <xf numFmtId="178" fontId="4" fillId="0" borderId="5" xfId="0" applyNumberFormat="1" applyFont="1" applyBorder="1" applyAlignment="1">
      <alignment horizontal="center" vertical="center" shrinkToFit="1"/>
    </xf>
    <xf numFmtId="49" fontId="4" fillId="5" borderId="5" xfId="0" applyNumberFormat="1" applyFont="1" applyFill="1" applyBorder="1" applyAlignment="1">
      <alignment vertical="center" shrinkToFit="1"/>
    </xf>
    <xf numFmtId="0" fontId="4" fillId="5" borderId="4" xfId="0" applyFont="1" applyFill="1" applyBorder="1" applyAlignment="1">
      <alignment horizontal="left" vertical="center" shrinkToFit="1"/>
    </xf>
    <xf numFmtId="38" fontId="4" fillId="5" borderId="18" xfId="7" applyFont="1" applyFill="1" applyBorder="1" applyAlignment="1">
      <alignment horizontal="left" vertical="center" shrinkToFit="1"/>
    </xf>
    <xf numFmtId="14" fontId="35" fillId="7" borderId="5" xfId="0" applyNumberFormat="1" applyFont="1" applyFill="1" applyBorder="1" applyAlignment="1">
      <alignment horizontal="center" vertical="center" shrinkToFit="1"/>
    </xf>
    <xf numFmtId="0" fontId="35" fillId="7" borderId="5" xfId="0" applyFont="1" applyFill="1" applyBorder="1" applyAlignment="1">
      <alignment horizontal="center" vertical="center" shrinkToFit="1"/>
    </xf>
    <xf numFmtId="179" fontId="35" fillId="7" borderId="5" xfId="0" applyNumberFormat="1" applyFont="1" applyFill="1" applyBorder="1" applyAlignment="1">
      <alignment horizontal="center" vertical="center" shrinkToFit="1"/>
    </xf>
    <xf numFmtId="0" fontId="35" fillId="7" borderId="5" xfId="0" applyFont="1" applyFill="1" applyBorder="1" applyAlignment="1">
      <alignment horizontal="center" vertical="center"/>
    </xf>
    <xf numFmtId="178" fontId="35" fillId="7" borderId="5" xfId="0" applyNumberFormat="1" applyFont="1" applyFill="1" applyBorder="1" applyAlignment="1">
      <alignment horizontal="center" vertical="center" shrinkToFit="1"/>
    </xf>
    <xf numFmtId="0" fontId="4" fillId="5" borderId="12" xfId="0" applyFont="1" applyFill="1" applyBorder="1" applyAlignment="1">
      <alignment horizontal="left" vertical="center" shrinkToFit="1"/>
    </xf>
    <xf numFmtId="38" fontId="4" fillId="5" borderId="12" xfId="7" applyFont="1" applyFill="1" applyBorder="1" applyAlignment="1">
      <alignment horizontal="left" vertical="center" shrinkToFit="1"/>
    </xf>
    <xf numFmtId="0" fontId="43" fillId="0" borderId="0" xfId="2" applyFont="1">
      <alignment vertical="center"/>
    </xf>
    <xf numFmtId="0" fontId="43" fillId="0" borderId="0" xfId="2" applyFont="1" applyAlignment="1">
      <alignment horizontal="left" vertical="center"/>
    </xf>
    <xf numFmtId="0" fontId="44" fillId="0" borderId="0" xfId="2" applyFont="1" applyAlignment="1">
      <alignment horizontal="center" vertical="center"/>
    </xf>
    <xf numFmtId="0" fontId="43" fillId="0" borderId="0" xfId="2" applyFont="1" applyAlignment="1">
      <alignment vertical="center" shrinkToFit="1"/>
    </xf>
    <xf numFmtId="0" fontId="43" fillId="0" borderId="0" xfId="2" applyFont="1" applyAlignment="1">
      <alignment horizontal="center" vertical="center"/>
    </xf>
    <xf numFmtId="0" fontId="43" fillId="0" borderId="0" xfId="2" applyFont="1" applyAlignment="1">
      <alignment vertical="center"/>
    </xf>
    <xf numFmtId="0" fontId="43" fillId="0" borderId="0" xfId="2" applyFont="1" applyAlignment="1">
      <alignment horizontal="distributed" vertical="center"/>
    </xf>
    <xf numFmtId="182" fontId="43" fillId="0" borderId="0" xfId="2" applyNumberFormat="1" applyFont="1">
      <alignment vertical="center"/>
    </xf>
    <xf numFmtId="38" fontId="43" fillId="0" borderId="0" xfId="2" applyNumberFormat="1" applyFont="1" applyBorder="1" applyAlignment="1">
      <alignment horizontal="right" vertical="center" shrinkToFit="1"/>
    </xf>
    <xf numFmtId="49" fontId="43" fillId="0" borderId="0" xfId="2" quotePrefix="1" applyNumberFormat="1" applyFont="1" applyAlignment="1">
      <alignment horizontal="left" vertical="center"/>
    </xf>
    <xf numFmtId="49" fontId="43" fillId="0" borderId="0" xfId="2" applyNumberFormat="1" applyFont="1" applyAlignment="1">
      <alignment horizontal="left" vertical="center"/>
    </xf>
    <xf numFmtId="49" fontId="43" fillId="0" borderId="0" xfId="2" applyNumberFormat="1" applyFont="1">
      <alignment vertical="center"/>
    </xf>
    <xf numFmtId="0" fontId="43" fillId="0" borderId="0" xfId="2" applyFont="1" applyAlignment="1">
      <alignment vertical="justify" wrapText="1"/>
    </xf>
    <xf numFmtId="0" fontId="43" fillId="0" borderId="0" xfId="2" applyFont="1" applyAlignment="1">
      <alignment horizontal="right" vertical="center"/>
    </xf>
    <xf numFmtId="0" fontId="45" fillId="0" borderId="0" xfId="2" applyFont="1">
      <alignment vertical="center"/>
    </xf>
    <xf numFmtId="183" fontId="43" fillId="0" borderId="0" xfId="2" applyNumberFormat="1" applyFont="1" applyAlignment="1">
      <alignment vertical="center" shrinkToFit="1"/>
    </xf>
    <xf numFmtId="38" fontId="43" fillId="0" borderId="0" xfId="1" applyFont="1" applyBorder="1" applyAlignment="1">
      <alignment horizontal="right" vertical="center"/>
    </xf>
    <xf numFmtId="38" fontId="43" fillId="0" borderId="0" xfId="1" applyFont="1" applyBorder="1" applyAlignment="1">
      <alignment vertical="center"/>
    </xf>
    <xf numFmtId="183" fontId="43" fillId="0" borderId="0" xfId="2" applyNumberFormat="1" applyFont="1">
      <alignment vertical="center"/>
    </xf>
    <xf numFmtId="181" fontId="43" fillId="0" borderId="0" xfId="2" applyNumberFormat="1" applyFont="1" applyAlignment="1">
      <alignment horizontal="center" vertical="center"/>
    </xf>
    <xf numFmtId="183" fontId="43" fillId="0" borderId="0" xfId="2" applyNumberFormat="1" applyFont="1" applyAlignment="1">
      <alignment horizontal="left" vertical="center"/>
    </xf>
    <xf numFmtId="0" fontId="43" fillId="0" borderId="0" xfId="2" applyFont="1" applyAlignment="1">
      <alignment horizontal="center" vertical="center" shrinkToFit="1"/>
    </xf>
    <xf numFmtId="0" fontId="43" fillId="0" borderId="0" xfId="2" applyFont="1" applyAlignment="1">
      <alignment horizontal="distributed" vertical="center" shrinkToFit="1"/>
    </xf>
    <xf numFmtId="0" fontId="43" fillId="0" borderId="0" xfId="2" applyFont="1" applyAlignment="1">
      <alignment horizontal="left" vertical="center" wrapText="1" shrinkToFit="1"/>
    </xf>
    <xf numFmtId="0" fontId="43" fillId="0" borderId="0" xfId="2" applyFont="1" applyBorder="1" applyAlignment="1">
      <alignment horizontal="left" vertical="center" shrinkToFit="1"/>
    </xf>
    <xf numFmtId="38" fontId="43" fillId="0" borderId="0" xfId="2" applyNumberFormat="1" applyFont="1" applyBorder="1" applyAlignment="1">
      <alignment vertical="center" shrinkToFit="1"/>
    </xf>
    <xf numFmtId="183" fontId="43" fillId="0" borderId="0" xfId="2" applyNumberFormat="1" applyFont="1" applyAlignment="1">
      <alignment vertical="center"/>
    </xf>
    <xf numFmtId="182" fontId="43" fillId="0" borderId="0" xfId="2" applyNumberFormat="1" applyFont="1" applyAlignment="1">
      <alignment vertical="center"/>
    </xf>
    <xf numFmtId="183" fontId="43" fillId="0" borderId="0" xfId="2" applyNumberFormat="1" applyFont="1" applyAlignment="1">
      <alignment horizontal="center" vertical="center"/>
    </xf>
    <xf numFmtId="0" fontId="43" fillId="0" borderId="0" xfId="2" applyFont="1" applyBorder="1" applyAlignment="1">
      <alignment horizontal="left" vertical="center" wrapText="1" shrinkToFit="1"/>
    </xf>
    <xf numFmtId="182" fontId="43" fillId="0" borderId="0" xfId="2" applyNumberFormat="1" applyFont="1" applyBorder="1" applyAlignment="1">
      <alignment horizontal="distributed" vertical="center"/>
    </xf>
    <xf numFmtId="38" fontId="43" fillId="0" borderId="0" xfId="2" applyNumberFormat="1" applyFont="1" applyBorder="1" applyAlignment="1">
      <alignment horizontal="center" vertical="center" shrinkToFit="1"/>
    </xf>
    <xf numFmtId="0" fontId="1" fillId="0" borderId="0" xfId="2" applyFont="1">
      <alignment vertical="center"/>
    </xf>
    <xf numFmtId="0" fontId="43" fillId="0" borderId="0" xfId="2" applyFont="1" applyBorder="1" applyAlignment="1">
      <alignment horizontal="center" vertical="center"/>
    </xf>
    <xf numFmtId="49" fontId="43" fillId="0" borderId="0" xfId="2" quotePrefix="1" applyNumberFormat="1" applyFont="1" applyAlignment="1">
      <alignment horizontal="center" vertical="center"/>
    </xf>
    <xf numFmtId="0" fontId="43" fillId="0" borderId="0" xfId="2" applyFont="1" applyAlignment="1">
      <alignment vertical="distributed" textRotation="255"/>
    </xf>
    <xf numFmtId="182" fontId="43" fillId="0" borderId="0" xfId="2" applyNumberFormat="1" applyFont="1" applyAlignment="1">
      <alignment horizontal="right" vertical="center"/>
    </xf>
    <xf numFmtId="0" fontId="43" fillId="0" borderId="0" xfId="2" applyFont="1" applyAlignment="1">
      <alignment horizontal="left" vertical="center" shrinkToFit="1"/>
    </xf>
    <xf numFmtId="0" fontId="43" fillId="0" borderId="40" xfId="2" applyFont="1" applyBorder="1">
      <alignment vertical="center"/>
    </xf>
    <xf numFmtId="0" fontId="43" fillId="0" borderId="6" xfId="2" applyFont="1" applyBorder="1">
      <alignment vertical="center"/>
    </xf>
    <xf numFmtId="0" fontId="43" fillId="0" borderId="7" xfId="2" applyFont="1" applyBorder="1" applyAlignment="1">
      <alignment horizontal="center" vertical="center"/>
    </xf>
    <xf numFmtId="182" fontId="43" fillId="0" borderId="8" xfId="2" applyNumberFormat="1" applyFont="1" applyBorder="1">
      <alignment vertical="center"/>
    </xf>
    <xf numFmtId="182" fontId="43" fillId="0" borderId="6" xfId="2" applyNumberFormat="1" applyFont="1" applyBorder="1">
      <alignment vertical="center"/>
    </xf>
    <xf numFmtId="0" fontId="39" fillId="0" borderId="39" xfId="2" applyFont="1" applyBorder="1" applyAlignment="1">
      <alignment horizontal="left" vertical="center" wrapText="1"/>
    </xf>
    <xf numFmtId="0" fontId="39" fillId="0" borderId="39" xfId="2" applyFont="1" applyBorder="1" applyAlignment="1">
      <alignment horizontal="left" vertical="center"/>
    </xf>
    <xf numFmtId="0" fontId="46" fillId="0" borderId="39" xfId="2" applyFont="1" applyBorder="1" applyAlignment="1">
      <alignment horizontal="left" vertical="center"/>
    </xf>
    <xf numFmtId="0" fontId="43" fillId="0" borderId="8" xfId="0" applyFont="1" applyBorder="1">
      <alignment vertical="center"/>
    </xf>
    <xf numFmtId="0" fontId="43" fillId="0" borderId="4" xfId="2" applyFont="1" applyBorder="1" applyAlignment="1">
      <alignment horizontal="center" vertical="center"/>
    </xf>
    <xf numFmtId="0" fontId="43" fillId="0" borderId="6" xfId="2" applyFont="1" applyBorder="1" applyAlignment="1">
      <alignment horizontal="center" vertical="center"/>
    </xf>
    <xf numFmtId="0" fontId="43" fillId="0" borderId="8" xfId="2" applyFont="1" applyBorder="1" applyAlignment="1">
      <alignment horizontal="center" vertical="center"/>
    </xf>
    <xf numFmtId="0" fontId="43" fillId="0" borderId="7" xfId="2" applyFont="1" applyBorder="1">
      <alignment vertical="center"/>
    </xf>
    <xf numFmtId="0" fontId="39" fillId="0" borderId="7" xfId="2" applyFont="1" applyBorder="1" applyAlignment="1">
      <alignment horizontal="left" vertical="center"/>
    </xf>
    <xf numFmtId="0" fontId="43" fillId="0" borderId="28" xfId="2" applyFont="1" applyBorder="1">
      <alignment vertical="center"/>
    </xf>
    <xf numFmtId="182" fontId="43" fillId="0" borderId="33" xfId="2" applyNumberFormat="1" applyFont="1" applyBorder="1">
      <alignment vertical="center"/>
    </xf>
    <xf numFmtId="182" fontId="43" fillId="0" borderId="28" xfId="2" applyNumberFormat="1" applyFont="1" applyBorder="1">
      <alignment vertical="center"/>
    </xf>
    <xf numFmtId="0" fontId="39" fillId="0" borderId="0" xfId="2" applyFont="1" applyBorder="1" applyAlignment="1">
      <alignment horizontal="left" vertical="center" wrapText="1"/>
    </xf>
    <xf numFmtId="0" fontId="39" fillId="0" borderId="0" xfId="2" applyFont="1" applyBorder="1" applyAlignment="1">
      <alignment horizontal="left" vertical="center"/>
    </xf>
    <xf numFmtId="0" fontId="46" fillId="0" borderId="0" xfId="2" applyFont="1" applyBorder="1" applyAlignment="1">
      <alignment horizontal="left" vertical="center"/>
    </xf>
    <xf numFmtId="0" fontId="43" fillId="0" borderId="33" xfId="0" applyFont="1" applyBorder="1">
      <alignment vertical="center"/>
    </xf>
    <xf numFmtId="0" fontId="43" fillId="0" borderId="18" xfId="2" applyFont="1" applyBorder="1" applyAlignment="1">
      <alignment horizontal="center" vertical="center"/>
    </xf>
    <xf numFmtId="0" fontId="43" fillId="0" borderId="28" xfId="2" applyFont="1" applyBorder="1" applyAlignment="1">
      <alignment horizontal="center" vertical="center"/>
    </xf>
    <xf numFmtId="0" fontId="43" fillId="0" borderId="33" xfId="2" applyFont="1" applyBorder="1" applyAlignment="1">
      <alignment horizontal="center" vertical="center"/>
    </xf>
    <xf numFmtId="0" fontId="43" fillId="0" borderId="0" xfId="2" applyFont="1" applyBorder="1">
      <alignment vertical="center"/>
    </xf>
    <xf numFmtId="0" fontId="43" fillId="0" borderId="38" xfId="2" applyFont="1" applyBorder="1" applyAlignment="1">
      <alignment horizontal="center" vertical="center"/>
    </xf>
    <xf numFmtId="0" fontId="39" fillId="0" borderId="38" xfId="2" applyFont="1" applyBorder="1" applyAlignment="1">
      <alignment horizontal="left" vertical="center" wrapText="1"/>
    </xf>
    <xf numFmtId="0" fontId="39" fillId="0" borderId="38" xfId="2" applyFont="1" applyBorder="1" applyAlignment="1">
      <alignment horizontal="left" vertical="center"/>
    </xf>
    <xf numFmtId="0" fontId="46" fillId="0" borderId="38" xfId="2" applyFont="1" applyBorder="1" applyAlignment="1">
      <alignment horizontal="left" vertical="center"/>
    </xf>
    <xf numFmtId="0" fontId="43" fillId="0" borderId="12" xfId="2" applyFont="1" applyBorder="1" applyAlignment="1">
      <alignment horizontal="center" vertical="center"/>
    </xf>
    <xf numFmtId="0" fontId="43" fillId="0" borderId="37" xfId="2" applyFont="1" applyBorder="1" applyAlignment="1">
      <alignment horizontal="center" vertical="center"/>
    </xf>
    <xf numFmtId="0" fontId="43" fillId="0" borderId="22" xfId="2" applyFont="1" applyBorder="1" applyAlignment="1">
      <alignment horizontal="center" vertical="center"/>
    </xf>
    <xf numFmtId="0" fontId="43" fillId="0" borderId="6" xfId="2" applyFont="1" applyBorder="1" applyAlignment="1">
      <alignment vertical="center" shrinkToFit="1"/>
    </xf>
    <xf numFmtId="38" fontId="43" fillId="0" borderId="7" xfId="2" applyNumberFormat="1" applyFont="1" applyBorder="1" applyAlignment="1">
      <alignment horizontal="right" vertical="center" shrinkToFit="1"/>
    </xf>
    <xf numFmtId="3" fontId="43" fillId="0" borderId="7" xfId="2" applyNumberFormat="1" applyFont="1" applyBorder="1" applyAlignment="1">
      <alignment horizontal="right" vertical="center" shrinkToFit="1"/>
    </xf>
    <xf numFmtId="0" fontId="43" fillId="0" borderId="7" xfId="2" applyFont="1" applyBorder="1" applyAlignment="1">
      <alignment horizontal="right" vertical="center" shrinkToFit="1"/>
    </xf>
    <xf numFmtId="38" fontId="43" fillId="0" borderId="8" xfId="1" applyFont="1" applyBorder="1" applyAlignment="1">
      <alignment horizontal="right" vertical="center" shrinkToFit="1"/>
    </xf>
    <xf numFmtId="38" fontId="43" fillId="0" borderId="4" xfId="2" applyNumberFormat="1" applyFont="1" applyBorder="1" applyAlignment="1">
      <alignment horizontal="right" vertical="center" shrinkToFit="1"/>
    </xf>
    <xf numFmtId="183" fontId="43" fillId="0" borderId="33" xfId="2" applyNumberFormat="1" applyFont="1" applyBorder="1" applyAlignment="1">
      <alignment vertical="center" shrinkToFit="1"/>
    </xf>
    <xf numFmtId="183" fontId="43" fillId="0" borderId="28" xfId="2" applyNumberFormat="1" applyFont="1" applyBorder="1" applyAlignment="1">
      <alignment vertical="center" shrinkToFit="1"/>
    </xf>
    <xf numFmtId="38" fontId="43" fillId="0" borderId="0" xfId="2" applyNumberFormat="1" applyFont="1" applyAlignment="1">
      <alignment horizontal="right" vertical="center" shrinkToFit="1"/>
    </xf>
    <xf numFmtId="3" fontId="43" fillId="0" borderId="0" xfId="2" applyNumberFormat="1" applyFont="1" applyBorder="1" applyAlignment="1">
      <alignment horizontal="right" vertical="center" shrinkToFit="1"/>
    </xf>
    <xf numFmtId="0" fontId="43" fillId="0" borderId="0" xfId="2" applyFont="1" applyAlignment="1">
      <alignment horizontal="right" vertical="center" shrinkToFit="1"/>
    </xf>
    <xf numFmtId="0" fontId="43" fillId="0" borderId="33" xfId="2" applyNumberFormat="1" applyFont="1" applyBorder="1" applyAlignment="1">
      <alignment horizontal="right" vertical="center" shrinkToFit="1"/>
    </xf>
    <xf numFmtId="0" fontId="43" fillId="0" borderId="18" xfId="2" applyFont="1" applyBorder="1" applyAlignment="1">
      <alignment horizontal="right" vertical="center" shrinkToFit="1"/>
    </xf>
    <xf numFmtId="0" fontId="43" fillId="0" borderId="0" xfId="2" applyFont="1" applyBorder="1" applyAlignment="1">
      <alignment horizontal="right" vertical="center" shrinkToFit="1"/>
    </xf>
    <xf numFmtId="0" fontId="43" fillId="0" borderId="37" xfId="2" applyFont="1" applyBorder="1">
      <alignment vertical="center"/>
    </xf>
    <xf numFmtId="0" fontId="43" fillId="0" borderId="22" xfId="2" applyFont="1" applyBorder="1">
      <alignment vertical="center"/>
    </xf>
    <xf numFmtId="0" fontId="43" fillId="0" borderId="37" xfId="2" applyFont="1" applyBorder="1" applyAlignment="1">
      <alignment vertical="center" shrinkToFit="1"/>
    </xf>
    <xf numFmtId="0" fontId="43" fillId="0" borderId="38" xfId="2" applyFont="1" applyBorder="1" applyAlignment="1">
      <alignment horizontal="center" vertical="center" shrinkToFit="1"/>
    </xf>
    <xf numFmtId="0" fontId="43" fillId="0" borderId="22" xfId="2" applyFont="1" applyBorder="1" applyAlignment="1">
      <alignment horizontal="center" vertical="center" shrinkToFit="1"/>
    </xf>
    <xf numFmtId="0" fontId="43" fillId="0" borderId="12" xfId="2" applyFont="1" applyBorder="1" applyAlignment="1">
      <alignment horizontal="center" vertical="center" shrinkToFit="1"/>
    </xf>
    <xf numFmtId="0" fontId="43" fillId="0" borderId="8" xfId="2" applyFont="1" applyBorder="1" applyAlignment="1">
      <alignment vertical="center" shrinkToFit="1"/>
    </xf>
    <xf numFmtId="0" fontId="43" fillId="0" borderId="8" xfId="0" applyFont="1" applyBorder="1" applyAlignment="1">
      <alignment horizontal="right" vertical="center" shrinkToFit="1"/>
    </xf>
    <xf numFmtId="0" fontId="43" fillId="0" borderId="28" xfId="2" applyFont="1" applyBorder="1" applyAlignment="1">
      <alignment horizontal="right" vertical="center"/>
    </xf>
    <xf numFmtId="0" fontId="43" fillId="0" borderId="28" xfId="2" applyNumberFormat="1" applyFont="1" applyBorder="1" applyAlignment="1">
      <alignment vertical="center" shrinkToFit="1"/>
    </xf>
    <xf numFmtId="38" fontId="43" fillId="0" borderId="18" xfId="7" applyFont="1" applyBorder="1" applyAlignment="1">
      <alignment horizontal="right" vertical="center" shrinkToFit="1"/>
    </xf>
    <xf numFmtId="38" fontId="43" fillId="0" borderId="7" xfId="2" applyNumberFormat="1" applyFont="1" applyBorder="1" applyAlignment="1">
      <alignment vertical="center" shrinkToFit="1"/>
    </xf>
    <xf numFmtId="38" fontId="43" fillId="0" borderId="0" xfId="7" applyFont="1" applyAlignment="1">
      <alignment vertical="center" shrinkToFit="1"/>
    </xf>
    <xf numFmtId="184" fontId="43" fillId="0" borderId="7" xfId="7" applyNumberFormat="1" applyFont="1" applyBorder="1" applyAlignment="1">
      <alignment horizontal="right" vertical="center" shrinkToFit="1"/>
    </xf>
    <xf numFmtId="184" fontId="43" fillId="0" borderId="7" xfId="7" applyNumberFormat="1" applyFont="1" applyBorder="1" applyAlignment="1">
      <alignment vertical="center" shrinkToFit="1"/>
    </xf>
    <xf numFmtId="184" fontId="43" fillId="0" borderId="4" xfId="7" applyNumberFormat="1" applyFont="1" applyBorder="1" applyAlignment="1">
      <alignment horizontal="right" vertical="center" shrinkToFit="1"/>
    </xf>
    <xf numFmtId="184" fontId="43" fillId="0" borderId="0" xfId="7" applyNumberFormat="1" applyFont="1" applyAlignment="1">
      <alignment horizontal="right" vertical="center" shrinkToFit="1"/>
    </xf>
    <xf numFmtId="184" fontId="43" fillId="0" borderId="0" xfId="7" applyNumberFormat="1" applyFont="1" applyAlignment="1">
      <alignment vertical="center" shrinkToFit="1"/>
    </xf>
    <xf numFmtId="184" fontId="43" fillId="0" borderId="18" xfId="7" applyNumberFormat="1" applyFont="1" applyBorder="1" applyAlignment="1">
      <alignment horizontal="right" vertical="center" shrinkToFit="1"/>
    </xf>
    <xf numFmtId="0" fontId="43" fillId="0" borderId="38" xfId="2" applyFont="1" applyBorder="1">
      <alignment vertical="center"/>
    </xf>
    <xf numFmtId="0" fontId="22" fillId="0" borderId="0" xfId="2" applyFont="1">
      <alignment vertical="center"/>
    </xf>
    <xf numFmtId="0" fontId="4" fillId="0" borderId="5" xfId="0" applyFont="1" applyBorder="1" applyAlignment="1">
      <alignment horizontal="left" vertical="center" wrapText="1"/>
    </xf>
    <xf numFmtId="0" fontId="4" fillId="0" borderId="0" xfId="0" applyFont="1" applyAlignment="1">
      <alignment horizontal="left" vertical="center" wrapText="1"/>
    </xf>
    <xf numFmtId="0" fontId="4" fillId="0" borderId="4" xfId="0" applyFont="1" applyBorder="1" applyAlignment="1">
      <alignment horizontal="center" vertical="center" wrapText="1" shrinkToFit="1"/>
    </xf>
    <xf numFmtId="0" fontId="4" fillId="0" borderId="0" xfId="0" applyFont="1" applyAlignment="1">
      <alignment horizontal="center" vertical="center" wrapText="1" shrinkToFit="1"/>
    </xf>
    <xf numFmtId="0" fontId="4" fillId="0" borderId="6" xfId="0" applyFont="1" applyBorder="1" applyAlignment="1">
      <alignment horizontal="center" vertical="center" shrinkToFit="1"/>
    </xf>
    <xf numFmtId="0" fontId="4" fillId="0" borderId="41" xfId="0" applyFont="1" applyBorder="1" applyAlignment="1">
      <alignment horizontal="center" vertical="center" shrinkToFit="1"/>
    </xf>
    <xf numFmtId="0" fontId="4" fillId="0" borderId="6" xfId="4"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3" fillId="0" borderId="6" xfId="2" applyFont="1" applyBorder="1" applyAlignment="1">
      <alignment horizontal="center" vertical="center" wrapText="1"/>
    </xf>
    <xf numFmtId="0" fontId="43" fillId="0" borderId="7" xfId="2" applyFont="1" applyBorder="1" applyAlignment="1">
      <alignment horizontal="center" vertical="center" wrapText="1"/>
    </xf>
    <xf numFmtId="0" fontId="43" fillId="0" borderId="8" xfId="2" applyFont="1" applyBorder="1" applyAlignment="1">
      <alignment horizontal="center" vertical="center" wrapText="1"/>
    </xf>
    <xf numFmtId="0" fontId="41" fillId="0" borderId="0" xfId="0" applyFont="1">
      <alignment vertical="center"/>
    </xf>
    <xf numFmtId="0" fontId="4" fillId="0" borderId="18" xfId="0" applyFont="1" applyBorder="1" applyAlignment="1">
      <alignment horizontal="center" vertical="center" wrapText="1" shrinkToFit="1"/>
    </xf>
    <xf numFmtId="0" fontId="4" fillId="0" borderId="28" xfId="0" applyFont="1" applyBorder="1" applyAlignment="1">
      <alignment horizontal="center" vertical="center" shrinkToFit="1"/>
    </xf>
    <xf numFmtId="0" fontId="4" fillId="0" borderId="28" xfId="0" applyFont="1" applyBorder="1" applyAlignment="1">
      <alignment horizontal="center" vertical="center" wrapText="1" shrinkToFit="1"/>
    </xf>
    <xf numFmtId="0" fontId="4" fillId="0" borderId="28" xfId="0" applyFont="1" applyBorder="1" applyAlignment="1">
      <alignment horizontal="center" vertical="center"/>
    </xf>
    <xf numFmtId="0" fontId="4" fillId="0" borderId="33" xfId="0" applyFont="1" applyBorder="1" applyAlignment="1">
      <alignment horizontal="center" vertical="center"/>
    </xf>
    <xf numFmtId="0" fontId="43" fillId="0" borderId="37" xfId="2" applyFont="1" applyBorder="1" applyAlignment="1">
      <alignment horizontal="center" vertical="center" wrapText="1"/>
    </xf>
    <xf numFmtId="0" fontId="43" fillId="0" borderId="38" xfId="2" applyFont="1" applyBorder="1" applyAlignment="1">
      <alignment horizontal="center" vertical="center" wrapText="1"/>
    </xf>
    <xf numFmtId="0" fontId="43" fillId="0" borderId="22" xfId="2" applyFont="1" applyBorder="1" applyAlignment="1">
      <alignment horizontal="center" vertical="center" wrapText="1"/>
    </xf>
    <xf numFmtId="0" fontId="4" fillId="0" borderId="4" xfId="0" applyFont="1" applyBorder="1" applyAlignment="1">
      <alignment horizontal="left" vertical="center"/>
    </xf>
    <xf numFmtId="0" fontId="4" fillId="0" borderId="4" xfId="0" applyFont="1" applyBorder="1" applyAlignment="1">
      <alignment horizontal="left" vertical="center" wrapText="1"/>
    </xf>
    <xf numFmtId="0" fontId="43" fillId="0" borderId="1" xfId="2" applyFont="1" applyBorder="1" applyAlignment="1">
      <alignment horizontal="center" vertical="center" textRotation="255" wrapText="1" shrinkToFit="1"/>
    </xf>
    <xf numFmtId="0" fontId="43" fillId="0" borderId="2" xfId="2" applyFont="1" applyBorder="1" applyAlignment="1">
      <alignment horizontal="center" vertical="center" textRotation="255" wrapText="1" shrinkToFit="1"/>
    </xf>
    <xf numFmtId="0" fontId="43" fillId="0" borderId="3" xfId="2" applyFont="1" applyBorder="1" applyAlignment="1">
      <alignment horizontal="center" vertical="center" textRotation="255" wrapText="1" shrinkToFit="1"/>
    </xf>
    <xf numFmtId="0" fontId="4" fillId="0" borderId="18" xfId="0" applyFont="1" applyBorder="1" applyAlignment="1">
      <alignment horizontal="left" vertical="center" shrinkToFit="1"/>
    </xf>
    <xf numFmtId="0" fontId="13" fillId="0" borderId="28" xfId="0" applyFont="1" applyBorder="1" applyAlignment="1">
      <alignment horizontal="left" vertical="center" shrinkToFit="1"/>
    </xf>
    <xf numFmtId="0" fontId="13" fillId="0" borderId="33" xfId="0" applyFont="1" applyBorder="1" applyAlignment="1">
      <alignment vertical="center"/>
    </xf>
    <xf numFmtId="0" fontId="4" fillId="0" borderId="4" xfId="0" applyFont="1" applyFill="1" applyBorder="1" applyAlignment="1">
      <alignment vertical="center"/>
    </xf>
    <xf numFmtId="0" fontId="4" fillId="0" borderId="18" xfId="0" applyFont="1" applyBorder="1" applyAlignment="1">
      <alignment horizontal="left" vertical="center"/>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3" fillId="0" borderId="33" xfId="0" applyFont="1" applyBorder="1">
      <alignment vertical="center"/>
    </xf>
    <xf numFmtId="0" fontId="4" fillId="0" borderId="12" xfId="0" applyFont="1" applyBorder="1" applyAlignment="1">
      <alignment horizontal="center" vertical="center" wrapText="1" shrinkToFit="1"/>
    </xf>
    <xf numFmtId="0" fontId="4" fillId="0" borderId="18" xfId="0" applyFont="1" applyBorder="1">
      <alignment vertical="center"/>
    </xf>
    <xf numFmtId="0" fontId="11" fillId="0" borderId="0" xfId="0" applyFont="1" applyBorder="1" applyAlignment="1">
      <alignment horizontal="center" vertical="center" wrapText="1"/>
    </xf>
    <xf numFmtId="0" fontId="11" fillId="0" borderId="33" xfId="0" applyFont="1" applyBorder="1" applyAlignment="1">
      <alignment horizontal="center" vertical="center" wrapText="1"/>
    </xf>
    <xf numFmtId="182" fontId="4" fillId="0" borderId="4" xfId="0" applyNumberFormat="1" applyFont="1" applyBorder="1" applyAlignment="1">
      <alignment horizontal="left" vertical="center"/>
    </xf>
    <xf numFmtId="182" fontId="4" fillId="0" borderId="0" xfId="0" applyNumberFormat="1" applyFont="1" applyAlignment="1">
      <alignment horizontal="left" vertical="center"/>
    </xf>
    <xf numFmtId="0" fontId="4" fillId="0" borderId="37" xfId="0" applyFont="1" applyBorder="1" applyAlignment="1">
      <alignment horizontal="center" vertical="center" shrinkToFit="1"/>
    </xf>
    <xf numFmtId="0" fontId="4" fillId="0" borderId="37" xfId="0" applyFont="1" applyBorder="1" applyAlignment="1">
      <alignment horizontal="center" vertical="center" wrapText="1" shrinkToFit="1"/>
    </xf>
    <xf numFmtId="0" fontId="4" fillId="0" borderId="37" xfId="0" applyFont="1" applyBorder="1" applyAlignment="1">
      <alignment horizontal="center" vertical="center"/>
    </xf>
    <xf numFmtId="0" fontId="4" fillId="0" borderId="38" xfId="0" applyFont="1" applyBorder="1" applyAlignment="1">
      <alignment horizontal="center" vertical="center"/>
    </xf>
    <xf numFmtId="0" fontId="4" fillId="0" borderId="22" xfId="0" applyFont="1" applyBorder="1" applyAlignment="1">
      <alignment horizontal="center" vertical="center"/>
    </xf>
    <xf numFmtId="0" fontId="4" fillId="0" borderId="12" xfId="0" applyFont="1" applyBorder="1">
      <alignment vertical="center"/>
    </xf>
    <xf numFmtId="0" fontId="4" fillId="0" borderId="12" xfId="0" applyFont="1" applyBorder="1" applyAlignment="1">
      <alignment horizontal="left" vertical="center"/>
    </xf>
    <xf numFmtId="0" fontId="11" fillId="0" borderId="38" xfId="0" applyFont="1" applyBorder="1" applyAlignment="1">
      <alignment horizontal="center" vertical="center" wrapText="1"/>
    </xf>
    <xf numFmtId="0" fontId="11" fillId="0" borderId="22" xfId="0" applyFont="1" applyBorder="1" applyAlignment="1">
      <alignment horizontal="center" vertical="center" wrapText="1"/>
    </xf>
    <xf numFmtId="182" fontId="4" fillId="0" borderId="18" xfId="0" applyNumberFormat="1" applyFont="1" applyBorder="1" applyAlignment="1">
      <alignment horizontal="left" vertical="center"/>
    </xf>
    <xf numFmtId="0" fontId="4" fillId="0" borderId="42" xfId="4" applyFont="1" applyBorder="1">
      <alignment vertical="center"/>
    </xf>
    <xf numFmtId="38" fontId="10" fillId="0" borderId="43" xfId="0" applyNumberFormat="1" applyFont="1" applyBorder="1" applyAlignment="1">
      <alignment horizontal="center" vertical="center"/>
    </xf>
    <xf numFmtId="38" fontId="10" fillId="0" borderId="44" xfId="0" applyNumberFormat="1" applyFont="1" applyBorder="1" applyAlignment="1">
      <alignment horizontal="center" vertical="center"/>
    </xf>
    <xf numFmtId="0" fontId="4" fillId="0" borderId="4" xfId="0" applyFont="1" applyBorder="1" applyAlignment="1">
      <alignment horizontal="center" vertical="center"/>
    </xf>
    <xf numFmtId="0" fontId="4" fillId="0" borderId="4" xfId="0" applyFont="1" applyBorder="1">
      <alignment vertical="center"/>
    </xf>
    <xf numFmtId="38" fontId="4" fillId="0" borderId="4" xfId="0" applyNumberFormat="1" applyFont="1" applyBorder="1" applyAlignment="1">
      <alignment horizontal="left" vertical="center" wrapText="1" shrinkToFit="1"/>
    </xf>
    <xf numFmtId="38" fontId="10" fillId="0" borderId="42" xfId="0" applyNumberFormat="1" applyFont="1" applyBorder="1" applyAlignment="1">
      <alignment horizontal="center" vertical="center"/>
    </xf>
    <xf numFmtId="38" fontId="10" fillId="0" borderId="45" xfId="0" applyNumberFormat="1" applyFont="1" applyBorder="1" applyAlignment="1">
      <alignment horizontal="center" vertical="center"/>
    </xf>
    <xf numFmtId="0" fontId="4" fillId="0" borderId="18" xfId="0" applyFont="1" applyBorder="1" applyAlignment="1">
      <alignment horizontal="left" vertical="center" wrapText="1" shrinkToFit="1"/>
    </xf>
    <xf numFmtId="0" fontId="11" fillId="0" borderId="18" xfId="0" applyFont="1" applyBorder="1" applyAlignment="1">
      <alignment horizontal="left" vertical="center" shrinkToFit="1"/>
    </xf>
    <xf numFmtId="182" fontId="4" fillId="0" borderId="12" xfId="0" applyNumberFormat="1" applyFont="1" applyBorder="1" applyAlignment="1">
      <alignment horizontal="left" vertical="center"/>
    </xf>
    <xf numFmtId="0" fontId="4" fillId="0" borderId="0" xfId="0" applyFont="1" applyAlignment="1">
      <alignment horizontal="center" vertical="center" shrinkToFit="1"/>
    </xf>
    <xf numFmtId="0" fontId="4" fillId="0" borderId="18" xfId="0" applyFont="1" applyBorder="1" applyAlignment="1">
      <alignment horizontal="right" vertical="center"/>
    </xf>
    <xf numFmtId="0" fontId="13" fillId="0" borderId="33" xfId="4" applyFont="1" applyBorder="1" applyAlignment="1">
      <alignment vertical="center" shrinkToFit="1"/>
    </xf>
    <xf numFmtId="0" fontId="4" fillId="0" borderId="46" xfId="0" applyFont="1" applyBorder="1" applyAlignment="1">
      <alignment vertical="center"/>
    </xf>
    <xf numFmtId="0" fontId="4" fillId="0" borderId="33" xfId="0" applyFont="1" applyBorder="1">
      <alignment vertical="center"/>
    </xf>
    <xf numFmtId="0" fontId="13" fillId="0" borderId="33" xfId="0" applyFont="1" applyBorder="1" applyAlignment="1">
      <alignment horizontal="center" vertical="center" shrinkToFit="1"/>
    </xf>
    <xf numFmtId="0" fontId="4" fillId="0" borderId="42" xfId="0" applyFont="1" applyBorder="1" applyAlignment="1">
      <alignment horizontal="center" vertical="center"/>
    </xf>
    <xf numFmtId="185" fontId="4" fillId="0" borderId="42" xfId="0" applyNumberFormat="1" applyFont="1" applyBorder="1" applyAlignment="1">
      <alignment vertical="center"/>
    </xf>
    <xf numFmtId="0" fontId="4" fillId="0" borderId="47" xfId="0" applyFont="1" applyBorder="1">
      <alignment vertical="center"/>
    </xf>
    <xf numFmtId="186" fontId="4" fillId="0" borderId="18" xfId="0" applyNumberFormat="1" applyFont="1" applyBorder="1" applyAlignment="1">
      <alignment horizontal="center" vertical="center" shrinkToFit="1"/>
    </xf>
    <xf numFmtId="0" fontId="38" fillId="0" borderId="0" xfId="0" applyFont="1" applyAlignment="1">
      <alignment horizontal="right" vertical="center"/>
    </xf>
    <xf numFmtId="0" fontId="13" fillId="0" borderId="37" xfId="0" applyFont="1" applyBorder="1" applyAlignment="1">
      <alignment horizontal="left" vertical="center" shrinkToFit="1"/>
    </xf>
    <xf numFmtId="0" fontId="13" fillId="0" borderId="22" xfId="0" applyFont="1" applyBorder="1" applyAlignment="1">
      <alignment horizontal="right" vertical="center"/>
    </xf>
    <xf numFmtId="0" fontId="4" fillId="0" borderId="0" xfId="0" applyFont="1" applyAlignment="1">
      <alignment horizontal="right" vertical="center"/>
    </xf>
    <xf numFmtId="0" fontId="4" fillId="0" borderId="48" xfId="0" applyFont="1" applyBorder="1">
      <alignment vertical="center"/>
    </xf>
    <xf numFmtId="0" fontId="4" fillId="0" borderId="49" xfId="0" applyFont="1" applyBorder="1">
      <alignment vertical="center"/>
    </xf>
    <xf numFmtId="0" fontId="4" fillId="0" borderId="22" xfId="0" applyFont="1" applyBorder="1">
      <alignment vertical="center"/>
    </xf>
    <xf numFmtId="0" fontId="4" fillId="0" borderId="12" xfId="0" applyFont="1" applyBorder="1" applyAlignment="1">
      <alignment horizontal="right" vertical="center"/>
    </xf>
    <xf numFmtId="0" fontId="4" fillId="0" borderId="12" xfId="0" applyFont="1" applyBorder="1" applyAlignment="1">
      <alignment horizontal="left" vertical="center" wrapText="1" shrinkToFit="1"/>
    </xf>
    <xf numFmtId="0" fontId="11" fillId="0" borderId="12" xfId="0" applyFont="1" applyBorder="1" applyAlignment="1">
      <alignment horizontal="left" vertical="center" shrinkToFit="1"/>
    </xf>
    <xf numFmtId="0" fontId="38" fillId="0" borderId="0" xfId="5" applyFont="1"/>
    <xf numFmtId="0" fontId="47" fillId="0" borderId="0" xfId="0" applyFont="1">
      <alignment vertical="center"/>
    </xf>
    <xf numFmtId="0" fontId="38" fillId="0" borderId="0" xfId="5" applyFont="1" applyAlignment="1">
      <alignment vertical="top"/>
    </xf>
    <xf numFmtId="0" fontId="38" fillId="0" borderId="0" xfId="5" applyFont="1" applyAlignment="1"/>
    <xf numFmtId="0" fontId="48" fillId="0" borderId="0" xfId="5" applyFont="1"/>
    <xf numFmtId="0" fontId="38" fillId="15" borderId="0" xfId="5" applyFont="1" applyFill="1"/>
    <xf numFmtId="0" fontId="38" fillId="15" borderId="0" xfId="5" applyFont="1" applyFill="1" applyAlignment="1">
      <alignment vertical="top"/>
    </xf>
    <xf numFmtId="0" fontId="38" fillId="15" borderId="4" xfId="5" applyFont="1" applyFill="1" applyBorder="1" applyAlignment="1">
      <alignment horizontal="center" vertical="center"/>
    </xf>
    <xf numFmtId="0" fontId="38" fillId="15" borderId="50" xfId="5" applyFont="1" applyFill="1" applyBorder="1" applyAlignment="1">
      <alignment vertical="center"/>
    </xf>
    <xf numFmtId="0" fontId="38" fillId="15" borderId="51" xfId="5" applyFont="1" applyFill="1" applyBorder="1" applyAlignment="1"/>
    <xf numFmtId="0" fontId="38" fillId="16" borderId="52" xfId="5" applyFont="1" applyFill="1" applyBorder="1" applyAlignment="1">
      <alignment vertical="center"/>
    </xf>
    <xf numFmtId="0" fontId="38" fillId="16" borderId="53" xfId="5" applyFont="1" applyFill="1" applyBorder="1" applyAlignment="1">
      <alignment horizontal="left" vertical="center"/>
    </xf>
    <xf numFmtId="0" fontId="38" fillId="15" borderId="0" xfId="5" applyFont="1" applyFill="1" applyAlignment="1">
      <alignment vertical="center"/>
    </xf>
    <xf numFmtId="0" fontId="38" fillId="16" borderId="54" xfId="5" applyFont="1" applyFill="1" applyBorder="1" applyAlignment="1">
      <alignment horizontal="center" vertical="center"/>
    </xf>
    <xf numFmtId="0" fontId="38" fillId="16" borderId="53" xfId="5" quotePrefix="1" applyFont="1" applyFill="1" applyBorder="1" applyAlignment="1">
      <alignment horizontal="right" vertical="center"/>
    </xf>
    <xf numFmtId="0" fontId="38" fillId="16" borderId="53" xfId="5" applyFont="1" applyFill="1" applyBorder="1" applyAlignment="1">
      <alignment vertical="center"/>
    </xf>
    <xf numFmtId="49" fontId="38" fillId="16" borderId="53" xfId="5" applyNumberFormat="1" applyFont="1" applyFill="1" applyBorder="1" applyAlignment="1">
      <alignment vertical="center"/>
    </xf>
    <xf numFmtId="0" fontId="38" fillId="15" borderId="55" xfId="5" applyFont="1" applyFill="1" applyBorder="1"/>
    <xf numFmtId="0" fontId="38" fillId="15" borderId="56" xfId="5" applyFont="1" applyFill="1" applyBorder="1"/>
    <xf numFmtId="0" fontId="38" fillId="15" borderId="56" xfId="5" applyFont="1" applyFill="1" applyBorder="1" applyAlignment="1">
      <alignment vertical="center"/>
    </xf>
    <xf numFmtId="0" fontId="38" fillId="15" borderId="57" xfId="5" applyFont="1" applyFill="1" applyBorder="1" applyAlignment="1">
      <alignment vertical="center"/>
    </xf>
    <xf numFmtId="0" fontId="38" fillId="15" borderId="58" xfId="5" applyFont="1" applyFill="1" applyBorder="1" applyAlignment="1"/>
    <xf numFmtId="0" fontId="49" fillId="0" borderId="0" xfId="5" applyFont="1" applyAlignment="1">
      <alignment horizontal="left" indent="1"/>
    </xf>
    <xf numFmtId="0" fontId="48" fillId="15" borderId="0" xfId="5" applyFont="1" applyFill="1" applyAlignment="1">
      <alignment horizontal="center"/>
    </xf>
    <xf numFmtId="0" fontId="38" fillId="15" borderId="18" xfId="5" applyFont="1" applyFill="1" applyBorder="1" applyAlignment="1">
      <alignment horizontal="center" vertical="center"/>
    </xf>
    <xf numFmtId="0" fontId="38" fillId="15" borderId="59" xfId="5" applyFont="1" applyFill="1" applyBorder="1" applyAlignment="1">
      <alignment vertical="center"/>
    </xf>
    <xf numFmtId="0" fontId="38" fillId="16" borderId="60" xfId="5" applyFont="1" applyFill="1" applyBorder="1" applyAlignment="1">
      <alignment vertical="center"/>
    </xf>
    <xf numFmtId="0" fontId="38" fillId="16" borderId="61" xfId="5" applyFont="1" applyFill="1" applyBorder="1" applyAlignment="1">
      <alignment horizontal="left" vertical="center"/>
    </xf>
    <xf numFmtId="0" fontId="38" fillId="16" borderId="62" xfId="5" applyFont="1" applyFill="1" applyBorder="1" applyAlignment="1">
      <alignment horizontal="center" vertical="center"/>
    </xf>
    <xf numFmtId="0" fontId="49" fillId="0" borderId="63" xfId="5" applyFont="1" applyBorder="1" applyAlignment="1">
      <alignment horizontal="right" vertical="center"/>
    </xf>
    <xf numFmtId="0" fontId="38" fillId="16" borderId="61" xfId="5" applyFont="1" applyFill="1" applyBorder="1" applyAlignment="1">
      <alignment vertical="center"/>
    </xf>
    <xf numFmtId="0" fontId="38" fillId="15" borderId="64" xfId="5" applyFont="1" applyFill="1" applyBorder="1"/>
    <xf numFmtId="0" fontId="38" fillId="0" borderId="0" xfId="5" applyFont="1" applyBorder="1"/>
    <xf numFmtId="0" fontId="38" fillId="15" borderId="0" xfId="5" applyFont="1" applyFill="1" applyBorder="1"/>
    <xf numFmtId="0" fontId="38" fillId="16" borderId="65" xfId="5" applyFont="1" applyFill="1" applyBorder="1" applyAlignment="1">
      <alignment horizontal="center" vertical="center" wrapText="1"/>
    </xf>
    <xf numFmtId="0" fontId="38" fillId="16" borderId="66" xfId="5" applyFont="1" applyFill="1" applyBorder="1" applyAlignment="1">
      <alignment horizontal="center" vertical="center" shrinkToFit="1"/>
    </xf>
    <xf numFmtId="0" fontId="38" fillId="16" borderId="67" xfId="5" applyFont="1" applyFill="1" applyBorder="1" applyAlignment="1">
      <alignment horizontal="center" vertical="center"/>
    </xf>
    <xf numFmtId="0" fontId="38" fillId="16" borderId="68" xfId="5" applyFont="1" applyFill="1" applyBorder="1" applyAlignment="1">
      <alignment vertical="center"/>
    </xf>
    <xf numFmtId="0" fontId="38" fillId="15" borderId="60" xfId="5" applyFont="1" applyFill="1" applyBorder="1" applyAlignment="1">
      <alignment vertical="center"/>
    </xf>
    <xf numFmtId="0" fontId="38" fillId="16" borderId="69" xfId="5" applyFont="1" applyFill="1" applyBorder="1" applyAlignment="1">
      <alignment horizontal="center" vertical="center" wrapText="1"/>
    </xf>
    <xf numFmtId="0" fontId="38" fillId="16" borderId="67" xfId="5" applyFont="1" applyFill="1" applyBorder="1" applyAlignment="1">
      <alignment horizontal="center" vertical="center" wrapText="1"/>
    </xf>
    <xf numFmtId="0" fontId="38" fillId="15" borderId="70" xfId="5" applyFont="1" applyFill="1" applyBorder="1" applyAlignment="1"/>
    <xf numFmtId="0" fontId="38" fillId="0" borderId="0" xfId="5" applyFont="1" applyAlignment="1">
      <alignment horizontal="left" wrapText="1"/>
    </xf>
    <xf numFmtId="0" fontId="50" fillId="15" borderId="0" xfId="5" applyFont="1" applyFill="1"/>
    <xf numFmtId="0" fontId="38" fillId="16" borderId="71" xfId="5" quotePrefix="1" applyFont="1" applyFill="1" applyBorder="1" applyAlignment="1">
      <alignment horizontal="right" vertical="center"/>
    </xf>
    <xf numFmtId="0" fontId="38" fillId="16" borderId="72" xfId="5" applyFont="1" applyFill="1" applyBorder="1" applyAlignment="1">
      <alignment horizontal="center" vertical="center" wrapText="1"/>
    </xf>
    <xf numFmtId="0" fontId="38" fillId="16" borderId="73" xfId="5" applyFont="1" applyFill="1" applyBorder="1" applyAlignment="1">
      <alignment horizontal="center" vertical="center" shrinkToFit="1"/>
    </xf>
    <xf numFmtId="0" fontId="38" fillId="16" borderId="33" xfId="5" applyFont="1" applyFill="1" applyBorder="1" applyAlignment="1">
      <alignment horizontal="center" vertical="center"/>
    </xf>
    <xf numFmtId="0" fontId="38" fillId="16" borderId="74" xfId="5" applyFont="1" applyFill="1" applyBorder="1" applyAlignment="1">
      <alignment vertical="center"/>
    </xf>
    <xf numFmtId="0" fontId="38" fillId="16" borderId="28" xfId="5" applyFont="1" applyFill="1" applyBorder="1" applyAlignment="1">
      <alignment horizontal="center" vertical="center" wrapText="1"/>
    </xf>
    <xf numFmtId="0" fontId="38" fillId="16" borderId="33" xfId="5" applyFont="1" applyFill="1" applyBorder="1" applyAlignment="1">
      <alignment horizontal="center" vertical="center" wrapText="1"/>
    </xf>
    <xf numFmtId="0" fontId="38" fillId="0" borderId="0" xfId="5" applyFont="1" applyAlignment="1">
      <alignment wrapText="1"/>
    </xf>
    <xf numFmtId="0" fontId="38" fillId="16" borderId="75" xfId="5" applyFont="1" applyFill="1" applyBorder="1" applyAlignment="1">
      <alignment horizontal="center" vertical="center"/>
    </xf>
    <xf numFmtId="0" fontId="49" fillId="0" borderId="76" xfId="5" applyFont="1" applyBorder="1" applyAlignment="1">
      <alignment horizontal="right" vertical="center"/>
    </xf>
    <xf numFmtId="0" fontId="38" fillId="16" borderId="62" xfId="5" applyFont="1" applyFill="1" applyBorder="1" applyAlignment="1">
      <alignment vertical="center"/>
    </xf>
    <xf numFmtId="0" fontId="38" fillId="16" borderId="77" xfId="0" applyFont="1" applyFill="1" applyBorder="1" applyAlignment="1">
      <alignment vertical="center"/>
    </xf>
    <xf numFmtId="0" fontId="49" fillId="0" borderId="63" xfId="5" applyFont="1" applyBorder="1" applyAlignment="1">
      <alignment vertical="center"/>
    </xf>
    <xf numFmtId="0" fontId="49" fillId="0" borderId="18" xfId="5" applyFont="1" applyBorder="1" applyAlignment="1">
      <alignment horizontal="center" vertical="center"/>
    </xf>
    <xf numFmtId="0" fontId="38" fillId="16" borderId="71" xfId="5" applyFont="1" applyFill="1" applyBorder="1" applyAlignment="1">
      <alignment vertical="center"/>
    </xf>
    <xf numFmtId="0" fontId="38" fillId="16" borderId="75" xfId="5" applyFont="1" applyFill="1" applyBorder="1" applyAlignment="1">
      <alignment vertical="center"/>
    </xf>
    <xf numFmtId="0" fontId="49" fillId="0" borderId="76" xfId="5" applyFont="1" applyBorder="1" applyAlignment="1">
      <alignment vertical="center"/>
    </xf>
    <xf numFmtId="0" fontId="38" fillId="16" borderId="78" xfId="5" applyFont="1" applyFill="1" applyBorder="1" applyAlignment="1">
      <alignment vertical="center"/>
    </xf>
    <xf numFmtId="0" fontId="49" fillId="0" borderId="12" xfId="5" applyFont="1" applyBorder="1" applyAlignment="1">
      <alignment horizontal="center" vertical="center"/>
    </xf>
    <xf numFmtId="0" fontId="38" fillId="15" borderId="79" xfId="5" applyFont="1" applyFill="1" applyBorder="1" applyAlignment="1">
      <alignment vertical="center"/>
    </xf>
    <xf numFmtId="0" fontId="38" fillId="16" borderId="60" xfId="5" applyFont="1" applyFill="1" applyBorder="1" applyAlignment="1">
      <alignment horizontal="center" vertical="center"/>
    </xf>
    <xf numFmtId="0" fontId="38" fillId="15" borderId="12" xfId="5" applyFont="1" applyFill="1" applyBorder="1" applyAlignment="1">
      <alignment horizontal="center" vertical="center"/>
    </xf>
    <xf numFmtId="0" fontId="38" fillId="16" borderId="54" xfId="5" applyFont="1" applyFill="1" applyBorder="1" applyAlignment="1">
      <alignment horizontal="left" vertical="center" wrapText="1"/>
    </xf>
    <xf numFmtId="0" fontId="38" fillId="16" borderId="72" xfId="5" applyFont="1" applyFill="1" applyBorder="1" applyAlignment="1">
      <alignment horizontal="center" vertical="center"/>
    </xf>
    <xf numFmtId="0" fontId="38" fillId="16" borderId="28" xfId="5" applyFont="1" applyFill="1" applyBorder="1" applyAlignment="1">
      <alignment vertical="center"/>
    </xf>
    <xf numFmtId="0" fontId="38" fillId="16" borderId="33" xfId="5" applyFont="1" applyFill="1" applyBorder="1" applyAlignment="1">
      <alignment vertical="center"/>
    </xf>
    <xf numFmtId="0" fontId="38" fillId="16" borderId="62" xfId="5" applyFont="1" applyFill="1" applyBorder="1" applyAlignment="1">
      <alignment horizontal="center" vertical="center" wrapText="1"/>
    </xf>
    <xf numFmtId="0" fontId="49" fillId="0" borderId="61" xfId="5" applyFont="1" applyBorder="1" applyAlignment="1">
      <alignment vertical="center"/>
    </xf>
    <xf numFmtId="0" fontId="38" fillId="16" borderId="80" xfId="5" applyFont="1" applyFill="1" applyBorder="1" applyAlignment="1">
      <alignment horizontal="center" vertical="center" wrapText="1"/>
    </xf>
    <xf numFmtId="0" fontId="49" fillId="0" borderId="81" xfId="5" applyFont="1" applyBorder="1" applyAlignment="1">
      <alignment vertical="center"/>
    </xf>
    <xf numFmtId="0" fontId="38" fillId="15" borderId="18" xfId="5" applyFont="1" applyFill="1" applyBorder="1" applyAlignment="1">
      <alignment vertical="center"/>
    </xf>
    <xf numFmtId="0" fontId="38" fillId="15" borderId="82" xfId="5" applyFont="1" applyFill="1" applyBorder="1" applyAlignment="1">
      <alignment vertical="center"/>
    </xf>
    <xf numFmtId="0" fontId="38" fillId="15" borderId="59" xfId="5" applyFont="1" applyFill="1" applyBorder="1" applyAlignment="1">
      <alignment horizontal="right" vertical="center"/>
    </xf>
    <xf numFmtId="0" fontId="38" fillId="16" borderId="83" xfId="5" applyFont="1" applyFill="1" applyBorder="1" applyAlignment="1">
      <alignment horizontal="center" vertical="center" wrapText="1"/>
    </xf>
    <xf numFmtId="0" fontId="38" fillId="16" borderId="84" xfId="5" applyFont="1" applyFill="1" applyBorder="1" applyAlignment="1">
      <alignment horizontal="center" vertical="center" shrinkToFit="1"/>
    </xf>
    <xf numFmtId="0" fontId="38" fillId="16" borderId="85" xfId="5" applyFont="1" applyFill="1" applyBorder="1" applyAlignment="1">
      <alignment vertical="center"/>
    </xf>
    <xf numFmtId="0" fontId="38" fillId="16" borderId="76" xfId="5" applyFont="1" applyFill="1" applyBorder="1" applyAlignment="1">
      <alignment vertical="center"/>
    </xf>
    <xf numFmtId="0" fontId="38" fillId="16" borderId="80" xfId="5" applyFont="1" applyFill="1" applyBorder="1" applyAlignment="1">
      <alignment horizontal="center" vertical="center"/>
    </xf>
    <xf numFmtId="0" fontId="38" fillId="16" borderId="86" xfId="5" applyFont="1" applyFill="1" applyBorder="1" applyAlignment="1">
      <alignment vertical="center"/>
    </xf>
    <xf numFmtId="0" fontId="38" fillId="16" borderId="87" xfId="5" applyFont="1" applyFill="1" applyBorder="1" applyAlignment="1">
      <alignment vertical="center"/>
    </xf>
    <xf numFmtId="0" fontId="38" fillId="16" borderId="88" xfId="5" applyFont="1" applyFill="1" applyBorder="1" applyAlignment="1">
      <alignment vertical="center"/>
    </xf>
    <xf numFmtId="0" fontId="38" fillId="15" borderId="33" xfId="5" applyFont="1" applyFill="1" applyBorder="1"/>
    <xf numFmtId="0" fontId="38" fillId="15" borderId="28" xfId="5" applyFont="1" applyFill="1" applyBorder="1"/>
    <xf numFmtId="0" fontId="38" fillId="15" borderId="60" xfId="5" applyFont="1" applyFill="1" applyBorder="1" applyAlignment="1"/>
    <xf numFmtId="0" fontId="38" fillId="16" borderId="77" xfId="0" applyFont="1" applyFill="1" applyBorder="1" applyAlignment="1">
      <alignment horizontal="center" vertical="center"/>
    </xf>
    <xf numFmtId="0" fontId="38" fillId="15" borderId="89" xfId="5" applyFont="1" applyFill="1" applyBorder="1" applyAlignment="1">
      <alignment horizontal="center" vertical="center"/>
    </xf>
    <xf numFmtId="0" fontId="38" fillId="15" borderId="90" xfId="5" applyFont="1" applyFill="1" applyBorder="1" applyAlignment="1">
      <alignment vertical="center"/>
    </xf>
    <xf numFmtId="0" fontId="38" fillId="16" borderId="61" xfId="0" applyFont="1" applyFill="1" applyBorder="1" applyAlignment="1">
      <alignment horizontal="center" vertical="center"/>
    </xf>
    <xf numFmtId="0" fontId="38" fillId="15" borderId="91" xfId="5" applyFont="1" applyFill="1" applyBorder="1" applyAlignment="1">
      <alignment vertical="center"/>
    </xf>
    <xf numFmtId="0" fontId="38" fillId="15" borderId="92" xfId="5" applyFont="1" applyFill="1" applyBorder="1" applyAlignment="1">
      <alignment vertical="center"/>
    </xf>
    <xf numFmtId="0" fontId="38" fillId="16" borderId="80" xfId="5" applyFont="1" applyFill="1" applyBorder="1" applyAlignment="1">
      <alignment vertical="center"/>
    </xf>
    <xf numFmtId="0" fontId="38" fillId="16" borderId="54" xfId="5" applyFont="1" applyFill="1" applyBorder="1" applyAlignment="1">
      <alignment vertical="center"/>
    </xf>
    <xf numFmtId="0" fontId="38" fillId="16" borderId="53" xfId="5" applyNumberFormat="1" applyFont="1" applyFill="1" applyBorder="1" applyAlignment="1">
      <alignment horizontal="center" vertical="center"/>
    </xf>
    <xf numFmtId="0" fontId="38" fillId="16" borderId="93" xfId="5" applyFont="1" applyFill="1" applyBorder="1" applyAlignment="1">
      <alignment vertical="center"/>
    </xf>
    <xf numFmtId="0" fontId="38" fillId="16" borderId="81" xfId="0" applyFont="1" applyFill="1" applyBorder="1" applyAlignment="1">
      <alignment horizontal="center" vertical="center"/>
    </xf>
    <xf numFmtId="0" fontId="38" fillId="15" borderId="94" xfId="5" applyFont="1" applyFill="1" applyBorder="1" applyAlignment="1">
      <alignment vertical="center"/>
    </xf>
    <xf numFmtId="0" fontId="38" fillId="0" borderId="89" xfId="5" applyFont="1" applyFill="1" applyBorder="1" applyAlignment="1">
      <alignment vertical="center"/>
    </xf>
    <xf numFmtId="0" fontId="38" fillId="0" borderId="95" xfId="5" applyFont="1" applyFill="1" applyBorder="1" applyAlignment="1">
      <alignment vertical="center"/>
    </xf>
    <xf numFmtId="0" fontId="38" fillId="15" borderId="96" xfId="5" applyFont="1" applyFill="1" applyBorder="1" applyAlignment="1">
      <alignment vertical="center"/>
    </xf>
    <xf numFmtId="0" fontId="38" fillId="15" borderId="33" xfId="5" applyFont="1" applyFill="1" applyBorder="1" applyAlignment="1"/>
    <xf numFmtId="0" fontId="49" fillId="0" borderId="18" xfId="5" applyFont="1" applyBorder="1" applyAlignment="1">
      <alignment vertical="center"/>
    </xf>
    <xf numFmtId="0" fontId="49" fillId="0" borderId="97" xfId="5" applyFont="1" applyFill="1" applyBorder="1" applyAlignment="1">
      <alignment vertical="center"/>
    </xf>
    <xf numFmtId="0" fontId="38" fillId="15" borderId="0" xfId="5" applyFont="1" applyFill="1" applyBorder="1" applyAlignment="1">
      <alignment shrinkToFit="1"/>
    </xf>
    <xf numFmtId="0" fontId="38" fillId="15" borderId="0" xfId="5" applyNumberFormat="1" applyFont="1" applyFill="1" applyBorder="1" applyAlignment="1">
      <alignment horizontal="center"/>
    </xf>
    <xf numFmtId="0" fontId="38" fillId="15" borderId="0" xfId="5" applyFont="1" applyFill="1" applyAlignment="1"/>
    <xf numFmtId="0" fontId="38" fillId="0" borderId="92" xfId="5" applyFont="1" applyFill="1" applyBorder="1" applyAlignment="1">
      <alignment vertical="center"/>
    </xf>
    <xf numFmtId="0" fontId="38" fillId="15" borderId="98" xfId="5" applyFont="1" applyFill="1" applyBorder="1" applyAlignment="1">
      <alignment vertical="center"/>
    </xf>
    <xf numFmtId="0" fontId="38" fillId="16" borderId="22" xfId="5" applyFont="1" applyFill="1" applyBorder="1" applyAlignment="1">
      <alignment horizontal="center" vertical="center"/>
    </xf>
    <xf numFmtId="0" fontId="38" fillId="16" borderId="99" xfId="5" applyFont="1" applyFill="1" applyBorder="1" applyAlignment="1">
      <alignment vertical="center"/>
    </xf>
    <xf numFmtId="0" fontId="38" fillId="15" borderId="0" xfId="5" applyFont="1" applyFill="1" applyBorder="1" applyAlignment="1"/>
    <xf numFmtId="0" fontId="49" fillId="0" borderId="82" xfId="5" applyFont="1" applyFill="1" applyBorder="1" applyAlignment="1">
      <alignment vertical="center"/>
    </xf>
    <xf numFmtId="0" fontId="38" fillId="16" borderId="78" xfId="5" applyFont="1" applyFill="1" applyBorder="1" applyAlignment="1">
      <alignment horizontal="center" vertical="center"/>
    </xf>
    <xf numFmtId="0" fontId="49" fillId="0" borderId="62" xfId="5" applyFont="1" applyBorder="1" applyAlignment="1">
      <alignment horizontal="center" vertical="center"/>
    </xf>
    <xf numFmtId="0" fontId="49" fillId="0" borderId="12" xfId="5" applyFont="1" applyBorder="1" applyAlignment="1">
      <alignment vertical="center"/>
    </xf>
    <xf numFmtId="0" fontId="38" fillId="15" borderId="0" xfId="5" applyFont="1" applyFill="1" applyBorder="1" applyAlignment="1">
      <alignment horizontal="center" vertical="center" wrapText="1"/>
    </xf>
    <xf numFmtId="0" fontId="38" fillId="15" borderId="100" xfId="5" applyFont="1" applyFill="1" applyBorder="1" applyAlignment="1">
      <alignment horizontal="center" vertical="center" wrapText="1"/>
    </xf>
    <xf numFmtId="0" fontId="38" fillId="0" borderId="18" xfId="5" applyFont="1" applyFill="1" applyBorder="1" applyAlignment="1">
      <alignment vertical="center"/>
    </xf>
    <xf numFmtId="0" fontId="49" fillId="0" borderId="75" xfId="5" applyFont="1" applyBorder="1" applyAlignment="1">
      <alignment horizontal="center" vertical="center"/>
    </xf>
    <xf numFmtId="0" fontId="38" fillId="15" borderId="28" xfId="5" applyFont="1" applyFill="1" applyBorder="1" applyAlignment="1"/>
    <xf numFmtId="0" fontId="38" fillId="16" borderId="78" xfId="5" applyFont="1" applyFill="1" applyBorder="1" applyAlignment="1">
      <alignment horizontal="center" vertical="center" shrinkToFit="1"/>
    </xf>
    <xf numFmtId="0" fontId="38" fillId="16" borderId="101" xfId="5" applyFont="1" applyFill="1" applyBorder="1" applyAlignment="1">
      <alignment vertical="center" shrinkToFit="1"/>
    </xf>
    <xf numFmtId="0" fontId="38" fillId="16" borderId="101" xfId="5" applyFont="1" applyFill="1" applyBorder="1" applyAlignment="1">
      <alignment vertical="center"/>
    </xf>
    <xf numFmtId="0" fontId="38" fillId="16" borderId="62" xfId="5" applyFont="1" applyFill="1" applyBorder="1" applyAlignment="1">
      <alignment horizontal="center" vertical="center" shrinkToFit="1"/>
    </xf>
    <xf numFmtId="0" fontId="38" fillId="16" borderId="91" xfId="5" applyFont="1" applyFill="1" applyBorder="1" applyAlignment="1">
      <alignment vertical="center" shrinkToFit="1"/>
    </xf>
    <xf numFmtId="0" fontId="38" fillId="16" borderId="91" xfId="5" applyFont="1" applyFill="1" applyBorder="1" applyAlignment="1">
      <alignment vertical="center"/>
    </xf>
    <xf numFmtId="0" fontId="38" fillId="15" borderId="102" xfId="5" applyFont="1" applyFill="1" applyBorder="1" applyAlignment="1"/>
    <xf numFmtId="58" fontId="38" fillId="15" borderId="0" xfId="5" applyNumberFormat="1" applyFont="1" applyFill="1" applyAlignment="1">
      <alignment horizontal="center"/>
    </xf>
    <xf numFmtId="0" fontId="49" fillId="0" borderId="100" xfId="5" applyFont="1" applyBorder="1" applyAlignment="1">
      <alignment vertical="center"/>
    </xf>
    <xf numFmtId="0" fontId="49" fillId="0" borderId="0" xfId="5" applyFont="1" applyAlignment="1">
      <alignment vertical="center"/>
    </xf>
    <xf numFmtId="0" fontId="38" fillId="16" borderId="90" xfId="5" applyFont="1" applyFill="1" applyBorder="1" applyAlignment="1">
      <alignment vertical="center"/>
    </xf>
    <xf numFmtId="0" fontId="38" fillId="16" borderId="80" xfId="5" applyFont="1" applyFill="1" applyBorder="1" applyAlignment="1">
      <alignment horizontal="center" vertical="center" shrinkToFit="1"/>
    </xf>
    <xf numFmtId="0" fontId="38" fillId="16" borderId="103" xfId="5" applyFont="1" applyFill="1" applyBorder="1" applyAlignment="1">
      <alignment vertical="center" shrinkToFit="1"/>
    </xf>
    <xf numFmtId="0" fontId="38" fillId="15" borderId="104" xfId="5" applyFont="1" applyFill="1" applyBorder="1" applyAlignment="1">
      <alignment horizontal="center" vertical="center" shrinkToFit="1"/>
    </xf>
    <xf numFmtId="0" fontId="38" fillId="15" borderId="104" xfId="5" applyFont="1" applyFill="1" applyBorder="1" applyAlignment="1">
      <alignment vertical="center"/>
    </xf>
    <xf numFmtId="0" fontId="38" fillId="15" borderId="0" xfId="5" applyFont="1" applyFill="1" applyBorder="1" applyAlignment="1">
      <alignment vertical="center"/>
    </xf>
    <xf numFmtId="0" fontId="38" fillId="16" borderId="105" xfId="5" applyFont="1" applyFill="1" applyBorder="1" applyAlignment="1">
      <alignment vertical="center"/>
    </xf>
    <xf numFmtId="0" fontId="38" fillId="16" borderId="81" xfId="5" applyFont="1" applyFill="1" applyBorder="1" applyAlignment="1">
      <alignment horizontal="left" vertical="center"/>
    </xf>
    <xf numFmtId="0" fontId="38" fillId="15" borderId="106" xfId="5" applyFont="1" applyFill="1" applyBorder="1"/>
    <xf numFmtId="0" fontId="38" fillId="15" borderId="107" xfId="5" applyFont="1" applyFill="1" applyBorder="1"/>
    <xf numFmtId="0" fontId="38" fillId="15" borderId="107" xfId="5" applyFont="1" applyFill="1" applyBorder="1" applyAlignment="1">
      <alignment vertical="center"/>
    </xf>
    <xf numFmtId="0" fontId="38" fillId="15" borderId="108" xfId="5" applyFont="1" applyFill="1" applyBorder="1" applyAlignment="1"/>
    <xf numFmtId="0" fontId="38" fillId="0" borderId="33" xfId="5" applyFont="1" applyBorder="1"/>
    <xf numFmtId="0" fontId="38" fillId="16" borderId="103" xfId="5" applyFont="1" applyFill="1" applyBorder="1" applyAlignment="1">
      <alignment vertical="center"/>
    </xf>
    <xf numFmtId="0" fontId="38" fillId="0" borderId="60" xfId="5" applyFont="1" applyBorder="1" applyAlignment="1"/>
    <xf numFmtId="0" fontId="38" fillId="16" borderId="81" xfId="5" applyFont="1" applyFill="1" applyBorder="1" applyAlignment="1">
      <alignment vertical="center"/>
    </xf>
    <xf numFmtId="187" fontId="38" fillId="0" borderId="0" xfId="5" applyNumberFormat="1" applyFont="1"/>
    <xf numFmtId="187" fontId="38" fillId="0" borderId="0" xfId="5" applyNumberFormat="1" applyFont="1" applyAlignment="1">
      <alignment vertical="top"/>
    </xf>
    <xf numFmtId="187" fontId="38" fillId="0" borderId="0" xfId="5" applyNumberFormat="1" applyFont="1" applyAlignment="1">
      <alignment vertical="center"/>
    </xf>
    <xf numFmtId="187" fontId="38" fillId="0" borderId="0" xfId="5" applyNumberFormat="1" applyFont="1" applyAlignment="1"/>
    <xf numFmtId="0" fontId="51" fillId="0" borderId="0" xfId="2" applyFont="1" applyAlignment="1">
      <alignment horizontal="left" vertical="center"/>
    </xf>
    <xf numFmtId="0" fontId="43" fillId="0" borderId="0" xfId="2" applyFont="1" applyAlignment="1">
      <alignment vertical="center" wrapText="1" shrinkToFit="1"/>
    </xf>
    <xf numFmtId="0" fontId="43" fillId="0" borderId="0" xfId="2" applyFont="1" applyBorder="1" applyAlignment="1">
      <alignment vertical="center" wrapText="1" shrinkToFit="1"/>
    </xf>
    <xf numFmtId="0" fontId="43" fillId="0" borderId="0" xfId="2" applyFont="1" applyBorder="1" applyAlignment="1">
      <alignment vertical="center" shrinkToFit="1"/>
    </xf>
  </cellXfs>
  <cellStyles count="8">
    <cellStyle name="桁区切り 2" xfId="1"/>
    <cellStyle name="標準" xfId="0" builtinId="0"/>
    <cellStyle name="標準 2" xfId="2"/>
    <cellStyle name="標準_登録簿＆詳細情報（H22.5.19～）" xfId="3"/>
    <cellStyle name="標準_補助対象工事チェックリスト" xfId="4"/>
    <cellStyle name="標準_（様式１）口座振替による支払及びファクスによる口座振替通知登録申出書（補助金等手続用）" xfId="5"/>
    <cellStyle name="ハイパーリンク" xfId="6" builtinId="8"/>
    <cellStyle name="桁区切り" xfId="7" builtinId="6"/>
  </cellStyles>
  <dxfs count="33">
    <dxf>
      <fill>
        <patternFill patternType="solid">
          <bgColor theme="0"/>
        </patternFill>
      </fill>
    </dxf>
    <dxf>
      <fill>
        <patternFill patternType="none">
          <bgColor auto="1"/>
        </patternFill>
      </fill>
    </dxf>
    <dxf>
      <fill>
        <patternFill patternType="solid">
          <bgColor theme="0" tint="-0.25"/>
        </patternFill>
      </fill>
    </dxf>
    <dxf>
      <fill>
        <patternFill>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none">
          <bgColor auto="1"/>
        </patternFill>
      </fill>
    </dxf>
    <dxf>
      <fill>
        <patternFill patternType="solid">
          <bgColor theme="0" tint="-0.25"/>
        </patternFill>
      </fill>
    </dxf>
    <dxf>
      <fill>
        <patternFill>
          <bgColor theme="0"/>
        </patternFill>
      </fill>
    </dxf>
    <dxf>
      <fill>
        <patternFill patternType="solid">
          <bgColor theme="0"/>
        </patternFill>
      </fill>
    </dxf>
    <dxf>
      <fill>
        <patternFill patternType="solid">
          <bgColor theme="0"/>
        </patternFill>
      </fill>
    </dxf>
    <dxf>
      <fill>
        <patternFill patternType="solid">
          <bgColor theme="5" tint="0.8"/>
        </patternFill>
      </fill>
    </dxf>
    <dxf>
      <fill>
        <patternFill patternType="solid">
          <bgColor theme="0"/>
        </patternFill>
      </fill>
    </dxf>
    <dxf>
      <fill>
        <patternFill patternType="solid">
          <bgColor theme="5" tint="0.8"/>
        </patternFill>
      </fill>
    </dxf>
    <dxf>
      <fill>
        <patternFill>
          <bgColor theme="0"/>
        </patternFill>
      </fill>
    </dxf>
    <dxf>
      <fill>
        <patternFill>
          <bgColor theme="0"/>
        </patternFill>
      </fill>
    </dxf>
    <dxf>
      <fill>
        <patternFill patternType="solid">
          <bgColor theme="7" tint="0.6"/>
        </patternFill>
      </fill>
    </dxf>
    <dxf>
      <fill>
        <patternFill patternType="none">
          <bgColor auto="1"/>
        </patternFill>
      </fill>
    </dxf>
    <dxf>
      <fill>
        <patternFill patternType="solid">
          <bgColor theme="7" tint="0.6"/>
        </patternFill>
      </fill>
    </dxf>
    <dxf>
      <fill>
        <patternFill patternType="solid">
          <bgColor theme="5" tint="0.8"/>
        </patternFill>
      </fill>
    </dxf>
    <dxf>
      <fill>
        <patternFill patternType="solid">
          <bgColor theme="5" tint="0.8"/>
        </patternFill>
      </fill>
    </dxf>
    <dxf>
      <fill>
        <patternFill patternType="solid">
          <bgColor theme="5" tint="0.8"/>
        </patternFill>
      </fill>
    </dxf>
    <dxf>
      <fill>
        <patternFill patternType="solid">
          <bgColor theme="0"/>
        </patternFill>
      </fill>
    </dxf>
    <dxf>
      <fill>
        <patternFill patternType="solid">
          <bgColor theme="9" tint="0.8"/>
        </patternFill>
      </fill>
    </dxf>
    <dxf>
      <fill>
        <patternFill patternType="solid">
          <bgColor theme="0"/>
        </patternFill>
      </fill>
    </dxf>
    <dxf>
      <fill>
        <patternFill patternType="solid">
          <bgColor theme="0" tint="-0.25"/>
        </patternFill>
      </fill>
    </dxf>
    <dxf>
      <fill>
        <patternFill patternType="solid">
          <bgColor theme="5" tint="0.8"/>
        </patternFill>
      </fill>
    </dxf>
    <dxf>
      <fill>
        <patternFill patternType="solid">
          <bgColor theme="5" tint="0.8"/>
        </patternFill>
      </fill>
    </dxf>
    <dxf>
      <fill>
        <patternFill patternType="solid">
          <bgColor theme="5" tint="0.8"/>
        </patternFill>
      </fill>
    </dxf>
    <dxf>
      <fill>
        <patternFill patternType="solid">
          <bgColor theme="9" tint="0.8"/>
        </patternFill>
      </fill>
    </dxf>
    <dxf>
      <fill>
        <patternFill patternType="solid">
          <bgColor theme="0"/>
        </patternFill>
      </fill>
    </dxf>
    <dxf>
      <fill>
        <patternFill patternType="solid">
          <bgColor theme="5" tint="0.8"/>
        </patternFill>
      </fill>
    </dxf>
  </dxfs>
  <tableStyles count="0" defaultTableStyle="TableStyleMedium2" defaultPivotStyle="PivotStyleLight16"/>
  <colors>
    <mruColors>
      <color rgb="FFFCE4D6"/>
      <color rgb="FFBFBFBF"/>
    </mruColors>
  </colors>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theme" Target="theme/theme1.xml" /><Relationship Id="rId12" Type="http://schemas.openxmlformats.org/officeDocument/2006/relationships/sharedStrings" Target="sharedStrings.xml" /><Relationship Id="rId13"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11</xdr:col>
      <xdr:colOff>1490980</xdr:colOff>
      <xdr:row>5</xdr:row>
      <xdr:rowOff>114300</xdr:rowOff>
    </xdr:from>
    <xdr:to xmlns:xdr="http://schemas.openxmlformats.org/drawingml/2006/spreadsheetDrawing">
      <xdr:col>11</xdr:col>
      <xdr:colOff>3762375</xdr:colOff>
      <xdr:row>19</xdr:row>
      <xdr:rowOff>166370</xdr:rowOff>
    </xdr:to>
    <xdr:sp macro="" textlink="">
      <xdr:nvSpPr>
        <xdr:cNvPr id="15" name="吹き出し: 線 1"/>
        <xdr:cNvSpPr/>
      </xdr:nvSpPr>
      <xdr:spPr>
        <a:xfrm>
          <a:off x="10718165" y="1494155"/>
          <a:ext cx="2271395" cy="3256915"/>
        </a:xfrm>
        <a:prstGeom prst="borderCallout1">
          <a:avLst>
            <a:gd name="adj1" fmla="val 3722"/>
            <a:gd name="adj2" fmla="val -2390"/>
            <a:gd name="adj3" fmla="val -15946"/>
            <a:gd name="adj4" fmla="val -75836"/>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800"/>
            <a:t>チェック欄に「</a:t>
          </a:r>
          <a:r>
            <a:rPr kumimoji="1" lang="en-US" altLang="ja-JP" sz="1800"/>
            <a:t>×</a:t>
          </a:r>
          <a:r>
            <a:rPr kumimoji="1" lang="ja-JP" altLang="en-US" sz="1800"/>
            <a:t>」がある場合、右側の「条件」を確認し、修正してください</a:t>
          </a:r>
          <a:r>
            <a:rPr kumimoji="1" lang="ja-JP" altLang="en-US" sz="1100"/>
            <a:t>。</a:t>
          </a:r>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5</xdr:col>
      <xdr:colOff>208280</xdr:colOff>
      <xdr:row>0</xdr:row>
      <xdr:rowOff>14605</xdr:rowOff>
    </xdr:from>
    <xdr:to xmlns:xdr="http://schemas.openxmlformats.org/drawingml/2006/spreadsheetDrawing">
      <xdr:col>6</xdr:col>
      <xdr:colOff>798195</xdr:colOff>
      <xdr:row>1</xdr:row>
      <xdr:rowOff>70485</xdr:rowOff>
    </xdr:to>
    <xdr:sp macro="" textlink="">
      <xdr:nvSpPr>
        <xdr:cNvPr id="2" name="吹き出し: 線 1"/>
        <xdr:cNvSpPr/>
      </xdr:nvSpPr>
      <xdr:spPr>
        <a:xfrm>
          <a:off x="4010660" y="14605"/>
          <a:ext cx="2294255" cy="303530"/>
        </a:xfrm>
        <a:prstGeom prst="borderCallout1">
          <a:avLst>
            <a:gd name="adj1" fmla="val 78009"/>
            <a:gd name="adj2" fmla="val -1190"/>
            <a:gd name="adj3" fmla="val 120853"/>
            <a:gd name="adj4" fmla="val -26349"/>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リストから選択してください。</a:t>
          </a:r>
          <a:endParaRPr kumimoji="1" lang="ja-JP" altLang="en-US" sz="1100"/>
        </a:p>
      </xdr:txBody>
    </xdr:sp>
    <xdr:clientData/>
  </xdr:twoCellAnchor>
  <xdr:twoCellAnchor>
    <xdr:from xmlns:xdr="http://schemas.openxmlformats.org/drawingml/2006/spreadsheetDrawing">
      <xdr:col>3</xdr:col>
      <xdr:colOff>410210</xdr:colOff>
      <xdr:row>2</xdr:row>
      <xdr:rowOff>5080</xdr:rowOff>
    </xdr:from>
    <xdr:to xmlns:xdr="http://schemas.openxmlformats.org/drawingml/2006/spreadsheetDrawing">
      <xdr:col>3</xdr:col>
      <xdr:colOff>1378585</xdr:colOff>
      <xdr:row>5</xdr:row>
      <xdr:rowOff>132080</xdr:rowOff>
    </xdr:to>
    <xdr:sp macro="" textlink="">
      <xdr:nvSpPr>
        <xdr:cNvPr id="3" name="吹き出し: 線 2"/>
        <xdr:cNvSpPr/>
      </xdr:nvSpPr>
      <xdr:spPr>
        <a:xfrm>
          <a:off x="1107440" y="633730"/>
          <a:ext cx="968375" cy="834390"/>
        </a:xfrm>
        <a:prstGeom prst="borderCallout1">
          <a:avLst>
            <a:gd name="adj1" fmla="val 37501"/>
            <a:gd name="adj2" fmla="val -12241"/>
            <a:gd name="adj3" fmla="val 6870"/>
            <a:gd name="adj4" fmla="val 745"/>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項目ごとに入力してください。</a:t>
          </a:r>
        </a:p>
      </xdr:txBody>
    </xdr:sp>
    <xdr:clientData/>
  </xdr:twoCellAnchor>
  <xdr:twoCellAnchor>
    <xdr:from xmlns:xdr="http://schemas.openxmlformats.org/drawingml/2006/spreadsheetDrawing">
      <xdr:col>5</xdr:col>
      <xdr:colOff>1097915</xdr:colOff>
      <xdr:row>12</xdr:row>
      <xdr:rowOff>149225</xdr:rowOff>
    </xdr:from>
    <xdr:to xmlns:xdr="http://schemas.openxmlformats.org/drawingml/2006/spreadsheetDrawing">
      <xdr:col>6</xdr:col>
      <xdr:colOff>1983105</xdr:colOff>
      <xdr:row>17</xdr:row>
      <xdr:rowOff>22225</xdr:rowOff>
    </xdr:to>
    <xdr:sp macro="" textlink="">
      <xdr:nvSpPr>
        <xdr:cNvPr id="4" name="吹き出し: 線 3"/>
        <xdr:cNvSpPr/>
      </xdr:nvSpPr>
      <xdr:spPr>
        <a:xfrm>
          <a:off x="4900295" y="2821940"/>
          <a:ext cx="2589530" cy="1064260"/>
        </a:xfrm>
        <a:prstGeom prst="borderCallout1">
          <a:avLst>
            <a:gd name="adj1" fmla="val 52083"/>
            <a:gd name="adj2" fmla="val -2668"/>
            <a:gd name="adj3" fmla="val 53241"/>
            <a:gd name="adj4" fmla="val -872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t>賃貸の場合は賃貸を選択してください</a:t>
          </a:r>
        </a:p>
      </xdr:txBody>
    </xdr:sp>
    <xdr:clientData/>
  </xdr:twoCellAnchor>
  <xdr:twoCellAnchor>
    <xdr:from xmlns:xdr="http://schemas.openxmlformats.org/drawingml/2006/spreadsheetDrawing">
      <xdr:col>5</xdr:col>
      <xdr:colOff>473075</xdr:colOff>
      <xdr:row>22</xdr:row>
      <xdr:rowOff>63500</xdr:rowOff>
    </xdr:from>
    <xdr:to xmlns:xdr="http://schemas.openxmlformats.org/drawingml/2006/spreadsheetDrawing">
      <xdr:col>6</xdr:col>
      <xdr:colOff>2049145</xdr:colOff>
      <xdr:row>24</xdr:row>
      <xdr:rowOff>109855</xdr:rowOff>
    </xdr:to>
    <xdr:sp macro="" textlink="">
      <xdr:nvSpPr>
        <xdr:cNvPr id="5" name="吹き出し: 線 5"/>
        <xdr:cNvSpPr/>
      </xdr:nvSpPr>
      <xdr:spPr>
        <a:xfrm>
          <a:off x="4275455" y="5048250"/>
          <a:ext cx="3280410" cy="508635"/>
        </a:xfrm>
        <a:prstGeom prst="borderCallout1">
          <a:avLst>
            <a:gd name="adj1" fmla="val 359"/>
            <a:gd name="adj2" fmla="val -2307"/>
            <a:gd name="adj3" fmla="val -23505"/>
            <a:gd name="adj4" fmla="val -28199"/>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申請者の同居家族等へ振込みをする場合のみ記入してください（</a:t>
          </a:r>
          <a:r>
            <a:rPr kumimoji="1" lang="ja-JP" altLang="en-US" sz="1100" b="1">
              <a:solidFill>
                <a:srgbClr val="FF0000"/>
              </a:solidFill>
            </a:rPr>
            <a:t>委任状の提出</a:t>
          </a:r>
          <a:r>
            <a:rPr kumimoji="1" lang="ja-JP" altLang="en-US" sz="1100"/>
            <a:t>が必要です。）</a:t>
          </a:r>
          <a:endParaRPr kumimoji="1" lang="ja-JP" altLang="en-US" sz="1100"/>
        </a:p>
      </xdr:txBody>
    </xdr:sp>
    <xdr:clientData/>
  </xdr:twoCellAnchor>
  <xdr:twoCellAnchor>
    <xdr:from xmlns:xdr="http://schemas.openxmlformats.org/drawingml/2006/spreadsheetDrawing">
      <xdr:col>5</xdr:col>
      <xdr:colOff>1121410</xdr:colOff>
      <xdr:row>21</xdr:row>
      <xdr:rowOff>142240</xdr:rowOff>
    </xdr:from>
    <xdr:to xmlns:xdr="http://schemas.openxmlformats.org/drawingml/2006/spreadsheetDrawing">
      <xdr:col>5</xdr:col>
      <xdr:colOff>1377950</xdr:colOff>
      <xdr:row>22</xdr:row>
      <xdr:rowOff>109220</xdr:rowOff>
    </xdr:to>
    <xdr:cxnSp macro="">
      <xdr:nvCxnSpPr>
        <xdr:cNvPr id="6" name="直線コネクタ 7"/>
        <xdr:cNvCxnSpPr/>
      </xdr:nvCxnSpPr>
      <xdr:spPr>
        <a:xfrm flipV="1">
          <a:off x="4923790" y="4902835"/>
          <a:ext cx="256540" cy="191135"/>
        </a:xfrm>
        <a:prstGeom prst="straightConnector1">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5</xdr:col>
      <xdr:colOff>1570990</xdr:colOff>
      <xdr:row>25</xdr:row>
      <xdr:rowOff>18415</xdr:rowOff>
    </xdr:from>
    <xdr:to xmlns:xdr="http://schemas.openxmlformats.org/drawingml/2006/spreadsheetDrawing">
      <xdr:col>6</xdr:col>
      <xdr:colOff>2028190</xdr:colOff>
      <xdr:row>30</xdr:row>
      <xdr:rowOff>22225</xdr:rowOff>
    </xdr:to>
    <xdr:sp macro="" textlink="">
      <xdr:nvSpPr>
        <xdr:cNvPr id="7" name="吹き出し: 線 9"/>
        <xdr:cNvSpPr/>
      </xdr:nvSpPr>
      <xdr:spPr>
        <a:xfrm>
          <a:off x="5373370" y="5689600"/>
          <a:ext cx="2161540" cy="1181100"/>
        </a:xfrm>
        <a:prstGeom prst="borderCallout1">
          <a:avLst>
            <a:gd name="adj1" fmla="val 39011"/>
            <a:gd name="adj2" fmla="val -2668"/>
            <a:gd name="adj3" fmla="val 48581"/>
            <a:gd name="adj4" fmla="val -17701"/>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施工業者が２以上の場合はこちらに「事業者名」及び所在地を記入してください。</a:t>
          </a:r>
        </a:p>
      </xdr:txBody>
    </xdr:sp>
    <xdr:clientData/>
  </xdr:twoCellAnchor>
  <xdr:twoCellAnchor>
    <xdr:from xmlns:xdr="http://schemas.openxmlformats.org/drawingml/2006/spreadsheetDrawing">
      <xdr:col>0</xdr:col>
      <xdr:colOff>134620</xdr:colOff>
      <xdr:row>17</xdr:row>
      <xdr:rowOff>41275</xdr:rowOff>
    </xdr:from>
    <xdr:to xmlns:xdr="http://schemas.openxmlformats.org/drawingml/2006/spreadsheetDrawing">
      <xdr:col>4</xdr:col>
      <xdr:colOff>0</xdr:colOff>
      <xdr:row>18</xdr:row>
      <xdr:rowOff>120650</xdr:rowOff>
    </xdr:to>
    <xdr:sp macro="" textlink="">
      <xdr:nvSpPr>
        <xdr:cNvPr id="9" name="吹き出し: 線 11"/>
        <xdr:cNvSpPr/>
      </xdr:nvSpPr>
      <xdr:spPr>
        <a:xfrm>
          <a:off x="134620" y="3905250"/>
          <a:ext cx="1995805" cy="303530"/>
        </a:xfrm>
        <a:prstGeom prst="borderCallout1">
          <a:avLst>
            <a:gd name="adj1" fmla="val -10880"/>
            <a:gd name="adj2" fmla="val 83281"/>
            <a:gd name="adj3" fmla="val -29266"/>
            <a:gd name="adj4" fmla="val 98944"/>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t>住宅の種類を選択してください</a:t>
          </a:r>
        </a:p>
      </xdr:txBody>
    </xdr:sp>
    <xdr:clientData/>
  </xdr:twoCellAnchor>
  <xdr:twoCellAnchor>
    <xdr:from xmlns:xdr="http://schemas.openxmlformats.org/drawingml/2006/spreadsheetDrawing">
      <xdr:col>5</xdr:col>
      <xdr:colOff>29845</xdr:colOff>
      <xdr:row>32</xdr:row>
      <xdr:rowOff>105410</xdr:rowOff>
    </xdr:from>
    <xdr:to xmlns:xdr="http://schemas.openxmlformats.org/drawingml/2006/spreadsheetDrawing">
      <xdr:col>5</xdr:col>
      <xdr:colOff>1659255</xdr:colOff>
      <xdr:row>50</xdr:row>
      <xdr:rowOff>132080</xdr:rowOff>
    </xdr:to>
    <xdr:sp macro="" textlink="">
      <xdr:nvSpPr>
        <xdr:cNvPr id="11" name="正方形/長方形 13"/>
        <xdr:cNvSpPr/>
      </xdr:nvSpPr>
      <xdr:spPr>
        <a:xfrm>
          <a:off x="3832225" y="7363460"/>
          <a:ext cx="1629410" cy="2785745"/>
        </a:xfrm>
        <a:prstGeom prst="rect">
          <a:avLst/>
        </a:prstGeom>
        <a:solidFill>
          <a:schemeClr val="bg1">
            <a:lumMod val="65000"/>
            <a:alpha val="90000"/>
          </a:schemeClr>
        </a:solidFill>
        <a:ln w="57150">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t>入力不要</a:t>
          </a:r>
          <a:endParaRPr sz="1800"/>
        </a:p>
      </xdr:txBody>
    </xdr:sp>
    <xdr:clientData/>
  </xdr:twoCellAnchor>
  <xdr:twoCellAnchor>
    <xdr:from xmlns:xdr="http://schemas.openxmlformats.org/drawingml/2006/spreadsheetDrawing">
      <xdr:col>8</xdr:col>
      <xdr:colOff>29845</xdr:colOff>
      <xdr:row>0</xdr:row>
      <xdr:rowOff>236220</xdr:rowOff>
    </xdr:from>
    <xdr:to xmlns:xdr="http://schemas.openxmlformats.org/drawingml/2006/spreadsheetDrawing">
      <xdr:col>11</xdr:col>
      <xdr:colOff>3800475</xdr:colOff>
      <xdr:row>51</xdr:row>
      <xdr:rowOff>0</xdr:rowOff>
    </xdr:to>
    <xdr:sp macro="" textlink="">
      <xdr:nvSpPr>
        <xdr:cNvPr id="12" name="正方形/長方形 6"/>
        <xdr:cNvSpPr/>
      </xdr:nvSpPr>
      <xdr:spPr>
        <a:xfrm>
          <a:off x="8169910" y="236220"/>
          <a:ext cx="5048885" cy="10005060"/>
        </a:xfrm>
        <a:prstGeom prst="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11</xdr:col>
      <xdr:colOff>1490980</xdr:colOff>
      <xdr:row>2</xdr:row>
      <xdr:rowOff>107950</xdr:rowOff>
    </xdr:from>
    <xdr:to xmlns:xdr="http://schemas.openxmlformats.org/drawingml/2006/spreadsheetDrawing">
      <xdr:col>11</xdr:col>
      <xdr:colOff>3762375</xdr:colOff>
      <xdr:row>16</xdr:row>
      <xdr:rowOff>137160</xdr:rowOff>
    </xdr:to>
    <xdr:sp macro="" textlink="">
      <xdr:nvSpPr>
        <xdr:cNvPr id="13" name="吹き出し: 線 1"/>
        <xdr:cNvSpPr/>
      </xdr:nvSpPr>
      <xdr:spPr>
        <a:xfrm>
          <a:off x="10909300" y="736600"/>
          <a:ext cx="2271395" cy="3040380"/>
        </a:xfrm>
        <a:prstGeom prst="borderCallout1">
          <a:avLst>
            <a:gd name="adj1" fmla="val 3722"/>
            <a:gd name="adj2" fmla="val -2390"/>
            <a:gd name="adj3" fmla="val -15946"/>
            <a:gd name="adj4" fmla="val -75836"/>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800"/>
            <a:t>チェック欄に「</a:t>
          </a:r>
          <a:r>
            <a:rPr kumimoji="1" lang="en-US" altLang="ja-JP" sz="1800"/>
            <a:t>×</a:t>
          </a:r>
          <a:r>
            <a:rPr kumimoji="1" lang="ja-JP" altLang="en-US" sz="1800"/>
            <a:t>」がある場合、右側の「条件」を確認し、修正してください</a:t>
          </a:r>
          <a:r>
            <a:rPr kumimoji="1" lang="ja-JP" altLang="en-US" sz="1100"/>
            <a:t>。</a:t>
          </a:r>
        </a:p>
      </xdr:txBody>
    </xdr:sp>
    <xdr:clientData/>
  </xdr:twoCellAnchor>
  <xdr:twoCellAnchor>
    <xdr:from xmlns:xdr="http://schemas.openxmlformats.org/drawingml/2006/spreadsheetDrawing">
      <xdr:col>5</xdr:col>
      <xdr:colOff>66675</xdr:colOff>
      <xdr:row>47</xdr:row>
      <xdr:rowOff>0</xdr:rowOff>
    </xdr:from>
    <xdr:to xmlns:xdr="http://schemas.openxmlformats.org/drawingml/2006/spreadsheetDrawing">
      <xdr:col>6</xdr:col>
      <xdr:colOff>718185</xdr:colOff>
      <xdr:row>50</xdr:row>
      <xdr:rowOff>154940</xdr:rowOff>
    </xdr:to>
    <xdr:sp macro="" textlink="">
      <xdr:nvSpPr>
        <xdr:cNvPr id="8" name="吹き出し: 線 10"/>
        <xdr:cNvSpPr/>
      </xdr:nvSpPr>
      <xdr:spPr>
        <a:xfrm>
          <a:off x="3869055" y="9344660"/>
          <a:ext cx="2355850" cy="827405"/>
        </a:xfrm>
        <a:prstGeom prst="borderCallout1">
          <a:avLst>
            <a:gd name="adj1" fmla="val 35714"/>
            <a:gd name="adj2" fmla="val -70"/>
            <a:gd name="adj3" fmla="val 37414"/>
            <a:gd name="adj4" fmla="val -15454"/>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県産材加算をする場合は、○を選択し、面積を記載してください。</a:t>
          </a:r>
        </a:p>
      </xdr:txBody>
    </xdr:sp>
    <xdr:clientData/>
  </xdr:twoCellAnchor>
  <xdr:twoCellAnchor>
    <xdr:from xmlns:xdr="http://schemas.openxmlformats.org/drawingml/2006/spreadsheetDrawing">
      <xdr:col>6</xdr:col>
      <xdr:colOff>792480</xdr:colOff>
      <xdr:row>0</xdr:row>
      <xdr:rowOff>226060</xdr:rowOff>
    </xdr:from>
    <xdr:to xmlns:xdr="http://schemas.openxmlformats.org/drawingml/2006/spreadsheetDrawing">
      <xdr:col>6</xdr:col>
      <xdr:colOff>1227455</xdr:colOff>
      <xdr:row>1</xdr:row>
      <xdr:rowOff>206375</xdr:rowOff>
    </xdr:to>
    <xdr:sp macro="" textlink="">
      <xdr:nvSpPr>
        <xdr:cNvPr id="15" name="直線 27"/>
        <xdr:cNvSpPr/>
      </xdr:nvSpPr>
      <xdr:spPr>
        <a:xfrm>
          <a:off x="6299200" y="226060"/>
          <a:ext cx="434975" cy="227965"/>
        </a:xfrm>
        <a:prstGeom prst="line">
          <a:avLst/>
        </a:prstGeom>
        <a:noFill/>
        <a:ln>
          <a:solidFill>
            <a:schemeClr val="bg1">
              <a:lumMod val="50000"/>
            </a:schemeClr>
          </a:solidFill>
          <a:headEnd type="none"/>
          <a:tailEnd type="none"/>
        </a:ln>
      </xdr:spPr>
      <xdr:style>
        <a:lnRef idx="1">
          <a:schemeClr val="accent1"/>
        </a:lnRef>
        <a:fillRef idx="0">
          <a:schemeClr val="accent1"/>
        </a:fillRef>
        <a:effectRef idx="0">
          <a:schemeClr val="accent1"/>
        </a:effectRef>
        <a:fontRef idx="minor">
          <a:schemeClr val="tx1"/>
        </a:fontRef>
      </xdr:style>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4</xdr:col>
      <xdr:colOff>1398905</xdr:colOff>
      <xdr:row>0</xdr:row>
      <xdr:rowOff>56515</xdr:rowOff>
    </xdr:from>
    <xdr:to xmlns:xdr="http://schemas.openxmlformats.org/drawingml/2006/spreadsheetDrawing">
      <xdr:col>6</xdr:col>
      <xdr:colOff>1830070</xdr:colOff>
      <xdr:row>1</xdr:row>
      <xdr:rowOff>177800</xdr:rowOff>
    </xdr:to>
    <xdr:sp macro="" textlink="">
      <xdr:nvSpPr>
        <xdr:cNvPr id="2" name="吹き出し: 線 1"/>
        <xdr:cNvSpPr/>
      </xdr:nvSpPr>
      <xdr:spPr>
        <a:xfrm>
          <a:off x="3529330" y="56515"/>
          <a:ext cx="3807460" cy="368935"/>
        </a:xfrm>
        <a:prstGeom prst="borderCallout1">
          <a:avLst>
            <a:gd name="adj1" fmla="val 78009"/>
            <a:gd name="adj2" fmla="val -1190"/>
            <a:gd name="adj3" fmla="val 93949"/>
            <a:gd name="adj4" fmla="val -2055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t>リストから「実績報告」を選択してください。</a:t>
          </a:r>
        </a:p>
      </xdr:txBody>
    </xdr:sp>
    <xdr:clientData/>
  </xdr:twoCellAnchor>
  <xdr:twoCellAnchor>
    <xdr:from xmlns:xdr="http://schemas.openxmlformats.org/drawingml/2006/spreadsheetDrawing">
      <xdr:col>5</xdr:col>
      <xdr:colOff>1121410</xdr:colOff>
      <xdr:row>18</xdr:row>
      <xdr:rowOff>142240</xdr:rowOff>
    </xdr:from>
    <xdr:to xmlns:xdr="http://schemas.openxmlformats.org/drawingml/2006/spreadsheetDrawing">
      <xdr:col>5</xdr:col>
      <xdr:colOff>1377950</xdr:colOff>
      <xdr:row>19</xdr:row>
      <xdr:rowOff>109220</xdr:rowOff>
    </xdr:to>
    <xdr:cxnSp macro="">
      <xdr:nvCxnSpPr>
        <xdr:cNvPr id="7" name="直線コネクタ 6"/>
        <xdr:cNvCxnSpPr/>
      </xdr:nvCxnSpPr>
      <xdr:spPr>
        <a:xfrm flipV="1">
          <a:off x="4923790" y="4168140"/>
          <a:ext cx="256540" cy="191135"/>
        </a:xfrm>
        <a:prstGeom prst="straightConnector1">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3</xdr:col>
      <xdr:colOff>1356360</xdr:colOff>
      <xdr:row>2</xdr:row>
      <xdr:rowOff>38100</xdr:rowOff>
    </xdr:from>
    <xdr:to xmlns:xdr="http://schemas.openxmlformats.org/drawingml/2006/spreadsheetDrawing">
      <xdr:col>6</xdr:col>
      <xdr:colOff>2057400</xdr:colOff>
      <xdr:row>28</xdr:row>
      <xdr:rowOff>13335</xdr:rowOff>
    </xdr:to>
    <xdr:sp macro="" textlink="">
      <xdr:nvSpPr>
        <xdr:cNvPr id="17" name="正方形/長方形 16"/>
        <xdr:cNvSpPr/>
      </xdr:nvSpPr>
      <xdr:spPr>
        <a:xfrm>
          <a:off x="2053590" y="666750"/>
          <a:ext cx="5510530" cy="5622290"/>
        </a:xfrm>
        <a:prstGeom prst="rect">
          <a:avLst/>
        </a:prstGeom>
        <a:solidFill>
          <a:schemeClr val="bg1">
            <a:lumMod val="65000"/>
            <a:alpha val="90000"/>
          </a:schemeClr>
        </a:solidFill>
        <a:ln w="57150">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ja-JP" sz="4000">
              <a:solidFill>
                <a:schemeClr val="lt1"/>
              </a:solidFill>
              <a:effectLst/>
              <a:latin typeface="+mn-lt"/>
              <a:ea typeface="+mn-ea"/>
              <a:cs typeface="+mn-cs"/>
            </a:rPr>
            <a:t>原則修正不要</a:t>
          </a:r>
          <a:endParaRPr lang="ja-JP" altLang="ja-JP" sz="4000">
            <a:effectLst/>
          </a:endParaRPr>
        </a:p>
        <a:p>
          <a:pPr algn="ctr"/>
          <a:r>
            <a:rPr kumimoji="1" lang="en-US" altLang="ja-JP" sz="2800">
              <a:solidFill>
                <a:schemeClr val="lt1"/>
              </a:solidFill>
              <a:effectLst/>
              <a:latin typeface="+mn-lt"/>
              <a:ea typeface="+mn-ea"/>
              <a:cs typeface="+mn-cs"/>
            </a:rPr>
            <a:t>※</a:t>
          </a:r>
          <a:r>
            <a:rPr kumimoji="1" lang="ja-JP" altLang="ja-JP" sz="2800">
              <a:solidFill>
                <a:schemeClr val="lt1"/>
              </a:solidFill>
              <a:effectLst/>
              <a:latin typeface="+mn-lt"/>
              <a:ea typeface="+mn-ea"/>
              <a:cs typeface="+mn-cs"/>
            </a:rPr>
            <a:t>交付申請時に提出したシートを使用するため、変更がある場合を除いて修正不要です</a:t>
          </a:r>
          <a:r>
            <a:rPr kumimoji="1" lang="ja-JP" altLang="ja-JP" sz="1100">
              <a:solidFill>
                <a:schemeClr val="lt1"/>
              </a:solidFill>
              <a:effectLst/>
              <a:latin typeface="+mn-lt"/>
              <a:ea typeface="+mn-ea"/>
              <a:cs typeface="+mn-cs"/>
            </a:rPr>
            <a:t>。</a:t>
          </a:r>
          <a:endParaRPr lang="ja-JP" altLang="ja-JP">
            <a:effectLst/>
          </a:endParaRPr>
        </a:p>
        <a:p>
          <a:pPr algn="ctr"/>
          <a:endParaRPr kumimoji="1" lang="ja-JP" altLang="en-US" sz="1100"/>
        </a:p>
      </xdr:txBody>
    </xdr:sp>
    <xdr:clientData/>
  </xdr:twoCellAnchor>
  <xdr:twoCellAnchor>
    <xdr:from xmlns:xdr="http://schemas.openxmlformats.org/drawingml/2006/spreadsheetDrawing">
      <xdr:col>4</xdr:col>
      <xdr:colOff>16510</xdr:colOff>
      <xdr:row>30</xdr:row>
      <xdr:rowOff>20320</xdr:rowOff>
    </xdr:from>
    <xdr:to xmlns:xdr="http://schemas.openxmlformats.org/drawingml/2006/spreadsheetDrawing">
      <xdr:col>4</xdr:col>
      <xdr:colOff>1617980</xdr:colOff>
      <xdr:row>47</xdr:row>
      <xdr:rowOff>47625</xdr:rowOff>
    </xdr:to>
    <xdr:sp macro="" textlink="">
      <xdr:nvSpPr>
        <xdr:cNvPr id="19" name="正方形/長方形 18"/>
        <xdr:cNvSpPr/>
      </xdr:nvSpPr>
      <xdr:spPr>
        <a:xfrm>
          <a:off x="2146935" y="6744335"/>
          <a:ext cx="1601470" cy="2562225"/>
        </a:xfrm>
        <a:prstGeom prst="rect">
          <a:avLst/>
        </a:prstGeom>
        <a:solidFill>
          <a:schemeClr val="bg1">
            <a:lumMod val="75000"/>
            <a:alpha val="90000"/>
          </a:schemeClr>
        </a:solidFill>
        <a:ln w="57150">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rtlCol="0" anchor="ctr"/>
        <a:lstStyle/>
        <a:p>
          <a:pPr algn="ctr"/>
          <a:r>
            <a:rPr kumimoji="1" lang="ja-JP" altLang="en-US" sz="1800"/>
            <a:t>原則修正しな</a:t>
          </a:r>
          <a:endParaRPr kumimoji="1" lang="en-US" altLang="ja-JP" sz="1800"/>
        </a:p>
        <a:p>
          <a:pPr algn="ctr"/>
          <a:r>
            <a:rPr kumimoji="1" lang="ja-JP" altLang="en-US" sz="1800"/>
            <a:t>いでください</a:t>
          </a:r>
        </a:p>
      </xdr:txBody>
    </xdr:sp>
    <xdr:clientData/>
  </xdr:twoCellAnchor>
  <xdr:twoCellAnchor>
    <xdr:from xmlns:xdr="http://schemas.openxmlformats.org/drawingml/2006/spreadsheetDrawing">
      <xdr:col>6</xdr:col>
      <xdr:colOff>171450</xdr:colOff>
      <xdr:row>43</xdr:row>
      <xdr:rowOff>109855</xdr:rowOff>
    </xdr:from>
    <xdr:to xmlns:xdr="http://schemas.openxmlformats.org/drawingml/2006/spreadsheetDrawing">
      <xdr:col>6</xdr:col>
      <xdr:colOff>1821815</xdr:colOff>
      <xdr:row>56</xdr:row>
      <xdr:rowOff>52070</xdr:rowOff>
    </xdr:to>
    <xdr:sp macro="" textlink="">
      <xdr:nvSpPr>
        <xdr:cNvPr id="16" name="吹き出し: 線 15"/>
        <xdr:cNvSpPr/>
      </xdr:nvSpPr>
      <xdr:spPr>
        <a:xfrm>
          <a:off x="5678170" y="8472170"/>
          <a:ext cx="1650365" cy="1287145"/>
        </a:xfrm>
        <a:prstGeom prst="borderCallout1">
          <a:avLst>
            <a:gd name="adj1" fmla="val 16490"/>
            <a:gd name="adj2" fmla="val -2320"/>
            <a:gd name="adj3" fmla="val 15732"/>
            <a:gd name="adj4" fmla="val -2434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白抜き部分を交付申請と同じように入力してください</a:t>
          </a:r>
        </a:p>
      </xdr:txBody>
    </xdr:sp>
    <xdr:clientData/>
  </xdr:twoCellAnchor>
  <xdr:twoCellAnchor>
    <xdr:from xmlns:xdr="http://schemas.openxmlformats.org/drawingml/2006/spreadsheetDrawing">
      <xdr:col>5</xdr:col>
      <xdr:colOff>56515</xdr:colOff>
      <xdr:row>21</xdr:row>
      <xdr:rowOff>160655</xdr:rowOff>
    </xdr:from>
    <xdr:to xmlns:xdr="http://schemas.openxmlformats.org/drawingml/2006/spreadsheetDrawing">
      <xdr:col>6</xdr:col>
      <xdr:colOff>2054860</xdr:colOff>
      <xdr:row>26</xdr:row>
      <xdr:rowOff>210820</xdr:rowOff>
    </xdr:to>
    <xdr:sp macro="" textlink="">
      <xdr:nvSpPr>
        <xdr:cNvPr id="14" name="吹き出し: 線 13"/>
        <xdr:cNvSpPr/>
      </xdr:nvSpPr>
      <xdr:spPr>
        <a:xfrm>
          <a:off x="3858895" y="4872990"/>
          <a:ext cx="3702685" cy="1203960"/>
        </a:xfrm>
        <a:prstGeom prst="borderCallout1">
          <a:avLst>
            <a:gd name="adj1" fmla="val 101478"/>
            <a:gd name="adj2" fmla="val 45882"/>
            <a:gd name="adj3" fmla="val 187596"/>
            <a:gd name="adj4" fmla="val 30852"/>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t>県から郵送された交付決定通知書の右上に記載された「令和○年○月○日」「住づ第○号</a:t>
          </a:r>
          <a:r>
            <a:rPr kumimoji="1" lang="en-US" altLang="ja-JP" sz="1400"/>
            <a:t>-○</a:t>
          </a:r>
          <a:r>
            <a:rPr kumimoji="1" lang="ja-JP" altLang="en-US" sz="1400"/>
            <a:t>」を記載</a:t>
          </a:r>
        </a:p>
      </xdr:txBody>
    </xdr:sp>
    <xdr:clientData/>
  </xdr:twoCellAnchor>
  <xdr:twoCellAnchor>
    <xdr:from xmlns:xdr="http://schemas.openxmlformats.org/drawingml/2006/spreadsheetDrawing">
      <xdr:col>8</xdr:col>
      <xdr:colOff>40640</xdr:colOff>
      <xdr:row>0</xdr:row>
      <xdr:rowOff>231140</xdr:rowOff>
    </xdr:from>
    <xdr:to xmlns:xdr="http://schemas.openxmlformats.org/drawingml/2006/spreadsheetDrawing">
      <xdr:col>12</xdr:col>
      <xdr:colOff>6350</xdr:colOff>
      <xdr:row>46</xdr:row>
      <xdr:rowOff>167640</xdr:rowOff>
    </xdr:to>
    <xdr:sp macro="" textlink="">
      <xdr:nvSpPr>
        <xdr:cNvPr id="20" name="正方形/長方形 19"/>
        <xdr:cNvSpPr/>
      </xdr:nvSpPr>
      <xdr:spPr>
        <a:xfrm>
          <a:off x="8180705" y="231140"/>
          <a:ext cx="5175250" cy="8971280"/>
        </a:xfrm>
        <a:prstGeom prst="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11</xdr:col>
      <xdr:colOff>1564005</xdr:colOff>
      <xdr:row>2</xdr:row>
      <xdr:rowOff>104775</xdr:rowOff>
    </xdr:from>
    <xdr:to xmlns:xdr="http://schemas.openxmlformats.org/drawingml/2006/spreadsheetDrawing">
      <xdr:col>11</xdr:col>
      <xdr:colOff>3831590</xdr:colOff>
      <xdr:row>13</xdr:row>
      <xdr:rowOff>147955</xdr:rowOff>
    </xdr:to>
    <xdr:sp macro="" textlink="">
      <xdr:nvSpPr>
        <xdr:cNvPr id="21" name="吹き出し: 線 1"/>
        <xdr:cNvSpPr/>
      </xdr:nvSpPr>
      <xdr:spPr>
        <a:xfrm>
          <a:off x="10982325" y="733425"/>
          <a:ext cx="2267585" cy="2319655"/>
        </a:xfrm>
        <a:prstGeom prst="borderCallout1">
          <a:avLst>
            <a:gd name="adj1" fmla="val 3722"/>
            <a:gd name="adj2" fmla="val -2390"/>
            <a:gd name="adj3" fmla="val -15946"/>
            <a:gd name="adj4" fmla="val -75836"/>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800"/>
            <a:t>チェック欄に「</a:t>
          </a:r>
          <a:r>
            <a:rPr kumimoji="1" lang="en-US" altLang="ja-JP" sz="1800"/>
            <a:t>×</a:t>
          </a:r>
          <a:r>
            <a:rPr kumimoji="1" lang="ja-JP" altLang="en-US" sz="1800"/>
            <a:t>」がある場合、右側の「条件」を確認し、修正してください</a:t>
          </a:r>
          <a:r>
            <a:rPr kumimoji="1" lang="ja-JP" altLang="en-US" sz="1100"/>
            <a:t>。</a:t>
          </a:r>
        </a:p>
      </xdr:txBody>
    </xdr:sp>
    <xdr:clientData/>
  </xdr:twoCellAnchor>
  <xdr:twoCellAnchor>
    <xdr:from xmlns:xdr="http://schemas.openxmlformats.org/drawingml/2006/spreadsheetDrawing">
      <xdr:col>5</xdr:col>
      <xdr:colOff>1501140</xdr:colOff>
      <xdr:row>27</xdr:row>
      <xdr:rowOff>78740</xdr:rowOff>
    </xdr:from>
    <xdr:to xmlns:xdr="http://schemas.openxmlformats.org/drawingml/2006/spreadsheetDrawing">
      <xdr:col>8</xdr:col>
      <xdr:colOff>0</xdr:colOff>
      <xdr:row>33</xdr:row>
      <xdr:rowOff>69215</xdr:rowOff>
    </xdr:to>
    <xdr:sp macro="" textlink="">
      <xdr:nvSpPr>
        <xdr:cNvPr id="9" name="吹き出し: 線 8"/>
        <xdr:cNvSpPr/>
      </xdr:nvSpPr>
      <xdr:spPr>
        <a:xfrm>
          <a:off x="5303520" y="6173470"/>
          <a:ext cx="2836545" cy="1292225"/>
        </a:xfrm>
        <a:prstGeom prst="borderCallout1">
          <a:avLst>
            <a:gd name="adj1" fmla="val 85999"/>
            <a:gd name="adj2" fmla="val 697"/>
            <a:gd name="adj3" fmla="val 109803"/>
            <a:gd name="adj4" fmla="val -23568"/>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①実際に事業着手した日（契約した日）②事業完了日（工事完了又は代金支払いのいずれか遅い方）を記入してください。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mlns:xdr="http://schemas.openxmlformats.org/drawingml/2006/spreadsheetDrawing">
      <xdr:col>33</xdr:col>
      <xdr:colOff>19050</xdr:colOff>
      <xdr:row>45</xdr:row>
      <xdr:rowOff>0</xdr:rowOff>
    </xdr:from>
    <xdr:to xmlns:xdr="http://schemas.openxmlformats.org/drawingml/2006/spreadsheetDrawing">
      <xdr:col>34</xdr:col>
      <xdr:colOff>28575</xdr:colOff>
      <xdr:row>45</xdr:row>
      <xdr:rowOff>147320</xdr:rowOff>
    </xdr:to>
    <xdr:grpSp>
      <xdr:nvGrpSpPr>
        <xdr:cNvPr id="3" name="グループ 2"/>
        <xdr:cNvGrpSpPr/>
      </xdr:nvGrpSpPr>
      <xdr:grpSpPr>
        <a:xfrm>
          <a:off x="5254625" y="7725410"/>
          <a:ext cx="164465" cy="147320"/>
          <a:chOff x="611" y="804"/>
          <a:chExt cx="19" cy="28"/>
        </a:xfrm>
      </xdr:grpSpPr>
      <xdr:sp macro="" textlink="">
        <xdr:nvSpPr>
          <xdr:cNvPr id="4" name="直線 3"/>
          <xdr:cNvSpPr/>
        </xdr:nvSpPr>
        <xdr:spPr>
          <a:xfrm>
            <a:off x="611" y="804"/>
            <a:ext cx="0" cy="28"/>
          </a:xfrm>
          <a:prstGeom prst="line">
            <a:avLst/>
          </a:prstGeom>
          <a:noFill/>
          <a:ln w="9525">
            <a:solidFill>
              <a:sysClr val="windowText" lastClr="000000"/>
            </a:solidFill>
            <a:miter/>
            <a:tailEnd type="arrow"/>
          </a:ln>
        </xdr:spPr>
        <xdr:txBody>
          <a:bodyPr vertOverflow="overflow" horzOverflow="overflow" upright="1"/>
          <a:lstStyle/>
          <a:p>
            <a:endParaRPr/>
          </a:p>
        </xdr:txBody>
      </xdr:sp>
      <xdr:sp macro="" textlink="">
        <xdr:nvSpPr>
          <xdr:cNvPr id="5" name="直線 4"/>
          <xdr:cNvSpPr/>
        </xdr:nvSpPr>
        <xdr:spPr>
          <a:xfrm>
            <a:off x="611" y="804"/>
            <a:ext cx="19" cy="0"/>
          </a:xfrm>
          <a:prstGeom prst="line">
            <a:avLst/>
          </a:prstGeom>
          <a:noFill/>
          <a:ln w="9525">
            <a:solidFill>
              <a:sysClr val="windowText" lastClr="000000"/>
            </a:solidFill>
            <a:miter/>
          </a:ln>
        </xdr:spPr>
        <xdr:txBody>
          <a:bodyPr vertOverflow="overflow" horzOverflow="overflow" upright="1"/>
          <a:lstStyle/>
          <a:p>
            <a:endParaRPr/>
          </a:p>
        </xdr:txBody>
      </xdr:sp>
    </xdr:grpSp>
    <xdr:clientData/>
  </xdr:twoCellAnchor>
  <xdr:twoCellAnchor>
    <xdr:from xmlns:xdr="http://schemas.openxmlformats.org/drawingml/2006/spreadsheetDrawing">
      <xdr:col>33</xdr:col>
      <xdr:colOff>19050</xdr:colOff>
      <xdr:row>53</xdr:row>
      <xdr:rowOff>0</xdr:rowOff>
    </xdr:from>
    <xdr:to xmlns:xdr="http://schemas.openxmlformats.org/drawingml/2006/spreadsheetDrawing">
      <xdr:col>34</xdr:col>
      <xdr:colOff>28575</xdr:colOff>
      <xdr:row>53</xdr:row>
      <xdr:rowOff>210820</xdr:rowOff>
    </xdr:to>
    <xdr:grpSp>
      <xdr:nvGrpSpPr>
        <xdr:cNvPr id="7" name="グループ 6"/>
        <xdr:cNvGrpSpPr/>
      </xdr:nvGrpSpPr>
      <xdr:grpSpPr>
        <a:xfrm>
          <a:off x="5254625" y="9281160"/>
          <a:ext cx="164465" cy="210820"/>
          <a:chOff x="611" y="804"/>
          <a:chExt cx="19" cy="28"/>
        </a:xfrm>
      </xdr:grpSpPr>
      <xdr:sp macro="" textlink="">
        <xdr:nvSpPr>
          <xdr:cNvPr id="8" name="直線 7"/>
          <xdr:cNvSpPr/>
        </xdr:nvSpPr>
        <xdr:spPr>
          <a:xfrm>
            <a:off x="611" y="804"/>
            <a:ext cx="0" cy="28"/>
          </a:xfrm>
          <a:prstGeom prst="line">
            <a:avLst/>
          </a:prstGeom>
          <a:noFill/>
          <a:ln w="9525">
            <a:solidFill>
              <a:sysClr val="windowText" lastClr="000000"/>
            </a:solidFill>
            <a:miter/>
            <a:tailEnd type="arrow"/>
          </a:ln>
        </xdr:spPr>
        <xdr:txBody>
          <a:bodyPr vertOverflow="overflow" horzOverflow="overflow" upright="1"/>
          <a:lstStyle/>
          <a:p>
            <a:endParaRPr/>
          </a:p>
        </xdr:txBody>
      </xdr:sp>
      <xdr:sp macro="" textlink="">
        <xdr:nvSpPr>
          <xdr:cNvPr id="9" name="直線 8"/>
          <xdr:cNvSpPr/>
        </xdr:nvSpPr>
        <xdr:spPr>
          <a:xfrm>
            <a:off x="611" y="804"/>
            <a:ext cx="19" cy="0"/>
          </a:xfrm>
          <a:prstGeom prst="line">
            <a:avLst/>
          </a:prstGeom>
          <a:noFill/>
          <a:ln w="9525">
            <a:solidFill>
              <a:sysClr val="windowText" lastClr="000000"/>
            </a:solidFill>
            <a:miter/>
          </a:ln>
        </xdr:spPr>
        <xdr:txBody>
          <a:bodyPr vertOverflow="overflow" horzOverflow="overflow" upright="1"/>
          <a:lstStyle/>
          <a:p>
            <a:endParaRPr/>
          </a:p>
        </xdr:txBody>
      </xdr:sp>
    </xdr:grpSp>
    <xdr:clientData/>
  </xdr:twoCellAnchor>
  <xdr:twoCellAnchor>
    <xdr:from xmlns:xdr="http://schemas.openxmlformats.org/drawingml/2006/spreadsheetDrawing">
      <xdr:col>2</xdr:col>
      <xdr:colOff>57150</xdr:colOff>
      <xdr:row>15</xdr:row>
      <xdr:rowOff>73660</xdr:rowOff>
    </xdr:from>
    <xdr:to xmlns:xdr="http://schemas.openxmlformats.org/drawingml/2006/spreadsheetDrawing">
      <xdr:col>3</xdr:col>
      <xdr:colOff>66675</xdr:colOff>
      <xdr:row>15</xdr:row>
      <xdr:rowOff>147320</xdr:rowOff>
    </xdr:to>
    <xdr:sp macro="" textlink="">
      <xdr:nvSpPr>
        <xdr:cNvPr id="10" name="四角形 9"/>
        <xdr:cNvSpPr>
          <a:spLocks noChangeArrowheads="1"/>
        </xdr:cNvSpPr>
      </xdr:nvSpPr>
      <xdr:spPr>
        <a:xfrm>
          <a:off x="489585" y="3295015"/>
          <a:ext cx="164465" cy="73660"/>
        </a:xfrm>
        <a:prstGeom prst="rect">
          <a:avLst/>
        </a:prstGeom>
        <a:solidFill>
          <a:srgbClr val="CCFFFF"/>
        </a:solidFill>
        <a:ln w="9525">
          <a:solidFill>
            <a:sysClr val="windowText" lastClr="000000"/>
          </a:solidFill>
          <a:miter/>
        </a:ln>
      </xdr:spPr>
      <xdr:txBody>
        <a:bodyPr vertOverflow="overflow" horzOverflow="overflow" upright="1"/>
        <a:lstStyle/>
        <a:p>
          <a:endParaRPr/>
        </a:p>
      </xdr:txBody>
    </xdr:sp>
    <xdr:clientData/>
  </xdr:twoCellAnchor>
  <xdr:twoCellAnchor>
    <xdr:from xmlns:xdr="http://schemas.openxmlformats.org/drawingml/2006/spreadsheetDrawing">
      <xdr:col>33</xdr:col>
      <xdr:colOff>19050</xdr:colOff>
      <xdr:row>53</xdr:row>
      <xdr:rowOff>0</xdr:rowOff>
    </xdr:from>
    <xdr:to xmlns:xdr="http://schemas.openxmlformats.org/drawingml/2006/spreadsheetDrawing">
      <xdr:col>34</xdr:col>
      <xdr:colOff>28575</xdr:colOff>
      <xdr:row>53</xdr:row>
      <xdr:rowOff>210820</xdr:rowOff>
    </xdr:to>
    <xdr:grpSp>
      <xdr:nvGrpSpPr>
        <xdr:cNvPr id="12" name="グループ 11"/>
        <xdr:cNvGrpSpPr/>
      </xdr:nvGrpSpPr>
      <xdr:grpSpPr>
        <a:xfrm>
          <a:off x="5254625" y="9281160"/>
          <a:ext cx="164465" cy="210820"/>
          <a:chOff x="611" y="804"/>
          <a:chExt cx="19" cy="28"/>
        </a:xfrm>
      </xdr:grpSpPr>
      <xdr:sp macro="" textlink="">
        <xdr:nvSpPr>
          <xdr:cNvPr id="13" name="直線 12"/>
          <xdr:cNvSpPr/>
        </xdr:nvSpPr>
        <xdr:spPr>
          <a:xfrm>
            <a:off x="611" y="804"/>
            <a:ext cx="0" cy="28"/>
          </a:xfrm>
          <a:prstGeom prst="line">
            <a:avLst/>
          </a:prstGeom>
          <a:noFill/>
          <a:ln w="9525">
            <a:solidFill>
              <a:sysClr val="windowText" lastClr="000000"/>
            </a:solidFill>
            <a:miter/>
            <a:tailEnd type="arrow"/>
          </a:ln>
        </xdr:spPr>
        <xdr:txBody>
          <a:bodyPr vertOverflow="overflow" horzOverflow="overflow" upright="1"/>
          <a:lstStyle/>
          <a:p>
            <a:endParaRPr/>
          </a:p>
        </xdr:txBody>
      </xdr:sp>
      <xdr:sp macro="" textlink="">
        <xdr:nvSpPr>
          <xdr:cNvPr id="14" name="直線 13"/>
          <xdr:cNvSpPr/>
        </xdr:nvSpPr>
        <xdr:spPr>
          <a:xfrm>
            <a:off x="611" y="804"/>
            <a:ext cx="19" cy="0"/>
          </a:xfrm>
          <a:prstGeom prst="line">
            <a:avLst/>
          </a:prstGeom>
          <a:noFill/>
          <a:ln w="9525">
            <a:solidFill>
              <a:sysClr val="windowText" lastClr="000000"/>
            </a:solidFill>
            <a:miter/>
          </a:ln>
        </xdr:spPr>
        <xdr:txBody>
          <a:bodyPr vertOverflow="overflow" horzOverflow="overflow" upright="1"/>
          <a:lstStyle/>
          <a:p>
            <a:endParaRP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hyperlink" Target="mailto:tatsuhigashi01@gmail.com" TargetMode="External" /><Relationship Id="rId2" Type="http://schemas.openxmlformats.org/officeDocument/2006/relationships/hyperlink" Target="mailto:kkkkkk@gmail.com" TargetMode="External" /><Relationship Id="rId3" Type="http://schemas.openxmlformats.org/officeDocument/2006/relationships/printerSettings" Target="../printerSettings/printerSettings1.bin" /><Relationship Id="rId4" Type="http://schemas.openxmlformats.org/officeDocument/2006/relationships/drawing" Target="../drawings/drawing1.xml" /><Relationship Id="rId5" Type="http://schemas.openxmlformats.org/officeDocument/2006/relationships/vmlDrawing" Target="../drawings/vmlDrawing1.vml" /><Relationship Id="rId6" Type="http://schemas.openxmlformats.org/officeDocument/2006/relationships/comments" Target="../comments1.xml"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10.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vmlDrawing" Target="../drawings/vmlDrawing2.vml" /><Relationship Id="rId3" Type="http://schemas.openxmlformats.org/officeDocument/2006/relationships/comments" Target="../comments2.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2.xml" /><Relationship Id="rId3" Type="http://schemas.openxmlformats.org/officeDocument/2006/relationships/vmlDrawing" Target="../drawings/vmlDrawing3.vml" /><Relationship Id="rId4" Type="http://schemas.openxmlformats.org/officeDocument/2006/relationships/comments" Target="../comments3.xml" /></Relationships>
</file>

<file path=xl/worksheets/_rels/sheet4.xml.rels><?xml version="1.0" encoding="UTF-8"?><Relationships xmlns="http://schemas.openxmlformats.org/package/2006/relationships"><Relationship Id="rId1" Type="http://schemas.openxmlformats.org/officeDocument/2006/relationships/hyperlink" Target="mailto:sumai@pref.shizuoka.lg.jp" TargetMode="External" /><Relationship Id="rId2" Type="http://schemas.openxmlformats.org/officeDocument/2006/relationships/printerSettings" Target="../printerSettings/printerSettings4.bin" /><Relationship Id="rId3" Type="http://schemas.openxmlformats.org/officeDocument/2006/relationships/drawing" Target="../drawings/drawing3.xml" /><Relationship Id="rId4" Type="http://schemas.openxmlformats.org/officeDocument/2006/relationships/vmlDrawing" Target="../drawings/vmlDrawing4.vml" /><Relationship Id="rId5" Type="http://schemas.openxmlformats.org/officeDocument/2006/relationships/comments" Target="../comments4.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 Id="rId2" Type="http://schemas.openxmlformats.org/officeDocument/2006/relationships/drawing" Target="../drawings/drawing4.xml"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FF0000"/>
  </sheetPr>
  <dimension ref="A1:BR115"/>
  <sheetViews>
    <sheetView showZeros="0" tabSelected="1" zoomScaleSheetLayoutView="85" workbookViewId="0">
      <selection activeCell="G3" sqref="G3"/>
    </sheetView>
  </sheetViews>
  <sheetFormatPr defaultRowHeight="17.649999999999999"/>
  <cols>
    <col min="1" max="1" width="2" customWidth="1"/>
    <col min="2" max="2" width="8.203125e-002" style="1" customWidth="1"/>
    <col min="3" max="3" width="4.75" style="1" customWidth="1"/>
    <col min="4" max="4" width="18.44140625" style="2" customWidth="1"/>
    <col min="5" max="5" width="20.25" style="3" customWidth="1"/>
    <col min="6" max="6" width="20.08203125" style="4" customWidth="1"/>
    <col min="7" max="7" width="20.77734375" style="1" customWidth="1"/>
    <col min="8" max="8" width="16.25" style="2" bestFit="1" customWidth="1"/>
    <col min="9" max="11" width="5.5" style="5" customWidth="1"/>
    <col min="12" max="12" width="50.75" style="2" customWidth="1"/>
    <col min="13" max="13" width="10.109375" style="2" customWidth="1"/>
    <col min="14" max="14" width="18.375" style="6" hidden="1" customWidth="1"/>
    <col min="15" max="15" width="6.6640625" style="6" hidden="1" customWidth="1"/>
    <col min="16" max="16" width="5" style="6" hidden="1" customWidth="1"/>
    <col min="17" max="17" width="3.77734375" style="6" hidden="1" customWidth="1"/>
    <col min="18" max="18" width="5.5546875" style="6" hidden="1" customWidth="1"/>
    <col min="19" max="19" width="6.6640625" style="6" hidden="1" customWidth="1"/>
    <col min="20" max="20" width="14" style="1" hidden="1" bestFit="1" customWidth="1"/>
    <col min="21" max="22" width="15.25" style="1" customWidth="1"/>
    <col min="23" max="23" width="8.33203125" style="1" customWidth="1"/>
    <col min="24" max="24" width="6.83203125" style="1" customWidth="1"/>
    <col min="25" max="25" width="6.5" style="1" customWidth="1"/>
    <col min="26" max="26" width="5.58203125" style="1" customWidth="1"/>
    <col min="27" max="27" width="7.33203125" style="1" customWidth="1"/>
    <col min="28" max="28" width="11.75" style="1" bestFit="1" customWidth="1"/>
    <col min="29" max="29" width="8.58203125" style="1" customWidth="1"/>
    <col min="30" max="30" width="14.75" style="1" customWidth="1"/>
    <col min="31" max="31" width="11.5" style="1" customWidth="1"/>
    <col min="32" max="46" width="9" style="1" customWidth="1"/>
  </cols>
  <sheetData>
    <row r="1" spans="1:68" ht="19.5" customHeight="1">
      <c r="C1" s="9"/>
      <c r="D1" s="23" t="s">
        <v>429</v>
      </c>
      <c r="F1" s="93"/>
    </row>
    <row r="2" spans="1:68" ht="19.5" customHeight="1">
      <c r="C2" s="10"/>
      <c r="D2" s="23" t="s">
        <v>30</v>
      </c>
      <c r="F2" s="94"/>
      <c r="G2" s="120"/>
      <c r="O2" s="6" t="str">
        <f>IF(I67&gt;0,"記載ミスが有ります。チェック欄及び右の条件を確認の上修正してください。","提出OK")</f>
        <v>記載ミスが有ります。チェック欄及び右の条件を確認の上修正してください。</v>
      </c>
    </row>
    <row r="3" spans="1:68" ht="19.5" customHeight="1">
      <c r="C3" s="11"/>
      <c r="D3" s="23" t="s">
        <v>347</v>
      </c>
      <c r="F3" s="94"/>
      <c r="G3" s="120"/>
      <c r="M3" s="155"/>
      <c r="O3" s="6" t="s">
        <v>7</v>
      </c>
    </row>
    <row r="4" spans="1:68" s="7" customFormat="1" ht="19.5" customHeight="1">
      <c r="A4" s="8"/>
      <c r="B4" s="1"/>
      <c r="C4" s="12" t="s">
        <v>165</v>
      </c>
      <c r="D4" s="24"/>
      <c r="E4" s="3"/>
      <c r="F4" s="4"/>
      <c r="G4" s="1"/>
      <c r="H4" s="2"/>
      <c r="I4" s="5"/>
      <c r="J4" s="5"/>
      <c r="K4" s="5"/>
      <c r="L4" s="2"/>
      <c r="M4" s="149"/>
      <c r="N4" s="156"/>
      <c r="O4" s="156" t="s">
        <v>28</v>
      </c>
      <c r="P4" s="156"/>
      <c r="Q4" s="156"/>
      <c r="R4" s="156"/>
      <c r="S4" s="156"/>
      <c r="T4" s="8"/>
      <c r="U4" s="8" t="s">
        <v>225</v>
      </c>
      <c r="V4" s="8"/>
      <c r="W4" s="8"/>
      <c r="X4" s="8"/>
      <c r="Y4" s="8"/>
      <c r="Z4" s="8"/>
      <c r="AA4" s="8"/>
      <c r="AB4" s="8"/>
      <c r="AC4" s="8"/>
      <c r="AD4" s="8"/>
      <c r="AE4" s="8"/>
      <c r="AF4" s="8"/>
      <c r="AG4" s="8"/>
      <c r="AH4" s="8"/>
      <c r="AI4" s="8"/>
      <c r="AJ4" s="8"/>
      <c r="AK4" s="8"/>
      <c r="AL4" s="8"/>
      <c r="AM4" s="8"/>
      <c r="AN4" s="8"/>
      <c r="AO4" s="8"/>
      <c r="AP4" s="8"/>
      <c r="AQ4" s="8"/>
      <c r="AR4" s="8"/>
      <c r="AS4" s="8"/>
      <c r="AT4" s="8"/>
    </row>
    <row r="5" spans="1:68" ht="30.65">
      <c r="D5" s="25" t="s">
        <v>52</v>
      </c>
      <c r="E5" s="52" t="s">
        <v>7</v>
      </c>
      <c r="F5" s="95" t="s">
        <v>379</v>
      </c>
      <c r="G5" s="121"/>
      <c r="I5" s="107" t="s">
        <v>23</v>
      </c>
      <c r="J5" s="153"/>
      <c r="K5" s="132"/>
      <c r="L5" s="67" t="s">
        <v>103</v>
      </c>
      <c r="M5" s="149"/>
      <c r="O5" s="6" t="s">
        <v>269</v>
      </c>
      <c r="T5" s="8"/>
      <c r="U5" s="168" t="s">
        <v>288</v>
      </c>
      <c r="V5" s="168" t="s">
        <v>162</v>
      </c>
      <c r="W5" s="168" t="s">
        <v>14</v>
      </c>
      <c r="X5" s="170" t="s">
        <v>220</v>
      </c>
      <c r="Y5" s="170" t="s">
        <v>257</v>
      </c>
      <c r="Z5" s="170" t="s">
        <v>405</v>
      </c>
      <c r="AA5" s="170" t="s">
        <v>377</v>
      </c>
      <c r="AB5" s="170" t="s">
        <v>91</v>
      </c>
      <c r="AC5" s="170" t="s">
        <v>292</v>
      </c>
      <c r="AD5" s="172" t="s">
        <v>49</v>
      </c>
      <c r="AE5" s="170" t="s">
        <v>173</v>
      </c>
      <c r="AF5" s="168" t="s">
        <v>256</v>
      </c>
      <c r="AG5" s="174" t="s">
        <v>331</v>
      </c>
      <c r="AH5" s="168" t="s">
        <v>169</v>
      </c>
      <c r="AI5" s="174" t="s">
        <v>270</v>
      </c>
      <c r="AJ5" s="175" t="s">
        <v>221</v>
      </c>
      <c r="AK5" s="177" t="s">
        <v>123</v>
      </c>
      <c r="AL5" s="179" t="s">
        <v>4</v>
      </c>
      <c r="AM5" s="179" t="s">
        <v>312</v>
      </c>
      <c r="AN5" s="179" t="s">
        <v>102</v>
      </c>
      <c r="AO5" s="180" t="s">
        <v>258</v>
      </c>
      <c r="AP5" s="181" t="s">
        <v>335</v>
      </c>
      <c r="AQ5" s="181" t="s">
        <v>407</v>
      </c>
      <c r="AR5" s="181" t="s">
        <v>76</v>
      </c>
      <c r="AS5" s="181" t="s">
        <v>406</v>
      </c>
      <c r="AT5" s="181" t="s">
        <v>4</v>
      </c>
      <c r="AU5" s="181" t="s">
        <v>351</v>
      </c>
      <c r="AV5" s="181" t="s">
        <v>94</v>
      </c>
      <c r="AW5" s="183" t="s">
        <v>324</v>
      </c>
      <c r="AX5" s="184" t="s">
        <v>399</v>
      </c>
      <c r="AY5" s="184" t="s">
        <v>272</v>
      </c>
      <c r="AZ5" s="185" t="s">
        <v>244</v>
      </c>
      <c r="BA5" s="185" t="s">
        <v>111</v>
      </c>
      <c r="BB5" s="186" t="s">
        <v>393</v>
      </c>
      <c r="BC5" s="186" t="s">
        <v>204</v>
      </c>
      <c r="BD5" s="185" t="s">
        <v>4</v>
      </c>
      <c r="BE5" s="185" t="s">
        <v>312</v>
      </c>
      <c r="BF5" s="185" t="s">
        <v>102</v>
      </c>
      <c r="BG5" s="185" t="s">
        <v>258</v>
      </c>
      <c r="BH5" s="179" t="s">
        <v>238</v>
      </c>
      <c r="BJ5" s="187" t="s">
        <v>51</v>
      </c>
      <c r="BK5" s="187" t="s">
        <v>187</v>
      </c>
      <c r="BL5" s="187" t="s">
        <v>426</v>
      </c>
      <c r="BM5" s="187" t="s">
        <v>8</v>
      </c>
      <c r="BN5" s="187" t="s">
        <v>85</v>
      </c>
      <c r="BO5" s="187" t="s">
        <v>372</v>
      </c>
      <c r="BP5" s="187" t="s">
        <v>214</v>
      </c>
    </row>
    <row r="6" spans="1:68" ht="19.5" customHeight="1">
      <c r="A6" s="7"/>
      <c r="B6" s="2"/>
      <c r="C6" s="13" t="s">
        <v>327</v>
      </c>
      <c r="D6" s="26" t="s">
        <v>478</v>
      </c>
      <c r="E6" s="53" t="s">
        <v>14</v>
      </c>
      <c r="F6" s="96" t="s">
        <v>137</v>
      </c>
      <c r="G6" s="122" t="s">
        <v>294</v>
      </c>
      <c r="H6" s="146" t="s">
        <v>145</v>
      </c>
      <c r="I6" s="130"/>
      <c r="J6" s="130"/>
      <c r="K6" s="130"/>
      <c r="L6" s="148"/>
      <c r="T6" s="8"/>
      <c r="U6" s="169">
        <f>E11</f>
        <v>0</v>
      </c>
      <c r="V6" s="169">
        <f>E10</f>
        <v>0</v>
      </c>
      <c r="W6" s="169">
        <f>E7</f>
        <v>0</v>
      </c>
      <c r="X6" s="169">
        <f>F7</f>
        <v>0</v>
      </c>
      <c r="Y6" s="169">
        <f>G7</f>
        <v>0</v>
      </c>
      <c r="Z6" s="169">
        <f>E9</f>
        <v>0</v>
      </c>
      <c r="AA6" s="171">
        <f>F9</f>
        <v>0</v>
      </c>
      <c r="AB6" s="171">
        <f>G9</f>
        <v>0</v>
      </c>
      <c r="AC6" s="169">
        <f>E16</f>
        <v>0</v>
      </c>
      <c r="AD6" s="169">
        <f>F16</f>
        <v>0</v>
      </c>
      <c r="AE6" s="169">
        <f>E28</f>
        <v>0</v>
      </c>
      <c r="AF6" s="173">
        <f>E38</f>
        <v>0</v>
      </c>
      <c r="AG6" s="169">
        <f>IF(記入シート!G5=O7,O7,IF(記入シート!G5=O8,"若者夫婦世帯",IF(記入シート!G5=O7,"子育て世帯",)))</f>
        <v>0</v>
      </c>
      <c r="AH6" s="173">
        <f>E41</f>
        <v>0</v>
      </c>
      <c r="AI6" s="173">
        <f>E42</f>
        <v>0</v>
      </c>
      <c r="AJ6" s="176">
        <f>E60</f>
        <v>0</v>
      </c>
      <c r="AK6" s="178" t="b">
        <f>E43</f>
        <v>0</v>
      </c>
      <c r="AL6" s="169"/>
      <c r="AM6" s="169"/>
      <c r="AN6" s="169"/>
      <c r="AO6" s="169"/>
      <c r="AP6" s="173">
        <f>F38</f>
        <v>0</v>
      </c>
      <c r="AQ6" s="169"/>
      <c r="AR6" s="182">
        <f>F60</f>
        <v>0</v>
      </c>
      <c r="AS6" s="178" t="b">
        <f>F43</f>
        <v>0</v>
      </c>
      <c r="AT6" s="169"/>
      <c r="AU6" s="169"/>
      <c r="AV6" s="169"/>
      <c r="AW6" s="169"/>
      <c r="AX6" s="169"/>
      <c r="AY6" s="169"/>
      <c r="AZ6" s="173">
        <f>G38</f>
        <v>0</v>
      </c>
      <c r="BA6" s="169"/>
      <c r="BB6" s="182">
        <f>G60</f>
        <v>0</v>
      </c>
      <c r="BC6" s="178">
        <f>G43</f>
        <v>0</v>
      </c>
      <c r="BD6" s="169"/>
      <c r="BE6" s="169"/>
      <c r="BF6" s="169"/>
      <c r="BG6" s="169"/>
      <c r="BH6" s="169"/>
      <c r="BI6" s="169"/>
      <c r="BJ6" s="188" t="str">
        <f>対象工事チェック!$K$4</f>
        <v/>
      </c>
      <c r="BK6" s="188" t="str">
        <f>対象工事チェック!$K$5</f>
        <v/>
      </c>
      <c r="BL6" s="188" t="str">
        <f>対象工事チェック!$K$6</f>
        <v/>
      </c>
      <c r="BM6" s="188" t="str">
        <f>対象工事チェック!$K$7</f>
        <v/>
      </c>
      <c r="BN6" s="188" t="str">
        <f>対象工事チェック!$K$8</f>
        <v/>
      </c>
      <c r="BO6" s="188" t="str">
        <f>対象工事チェック!$K$9</f>
        <v/>
      </c>
      <c r="BP6" s="188" t="str">
        <f>対象工事チェック!$K$10</f>
        <v/>
      </c>
    </row>
    <row r="7" spans="1:68" ht="19.5" customHeight="1">
      <c r="C7" s="14"/>
      <c r="D7" s="27"/>
      <c r="E7" s="54"/>
      <c r="F7" s="66"/>
      <c r="G7" s="123"/>
      <c r="H7" s="146" t="s">
        <v>39</v>
      </c>
      <c r="I7" s="150" t="str">
        <f>IF(E7="","×","○")</f>
        <v>×</v>
      </c>
      <c r="J7" s="150" t="str">
        <f>IF(F7&gt;"","○","×")</f>
        <v>×</v>
      </c>
      <c r="K7" s="150" t="str">
        <f>IF(G7&gt;"","○","×")</f>
        <v>×</v>
      </c>
      <c r="L7" s="68" t="s">
        <v>40</v>
      </c>
      <c r="M7" s="149"/>
      <c r="O7" s="6" t="s">
        <v>485</v>
      </c>
      <c r="T7" s="8"/>
      <c r="U7" s="8"/>
      <c r="V7" s="8"/>
    </row>
    <row r="8" spans="1:68" ht="19.5" customHeight="1">
      <c r="C8" s="14"/>
      <c r="D8" s="27"/>
      <c r="E8" s="55" t="s">
        <v>129</v>
      </c>
      <c r="F8" s="97" t="s">
        <v>359</v>
      </c>
      <c r="G8" s="124" t="s">
        <v>243</v>
      </c>
      <c r="H8" s="146"/>
      <c r="I8" s="150"/>
      <c r="J8" s="150"/>
      <c r="K8" s="150"/>
      <c r="L8" s="68"/>
      <c r="M8" s="149"/>
      <c r="O8" s="6" t="s">
        <v>378</v>
      </c>
    </row>
    <row r="9" spans="1:68" ht="19.5" customHeight="1">
      <c r="C9" s="14"/>
      <c r="D9" s="28"/>
      <c r="E9" s="56"/>
      <c r="F9" s="98"/>
      <c r="G9" s="125"/>
      <c r="H9" s="146"/>
      <c r="I9" s="150" t="str">
        <f>IF(E9&gt;"","○","×")</f>
        <v>×</v>
      </c>
      <c r="J9" s="150" t="str">
        <f>IF(F9&gt;"","○","×")</f>
        <v>×</v>
      </c>
      <c r="K9" s="150" t="s">
        <v>49</v>
      </c>
      <c r="L9" s="68" t="s">
        <v>40</v>
      </c>
      <c r="M9" s="149"/>
      <c r="N9" s="6">
        <f>LEN(F24)</f>
        <v>0</v>
      </c>
    </row>
    <row r="10" spans="1:68" ht="19.5" customHeight="1">
      <c r="C10" s="14"/>
      <c r="D10" s="29" t="s">
        <v>435</v>
      </c>
      <c r="E10" s="57"/>
      <c r="F10" s="99"/>
      <c r="G10" s="126"/>
      <c r="H10" s="146" t="s">
        <v>39</v>
      </c>
      <c r="I10" s="150" t="str">
        <f>IF(E10&gt;"","○","×")</f>
        <v>×</v>
      </c>
      <c r="J10" s="150"/>
      <c r="K10" s="150"/>
      <c r="L10" s="68" t="s">
        <v>40</v>
      </c>
      <c r="M10" s="149"/>
    </row>
    <row r="11" spans="1:68" ht="18.350000000000001" customHeight="1">
      <c r="C11" s="14"/>
      <c r="D11" s="29" t="s">
        <v>436</v>
      </c>
      <c r="E11" s="58"/>
      <c r="F11" s="100"/>
      <c r="G11" s="127"/>
      <c r="H11" s="146" t="s">
        <v>39</v>
      </c>
      <c r="I11" s="150" t="str">
        <f>IF(E11&gt;"","○","×")</f>
        <v>×</v>
      </c>
      <c r="J11" s="150"/>
      <c r="K11" s="150"/>
      <c r="L11" s="68" t="s">
        <v>40</v>
      </c>
    </row>
    <row r="12" spans="1:68" hidden="1">
      <c r="C12" s="14"/>
      <c r="D12" s="30" t="str">
        <f>IF(E5=O3,"事業完了予定年月日","事業完了年月日")</f>
        <v>事業完了予定年月日</v>
      </c>
      <c r="E12" s="59">
        <f>E42</f>
        <v>0</v>
      </c>
      <c r="F12" s="101"/>
      <c r="G12" s="127"/>
      <c r="H12" s="146" t="s">
        <v>65</v>
      </c>
      <c r="I12" s="150"/>
      <c r="J12" s="150"/>
      <c r="K12" s="150"/>
      <c r="L12" s="148"/>
      <c r="O12" s="6" t="s">
        <v>89</v>
      </c>
      <c r="P12" s="6" t="s">
        <v>69</v>
      </c>
      <c r="Q12" s="6" t="s">
        <v>105</v>
      </c>
    </row>
    <row r="13" spans="1:68" ht="19.5" customHeight="1">
      <c r="C13" s="14"/>
      <c r="D13" s="29" t="s">
        <v>420</v>
      </c>
      <c r="E13" s="60"/>
      <c r="F13" s="101"/>
      <c r="G13" s="127"/>
      <c r="H13" s="146"/>
      <c r="I13" s="150" t="str">
        <f>IF(E13&gt;"","○","×")</f>
        <v>×</v>
      </c>
      <c r="J13" s="150"/>
      <c r="K13" s="150"/>
      <c r="L13" s="68" t="s">
        <v>40</v>
      </c>
      <c r="M13" s="149"/>
    </row>
    <row r="14" spans="1:68" ht="19.5" customHeight="1">
      <c r="C14" s="14"/>
      <c r="D14" s="29" t="s">
        <v>299</v>
      </c>
      <c r="E14" s="61"/>
      <c r="F14" s="101"/>
      <c r="G14" s="127"/>
      <c r="H14" s="146"/>
      <c r="I14" s="150"/>
      <c r="J14" s="150"/>
      <c r="K14" s="150"/>
      <c r="L14" s="148"/>
      <c r="M14" s="149"/>
      <c r="N14" s="6" t="s">
        <v>87</v>
      </c>
      <c r="Q14" s="6" t="s">
        <v>77</v>
      </c>
      <c r="R14" s="6" t="s">
        <v>147</v>
      </c>
    </row>
    <row r="15" spans="1:68" ht="19.5" customHeight="1">
      <c r="C15" s="14"/>
      <c r="D15" s="31" t="s">
        <v>433</v>
      </c>
      <c r="E15" s="62" t="s">
        <v>290</v>
      </c>
      <c r="F15" s="102" t="s">
        <v>381</v>
      </c>
      <c r="G15" s="38"/>
      <c r="H15" s="146" t="s">
        <v>54</v>
      </c>
      <c r="I15" s="150"/>
      <c r="J15" s="150"/>
      <c r="K15" s="150"/>
      <c r="L15" s="148"/>
      <c r="M15" s="149"/>
      <c r="N15" s="157" t="s">
        <v>109</v>
      </c>
      <c r="Q15" s="165" t="s">
        <v>390</v>
      </c>
      <c r="R15" s="6" t="s">
        <v>24</v>
      </c>
    </row>
    <row r="16" spans="1:68" ht="19.5" customHeight="1">
      <c r="C16" s="14"/>
      <c r="D16" s="31"/>
      <c r="E16" s="63"/>
      <c r="F16" s="103"/>
      <c r="G16" s="128"/>
      <c r="H16" s="147" t="s">
        <v>54</v>
      </c>
      <c r="I16" s="150" t="str">
        <f>IF(F16&gt;"","○","×")</f>
        <v>×</v>
      </c>
      <c r="J16" s="150"/>
      <c r="K16" s="150"/>
      <c r="L16" s="68" t="s">
        <v>40</v>
      </c>
      <c r="N16" s="157" t="s">
        <v>72</v>
      </c>
      <c r="Q16" s="165" t="s">
        <v>392</v>
      </c>
      <c r="R16" s="6" t="s">
        <v>63</v>
      </c>
    </row>
    <row r="17" spans="3:18" ht="19.5" customHeight="1">
      <c r="C17" s="14"/>
      <c r="D17" s="31" t="s">
        <v>370</v>
      </c>
      <c r="E17" s="63"/>
      <c r="F17" s="77" t="str">
        <f>IF(E17="その他","(その他を選択した場合ここに記載)","")</f>
        <v/>
      </c>
      <c r="G17" s="129"/>
      <c r="H17" s="147"/>
      <c r="I17" s="150"/>
      <c r="J17" s="150"/>
      <c r="K17" s="150"/>
      <c r="L17" s="68"/>
      <c r="N17" s="157" t="s">
        <v>306</v>
      </c>
      <c r="Q17" s="165" t="s">
        <v>394</v>
      </c>
      <c r="R17" s="6" t="s">
        <v>80</v>
      </c>
    </row>
    <row r="18" spans="3:18" ht="19.5" customHeight="1">
      <c r="C18" s="14"/>
      <c r="D18" s="32" t="s">
        <v>174</v>
      </c>
      <c r="E18" s="64" t="s">
        <v>290</v>
      </c>
      <c r="F18" s="100" t="s">
        <v>381</v>
      </c>
      <c r="G18" s="130"/>
      <c r="H18" s="147"/>
      <c r="I18" s="150"/>
      <c r="J18" s="150"/>
      <c r="K18" s="150"/>
      <c r="L18" s="68"/>
      <c r="N18" s="157" t="s">
        <v>5</v>
      </c>
      <c r="Q18" s="166" t="s">
        <v>47</v>
      </c>
    </row>
    <row r="19" spans="3:18" ht="19.5" customHeight="1">
      <c r="C19" s="14"/>
      <c r="D19" s="33"/>
      <c r="E19" s="65"/>
      <c r="F19" s="104"/>
      <c r="G19" s="129"/>
      <c r="H19" s="147"/>
      <c r="I19" s="150"/>
      <c r="J19" s="150"/>
      <c r="K19" s="150"/>
      <c r="L19" s="68"/>
      <c r="N19" s="157" t="s">
        <v>113</v>
      </c>
      <c r="Q19" s="165" t="s">
        <v>380</v>
      </c>
    </row>
    <row r="20" spans="3:18" ht="19.5" customHeight="1">
      <c r="C20" s="14"/>
      <c r="D20" s="29" t="s">
        <v>87</v>
      </c>
      <c r="E20" s="66"/>
      <c r="F20" s="105"/>
      <c r="G20" s="131" t="str">
        <f>IF(E20="その他","(その他を選択した場合ここに記載)","")</f>
        <v/>
      </c>
      <c r="H20" s="147" t="s">
        <v>54</v>
      </c>
      <c r="I20" s="150" t="str">
        <f>IF(E20&gt;"","○","×")</f>
        <v>×</v>
      </c>
      <c r="J20" s="150"/>
      <c r="K20" s="150"/>
      <c r="L20" s="68" t="s">
        <v>40</v>
      </c>
      <c r="N20" s="157" t="s">
        <v>130</v>
      </c>
    </row>
    <row r="21" spans="3:18" ht="19.5" customHeight="1">
      <c r="C21" s="14"/>
      <c r="D21" s="34" t="s">
        <v>44</v>
      </c>
      <c r="E21" s="67" t="s">
        <v>46</v>
      </c>
      <c r="F21" s="67" t="s">
        <v>97</v>
      </c>
      <c r="G21" s="67" t="s">
        <v>345</v>
      </c>
      <c r="H21" s="147"/>
      <c r="I21" s="150"/>
      <c r="J21" s="150"/>
      <c r="K21" s="150"/>
      <c r="L21" s="68"/>
      <c r="N21" s="157"/>
      <c r="Q21" s="6" t="s">
        <v>207</v>
      </c>
    </row>
    <row r="22" spans="3:18" ht="19.5" customHeight="1">
      <c r="C22" s="14"/>
      <c r="D22" s="35"/>
      <c r="E22" s="66"/>
      <c r="F22" s="66"/>
      <c r="G22" s="66"/>
      <c r="H22" s="147"/>
      <c r="I22" s="150" t="str">
        <f>IF(E22&gt;"","○","×")</f>
        <v>×</v>
      </c>
      <c r="J22" s="150" t="str">
        <f>IF(F22&gt;"","○","×")</f>
        <v>×</v>
      </c>
      <c r="K22" s="150" t="str">
        <f>IF(G22&gt;"","○","×")</f>
        <v>×</v>
      </c>
      <c r="L22" s="68" t="s">
        <v>40</v>
      </c>
      <c r="Q22" s="6" t="s">
        <v>296</v>
      </c>
    </row>
    <row r="23" spans="3:18" ht="19.5" customHeight="1">
      <c r="C23" s="14"/>
      <c r="D23" s="35"/>
      <c r="E23" s="67" t="s">
        <v>147</v>
      </c>
      <c r="F23" s="67" t="s">
        <v>17</v>
      </c>
      <c r="G23" s="67" t="s">
        <v>427</v>
      </c>
      <c r="H23" s="147"/>
      <c r="I23" s="150"/>
      <c r="J23" s="150"/>
      <c r="K23" s="150"/>
      <c r="L23" s="68"/>
      <c r="Q23" s="6" t="s">
        <v>153</v>
      </c>
    </row>
    <row r="24" spans="3:18" ht="19.5" customHeight="1">
      <c r="C24" s="14"/>
      <c r="D24" s="35"/>
      <c r="E24" s="66"/>
      <c r="F24" s="106"/>
      <c r="G24" s="66"/>
      <c r="H24" s="147"/>
      <c r="I24" s="150" t="str">
        <f>IF(E24&gt;"","○","×")</f>
        <v>×</v>
      </c>
      <c r="J24" s="150" t="str">
        <f>IF(F24&gt;0,"○","×")</f>
        <v>×</v>
      </c>
      <c r="K24" s="150" t="str">
        <f>IF(G24&gt;"","○","×")</f>
        <v>×</v>
      </c>
      <c r="L24" s="68" t="s">
        <v>40</v>
      </c>
      <c r="Q24" s="6" t="s">
        <v>369</v>
      </c>
    </row>
    <row r="25" spans="3:18" ht="19.5" customHeight="1">
      <c r="C25" s="14"/>
      <c r="D25" s="36" t="s">
        <v>319</v>
      </c>
      <c r="E25" s="68" t="s">
        <v>428</v>
      </c>
      <c r="F25" s="107" t="s">
        <v>385</v>
      </c>
      <c r="G25" s="132"/>
      <c r="H25" s="147"/>
      <c r="I25" s="150"/>
      <c r="J25" s="150"/>
      <c r="K25" s="150"/>
      <c r="L25" s="68"/>
      <c r="M25" s="149"/>
    </row>
    <row r="26" spans="3:18" ht="19.5" customHeight="1">
      <c r="C26" s="15"/>
      <c r="D26" s="37"/>
      <c r="E26" s="69"/>
      <c r="F26" s="108"/>
      <c r="G26" s="133"/>
      <c r="H26" s="147"/>
      <c r="I26" s="150"/>
      <c r="J26" s="150"/>
      <c r="K26" s="150"/>
      <c r="L26" s="68"/>
      <c r="M26" s="149"/>
    </row>
    <row r="27" spans="3:18" ht="19.5" customHeight="1">
      <c r="C27" s="16" t="s">
        <v>173</v>
      </c>
      <c r="D27" s="29" t="s">
        <v>84</v>
      </c>
      <c r="E27" s="63"/>
      <c r="F27" s="63"/>
      <c r="G27" s="63"/>
      <c r="H27" s="147" t="s">
        <v>54</v>
      </c>
      <c r="I27" s="150" t="str">
        <f>IF(E27&gt;"","○","×")</f>
        <v>×</v>
      </c>
      <c r="J27" s="150"/>
      <c r="K27" s="150"/>
      <c r="L27" s="68" t="s">
        <v>40</v>
      </c>
      <c r="M27" s="149"/>
    </row>
    <row r="28" spans="3:18" ht="19.5" customHeight="1">
      <c r="C28" s="17"/>
      <c r="D28" s="29" t="s">
        <v>19</v>
      </c>
      <c r="E28" s="63"/>
      <c r="F28" s="109" t="s">
        <v>446</v>
      </c>
      <c r="G28" s="63"/>
      <c r="H28" s="147" t="s">
        <v>54</v>
      </c>
      <c r="I28" s="150" t="str">
        <f>IF(E28&gt;"","○","×")</f>
        <v>×</v>
      </c>
      <c r="J28" s="150"/>
      <c r="K28" s="150"/>
      <c r="L28" s="68" t="s">
        <v>40</v>
      </c>
      <c r="M28" s="149"/>
    </row>
    <row r="29" spans="3:18" ht="19.5" customHeight="1">
      <c r="C29" s="17"/>
      <c r="D29" s="29" t="s">
        <v>122</v>
      </c>
      <c r="E29" s="60"/>
      <c r="F29" s="60"/>
      <c r="G29" s="60"/>
      <c r="H29" s="147" t="s">
        <v>54</v>
      </c>
      <c r="I29" s="150" t="str">
        <f>IF(E29&gt;"","○","×")</f>
        <v>×</v>
      </c>
      <c r="J29" s="150"/>
      <c r="K29" s="150"/>
      <c r="L29" s="68" t="s">
        <v>40</v>
      </c>
      <c r="M29" s="149"/>
      <c r="N29" s="6" t="s">
        <v>144</v>
      </c>
    </row>
    <row r="30" spans="3:18" ht="19.5" customHeight="1">
      <c r="C30" s="18"/>
      <c r="D30" s="29" t="s">
        <v>117</v>
      </c>
      <c r="E30" s="70"/>
      <c r="F30" s="63"/>
      <c r="G30" s="63"/>
      <c r="H30" s="147" t="s">
        <v>54</v>
      </c>
      <c r="I30" s="150" t="str">
        <f>IF(E30&gt;"","○","×")</f>
        <v>×</v>
      </c>
      <c r="J30" s="150"/>
      <c r="K30" s="150"/>
      <c r="L30" s="68" t="s">
        <v>40</v>
      </c>
      <c r="M30" s="149"/>
      <c r="N30" s="6" t="s">
        <v>144</v>
      </c>
    </row>
    <row r="31" spans="3:18" ht="27" customHeight="1">
      <c r="C31" s="19" t="s">
        <v>275</v>
      </c>
      <c r="D31" s="38"/>
      <c r="E31" s="71"/>
      <c r="F31" s="110"/>
      <c r="G31" s="134"/>
      <c r="H31" s="147"/>
      <c r="I31" s="150"/>
      <c r="J31" s="150"/>
      <c r="K31" s="150"/>
      <c r="L31" s="148"/>
      <c r="M31" s="149"/>
      <c r="N31" s="6" t="s">
        <v>21</v>
      </c>
    </row>
    <row r="32" spans="3:18" ht="25.15" customHeight="1">
      <c r="C32" s="20" t="s">
        <v>488</v>
      </c>
      <c r="D32" s="29" t="s">
        <v>374</v>
      </c>
      <c r="E32" s="72"/>
      <c r="F32" s="101"/>
      <c r="G32" s="127"/>
      <c r="H32" s="147" t="s">
        <v>54</v>
      </c>
      <c r="I32" s="150"/>
      <c r="J32" s="150"/>
      <c r="K32" s="150"/>
      <c r="L32" s="68"/>
      <c r="M32" s="149"/>
      <c r="N32" s="6" t="s">
        <v>38</v>
      </c>
    </row>
    <row r="33" spans="1:70" ht="27.85" customHeight="1">
      <c r="C33" s="21"/>
      <c r="D33" s="29" t="s">
        <v>201</v>
      </c>
      <c r="E33" s="72"/>
      <c r="F33" s="101"/>
      <c r="G33" s="127"/>
      <c r="H33" s="147" t="s">
        <v>54</v>
      </c>
      <c r="I33" s="150"/>
      <c r="J33" s="150"/>
      <c r="K33" s="150"/>
      <c r="L33" s="68"/>
      <c r="M33" s="149"/>
      <c r="N33" s="156"/>
      <c r="O33" s="156"/>
      <c r="P33" s="156"/>
      <c r="Q33" s="156"/>
      <c r="R33" s="156"/>
      <c r="S33" s="156"/>
      <c r="AU33" s="7"/>
      <c r="AV33" s="7"/>
      <c r="AW33" s="7"/>
      <c r="AX33" s="7"/>
      <c r="AY33" s="7"/>
      <c r="AZ33" s="7"/>
      <c r="BA33" s="7"/>
      <c r="BB33" s="7"/>
      <c r="BC33" s="7"/>
      <c r="BD33" s="7"/>
      <c r="BE33" s="7"/>
      <c r="BF33" s="7"/>
      <c r="BG33" s="7"/>
      <c r="BH33" s="7"/>
      <c r="BI33" s="7"/>
      <c r="BJ33" s="7"/>
      <c r="BL33" s="7"/>
      <c r="BM33" s="7"/>
      <c r="BN33" s="7"/>
      <c r="BO33" s="7"/>
      <c r="BP33" s="7"/>
    </row>
    <row r="34" spans="1:70" ht="19.5" customHeight="1">
      <c r="C34" s="21"/>
      <c r="D34" s="39" t="s">
        <v>22</v>
      </c>
      <c r="E34" s="73"/>
      <c r="F34" s="107" t="s">
        <v>233</v>
      </c>
      <c r="G34" s="132"/>
      <c r="H34" s="147" t="s">
        <v>54</v>
      </c>
      <c r="I34" s="150" t="str">
        <f>IF($E$33&gt;"",IF(E34="○","○","×"),"○")</f>
        <v>○</v>
      </c>
      <c r="J34" s="150"/>
      <c r="K34" s="150"/>
      <c r="L34" s="68" t="s">
        <v>329</v>
      </c>
      <c r="N34" s="156"/>
      <c r="O34" s="156"/>
      <c r="P34" s="156"/>
      <c r="Q34" s="156"/>
      <c r="S34" s="158"/>
      <c r="AS34" s="7"/>
      <c r="AT34" s="7"/>
      <c r="AU34" s="7"/>
      <c r="AV34" s="7"/>
      <c r="AW34" s="7"/>
      <c r="AX34" s="7"/>
      <c r="AY34" s="7"/>
      <c r="AZ34" s="7"/>
      <c r="BA34" s="7"/>
      <c r="BB34" s="7"/>
      <c r="BC34" s="7"/>
      <c r="BD34" s="7"/>
      <c r="BE34" s="7"/>
      <c r="BF34" s="7"/>
      <c r="BG34" s="7"/>
      <c r="BH34" s="7"/>
      <c r="BI34" s="7"/>
      <c r="BJ34" s="7"/>
      <c r="BK34" s="7"/>
      <c r="BL34" s="7"/>
      <c r="BM34" s="7"/>
      <c r="BN34" s="7"/>
      <c r="BO34" s="7"/>
      <c r="BP34" s="7"/>
      <c r="BQ34" s="7"/>
      <c r="BR34" s="7"/>
    </row>
    <row r="35" spans="1:70" ht="19.5" customHeight="1">
      <c r="C35" s="22"/>
      <c r="D35" s="29" t="s">
        <v>206</v>
      </c>
      <c r="E35" s="74"/>
      <c r="F35" s="74"/>
      <c r="G35" s="74"/>
      <c r="H35" s="147" t="s">
        <v>54</v>
      </c>
      <c r="I35" s="150" t="str">
        <f>IF($E$33&gt;"",IF(E35="","×","○"),"○")</f>
        <v>○</v>
      </c>
      <c r="J35" s="150"/>
      <c r="K35" s="150"/>
      <c r="L35" s="68" t="s">
        <v>375</v>
      </c>
      <c r="M35" s="155"/>
      <c r="N35" s="156"/>
      <c r="O35" s="156"/>
      <c r="P35" s="156"/>
      <c r="Q35" s="156"/>
      <c r="AS35" s="7"/>
      <c r="AT35" s="7"/>
      <c r="AU35" s="7"/>
      <c r="AV35" s="7"/>
      <c r="AW35" s="7"/>
      <c r="AX35" s="7"/>
      <c r="AY35" s="7"/>
      <c r="AZ35" s="7"/>
      <c r="BA35" s="7"/>
      <c r="BB35" s="7"/>
      <c r="BC35" s="7"/>
      <c r="BD35" s="7"/>
      <c r="BE35" s="7"/>
      <c r="BF35" s="7"/>
      <c r="BG35" s="7"/>
      <c r="BH35" s="7"/>
      <c r="BI35" s="7"/>
      <c r="BJ35" s="7"/>
      <c r="BK35" s="7"/>
      <c r="BL35" s="7"/>
      <c r="BM35" s="7"/>
      <c r="BN35" s="7"/>
      <c r="BO35" s="7"/>
      <c r="BP35" s="7"/>
      <c r="BQ35" s="7"/>
      <c r="BR35" s="7"/>
    </row>
    <row r="36" spans="1:70" s="7" customFormat="1" ht="19.5" customHeight="1">
      <c r="A36" s="8"/>
      <c r="B36" s="1"/>
      <c r="C36" s="1"/>
      <c r="D36" s="1"/>
      <c r="E36" s="1"/>
      <c r="F36" s="1"/>
      <c r="G36" s="1"/>
      <c r="H36" s="1"/>
      <c r="I36" s="1"/>
      <c r="J36" s="1"/>
      <c r="K36" s="1"/>
      <c r="L36" s="2"/>
      <c r="M36" s="149"/>
      <c r="N36" s="158"/>
      <c r="O36" s="158"/>
      <c r="P36" s="158"/>
      <c r="Q36" s="158"/>
      <c r="R36" s="158"/>
      <c r="S36" s="6"/>
      <c r="T36" s="8"/>
      <c r="U36" s="8"/>
      <c r="V36" s="8"/>
      <c r="W36" s="8"/>
      <c r="X36" s="8"/>
      <c r="Y36" s="8"/>
      <c r="Z36" s="8"/>
      <c r="AA36" s="8"/>
      <c r="AB36" s="8"/>
      <c r="AC36" s="8"/>
      <c r="AD36" s="8"/>
      <c r="AE36" s="8"/>
      <c r="AF36" s="8"/>
      <c r="AG36" s="8"/>
      <c r="AH36" s="8"/>
      <c r="AI36" s="8"/>
      <c r="AJ36" s="8"/>
      <c r="AK36" s="8"/>
      <c r="AL36" s="8"/>
      <c r="AM36" s="8"/>
      <c r="AN36" s="8"/>
      <c r="AO36" s="8"/>
      <c r="AP36" s="8"/>
      <c r="AQ36" s="8"/>
      <c r="AR36" s="8"/>
      <c r="AS36" s="8"/>
      <c r="AT36" s="8"/>
      <c r="AU36" s="8"/>
      <c r="AV36" s="8"/>
      <c r="AW36" s="8"/>
      <c r="AX36" s="8"/>
      <c r="AY36" s="8"/>
      <c r="AZ36" s="8"/>
      <c r="BA36" s="8"/>
      <c r="BB36" s="8"/>
      <c r="BC36" s="8"/>
      <c r="BD36" s="8"/>
      <c r="BE36" s="8"/>
      <c r="BF36" s="8"/>
      <c r="BG36" s="8"/>
      <c r="BH36" s="8"/>
      <c r="BJ36" s="8"/>
      <c r="BK36" s="8"/>
      <c r="BL36" s="8"/>
      <c r="BM36" s="8"/>
      <c r="BN36" s="8"/>
    </row>
    <row r="37" spans="1:70" s="7" customFormat="1" ht="19.5" customHeight="1">
      <c r="A37" s="8"/>
      <c r="B37" s="1"/>
      <c r="C37" s="1"/>
      <c r="D37" s="40" t="s">
        <v>36</v>
      </c>
      <c r="E37" s="75" t="s">
        <v>7</v>
      </c>
      <c r="F37" s="111" t="s">
        <v>28</v>
      </c>
      <c r="G37" s="135" t="s">
        <v>32</v>
      </c>
      <c r="H37" s="148"/>
      <c r="I37" s="151" t="s">
        <v>7</v>
      </c>
      <c r="J37" s="151" t="s">
        <v>28</v>
      </c>
      <c r="K37" s="151"/>
      <c r="L37" s="67"/>
      <c r="M37" s="149"/>
      <c r="N37" s="8"/>
      <c r="O37" s="8"/>
      <c r="P37" s="8"/>
      <c r="Q37" s="8"/>
      <c r="R37" s="158"/>
      <c r="S37" s="8"/>
      <c r="T37" s="8"/>
      <c r="U37" s="8"/>
      <c r="V37" s="8"/>
      <c r="W37" s="8"/>
      <c r="X37" s="8"/>
      <c r="Y37" s="8"/>
      <c r="Z37" s="8"/>
      <c r="AA37" s="8"/>
      <c r="AB37" s="8"/>
      <c r="AC37" s="8"/>
      <c r="AD37" s="8"/>
      <c r="AE37" s="8"/>
      <c r="AF37" s="8"/>
      <c r="AG37" s="8"/>
      <c r="AH37" s="8"/>
      <c r="AI37" s="8"/>
      <c r="AJ37" s="8"/>
      <c r="AK37" s="8"/>
      <c r="AL37" s="8"/>
      <c r="AM37" s="8"/>
      <c r="AN37" s="8"/>
      <c r="AO37" s="8"/>
      <c r="AP37" s="8"/>
      <c r="AQ37" s="8"/>
      <c r="AR37" s="8"/>
      <c r="AS37" s="8"/>
      <c r="AT37" s="8"/>
      <c r="AU37" s="8"/>
      <c r="AV37" s="8"/>
      <c r="AW37" s="8"/>
      <c r="AX37" s="8"/>
      <c r="AY37" s="8"/>
      <c r="AZ37" s="8"/>
      <c r="BA37" s="8"/>
      <c r="BB37" s="8"/>
      <c r="BC37" s="8"/>
      <c r="BD37" s="8"/>
      <c r="BE37" s="8"/>
      <c r="BF37" s="8"/>
      <c r="BG37" s="8"/>
      <c r="BH37" s="8"/>
      <c r="BI37" s="8"/>
      <c r="BJ37" s="8"/>
      <c r="BK37" s="8"/>
      <c r="BL37" s="8"/>
      <c r="BM37" s="8"/>
      <c r="BN37" s="8"/>
      <c r="BO37" s="8"/>
      <c r="BP37" s="8"/>
      <c r="BQ37" s="8"/>
      <c r="BR37" s="8"/>
    </row>
    <row r="38" spans="1:70" s="7" customFormat="1" ht="19.5" customHeight="1">
      <c r="B38" s="2"/>
      <c r="C38" s="2"/>
      <c r="D38" s="41"/>
      <c r="E38" s="76"/>
      <c r="F38" s="112"/>
      <c r="G38" s="136"/>
      <c r="H38" s="146" t="s">
        <v>39</v>
      </c>
      <c r="I38" s="130" t="str">
        <f>IF(E38&gt;0,IF(E38&lt;E41,"○","×"),"×")</f>
        <v>×</v>
      </c>
      <c r="J38" s="130" t="str">
        <f>IF(F38&gt;=F42,"○","×")</f>
        <v>○</v>
      </c>
      <c r="K38" s="130"/>
      <c r="L38" s="154" t="s">
        <v>437</v>
      </c>
      <c r="M38" s="149"/>
      <c r="N38" s="8"/>
      <c r="O38" s="8"/>
      <c r="P38" s="8"/>
      <c r="Q38" s="8"/>
      <c r="R38" s="8"/>
      <c r="S38" s="8"/>
      <c r="T38" s="8"/>
      <c r="U38" s="8"/>
      <c r="V38" s="8"/>
      <c r="W38" s="8"/>
      <c r="X38" s="8"/>
      <c r="Y38" s="8"/>
      <c r="Z38" s="8"/>
      <c r="AA38" s="8"/>
      <c r="AB38" s="8"/>
      <c r="AC38" s="8"/>
      <c r="AD38" s="8"/>
      <c r="AE38" s="8"/>
      <c r="AF38" s="8"/>
      <c r="AG38" s="8"/>
      <c r="AH38" s="8"/>
      <c r="AI38" s="8"/>
      <c r="AJ38" s="8"/>
      <c r="AK38" s="8"/>
      <c r="AL38" s="8"/>
      <c r="AM38" s="8"/>
      <c r="AN38" s="8"/>
      <c r="AO38" s="8"/>
      <c r="AP38" s="8"/>
      <c r="AQ38" s="8"/>
      <c r="AR38" s="8"/>
      <c r="AS38" s="8"/>
      <c r="AT38" s="8"/>
      <c r="AU38" s="8"/>
      <c r="AV38" s="8"/>
      <c r="AW38" s="8"/>
      <c r="AX38" s="8"/>
      <c r="AY38" s="8"/>
      <c r="AZ38" s="8"/>
      <c r="BA38" s="8"/>
      <c r="BB38" s="8"/>
      <c r="BC38" s="8"/>
      <c r="BD38" s="8"/>
      <c r="BE38" s="8"/>
      <c r="BF38" s="8"/>
      <c r="BG38" s="8"/>
      <c r="BH38" s="8"/>
      <c r="BI38" s="8"/>
      <c r="BJ38" s="8"/>
      <c r="BK38" s="8"/>
      <c r="BL38" s="8"/>
      <c r="BM38" s="8"/>
      <c r="BN38" s="8"/>
      <c r="BO38" s="8"/>
      <c r="BP38" s="8"/>
      <c r="BQ38" s="8"/>
      <c r="BR38" s="8"/>
    </row>
    <row r="39" spans="1:70" ht="19.5" customHeight="1">
      <c r="A39" s="7"/>
      <c r="B39" s="2"/>
      <c r="C39" s="2"/>
      <c r="D39" s="42" t="s">
        <v>293</v>
      </c>
      <c r="E39" s="77"/>
      <c r="F39" s="113" t="s">
        <v>502</v>
      </c>
      <c r="G39" s="137"/>
      <c r="H39" s="146"/>
      <c r="I39" s="130"/>
      <c r="J39" s="130" t="str">
        <f>IF($E$5=$O$4,IF(F39&gt;0,"○","×"),"")</f>
        <v/>
      </c>
      <c r="K39" s="130"/>
      <c r="L39" s="68" t="s">
        <v>40</v>
      </c>
      <c r="M39" s="149"/>
      <c r="O39" s="159" t="s">
        <v>7</v>
      </c>
      <c r="P39" s="162" t="s">
        <v>241</v>
      </c>
      <c r="Q39" s="162" t="s">
        <v>42</v>
      </c>
      <c r="R39" s="162" t="s">
        <v>251</v>
      </c>
      <c r="S39" s="162" t="s">
        <v>35</v>
      </c>
      <c r="AP39" s="8"/>
      <c r="AQ39" s="8"/>
      <c r="AR39" s="8"/>
      <c r="AS39" s="8"/>
      <c r="AT39" s="8"/>
    </row>
    <row r="40" spans="1:70" ht="19.5" customHeight="1">
      <c r="A40" s="7"/>
      <c r="B40" s="2"/>
      <c r="C40" s="2"/>
      <c r="D40" s="42" t="s">
        <v>1</v>
      </c>
      <c r="E40" s="78"/>
      <c r="F40" s="112"/>
      <c r="G40" s="136"/>
      <c r="H40" s="146"/>
      <c r="I40" s="130"/>
      <c r="J40" s="130" t="str">
        <f>IF($E$5=$O$4,IF(F40&gt;0,"○","×"),"")</f>
        <v/>
      </c>
      <c r="K40" s="130"/>
      <c r="L40" s="68" t="s">
        <v>40</v>
      </c>
      <c r="M40" s="149"/>
      <c r="O40" s="160" t="s">
        <v>285</v>
      </c>
      <c r="P40" s="162" t="s">
        <v>242</v>
      </c>
      <c r="Q40" s="162" t="s">
        <v>247</v>
      </c>
      <c r="R40" s="162" t="s">
        <v>253</v>
      </c>
      <c r="S40" s="162" t="s">
        <v>175</v>
      </c>
      <c r="AP40" s="8"/>
      <c r="AQ40" s="8"/>
      <c r="AR40" s="8"/>
      <c r="AS40" s="8"/>
      <c r="AT40" s="8"/>
    </row>
    <row r="41" spans="1:70" ht="19.5" customHeight="1">
      <c r="D41" s="29" t="str">
        <f>IF(E5=O4,"事業着手日","事業着手予定日")</f>
        <v>事業着手予定日</v>
      </c>
      <c r="E41" s="79"/>
      <c r="F41" s="112"/>
      <c r="G41" s="136"/>
      <c r="H41" s="147" t="s">
        <v>54</v>
      </c>
      <c r="I41" s="150" t="str">
        <f>IF(E41&gt;0,IF(E41&lt;=E42,"○","×"),"×")</f>
        <v>×</v>
      </c>
      <c r="J41" s="150" t="str">
        <f>IF(F41&lt;=F42,"○","×")</f>
        <v>○</v>
      </c>
      <c r="K41" s="150"/>
      <c r="L41" s="68" t="s">
        <v>321</v>
      </c>
      <c r="M41" s="149"/>
      <c r="O41" s="159" t="s">
        <v>134</v>
      </c>
      <c r="P41" s="162" t="s">
        <v>199</v>
      </c>
      <c r="Q41" s="162" t="s">
        <v>218</v>
      </c>
      <c r="R41" s="162" t="s">
        <v>254</v>
      </c>
      <c r="S41" s="162" t="s">
        <v>176</v>
      </c>
      <c r="AP41" s="8"/>
      <c r="AQ41" s="8"/>
      <c r="AR41" s="8"/>
      <c r="AS41" s="8"/>
      <c r="AT41" s="8"/>
    </row>
    <row r="42" spans="1:70" ht="19.5" customHeight="1">
      <c r="D42" s="39" t="str">
        <f>IF(E5=O4,"事業完了日","事業完了予定日")</f>
        <v>事業完了予定日</v>
      </c>
      <c r="E42" s="79"/>
      <c r="F42" s="112"/>
      <c r="G42" s="136"/>
      <c r="H42" s="147" t="s">
        <v>54</v>
      </c>
      <c r="I42" s="150" t="str">
        <f>IF(E42&gt;0,"○","×")</f>
        <v>×</v>
      </c>
      <c r="J42" s="150" t="str">
        <f>IF($E$5=$O$4,IF(F42&gt;0,"○","×"),"")</f>
        <v/>
      </c>
      <c r="K42" s="150"/>
      <c r="L42" s="68" t="s">
        <v>40</v>
      </c>
      <c r="M42" s="149"/>
      <c r="AS42" s="8"/>
      <c r="AT42" s="8"/>
    </row>
    <row r="43" spans="1:70" ht="22.4" customHeight="1">
      <c r="D43" s="43" t="s">
        <v>260</v>
      </c>
      <c r="E43" s="80" t="b">
        <f>IF(E45="",IF(E47+E52,ROUNDDOWN(E47+E52,-3)+E65),E46)</f>
        <v>0</v>
      </c>
      <c r="F43" s="80" t="b">
        <f>IF(F45="",IF(F47+F52,ROUNDDOWN(F47+F52,-3)+F65),F46)</f>
        <v>0</v>
      </c>
      <c r="G43" s="138">
        <f>IF(G45="",IF(G60&gt;=700000,350000+G65,ROUNDDOWN(G60/2,-3)+G65),G46)</f>
        <v>0</v>
      </c>
      <c r="H43" s="146" t="s">
        <v>39</v>
      </c>
      <c r="I43" s="150"/>
      <c r="J43" s="150"/>
      <c r="K43" s="150"/>
      <c r="L43" s="148"/>
      <c r="M43" s="149"/>
      <c r="AS43" s="8"/>
      <c r="AT43" s="8"/>
    </row>
    <row r="44" spans="1:70">
      <c r="D44" s="30" t="s">
        <v>50</v>
      </c>
      <c r="E44" s="81" t="str">
        <f>IF(E45="","",IF(E60&gt;=700000,350000+E65,ROUNDDOWN(E60/2,-3)+E65))</f>
        <v/>
      </c>
      <c r="F44" s="81" t="str">
        <f>IF(F45="","",IF(F60&gt;=700000,350000+F65,ROUNDDOWN(F60/2,-3)+F65))</f>
        <v/>
      </c>
      <c r="G44" s="139" t="str">
        <f>IF(G45="","",IF(G60&gt;=700000,350000+G65,ROUNDDOWN(G60/2,-3)+G65))</f>
        <v/>
      </c>
      <c r="H44" s="146" t="s">
        <v>39</v>
      </c>
      <c r="I44" s="150"/>
      <c r="J44" s="150"/>
      <c r="K44" s="150"/>
      <c r="L44" s="148"/>
      <c r="M44" s="149"/>
      <c r="AS44" s="8"/>
      <c r="AT44" s="8"/>
    </row>
    <row r="45" spans="1:70">
      <c r="D45" s="29" t="s">
        <v>56</v>
      </c>
      <c r="E45" s="82"/>
      <c r="F45" s="114"/>
      <c r="G45" s="140"/>
      <c r="H45" s="146" t="s">
        <v>39</v>
      </c>
      <c r="I45" s="150"/>
      <c r="J45" s="150"/>
      <c r="K45" s="150"/>
      <c r="L45" s="148"/>
      <c r="M45" s="149"/>
      <c r="O45" s="161" t="s">
        <v>137</v>
      </c>
      <c r="P45" s="160" t="s">
        <v>354</v>
      </c>
      <c r="AS45" s="8"/>
      <c r="AT45" s="8"/>
    </row>
    <row r="46" spans="1:70">
      <c r="D46" s="30" t="s">
        <v>62</v>
      </c>
      <c r="E46" s="83" t="str">
        <f>IF(E45="","",E44-E45)</f>
        <v/>
      </c>
      <c r="F46" s="83" t="str">
        <f>IF(F45="","",F44-F45)</f>
        <v/>
      </c>
      <c r="G46" s="139" t="str">
        <f>IF(G45="","",G44-G45)</f>
        <v/>
      </c>
      <c r="H46" s="146" t="s">
        <v>39</v>
      </c>
      <c r="I46" s="150"/>
      <c r="J46" s="150"/>
      <c r="K46" s="150"/>
      <c r="L46" s="148"/>
      <c r="M46" s="149"/>
      <c r="O46" s="161" t="s">
        <v>194</v>
      </c>
      <c r="P46" s="163" t="s">
        <v>424</v>
      </c>
      <c r="AS46" s="8"/>
      <c r="AT46" s="8"/>
    </row>
    <row r="47" spans="1:70" ht="23.75" customHeight="1">
      <c r="D47" s="39" t="s">
        <v>395</v>
      </c>
      <c r="E47" s="84">
        <f>IF(E51&gt;=200000,"100,000",ROUNDDOWN(E50,-3))</f>
        <v>0</v>
      </c>
      <c r="F47" s="84">
        <f>IF(F51&gt;=200000,"100,000",ROUNDDOWN(F50,-3))</f>
        <v>0</v>
      </c>
      <c r="G47" s="139">
        <f>G43</f>
        <v>0</v>
      </c>
      <c r="H47" s="146" t="s">
        <v>322</v>
      </c>
      <c r="I47" s="150"/>
      <c r="J47" s="150"/>
      <c r="K47" s="150"/>
      <c r="L47" s="148"/>
      <c r="M47" s="149"/>
      <c r="O47" s="161" t="s">
        <v>339</v>
      </c>
      <c r="P47" s="163" t="s">
        <v>423</v>
      </c>
      <c r="AS47" s="8"/>
      <c r="AT47" s="8"/>
    </row>
    <row r="48" spans="1:70" hidden="1">
      <c r="D48" s="30" t="s">
        <v>491</v>
      </c>
      <c r="E48" s="85">
        <f>E51-E47</f>
        <v>0</v>
      </c>
      <c r="F48" s="85">
        <f>F51-F47</f>
        <v>0</v>
      </c>
      <c r="G48" s="139">
        <f>G60-G47</f>
        <v>0</v>
      </c>
      <c r="H48" s="146"/>
      <c r="I48" s="150"/>
      <c r="J48" s="150"/>
      <c r="K48" s="150"/>
      <c r="L48" s="148"/>
      <c r="M48" s="149"/>
      <c r="O48" s="161" t="s">
        <v>151</v>
      </c>
      <c r="P48" s="163" t="s">
        <v>400</v>
      </c>
      <c r="AS48" s="8"/>
      <c r="AT48" s="8"/>
    </row>
    <row r="49" spans="4:46" hidden="1">
      <c r="D49" s="30" t="s">
        <v>298</v>
      </c>
      <c r="E49" s="85">
        <f>E47+E48</f>
        <v>0</v>
      </c>
      <c r="F49" s="85">
        <f>F47+F48</f>
        <v>0</v>
      </c>
      <c r="G49" s="139">
        <f>G60</f>
        <v>0</v>
      </c>
      <c r="H49" s="146" t="s">
        <v>139</v>
      </c>
      <c r="I49" s="150"/>
      <c r="J49" s="150"/>
      <c r="K49" s="150"/>
      <c r="L49" s="148"/>
      <c r="M49" s="149"/>
      <c r="O49" s="161" t="s">
        <v>342</v>
      </c>
      <c r="P49" s="164" t="s">
        <v>412</v>
      </c>
      <c r="AS49" s="8"/>
      <c r="AT49" s="8"/>
    </row>
    <row r="50" spans="4:46" hidden="1">
      <c r="D50" s="30" t="s">
        <v>487</v>
      </c>
      <c r="E50" s="85">
        <f>E51/2</f>
        <v>0</v>
      </c>
      <c r="F50" s="85">
        <f>F51/2</f>
        <v>0</v>
      </c>
      <c r="G50" s="139"/>
      <c r="H50" s="146"/>
      <c r="I50" s="150"/>
      <c r="J50" s="150"/>
      <c r="K50" s="150"/>
      <c r="L50" s="148"/>
      <c r="O50" s="161" t="s">
        <v>344</v>
      </c>
      <c r="P50" s="164" t="s">
        <v>489</v>
      </c>
      <c r="AS50" s="8"/>
      <c r="AT50" s="8"/>
    </row>
    <row r="51" spans="4:46" hidden="1">
      <c r="D51" s="30" t="s">
        <v>337</v>
      </c>
      <c r="E51" s="85">
        <f>E61</f>
        <v>0</v>
      </c>
      <c r="F51" s="85">
        <f>F61</f>
        <v>0</v>
      </c>
      <c r="G51" s="139">
        <f>G60</f>
        <v>0</v>
      </c>
      <c r="H51" s="146" t="s">
        <v>305</v>
      </c>
      <c r="I51" s="150"/>
      <c r="J51" s="150"/>
      <c r="K51" s="150"/>
      <c r="L51" s="148"/>
      <c r="M51" s="149"/>
      <c r="O51" s="161" t="s">
        <v>339</v>
      </c>
      <c r="P51" s="164" t="s">
        <v>34</v>
      </c>
      <c r="AS51" s="8"/>
      <c r="AT51" s="8"/>
    </row>
    <row r="52" spans="4:46" ht="23.75" customHeight="1">
      <c r="D52" s="39" t="s">
        <v>442</v>
      </c>
      <c r="E52" s="86">
        <f>IF(E56&gt;=300000,"150,000",ROUNDDOWN(E55,-3))</f>
        <v>0</v>
      </c>
      <c r="F52" s="86">
        <f>IF(F56&gt;=300000,"150,000",ROUNDDOWN(F55,-3))</f>
        <v>0</v>
      </c>
      <c r="G52" s="139">
        <f>G47</f>
        <v>0</v>
      </c>
      <c r="H52" s="146" t="s">
        <v>139</v>
      </c>
      <c r="I52" s="150"/>
      <c r="J52" s="150"/>
      <c r="K52" s="150"/>
      <c r="L52" s="148"/>
      <c r="M52" s="149"/>
      <c r="O52" s="161" t="s">
        <v>151</v>
      </c>
      <c r="P52" s="163" t="s">
        <v>423</v>
      </c>
      <c r="AS52" s="8"/>
      <c r="AT52" s="8"/>
    </row>
    <row r="53" spans="4:46" hidden="1">
      <c r="D53" s="30" t="s">
        <v>183</v>
      </c>
      <c r="E53" s="85">
        <f>E56-E52</f>
        <v>0</v>
      </c>
      <c r="F53" s="85">
        <f>F56-F52</f>
        <v>0</v>
      </c>
      <c r="G53" s="139">
        <f>G64-G52</f>
        <v>0</v>
      </c>
      <c r="H53" s="146"/>
      <c r="I53" s="150"/>
      <c r="J53" s="150"/>
      <c r="K53" s="150"/>
      <c r="L53" s="148"/>
      <c r="M53" s="149"/>
      <c r="O53" s="161" t="s">
        <v>342</v>
      </c>
      <c r="P53" s="163" t="s">
        <v>400</v>
      </c>
      <c r="AS53" s="8"/>
      <c r="AT53" s="8"/>
    </row>
    <row r="54" spans="4:46" hidden="1">
      <c r="D54" s="30" t="s">
        <v>398</v>
      </c>
      <c r="E54" s="85">
        <f>E52+E53</f>
        <v>0</v>
      </c>
      <c r="F54" s="85">
        <f>F52+F53</f>
        <v>0</v>
      </c>
      <c r="G54" s="139">
        <f>G64</f>
        <v>0</v>
      </c>
      <c r="H54" s="146" t="s">
        <v>139</v>
      </c>
      <c r="I54" s="150"/>
      <c r="J54" s="150"/>
      <c r="K54" s="150"/>
      <c r="L54" s="148"/>
      <c r="M54" s="149"/>
      <c r="O54" s="161" t="s">
        <v>344</v>
      </c>
      <c r="P54" s="163" t="s">
        <v>140</v>
      </c>
      <c r="AS54" s="8"/>
      <c r="AT54" s="8"/>
    </row>
    <row r="55" spans="4:46" hidden="1">
      <c r="D55" s="30" t="s">
        <v>355</v>
      </c>
      <c r="E55" s="85">
        <f>E56/2</f>
        <v>0</v>
      </c>
      <c r="F55" s="85">
        <f>F56/2</f>
        <v>0</v>
      </c>
      <c r="G55" s="139"/>
      <c r="H55" s="146"/>
      <c r="I55" s="150"/>
      <c r="J55" s="150"/>
      <c r="K55" s="150"/>
      <c r="L55" s="148"/>
      <c r="O55" s="161" t="s">
        <v>170</v>
      </c>
      <c r="P55" s="163" t="s">
        <v>419</v>
      </c>
      <c r="AS55" s="8"/>
      <c r="AT55" s="8"/>
    </row>
    <row r="56" spans="4:46" hidden="1">
      <c r="D56" s="30" t="s">
        <v>492</v>
      </c>
      <c r="E56" s="85">
        <f>E62</f>
        <v>0</v>
      </c>
      <c r="F56" s="85">
        <f>F62</f>
        <v>0</v>
      </c>
      <c r="G56" s="139">
        <f>G64</f>
        <v>0</v>
      </c>
      <c r="H56" s="146" t="s">
        <v>305</v>
      </c>
      <c r="I56" s="150"/>
      <c r="J56" s="150"/>
      <c r="K56" s="150"/>
      <c r="L56" s="148"/>
      <c r="M56" s="149"/>
      <c r="O56" s="161" t="s">
        <v>348</v>
      </c>
      <c r="P56" s="163" t="s">
        <v>352</v>
      </c>
      <c r="AS56" s="8"/>
      <c r="AT56" s="8"/>
    </row>
    <row r="57" spans="4:46" hidden="1">
      <c r="D57" s="30" t="s">
        <v>248</v>
      </c>
      <c r="E57" s="85">
        <f>E47+E52+E65</f>
        <v>0</v>
      </c>
      <c r="F57" s="85">
        <f>F47+F52+E65</f>
        <v>0</v>
      </c>
      <c r="G57" s="139"/>
      <c r="H57" s="146" t="s">
        <v>305</v>
      </c>
      <c r="I57" s="150"/>
      <c r="J57" s="150"/>
      <c r="K57" s="150"/>
      <c r="L57" s="148"/>
      <c r="O57" s="161" t="s">
        <v>171</v>
      </c>
      <c r="P57" s="163" t="s">
        <v>418</v>
      </c>
      <c r="AS57" s="8"/>
      <c r="AT57" s="8"/>
    </row>
    <row r="58" spans="4:46" hidden="1">
      <c r="D58" s="30" t="s">
        <v>500</v>
      </c>
      <c r="E58" s="85">
        <f>E60-E43</f>
        <v>0</v>
      </c>
      <c r="F58" s="85">
        <f>F60-F43</f>
        <v>0</v>
      </c>
      <c r="G58" s="139"/>
      <c r="H58" s="146" t="s">
        <v>305</v>
      </c>
      <c r="I58" s="150"/>
      <c r="J58" s="150"/>
      <c r="K58" s="150"/>
      <c r="L58" s="148"/>
      <c r="O58" s="161" t="s">
        <v>349</v>
      </c>
      <c r="P58" s="163" t="s">
        <v>284</v>
      </c>
      <c r="AS58" s="8"/>
      <c r="AT58" s="8"/>
    </row>
    <row r="59" spans="4:46" hidden="1">
      <c r="D59" s="30" t="s">
        <v>493</v>
      </c>
      <c r="E59" s="85">
        <f>E49+E54</f>
        <v>0</v>
      </c>
      <c r="F59" s="85">
        <f>F49+F54</f>
        <v>0</v>
      </c>
      <c r="G59" s="139"/>
      <c r="H59" s="146" t="s">
        <v>305</v>
      </c>
      <c r="I59" s="150"/>
      <c r="J59" s="150"/>
      <c r="K59" s="150"/>
      <c r="L59" s="148"/>
      <c r="O59" s="161" t="s">
        <v>350</v>
      </c>
      <c r="P59" s="163" t="s">
        <v>71</v>
      </c>
      <c r="AS59" s="8"/>
      <c r="AT59" s="8"/>
    </row>
    <row r="60" spans="4:46" ht="27.15" customHeight="1">
      <c r="D60" s="39" t="str">
        <f>IF($E$5=$O$3,"補助対象工事見積額","補助対象工事額")</f>
        <v>補助対象工事見積額</v>
      </c>
      <c r="E60" s="87">
        <f>E61+E62</f>
        <v>0</v>
      </c>
      <c r="F60" s="87">
        <f>F61+F62</f>
        <v>0</v>
      </c>
      <c r="G60" s="141"/>
      <c r="H60" s="147" t="s">
        <v>54</v>
      </c>
      <c r="I60" s="150" t="str">
        <f>IF(E60&gt;0,"○","×")</f>
        <v>×</v>
      </c>
      <c r="J60" s="150" t="str">
        <f>IF($E$5=$O$4,IF(F60&gt;0,"○","×"),"")</f>
        <v/>
      </c>
      <c r="K60" s="150"/>
      <c r="L60" s="68" t="s">
        <v>40</v>
      </c>
      <c r="M60" s="149"/>
      <c r="O60" s="161" t="s">
        <v>353</v>
      </c>
      <c r="P60" s="163" t="s">
        <v>341</v>
      </c>
      <c r="AS60" s="8"/>
      <c r="AT60" s="8"/>
    </row>
    <row r="61" spans="4:46" ht="46.2" customHeight="1">
      <c r="D61" s="44" t="s">
        <v>226</v>
      </c>
      <c r="E61" s="88"/>
      <c r="F61" s="115"/>
      <c r="G61" s="141"/>
      <c r="H61" s="147" t="s">
        <v>54</v>
      </c>
      <c r="I61" s="150" t="str">
        <f>IF(E61&gt;0,"○","×")</f>
        <v>×</v>
      </c>
      <c r="J61" s="150" t="str">
        <f>IF($E$5=$O$4,IF(F61&gt;0,"○","×"),"")</f>
        <v/>
      </c>
      <c r="K61" s="150"/>
      <c r="L61" s="68" t="s">
        <v>466</v>
      </c>
      <c r="O61" s="161" t="s">
        <v>100</v>
      </c>
      <c r="P61" s="163" t="s">
        <v>278</v>
      </c>
      <c r="AS61" s="8"/>
      <c r="AT61" s="8"/>
    </row>
    <row r="62" spans="4:46" ht="38.700000000000003" customHeight="1">
      <c r="D62" s="45" t="s">
        <v>490</v>
      </c>
      <c r="E62" s="88"/>
      <c r="F62" s="116"/>
      <c r="G62" s="141"/>
      <c r="H62" s="147" t="s">
        <v>54</v>
      </c>
      <c r="I62" s="150"/>
      <c r="J62" s="150" t="str">
        <f>IF($E$5=$O$4,IF(F62&gt;0,"○","×"),"")</f>
        <v/>
      </c>
      <c r="K62" s="150"/>
      <c r="L62" s="68"/>
      <c r="O62" s="161" t="s">
        <v>356</v>
      </c>
      <c r="P62" s="163" t="s">
        <v>417</v>
      </c>
      <c r="AS62" s="8"/>
      <c r="AT62" s="8"/>
    </row>
    <row r="63" spans="4:46">
      <c r="D63" s="46" t="s">
        <v>334</v>
      </c>
      <c r="E63" s="73"/>
      <c r="F63" s="117"/>
      <c r="G63" s="142"/>
      <c r="H63" s="147" t="s">
        <v>54</v>
      </c>
      <c r="I63" s="150" t="str">
        <f>IF(E63&gt;"",IF(E64&gt;=10,"○","×"),IF(E64="","○","×"))</f>
        <v>○</v>
      </c>
      <c r="J63" s="150" t="str">
        <f>IF($E$5=$O$4,IF(F63&gt;"",IF(F64&gt;=10,"○","×"),IF(F64="","○","×")),"")</f>
        <v/>
      </c>
      <c r="K63" s="150"/>
      <c r="L63" s="68" t="s">
        <v>152</v>
      </c>
      <c r="M63" s="149"/>
      <c r="O63" s="161" t="s">
        <v>82</v>
      </c>
      <c r="P63" s="163" t="s">
        <v>416</v>
      </c>
      <c r="AS63" s="8"/>
      <c r="AT63" s="8"/>
    </row>
    <row r="64" spans="4:46">
      <c r="D64" s="47"/>
      <c r="E64" s="89"/>
      <c r="F64" s="118"/>
      <c r="G64" s="143"/>
      <c r="H64" s="147"/>
      <c r="I64" s="150"/>
      <c r="J64" s="150"/>
      <c r="K64" s="150"/>
      <c r="L64" s="68"/>
      <c r="O64" s="161" t="s">
        <v>155</v>
      </c>
      <c r="P64" s="163" t="s">
        <v>382</v>
      </c>
      <c r="AS64" s="8"/>
      <c r="AT64" s="8"/>
    </row>
    <row r="65" spans="4:46">
      <c r="D65" s="48"/>
      <c r="E65" s="90">
        <f>IF(E64&lt;10,0,IF(ROUNDDOWN(E64,0)*3500&lt;140000,ROUNDDOWN(E64,0)*3500,140000))</f>
        <v>0</v>
      </c>
      <c r="F65" s="90">
        <f>IF(F64&lt;10,0,IF(ROUNDDOWN(F64,0)*3500&lt;140000,ROUNDDOWN(F64,0)*3500,140000))</f>
        <v>0</v>
      </c>
      <c r="G65" s="144">
        <f>IF(G64&lt;10,0,IF(G64&lt;20,30000,IF(G64&lt;30,70000,IF(G64&lt;40,100000,140000))))</f>
        <v>0</v>
      </c>
      <c r="H65" s="147"/>
      <c r="I65" s="150"/>
      <c r="J65" s="150"/>
      <c r="K65" s="150"/>
      <c r="L65" s="68"/>
      <c r="O65" s="161" t="s">
        <v>184</v>
      </c>
      <c r="P65" s="163" t="s">
        <v>415</v>
      </c>
      <c r="AS65" s="8"/>
      <c r="AT65" s="8"/>
    </row>
    <row r="66" spans="4:46" ht="16.3" customHeight="1">
      <c r="D66" s="49"/>
      <c r="E66" s="91"/>
      <c r="F66" s="94"/>
      <c r="H66" s="149"/>
      <c r="I66" s="152"/>
      <c r="O66" s="161" t="s">
        <v>227</v>
      </c>
      <c r="P66" s="163" t="s">
        <v>264</v>
      </c>
      <c r="AS66" s="8"/>
      <c r="AT66" s="8"/>
    </row>
    <row r="67" spans="4:46" hidden="1">
      <c r="D67" s="50" t="s">
        <v>92</v>
      </c>
      <c r="E67" s="92"/>
      <c r="F67" s="119"/>
      <c r="G67" s="145"/>
      <c r="I67" s="5">
        <f>COUNTIF(I4:I66,"×")</f>
        <v>18</v>
      </c>
      <c r="O67" s="161" t="s">
        <v>81</v>
      </c>
      <c r="P67" s="163" t="s">
        <v>414</v>
      </c>
      <c r="AS67" s="8"/>
      <c r="AT67" s="8"/>
    </row>
    <row r="68" spans="4:46" hidden="1">
      <c r="D68" s="50" t="s">
        <v>133</v>
      </c>
      <c r="E68" s="92"/>
      <c r="F68" s="119"/>
      <c r="G68" s="145"/>
      <c r="O68" s="161" t="s">
        <v>358</v>
      </c>
      <c r="P68" s="163" t="s">
        <v>413</v>
      </c>
      <c r="AS68" s="8"/>
      <c r="AT68" s="8"/>
    </row>
    <row r="69" spans="4:46" hidden="1">
      <c r="D69" s="51" t="s">
        <v>373</v>
      </c>
      <c r="E69" s="51"/>
      <c r="F69" s="51"/>
      <c r="G69" s="51"/>
      <c r="O69" s="161" t="s">
        <v>282</v>
      </c>
      <c r="P69" s="163" t="s">
        <v>304</v>
      </c>
      <c r="AS69" s="8"/>
      <c r="AT69" s="8"/>
    </row>
    <row r="70" spans="4:46" hidden="1">
      <c r="D70" s="51"/>
      <c r="E70" s="51"/>
      <c r="F70" s="51"/>
      <c r="G70" s="51"/>
      <c r="O70" s="161" t="s">
        <v>361</v>
      </c>
      <c r="P70" s="163" t="s">
        <v>98</v>
      </c>
      <c r="AS70" s="8"/>
      <c r="AT70" s="8"/>
    </row>
    <row r="71" spans="4:46" hidden="1">
      <c r="D71" s="50" t="s">
        <v>83</v>
      </c>
      <c r="E71" s="92"/>
      <c r="F71" s="119"/>
      <c r="G71" s="145"/>
      <c r="O71" s="161" t="s">
        <v>48</v>
      </c>
      <c r="P71" s="163" t="s">
        <v>73</v>
      </c>
      <c r="R71" s="167" t="s">
        <v>388</v>
      </c>
      <c r="AS71" s="8"/>
      <c r="AT71" s="8"/>
    </row>
    <row r="72" spans="4:46" hidden="1">
      <c r="D72" s="51" t="s">
        <v>107</v>
      </c>
      <c r="E72" s="51"/>
      <c r="F72" s="51"/>
      <c r="G72" s="51"/>
      <c r="O72" s="161" t="s">
        <v>41</v>
      </c>
      <c r="P72" s="163" t="s">
        <v>158</v>
      </c>
      <c r="R72" s="167" t="s">
        <v>232</v>
      </c>
      <c r="AS72" s="8"/>
      <c r="AT72" s="8"/>
    </row>
    <row r="73" spans="4:46" hidden="1">
      <c r="D73" s="51"/>
      <c r="E73" s="51"/>
      <c r="F73" s="51"/>
      <c r="G73" s="51"/>
      <c r="O73" s="161" t="s">
        <v>228</v>
      </c>
      <c r="P73" s="163" t="s">
        <v>391</v>
      </c>
      <c r="R73" s="167" t="s">
        <v>93</v>
      </c>
      <c r="AS73" s="8"/>
      <c r="AT73" s="8"/>
    </row>
    <row r="74" spans="4:46" ht="6.75" customHeight="1">
      <c r="O74" s="161" t="s">
        <v>287</v>
      </c>
      <c r="P74" s="163" t="s">
        <v>159</v>
      </c>
      <c r="R74" s="167" t="s">
        <v>180</v>
      </c>
      <c r="AS74" s="8"/>
      <c r="AT74" s="8"/>
    </row>
    <row r="75" spans="4:46">
      <c r="O75" s="161" t="s">
        <v>300</v>
      </c>
      <c r="P75" s="163" t="s">
        <v>108</v>
      </c>
      <c r="R75" s="167" t="s">
        <v>472</v>
      </c>
      <c r="AS75" s="8"/>
      <c r="AT75" s="8"/>
    </row>
    <row r="76" spans="4:46">
      <c r="O76" s="161" t="s">
        <v>249</v>
      </c>
      <c r="P76" s="163" t="s">
        <v>408</v>
      </c>
      <c r="R76" s="167" t="s">
        <v>338</v>
      </c>
      <c r="AS76" s="8"/>
      <c r="AT76" s="8"/>
    </row>
    <row r="77" spans="4:46">
      <c r="O77" s="161" t="s">
        <v>362</v>
      </c>
      <c r="P77" s="163" t="s">
        <v>315</v>
      </c>
      <c r="R77" s="167" t="s">
        <v>125</v>
      </c>
      <c r="AS77" s="8"/>
      <c r="AT77" s="8"/>
    </row>
    <row r="78" spans="4:46">
      <c r="O78" s="161" t="s">
        <v>289</v>
      </c>
      <c r="P78" s="163" t="s">
        <v>411</v>
      </c>
      <c r="R78" s="167"/>
      <c r="AS78" s="8"/>
      <c r="AT78" s="8"/>
    </row>
    <row r="79" spans="4:46">
      <c r="O79" s="161" t="s">
        <v>121</v>
      </c>
      <c r="P79" s="163" t="s">
        <v>396</v>
      </c>
      <c r="R79" s="167"/>
      <c r="AS79" s="8"/>
      <c r="AT79" s="8"/>
    </row>
    <row r="80" spans="4:46">
      <c r="O80" s="161" t="s">
        <v>363</v>
      </c>
      <c r="P80" s="163" t="s">
        <v>191</v>
      </c>
      <c r="R80" s="167"/>
      <c r="AS80" s="8"/>
      <c r="AT80" s="8"/>
    </row>
    <row r="81" spans="15:46">
      <c r="O81" s="161" t="s">
        <v>164</v>
      </c>
      <c r="P81" s="163" t="s">
        <v>389</v>
      </c>
      <c r="AS81" s="8"/>
      <c r="AT81" s="8"/>
    </row>
    <row r="82" spans="15:46">
      <c r="O82" s="161" t="s">
        <v>60</v>
      </c>
      <c r="P82" s="163" t="s">
        <v>268</v>
      </c>
      <c r="AS82" s="8"/>
      <c r="AT82" s="8"/>
    </row>
    <row r="83" spans="15:46">
      <c r="O83" s="161" t="s">
        <v>276</v>
      </c>
      <c r="P83" s="163" t="s">
        <v>3</v>
      </c>
      <c r="R83" s="6" t="s">
        <v>448</v>
      </c>
      <c r="AS83" s="8"/>
      <c r="AT83" s="8"/>
    </row>
    <row r="84" spans="15:46">
      <c r="O84" s="161" t="s">
        <v>323</v>
      </c>
      <c r="P84" s="163" t="s">
        <v>20</v>
      </c>
      <c r="R84" s="6" t="s">
        <v>450</v>
      </c>
      <c r="AS84" s="8"/>
      <c r="AT84" s="8"/>
    </row>
    <row r="85" spans="15:46">
      <c r="O85" s="161" t="s">
        <v>364</v>
      </c>
      <c r="P85" s="163" t="s">
        <v>307</v>
      </c>
      <c r="AS85" s="8"/>
      <c r="AT85" s="8"/>
    </row>
    <row r="86" spans="15:46">
      <c r="O86" s="161" t="s">
        <v>61</v>
      </c>
      <c r="P86" s="163" t="s">
        <v>383</v>
      </c>
      <c r="AS86" s="8"/>
      <c r="AT86" s="8"/>
    </row>
    <row r="87" spans="15:46">
      <c r="O87" s="161" t="s">
        <v>365</v>
      </c>
      <c r="AS87" s="8"/>
      <c r="AT87" s="8"/>
    </row>
    <row r="88" spans="15:46">
      <c r="O88" s="161" t="s">
        <v>66</v>
      </c>
      <c r="AS88" s="8"/>
      <c r="AT88" s="8"/>
    </row>
    <row r="89" spans="15:46">
      <c r="O89" s="161" t="s">
        <v>367</v>
      </c>
      <c r="AS89" s="8"/>
      <c r="AT89" s="8"/>
    </row>
    <row r="90" spans="15:46">
      <c r="O90" s="161" t="s">
        <v>371</v>
      </c>
      <c r="AS90" s="8"/>
      <c r="AT90" s="8"/>
    </row>
    <row r="91" spans="15:46">
      <c r="O91" s="161" t="s">
        <v>196</v>
      </c>
      <c r="AS91" s="8"/>
      <c r="AT91" s="8"/>
    </row>
    <row r="92" spans="15:46">
      <c r="O92" s="161" t="s">
        <v>160</v>
      </c>
      <c r="AS92" s="8"/>
      <c r="AT92" s="8"/>
    </row>
    <row r="93" spans="15:46">
      <c r="O93" s="161" t="s">
        <v>336</v>
      </c>
      <c r="AS93" s="8"/>
      <c r="AT93" s="8"/>
    </row>
    <row r="94" spans="15:46">
      <c r="O94" s="161" t="s">
        <v>118</v>
      </c>
      <c r="AS94" s="8"/>
      <c r="AT94" s="8"/>
    </row>
    <row r="95" spans="15:46">
      <c r="O95" s="161" t="s">
        <v>90</v>
      </c>
      <c r="AS95" s="8"/>
      <c r="AT95" s="8"/>
    </row>
    <row r="96" spans="15:46">
      <c r="O96" s="161" t="s">
        <v>12</v>
      </c>
      <c r="AS96" s="8"/>
      <c r="AT96" s="8"/>
    </row>
    <row r="97" spans="45:46">
      <c r="AS97" s="8"/>
      <c r="AT97" s="8"/>
    </row>
    <row r="98" spans="45:46">
      <c r="AS98" s="8"/>
      <c r="AT98" s="8"/>
    </row>
    <row r="99" spans="45:46">
      <c r="AS99" s="8"/>
      <c r="AT99" s="8"/>
    </row>
    <row r="100" spans="45:46">
      <c r="AS100" s="8"/>
      <c r="AT100" s="8"/>
    </row>
    <row r="101" spans="45:46">
      <c r="AS101" s="8"/>
      <c r="AT101" s="8"/>
    </row>
    <row r="102" spans="45:46">
      <c r="AS102" s="8"/>
      <c r="AT102" s="8"/>
    </row>
    <row r="103" spans="45:46">
      <c r="AS103" s="8"/>
      <c r="AT103" s="8"/>
    </row>
    <row r="104" spans="45:46">
      <c r="AS104" s="8"/>
      <c r="AT104" s="8"/>
    </row>
    <row r="105" spans="45:46">
      <c r="AS105" s="8"/>
      <c r="AT105" s="8"/>
    </row>
    <row r="106" spans="45:46">
      <c r="AS106" s="8"/>
      <c r="AT106" s="8"/>
    </row>
    <row r="107" spans="45:46">
      <c r="AS107" s="8"/>
      <c r="AT107" s="8"/>
    </row>
    <row r="108" spans="45:46">
      <c r="AS108" s="8"/>
      <c r="AT108" s="8"/>
    </row>
    <row r="109" spans="45:46">
      <c r="AS109" s="8"/>
      <c r="AT109" s="8"/>
    </row>
    <row r="110" spans="45:46">
      <c r="AS110" s="8"/>
      <c r="AT110" s="8"/>
    </row>
    <row r="111" spans="45:46">
      <c r="AS111" s="8"/>
      <c r="AT111" s="8"/>
    </row>
    <row r="112" spans="45:46">
      <c r="AS112" s="8"/>
      <c r="AT112" s="8"/>
    </row>
    <row r="113" spans="45:46">
      <c r="AS113" s="8"/>
      <c r="AT113" s="8"/>
    </row>
    <row r="114" spans="45:46">
      <c r="AS114" s="8"/>
      <c r="AT114" s="8"/>
    </row>
    <row r="115" spans="45:46">
      <c r="AS115" s="8"/>
      <c r="AT115" s="8"/>
    </row>
  </sheetData>
  <sheetProtection password="83E8" sheet="1" objects="1" scenarios="1"/>
  <mergeCells count="26">
    <mergeCell ref="I5:K5"/>
    <mergeCell ref="F15:G15"/>
    <mergeCell ref="F16:G16"/>
    <mergeCell ref="F18:G18"/>
    <mergeCell ref="F19:G19"/>
    <mergeCell ref="F25:G25"/>
    <mergeCell ref="F26:G26"/>
    <mergeCell ref="E27:G27"/>
    <mergeCell ref="E29:G29"/>
    <mergeCell ref="E30:G30"/>
    <mergeCell ref="C31:D31"/>
    <mergeCell ref="E31:G31"/>
    <mergeCell ref="F34:G34"/>
    <mergeCell ref="E35:G35"/>
    <mergeCell ref="D6:D9"/>
    <mergeCell ref="D15:D16"/>
    <mergeCell ref="D18:D19"/>
    <mergeCell ref="D21:D24"/>
    <mergeCell ref="D25:D26"/>
    <mergeCell ref="C27:C30"/>
    <mergeCell ref="C32:C35"/>
    <mergeCell ref="D37:D38"/>
    <mergeCell ref="D63:D65"/>
    <mergeCell ref="D69:G70"/>
    <mergeCell ref="D72:G73"/>
    <mergeCell ref="C6:C26"/>
  </mergeCells>
  <phoneticPr fontId="3"/>
  <conditionalFormatting sqref="G38:G42">
    <cfRule type="expression" dxfId="32" priority="5">
      <formula>$E$5="変更承認申請"</formula>
    </cfRule>
  </conditionalFormatting>
  <conditionalFormatting sqref="G37">
    <cfRule type="expression" dxfId="31" priority="3">
      <formula>$E$5="変更承認申請"</formula>
    </cfRule>
  </conditionalFormatting>
  <conditionalFormatting sqref="G45">
    <cfRule type="expression" dxfId="30" priority="2">
      <formula>$E$5="変更承認申請"</formula>
    </cfRule>
  </conditionalFormatting>
  <conditionalFormatting sqref="F17">
    <cfRule type="expression" dxfId="29" priority="8">
      <formula>$E$17="その他"</formula>
    </cfRule>
  </conditionalFormatting>
  <conditionalFormatting sqref="G20">
    <cfRule type="expression" dxfId="28" priority="12">
      <formula>$E$20="その他"</formula>
    </cfRule>
  </conditionalFormatting>
  <conditionalFormatting sqref="F38:F42">
    <cfRule type="expression" dxfId="27" priority="16">
      <formula>$E$5="実績報告"</formula>
    </cfRule>
  </conditionalFormatting>
  <conditionalFormatting sqref="D39:D40">
    <cfRule type="expression" dxfId="26" priority="15">
      <formula>$E$5="交付申請"</formula>
    </cfRule>
  </conditionalFormatting>
  <conditionalFormatting sqref="F37">
    <cfRule type="expression" dxfId="25" priority="11">
      <formula>$E$5="実績報告"</formula>
    </cfRule>
  </conditionalFormatting>
  <conditionalFormatting sqref="F45">
    <cfRule type="expression" dxfId="24" priority="9">
      <formula>$E$5="実績報告"</formula>
    </cfRule>
  </conditionalFormatting>
  <conditionalFormatting sqref="D18:D19 E18:G18">
    <cfRule type="expression" dxfId="23" priority="7">
      <formula>$E$17=+$Q$22</formula>
    </cfRule>
  </conditionalFormatting>
  <conditionalFormatting sqref="E19:G19">
    <cfRule type="expression" dxfId="22" priority="6">
      <formula>$E$17=$Q$22</formula>
    </cfRule>
  </conditionalFormatting>
  <conditionalFormatting sqref="G60:G62">
    <cfRule type="expression" dxfId="21" priority="4">
      <formula>$E$5="変更承認申請"</formula>
    </cfRule>
  </conditionalFormatting>
  <conditionalFormatting sqref="F61:F62">
    <cfRule type="expression" dxfId="20" priority="13">
      <formula>$E$5="実績報告"</formula>
    </cfRule>
  </conditionalFormatting>
  <conditionalFormatting sqref="G63:G64">
    <cfRule type="expression" dxfId="19" priority="1">
      <formula>$E$5="変更承認申請"</formula>
    </cfRule>
  </conditionalFormatting>
  <conditionalFormatting sqref="D67:G73">
    <cfRule type="expression" dxfId="18" priority="14">
      <formula>$E$5="変更承認申請"</formula>
    </cfRule>
  </conditionalFormatting>
  <conditionalFormatting sqref="F63:F64">
    <cfRule type="expression" dxfId="17" priority="10">
      <formula>$E$5="実績報告"</formula>
    </cfRule>
  </conditionalFormatting>
  <dataValidations count="37">
    <dataValidation allowBlank="1" showDropDown="0" showInputMessage="1" showErrorMessage="1" prompt="自由記述" sqref="F19 F16:F17 E12:G12 E33 E28 G28 G20"/>
    <dataValidation imeMode="disabled" allowBlank="1" showDropDown="0" showInputMessage="1" showErrorMessage="1" prompt="消費税仕入控除を行う場合のみ記入してください" sqref="F19 F16:F17 E12:G12 E33 E28 G28 G20"/>
    <dataValidation type="list" allowBlank="1" showDropDown="0" showInputMessage="1" showErrorMessage="1" prompt="選択してください" sqref="F7">
      <formula1>$O$46:$O$96</formula1>
    </dataValidation>
    <dataValidation type="list" allowBlank="1" showDropDown="0" showInputMessage="1" showErrorMessage="1" prompt="選択してください" sqref="E19 E16">
      <formula1>$P$46:$P$86</formula1>
    </dataValidation>
    <dataValidation imeMode="halfAlpha" allowBlank="1" showDropDown="0" showInputMessage="1" showErrorMessage="1" sqref="E30:G30 E14"/>
    <dataValidation type="custom" allowBlank="1" showDropDown="0" showInputMessage="1" showErrorMessage="1" errorTitle="NGワード" error="ハイフンは記載しないでください。_x000a_例：「420-8601」の場合→「4208601」とのみ記載" sqref="E7">
      <formula1>NOT(OR(COUNTIF(E7,"*-*"),COUNTIF(E7,"*－*"),COUNTIF(E7,"*ー*"),COUNTIF(E7,"*-*")))</formula1>
    </dataValidation>
    <dataValidation allowBlank="1" showDropDown="0" showInputMessage="1" showErrorMessage="1" prompt="姓と名の間にスペースを入れてください。_x000a_例：「静岡太郎」→「静岡　太郎」" sqref="E11"/>
    <dataValidation imeMode="fullKatakana" allowBlank="1" showDropDown="0" showInputMessage="1" showErrorMessage="1" prompt="姓と名の間にスペースを入れてください。_x000a_例：「シズオカタロウ」→「シズオカ　タロウ」" sqref="E10"/>
    <dataValidation type="list" allowBlank="1" showDropDown="0" showInputMessage="1" showErrorMessage="1" sqref="E5">
      <formula1>$O$3:$O$4</formula1>
    </dataValidation>
    <dataValidation type="list" allowBlank="1" showDropDown="0" showInputMessage="1" showErrorMessage="1" prompt="選択してください" sqref="E17">
      <formula1>$Q$21:$Q$24</formula1>
    </dataValidation>
    <dataValidation type="list" allowBlank="1" showDropDown="0" showInputMessage="1" showErrorMessage="1" sqref="E20">
      <formula1>$N$15:$N$21</formula1>
    </dataValidation>
    <dataValidation type="list" allowBlank="1" showDropDown="0" showInputMessage="1" showErrorMessage="1" sqref="F22">
      <formula1>$Q$15:$Q$19</formula1>
    </dataValidation>
    <dataValidation type="list" allowBlank="1" showDropDown="0" showInputMessage="1" showErrorMessage="1" sqref="E24">
      <formula1>$R$15:$R$17</formula1>
    </dataValidation>
    <dataValidation type="textLength" imeMode="halfAlpha" allowBlank="1" showDropDown="0" showInputMessage="1" showErrorMessage="1" sqref="F24">
      <formula1>1</formula1>
      <formula2>8</formula2>
    </dataValidation>
    <dataValidation type="list" allowBlank="1" showDropDown="0" showInputMessage="1" showErrorMessage="1" prompt="賃貸の場合は「賃貸」を選択してください" sqref="F20">
      <formula1>"自己所有,賃貸"</formula1>
    </dataValidation>
    <dataValidation type="custom" allowBlank="1" showDropDown="0" showInputMessage="1" showErrorMessage="1" errorTitle="NGワード" error="金庫、組合などの種別は隣のセルのみに記載し、このセルには記載しないでください。_x000a_例：「静岡銀行」の場合→「静岡」とのみ記載" sqref="E22">
      <formula1>NOT(OR(COUNTIF(E22,"*銀行*"),COUNTIF(E22,"*信用金庫*"),COUNTIF(E22,"*信用組合*"),COUNTIF(E22,"*信金*"),COUNTIF(E22,"*農業協同組合*"),COUNTIF(E22,"*農協*"),COUNTIF(E22,"*労働金庫*"),COUNTIF(E22,"*労金*")))</formula1>
    </dataValidation>
    <dataValidation imeMode="halfKatakana" allowBlank="1" showDropDown="0" showInputMessage="1" showErrorMessage="1" prompt="①濁点や半濁点も別々に記入してください。_x000a_例：「ガ」→「カ」「゛」_x000a_②姓と名の間にスペースを入れてください。_x000a_例：「ｼｽﾞｵｶｶﾀﾛｳ」→「ｼｽﾞｵｶ　ｶﾀﾛｳ」_x000a_※申請者と振込先が異なる場合は「委任状」を提出してください。" sqref="G24"/>
    <dataValidation allowBlank="1" showDropDown="0" showInputMessage="1" showErrorMessage="1" prompt="”県内”の本店または支店名を記載してください。" sqref="E27:G27"/>
    <dataValidation type="list" allowBlank="1" showDropDown="0" showInputMessage="1" showErrorMessage="1" sqref="E35:G35">
      <formula1>$N$30:$N$32</formula1>
    </dataValidation>
    <dataValidation type="list" allowBlank="1" showDropDown="0" showInputMessage="1" showErrorMessage="1" sqref="E34">
      <formula1>"○"</formula1>
    </dataValidation>
    <dataValidation allowBlank="1" showDropDown="0" showInputMessage="0" showErrorMessage="1" sqref="E44:G44 E46:G46"/>
    <dataValidation allowBlank="1" showDropDown="0" showInputMessage="1" showErrorMessage="1" prompt="県からの交付決定通知書の右上に記載された「住づ第○号-○」を記載" sqref="F39:G39"/>
    <dataValidation allowBlank="1" showDropDown="0" showInputMessage="1" showErrorMessage="1" prompt="県からの交付決定通知書の右上に記載された「令和○年○月○日」を記載" sqref="F40:G40"/>
    <dataValidation allowBlank="1" showDropDown="0" showInputMessage="1" showErrorMessage="1" prompt="一般的には入力不要！！_x000a_自営業者等で、税関連で申告が必要な場合のみ入力" sqref="E45:G45"/>
    <dataValidation type="list" allowBlank="1" showDropDown="0" showInputMessage="1" showErrorMessage="1" sqref="E32">
      <formula1>$R$83:$R$84</formula1>
    </dataValidation>
    <dataValidation type="date" operator="greaterThanOrEqual" allowBlank="1" showDropDown="0" showInputMessage="1" showErrorMessage="1" error="事業着手は交付決定以降です。" prompt="補助事業着手日とは契約日です。リフォーム工事の着手や支払い（前払いを含む。）は契約日以降としてください。" sqref="F41">
      <formula1>F40</formula1>
    </dataValidation>
    <dataValidation type="date" operator="greaterThanOrEqual" allowBlank="1" showDropDown="0" showInputMessage="1" showErrorMessage="1" error="着手日と完了日が逆転しています。" prompt="工事、支払いが全て終わった日を入力してください" sqref="F42">
      <formula1>F41</formula1>
    </dataValidation>
    <dataValidation type="date" operator="greaterThanOrEqual" allowBlank="1" showDropDown="0" showInputMessage="1" showErrorMessage="1" error="実績報告は事業完了日以降としてください。" sqref="F38">
      <formula1>F42</formula1>
    </dataValidation>
    <dataValidation allowBlank="1" showDropDown="0" showInputMessage="1" showErrorMessage="1" prompt="契約日を入力してください（口頭や請書による発注の場合も契約の意思を示す日を入力してください。）" sqref="G41"/>
    <dataValidation type="date" operator="greaterThanOrEqual" allowBlank="1" showDropDown="0" showInputMessage="1" showErrorMessage="1" error="交付申請から30日以上期間を空けた日付を入力してください。_x000a_事業着手日は申請及び交付決定見込み以降としてください。" prompt="交付申請から30日以上期間を空けた日付を入力してください。_x000a_リフォーム工事の着手や支払い（前払いを含む。）は契約日以降としてください。_x000a_" sqref="E41">
      <formula1>E38+30</formula1>
    </dataValidation>
    <dataValidation type="whole" allowBlank="1" showDropDown="0" showInputMessage="1" showErrorMessage="1" prompt="数値のみ記載" sqref="F60 E60:E62">
      <formula1>0</formula1>
      <formula2>10000000000</formula2>
    </dataValidation>
    <dataValidation type="whole" allowBlank="1" showDropDown="0" showInputMessage="1" showErrorMessage="1" prompt="数値のみ記載" sqref="F61:F62 G60:G62">
      <formula1>0</formula1>
      <formula2>10000000</formula2>
    </dataValidation>
    <dataValidation type="list" allowBlank="1" showDropDown="0" showInputMessage="1" showErrorMessage="1" prompt="該当する場合に○を選択する" sqref="E63:G63">
      <formula1>"○"</formula1>
    </dataValidation>
    <dataValidation type="decimal" allowBlank="1" showDropDown="0" showInputMessage="1" showErrorMessage="1" prompt="面積（数値）のみ記載" sqref="E64:G64">
      <formula1>0</formula1>
      <formula2>100000</formula2>
    </dataValidation>
    <dataValidation type="list" allowBlank="1" showDropDown="0" showInputMessage="1" showErrorMessage="1" sqref="G5">
      <formula1>$O$7:$O$8</formula1>
    </dataValidation>
    <dataValidation type="date" operator="greaterThanOrEqual" allowBlank="1" showDropDown="0" showInputMessage="1" showErrorMessage="1" sqref="E38">
      <formula1>45427</formula1>
    </dataValidation>
    <dataValidation type="date" operator="lessThanOrEqual" allowBlank="1" showDropDown="0" showInputMessage="1" showErrorMessage="1" prompt="工事、支払いが全て終わる予定日を入力してください" sqref="E42">
      <formula1>45688</formula1>
    </dataValidation>
  </dataValidations>
  <hyperlinks>
    <hyperlink ref="E14" r:id="rId1"/>
    <hyperlink ref="E30" r:id="rId2"/>
  </hyperlinks>
  <pageMargins left="0.7" right="0.7" top="0.75" bottom="0.75" header="0.3" footer="0.3"/>
  <pageSetup paperSize="9" fitToWidth="1" fitToHeight="1" orientation="portrait" usePrinterDefaults="1" r:id="rId3"/>
  <drawing r:id="rId4"/>
  <legacyDrawing r:id="rId5"/>
</worksheet>
</file>

<file path=xl/worksheets/sheet10.xml><?xml version="1.0" encoding="utf-8"?>
<worksheet xmlns="http://schemas.openxmlformats.org/spreadsheetml/2006/main" xmlns:r="http://schemas.openxmlformats.org/officeDocument/2006/relationships" xmlns:mc="http://schemas.openxmlformats.org/markup-compatibility/2006">
  <sheetPr>
    <tabColor theme="0"/>
  </sheetPr>
  <dimension ref="A1:AG33"/>
  <sheetViews>
    <sheetView showZeros="0" view="pageBreakPreview" zoomScale="85" zoomScaleSheetLayoutView="85" workbookViewId="0">
      <selection activeCell="B8" sqref="B8"/>
    </sheetView>
  </sheetViews>
  <sheetFormatPr defaultColWidth="9" defaultRowHeight="20.25" customHeight="1"/>
  <cols>
    <col min="1" max="14" width="5.75" style="340" customWidth="1"/>
    <col min="15" max="15" width="8.21875" style="340" customWidth="1"/>
    <col min="16" max="16384" width="5.75" style="340" customWidth="1"/>
  </cols>
  <sheetData>
    <row r="1" spans="1:33" s="340" customFormat="1" ht="20.25" customHeight="1">
      <c r="A1" s="8"/>
      <c r="B1" s="679" t="s">
        <v>167</v>
      </c>
      <c r="C1" s="343"/>
      <c r="D1" s="343"/>
      <c r="E1" s="343"/>
      <c r="F1" s="343"/>
      <c r="I1" s="362"/>
      <c r="J1" s="362"/>
      <c r="K1" s="362"/>
      <c r="L1" s="362"/>
      <c r="M1" s="361"/>
      <c r="N1" s="361"/>
    </row>
    <row r="2" spans="1:33" s="340" customFormat="1" ht="20.25" customHeight="1">
      <c r="A2" s="8"/>
      <c r="B2" s="342"/>
      <c r="C2" s="342"/>
      <c r="D2" s="342"/>
      <c r="E2" s="342"/>
      <c r="F2" s="342"/>
      <c r="H2" s="344"/>
      <c r="I2" s="358"/>
      <c r="J2" s="368"/>
      <c r="K2" s="368"/>
      <c r="L2" s="368"/>
      <c r="M2" s="368"/>
      <c r="N2" s="368"/>
      <c r="O2" s="368"/>
    </row>
    <row r="3" spans="1:33" s="340" customFormat="1" ht="20.25" customHeight="1">
      <c r="B3" s="373" t="s">
        <v>386</v>
      </c>
      <c r="C3" s="373"/>
      <c r="D3" s="373"/>
      <c r="E3" s="373"/>
      <c r="F3" s="373"/>
      <c r="G3" s="373"/>
      <c r="H3" s="373"/>
      <c r="I3" s="373"/>
      <c r="J3" s="373"/>
      <c r="K3" s="373"/>
      <c r="L3" s="373"/>
      <c r="M3" s="373"/>
      <c r="N3" s="373"/>
    </row>
    <row r="4" spans="1:33" s="340" customFormat="1" ht="20.25" customHeight="1">
      <c r="B4" s="343"/>
      <c r="C4" s="343"/>
      <c r="D4" s="343"/>
      <c r="E4" s="343"/>
      <c r="F4" s="343"/>
      <c r="G4" s="343"/>
      <c r="H4" s="344"/>
      <c r="I4" s="343"/>
      <c r="J4" s="343"/>
      <c r="K4" s="343"/>
    </row>
    <row r="5" spans="1:33" ht="20.25" customHeight="1">
      <c r="A5" s="372"/>
      <c r="B5" s="344"/>
      <c r="C5" s="345"/>
      <c r="D5" s="345"/>
      <c r="E5" s="345"/>
      <c r="F5" s="344"/>
      <c r="G5" s="344"/>
      <c r="H5" s="359"/>
      <c r="I5" s="344"/>
      <c r="J5" s="344"/>
      <c r="K5" s="370">
        <f>記入シート!F38</f>
        <v>0</v>
      </c>
      <c r="L5" s="370"/>
      <c r="M5" s="370"/>
      <c r="N5" s="370"/>
    </row>
    <row r="6" spans="1:33" ht="20.25" customHeight="1">
      <c r="A6" s="372"/>
      <c r="B6" s="344"/>
      <c r="C6" s="346"/>
      <c r="D6" s="346"/>
      <c r="E6" s="346"/>
      <c r="F6" s="344"/>
      <c r="G6" s="344"/>
      <c r="H6" s="359"/>
      <c r="I6" s="344"/>
      <c r="J6" s="344"/>
      <c r="K6" s="344"/>
      <c r="P6" s="368"/>
      <c r="Q6" s="368"/>
    </row>
    <row r="7" spans="1:33" ht="20.25" customHeight="1">
      <c r="A7" s="372"/>
      <c r="B7" s="340" t="s">
        <v>503</v>
      </c>
      <c r="C7" s="341"/>
      <c r="E7" s="353"/>
      <c r="F7" s="353"/>
      <c r="I7" s="353"/>
      <c r="J7" s="361"/>
      <c r="K7" s="361"/>
      <c r="L7" s="361"/>
      <c r="M7" s="361"/>
      <c r="N7" s="361"/>
      <c r="O7" s="361"/>
      <c r="P7" s="361"/>
    </row>
    <row r="8" spans="1:33" ht="33" customHeight="1">
      <c r="A8" s="372"/>
      <c r="C8" s="341"/>
      <c r="E8" s="353"/>
      <c r="F8" s="353"/>
      <c r="H8" s="680"/>
      <c r="I8" s="363" t="s">
        <v>45</v>
      </c>
      <c r="J8" s="369" t="str">
        <f>IF(記入シート!E17=記入シート!Q22,記入シート!E19&amp;記入シート!F19,記入シート!F7&amp;記入シート!G7&amp;記入シート!E9&amp;記入シート!F9&amp;記入シート!G9)</f>
        <v/>
      </c>
      <c r="K8" s="369"/>
      <c r="L8" s="369"/>
      <c r="M8" s="369"/>
      <c r="N8" s="369"/>
      <c r="O8" s="681"/>
    </row>
    <row r="9" spans="1:33" ht="33" customHeight="1">
      <c r="I9" s="364" t="s">
        <v>343</v>
      </c>
      <c r="J9" s="364">
        <f>記入シート!E11</f>
        <v>0</v>
      </c>
      <c r="K9" s="364"/>
      <c r="L9" s="364"/>
      <c r="M9" s="364"/>
      <c r="N9" s="364"/>
      <c r="O9" s="682"/>
    </row>
    <row r="10" spans="1:33" ht="20.25" customHeight="1"/>
    <row r="11" spans="1:33" ht="20.25" customHeight="1">
      <c r="B11" s="340" t="str">
        <f>" 　 "&amp;TEXT(記入シート!F40,"ggge年m月d日")&amp;"付け"&amp;記入シート!F39&amp;"により補助金の交付の決定を受けたこどもみらいテレワーク"</f>
        <v xml:space="preserve"> 　 明治33年1月0日付け住づ第　号-により補助金の交付の決定を受けたこどもみらいテレワーク</v>
      </c>
      <c r="C11" s="347"/>
      <c r="D11" s="347"/>
      <c r="E11" s="347"/>
      <c r="F11" s="355"/>
      <c r="G11" s="343"/>
      <c r="H11" s="343"/>
      <c r="S11" s="352"/>
      <c r="T11" s="352"/>
    </row>
    <row r="12" spans="1:33" ht="20.25" customHeight="1">
      <c r="B12" s="340" t="s">
        <v>366</v>
      </c>
      <c r="D12" s="352"/>
      <c r="E12" s="352"/>
      <c r="F12" s="352"/>
      <c r="G12" s="352"/>
      <c r="H12" s="352"/>
      <c r="I12" s="352"/>
      <c r="J12" s="352"/>
      <c r="K12" s="352"/>
      <c r="L12" s="352"/>
      <c r="M12" s="352"/>
      <c r="N12" s="352"/>
      <c r="O12" s="352"/>
      <c r="P12" s="352"/>
      <c r="Q12" s="352"/>
      <c r="R12" s="352"/>
      <c r="W12" s="344"/>
      <c r="X12" s="344"/>
      <c r="Y12" s="344"/>
      <c r="Z12" s="344"/>
      <c r="AA12" s="344"/>
      <c r="AB12" s="344"/>
      <c r="AC12" s="344"/>
      <c r="AD12" s="344"/>
      <c r="AE12" s="344"/>
      <c r="AF12" s="344"/>
      <c r="AG12" s="344"/>
    </row>
    <row r="13" spans="1:33" ht="20.25" customHeight="1"/>
    <row r="14" spans="1:33" ht="20.25" customHeight="1">
      <c r="D14" s="344"/>
      <c r="E14" s="344"/>
      <c r="F14" s="344"/>
      <c r="G14" s="344"/>
      <c r="H14" s="344"/>
      <c r="I14" s="344"/>
      <c r="J14" s="344"/>
      <c r="K14" s="344"/>
      <c r="L14" s="344"/>
      <c r="M14" s="344"/>
      <c r="N14" s="344"/>
      <c r="O14" s="344"/>
    </row>
    <row r="15" spans="1:33" ht="20.25" customHeight="1">
      <c r="C15" s="1"/>
      <c r="D15" s="1"/>
      <c r="E15" s="1"/>
      <c r="F15" s="1"/>
      <c r="G15" s="1"/>
      <c r="H15" s="1"/>
      <c r="I15" s="1"/>
      <c r="J15" s="1"/>
      <c r="K15" s="1"/>
      <c r="L15" s="1"/>
      <c r="M15" s="1"/>
      <c r="N15" s="1"/>
      <c r="O15" s="1"/>
      <c r="P15" s="1"/>
      <c r="Q15" s="1"/>
    </row>
    <row r="16" spans="1:33" ht="20.25" customHeight="1">
      <c r="C16" s="1"/>
      <c r="D16" s="1"/>
      <c r="E16" s="1"/>
      <c r="F16" s="1"/>
      <c r="G16" s="1"/>
      <c r="H16" s="1"/>
      <c r="I16" s="1"/>
      <c r="J16" s="1"/>
      <c r="K16" s="1"/>
      <c r="L16" s="1"/>
      <c r="M16" s="1"/>
      <c r="N16" s="1"/>
      <c r="O16" s="1"/>
      <c r="P16" s="1"/>
      <c r="Q16" s="1"/>
    </row>
    <row r="17" spans="3:18" ht="20.25" customHeight="1">
      <c r="C17" s="1"/>
      <c r="D17" s="1"/>
      <c r="E17" s="1"/>
      <c r="F17" s="1"/>
      <c r="G17" s="1"/>
      <c r="H17" s="1"/>
      <c r="I17" s="1"/>
      <c r="J17" s="1"/>
      <c r="K17" s="1"/>
      <c r="L17" s="1"/>
      <c r="M17" s="1"/>
      <c r="N17" s="1"/>
      <c r="O17" s="1"/>
      <c r="P17" s="1"/>
      <c r="Q17" s="1"/>
    </row>
    <row r="18" spans="3:18" ht="20.25" customHeight="1">
      <c r="C18" s="341"/>
      <c r="G18" s="343"/>
      <c r="H18" s="343"/>
      <c r="I18" s="343"/>
      <c r="J18" s="343"/>
      <c r="K18" s="343"/>
      <c r="L18" s="343"/>
      <c r="M18" s="343"/>
      <c r="N18" s="343"/>
      <c r="O18" s="343"/>
      <c r="P18" s="343"/>
      <c r="Q18" s="343"/>
      <c r="R18" s="343"/>
    </row>
    <row r="19" spans="3:18" ht="20.25" customHeight="1">
      <c r="C19" s="349"/>
      <c r="G19" s="358"/>
      <c r="H19" s="358"/>
      <c r="I19" s="358"/>
    </row>
    <row r="20" spans="3:18" ht="20.25" customHeight="1">
      <c r="C20" s="350"/>
    </row>
    <row r="21" spans="3:18" ht="20.25" customHeight="1">
      <c r="C21" s="350"/>
    </row>
    <row r="22" spans="3:18" ht="20.25" customHeight="1">
      <c r="C22" s="351"/>
    </row>
    <row r="26" spans="3:18" ht="20.25" customHeight="1">
      <c r="E26" s="354"/>
    </row>
    <row r="33" spans="14:14" ht="20.25" customHeight="1">
      <c r="N33" s="353"/>
    </row>
  </sheetData>
  <sheetProtection password="83E8" sheet="1" objects="1" scenarios="1"/>
  <mergeCells count="7">
    <mergeCell ref="I1:L1"/>
    <mergeCell ref="B3:N3"/>
    <mergeCell ref="K5:N5"/>
    <mergeCell ref="J7:P7"/>
    <mergeCell ref="J8:N8"/>
    <mergeCell ref="J9:N9"/>
    <mergeCell ref="W12:AG12"/>
  </mergeCells>
  <phoneticPr fontId="31"/>
  <printOptions horizontalCentered="1"/>
  <pageMargins left="0.59055118110236215" right="0.59055118110236215" top="1" bottom="1" header="0.51200000000000001" footer="0.51200000000000001"/>
  <pageSetup paperSize="9" scale="95" fitToWidth="1" fitToHeight="1" orientation="portrait" usePrinterDefaults="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rgb="FFFF0000"/>
  </sheetPr>
  <dimension ref="A1:W20"/>
  <sheetViews>
    <sheetView view="pageBreakPreview" topLeftCell="C1" zoomScale="85" zoomScaleNormal="70" zoomScaleSheetLayoutView="85" workbookViewId="0">
      <selection activeCell="Q1" sqref="Q1"/>
    </sheetView>
  </sheetViews>
  <sheetFormatPr defaultColWidth="9" defaultRowHeight="31.5" customHeight="1"/>
  <cols>
    <col min="1" max="1" width="0.21875" style="189" hidden="1" customWidth="1"/>
    <col min="2" max="2" width="3.625" style="189" hidden="1" customWidth="1"/>
    <col min="3" max="3" width="8.21875" style="190" customWidth="1"/>
    <col min="4" max="4" width="13.25" style="190" customWidth="1"/>
    <col min="5" max="5" width="20.25" style="191" customWidth="1"/>
    <col min="6" max="6" width="16.83203125" style="191" customWidth="1"/>
    <col min="7" max="7" width="25.5" style="190" customWidth="1"/>
    <col min="8" max="8" width="28.33203125" style="190" customWidth="1"/>
    <col min="9" max="9" width="2.33203125" hidden="1" bestFit="1" customWidth="1"/>
    <col min="10" max="10" width="11.5546875" style="1" hidden="1" customWidth="1"/>
    <col min="11" max="11" width="28.77734375" style="1" hidden="1" customWidth="1"/>
    <col min="12" max="12" width="19.125" style="1" hidden="1" customWidth="1"/>
    <col min="13" max="13" width="3" style="189" hidden="1" customWidth="1"/>
    <col min="14" max="14" width="6.125" style="189" hidden="1" customWidth="1"/>
    <col min="15" max="15" width="19.125" style="1" hidden="1" customWidth="1"/>
    <col min="16" max="16" width="19.125" style="189" hidden="1" customWidth="1"/>
    <col min="17" max="17" width="66.375" style="192" customWidth="1"/>
    <col min="18" max="18" width="18.125" style="193" customWidth="1"/>
    <col min="19" max="19" width="18.21875" style="193" customWidth="1"/>
    <col min="20" max="20" width="13.21875" style="1" hidden="1" customWidth="1"/>
    <col min="21" max="25" width="18.125" style="189" customWidth="1"/>
    <col min="26" max="16384" width="9" style="189"/>
  </cols>
  <sheetData>
    <row r="1" spans="1:23" ht="31.5" customHeight="1">
      <c r="I1" s="1">
        <f>COUNTA(G4:G6)</f>
        <v>0</v>
      </c>
    </row>
    <row r="2" spans="1:23" ht="31.5" customHeight="1">
      <c r="D2" s="203"/>
      <c r="I2" s="1">
        <f>COUNTA(G7:G17)</f>
        <v>0</v>
      </c>
      <c r="J2" s="1" t="s">
        <v>439</v>
      </c>
      <c r="N2" s="193" t="s">
        <v>104</v>
      </c>
    </row>
    <row r="3" spans="1:23" ht="31.5" customHeight="1">
      <c r="C3" s="1" t="s">
        <v>316</v>
      </c>
      <c r="D3" s="204"/>
      <c r="G3" s="222" t="s">
        <v>262</v>
      </c>
      <c r="H3" s="228" t="s">
        <v>440</v>
      </c>
      <c r="J3" s="231" t="s">
        <v>53</v>
      </c>
      <c r="K3" s="232" t="s">
        <v>301</v>
      </c>
      <c r="L3" s="233" t="s">
        <v>10</v>
      </c>
      <c r="N3" s="95" t="s">
        <v>53</v>
      </c>
      <c r="O3" s="68" t="s">
        <v>301</v>
      </c>
      <c r="P3" s="234" t="s">
        <v>10</v>
      </c>
      <c r="Q3" s="235" t="s">
        <v>273</v>
      </c>
      <c r="R3" s="189"/>
      <c r="S3" s="189"/>
    </row>
    <row r="4" spans="1:23" ht="38.049999999999997" customHeight="1">
      <c r="A4" s="189">
        <f>IF(G4="○",1,0)</f>
        <v>0</v>
      </c>
      <c r="B4" s="189">
        <f>IF(H4="○",1,0)</f>
        <v>0</v>
      </c>
      <c r="C4" s="194" t="s">
        <v>497</v>
      </c>
      <c r="D4" s="205" t="s">
        <v>252</v>
      </c>
      <c r="E4" s="211"/>
      <c r="F4" s="219"/>
      <c r="G4" s="223"/>
      <c r="H4" s="229"/>
      <c r="J4" s="232">
        <v>1</v>
      </c>
      <c r="K4" s="232" t="str">
        <f t="shared" ref="K4:K17" si="0">IF(ISERROR(IF(VLOOKUP(J4,A:G,4,FALSE)=0,"",VLOOKUP(J4,A:G,4,FALSE))),"",IF(VLOOKUP(J4,A:G,4,FALSE)=0,"",VLOOKUP(J4,A:G,4,FALSE)))</f>
        <v/>
      </c>
      <c r="L4" s="232" t="str">
        <f t="shared" ref="L4:L17" si="1">IF(ISERROR(IF(VLOOKUP(J4,A:G,5,FALSE)=0,"",VLOOKUP(J4,A:G,5,FALSE))),"",IF(VLOOKUP(J4,A:G,5,FALSE)=0,"",VLOOKUP(J4,A:G,5,FALSE)))</f>
        <v/>
      </c>
      <c r="N4" s="68">
        <v>1</v>
      </c>
      <c r="O4" s="232" t="str">
        <f t="shared" ref="O4:O17" si="2">IF(ISERROR(IF(VLOOKUP(N4,B:H,3,FALSE)=0,"",VLOOKUP(N4,B:H,3,FALSE))),"",IF(VLOOKUP(N4,B:H,3,FALSE)=0,"",VLOOKUP(N4,B:H,3,FALSE)))</f>
        <v/>
      </c>
      <c r="P4" s="232" t="str">
        <f t="shared" ref="P4:P17" si="3">IF(ISERROR(IF(VLOOKUP(N4,B:H,4,FALSE)=0,"",VLOOKUP(N4,B:H,4,FALSE))),"",IF(VLOOKUP(N4,B:H,4,FALSE)=0,"",VLOOKUP(N4,B:H,4,FALSE)))</f>
        <v/>
      </c>
      <c r="Q4" s="236" t="s">
        <v>200</v>
      </c>
      <c r="R4" s="189"/>
      <c r="S4" s="189"/>
    </row>
    <row r="5" spans="1:23" ht="38.049999999999997" customHeight="1">
      <c r="A5" s="189">
        <f t="shared" ref="A5:B17" si="4">IF(G5="○",A4+1,A4)</f>
        <v>0</v>
      </c>
      <c r="B5" s="189">
        <f t="shared" si="4"/>
        <v>0</v>
      </c>
      <c r="C5" s="195"/>
      <c r="D5" s="206" t="s">
        <v>156</v>
      </c>
      <c r="E5" s="212" t="s">
        <v>101</v>
      </c>
      <c r="F5" s="212"/>
      <c r="G5" s="224"/>
      <c r="H5" s="229"/>
      <c r="J5" s="232">
        <v>2</v>
      </c>
      <c r="K5" s="232" t="str">
        <f t="shared" si="0"/>
        <v/>
      </c>
      <c r="L5" s="232" t="str">
        <f t="shared" si="1"/>
        <v/>
      </c>
      <c r="N5" s="68">
        <v>2</v>
      </c>
      <c r="O5" s="232" t="str">
        <f t="shared" si="2"/>
        <v/>
      </c>
      <c r="P5" s="232" t="str">
        <f t="shared" si="3"/>
        <v/>
      </c>
      <c r="Q5" s="237" t="s">
        <v>150</v>
      </c>
      <c r="R5" s="189"/>
      <c r="S5" s="189"/>
      <c r="T5" s="1">
        <f>COUNTA(G4:G6)</f>
        <v>0</v>
      </c>
      <c r="W5" s="242"/>
    </row>
    <row r="6" spans="1:23" ht="38.049999999999997" customHeight="1">
      <c r="A6" s="189">
        <f t="shared" si="4"/>
        <v>0</v>
      </c>
      <c r="B6" s="189">
        <f t="shared" si="4"/>
        <v>0</v>
      </c>
      <c r="C6" s="196"/>
      <c r="D6" s="207" t="s">
        <v>177</v>
      </c>
      <c r="E6" s="213" t="s">
        <v>239</v>
      </c>
      <c r="F6" s="213"/>
      <c r="G6" s="225"/>
      <c r="H6" s="229"/>
      <c r="J6" s="232">
        <v>3</v>
      </c>
      <c r="K6" s="232" t="str">
        <f t="shared" si="0"/>
        <v/>
      </c>
      <c r="L6" s="232" t="str">
        <f t="shared" si="1"/>
        <v/>
      </c>
      <c r="N6" s="68">
        <v>3</v>
      </c>
      <c r="O6" s="232" t="str">
        <f t="shared" si="2"/>
        <v/>
      </c>
      <c r="P6" s="232" t="str">
        <f t="shared" si="3"/>
        <v/>
      </c>
      <c r="Q6" s="236" t="s">
        <v>484</v>
      </c>
      <c r="R6" s="189"/>
      <c r="S6" s="189"/>
    </row>
    <row r="7" spans="1:23" ht="31.5" customHeight="1">
      <c r="A7" s="189">
        <f t="shared" si="4"/>
        <v>0</v>
      </c>
      <c r="B7" s="189">
        <f t="shared" si="4"/>
        <v>0</v>
      </c>
      <c r="C7" s="197" t="s">
        <v>384</v>
      </c>
      <c r="D7" s="208" t="s">
        <v>127</v>
      </c>
      <c r="E7" s="214"/>
      <c r="F7" s="220"/>
      <c r="G7" s="226"/>
      <c r="H7" s="230"/>
      <c r="J7" s="232">
        <v>4</v>
      </c>
      <c r="K7" s="232" t="str">
        <f t="shared" si="0"/>
        <v/>
      </c>
      <c r="L7" s="232" t="str">
        <f t="shared" si="1"/>
        <v/>
      </c>
      <c r="N7" s="68">
        <v>4</v>
      </c>
      <c r="O7" s="232" t="str">
        <f t="shared" si="2"/>
        <v/>
      </c>
      <c r="P7" s="232" t="str">
        <f t="shared" si="3"/>
        <v/>
      </c>
      <c r="Q7" s="236" t="s">
        <v>494</v>
      </c>
      <c r="R7" s="189"/>
      <c r="S7" s="189"/>
    </row>
    <row r="8" spans="1:23" ht="31.5" customHeight="1">
      <c r="A8" s="189">
        <f t="shared" si="4"/>
        <v>0</v>
      </c>
      <c r="B8" s="189">
        <f t="shared" si="4"/>
        <v>0</v>
      </c>
      <c r="C8" s="198"/>
      <c r="D8" s="209" t="s">
        <v>246</v>
      </c>
      <c r="E8" s="215"/>
      <c r="F8" s="221"/>
      <c r="G8" s="224"/>
      <c r="H8" s="230"/>
      <c r="J8" s="232">
        <v>5</v>
      </c>
      <c r="K8" s="232" t="str">
        <f t="shared" si="0"/>
        <v/>
      </c>
      <c r="L8" s="232" t="str">
        <f t="shared" si="1"/>
        <v/>
      </c>
      <c r="N8" s="68">
        <v>6</v>
      </c>
      <c r="O8" s="232" t="str">
        <f t="shared" si="2"/>
        <v/>
      </c>
      <c r="P8" s="232" t="str">
        <f t="shared" si="3"/>
        <v/>
      </c>
      <c r="Q8" s="238" t="s">
        <v>486</v>
      </c>
      <c r="R8" s="189"/>
      <c r="S8" s="189"/>
      <c r="T8" s="1">
        <f>COUNTA(G7:G17)</f>
        <v>0</v>
      </c>
    </row>
    <row r="9" spans="1:23" ht="31.5" customHeight="1">
      <c r="A9" s="189">
        <f t="shared" si="4"/>
        <v>0</v>
      </c>
      <c r="B9" s="189">
        <f t="shared" si="4"/>
        <v>0</v>
      </c>
      <c r="C9" s="198"/>
      <c r="D9" s="209" t="s">
        <v>198</v>
      </c>
      <c r="E9" s="215"/>
      <c r="F9" s="221"/>
      <c r="G9" s="224"/>
      <c r="H9" s="230"/>
      <c r="J9" s="232">
        <v>6</v>
      </c>
      <c r="K9" s="232" t="str">
        <f t="shared" si="0"/>
        <v/>
      </c>
      <c r="L9" s="232" t="str">
        <f t="shared" si="1"/>
        <v/>
      </c>
      <c r="N9" s="68">
        <v>7</v>
      </c>
      <c r="O9" s="232" t="str">
        <f t="shared" si="2"/>
        <v/>
      </c>
      <c r="P9" s="232" t="str">
        <f t="shared" si="3"/>
        <v/>
      </c>
      <c r="Q9" s="239" t="s">
        <v>210</v>
      </c>
      <c r="R9" s="189"/>
      <c r="S9" s="189"/>
    </row>
    <row r="10" spans="1:23" ht="31.5" customHeight="1">
      <c r="A10" s="189">
        <f t="shared" si="4"/>
        <v>0</v>
      </c>
      <c r="B10" s="189">
        <f t="shared" si="4"/>
        <v>0</v>
      </c>
      <c r="C10" s="198"/>
      <c r="D10" s="209" t="s">
        <v>318</v>
      </c>
      <c r="E10" s="215"/>
      <c r="F10" s="221"/>
      <c r="G10" s="224"/>
      <c r="H10" s="230"/>
      <c r="J10" s="232">
        <v>7</v>
      </c>
      <c r="K10" s="232" t="str">
        <f t="shared" si="0"/>
        <v/>
      </c>
      <c r="L10" s="232" t="str">
        <f t="shared" si="1"/>
        <v/>
      </c>
      <c r="N10" s="68">
        <v>8</v>
      </c>
      <c r="O10" s="232" t="str">
        <f t="shared" si="2"/>
        <v/>
      </c>
      <c r="P10" s="232" t="str">
        <f t="shared" si="3"/>
        <v/>
      </c>
      <c r="Q10" s="239" t="s">
        <v>504</v>
      </c>
      <c r="R10" s="189"/>
      <c r="S10" s="189"/>
    </row>
    <row r="11" spans="1:23" ht="31.5" customHeight="1">
      <c r="A11" s="189">
        <f t="shared" si="4"/>
        <v>0</v>
      </c>
      <c r="B11" s="189">
        <f t="shared" si="4"/>
        <v>0</v>
      </c>
      <c r="C11" s="198"/>
      <c r="D11" s="209" t="s">
        <v>75</v>
      </c>
      <c r="E11" s="215"/>
      <c r="F11" s="221"/>
      <c r="G11" s="224"/>
      <c r="H11" s="230"/>
      <c r="J11" s="232">
        <v>8</v>
      </c>
      <c r="K11" s="232" t="str">
        <f t="shared" si="0"/>
        <v/>
      </c>
      <c r="L11" s="232" t="str">
        <f t="shared" si="1"/>
        <v/>
      </c>
      <c r="N11" s="68">
        <v>10</v>
      </c>
      <c r="O11" s="232" t="str">
        <f t="shared" si="2"/>
        <v/>
      </c>
      <c r="P11" s="232" t="str">
        <f t="shared" si="3"/>
        <v/>
      </c>
      <c r="Q11" s="239" t="s">
        <v>368</v>
      </c>
      <c r="R11" s="189"/>
      <c r="S11" s="189"/>
    </row>
    <row r="12" spans="1:23" ht="31.5" customHeight="1">
      <c r="A12" s="189">
        <f t="shared" si="4"/>
        <v>0</v>
      </c>
      <c r="B12" s="189">
        <f t="shared" si="4"/>
        <v>0</v>
      </c>
      <c r="C12" s="198"/>
      <c r="D12" s="209" t="s">
        <v>106</v>
      </c>
      <c r="E12" s="215"/>
      <c r="F12" s="221"/>
      <c r="G12" s="224"/>
      <c r="H12" s="230"/>
      <c r="J12" s="232">
        <v>9</v>
      </c>
      <c r="K12" s="232" t="str">
        <f t="shared" si="0"/>
        <v/>
      </c>
      <c r="L12" s="232" t="str">
        <f t="shared" si="1"/>
        <v/>
      </c>
      <c r="N12" s="68">
        <v>11</v>
      </c>
      <c r="O12" s="232" t="str">
        <f t="shared" si="2"/>
        <v/>
      </c>
      <c r="P12" s="232" t="str">
        <f t="shared" si="3"/>
        <v/>
      </c>
      <c r="Q12" s="238" t="s">
        <v>237</v>
      </c>
      <c r="R12" s="189"/>
      <c r="S12" s="189"/>
    </row>
    <row r="13" spans="1:23" ht="31.5" customHeight="1">
      <c r="A13" s="189">
        <f t="shared" si="4"/>
        <v>0</v>
      </c>
      <c r="B13" s="189">
        <f t="shared" si="4"/>
        <v>0</v>
      </c>
      <c r="C13" s="198"/>
      <c r="D13" s="209" t="s">
        <v>203</v>
      </c>
      <c r="E13" s="215"/>
      <c r="F13" s="221"/>
      <c r="G13" s="224"/>
      <c r="H13" s="230"/>
      <c r="J13" s="232">
        <v>10</v>
      </c>
      <c r="K13" s="232" t="str">
        <f t="shared" si="0"/>
        <v/>
      </c>
      <c r="L13" s="232" t="str">
        <f t="shared" si="1"/>
        <v/>
      </c>
      <c r="N13" s="68">
        <v>12</v>
      </c>
      <c r="O13" s="232" t="str">
        <f t="shared" si="2"/>
        <v/>
      </c>
      <c r="P13" s="232" t="str">
        <f t="shared" si="3"/>
        <v/>
      </c>
      <c r="Q13" s="240"/>
      <c r="R13" s="189"/>
      <c r="S13" s="189"/>
    </row>
    <row r="14" spans="1:23" ht="31.5" customHeight="1">
      <c r="A14" s="189">
        <f t="shared" si="4"/>
        <v>0</v>
      </c>
      <c r="B14" s="189">
        <f t="shared" si="4"/>
        <v>0</v>
      </c>
      <c r="C14" s="198"/>
      <c r="D14" s="209" t="s">
        <v>266</v>
      </c>
      <c r="E14" s="215"/>
      <c r="F14" s="221"/>
      <c r="G14" s="224"/>
      <c r="H14" s="230"/>
      <c r="J14" s="232">
        <v>11</v>
      </c>
      <c r="K14" s="232" t="str">
        <f t="shared" si="0"/>
        <v/>
      </c>
      <c r="L14" s="232" t="str">
        <f t="shared" si="1"/>
        <v/>
      </c>
      <c r="N14" s="68">
        <v>13</v>
      </c>
      <c r="O14" s="232" t="str">
        <f t="shared" si="2"/>
        <v/>
      </c>
      <c r="P14" s="232" t="str">
        <f t="shared" si="3"/>
        <v/>
      </c>
      <c r="Q14" s="240"/>
      <c r="R14" s="189"/>
      <c r="S14" s="189"/>
    </row>
    <row r="15" spans="1:23" ht="31.5" customHeight="1">
      <c r="A15" s="189">
        <f t="shared" si="4"/>
        <v>0</v>
      </c>
      <c r="B15" s="189">
        <f t="shared" si="4"/>
        <v>0</v>
      </c>
      <c r="C15" s="198"/>
      <c r="D15" s="209" t="s">
        <v>234</v>
      </c>
      <c r="E15" s="215"/>
      <c r="F15" s="221"/>
      <c r="G15" s="224"/>
      <c r="H15" s="230"/>
      <c r="J15" s="232">
        <v>12</v>
      </c>
      <c r="K15" s="232" t="str">
        <f t="shared" si="0"/>
        <v/>
      </c>
      <c r="L15" s="232" t="str">
        <f t="shared" si="1"/>
        <v/>
      </c>
      <c r="N15" s="68">
        <v>14</v>
      </c>
      <c r="O15" s="232" t="str">
        <f t="shared" si="2"/>
        <v/>
      </c>
      <c r="P15" s="232" t="str">
        <f t="shared" si="3"/>
        <v/>
      </c>
      <c r="Q15" s="240"/>
      <c r="R15" s="189"/>
      <c r="S15" s="189"/>
    </row>
    <row r="16" spans="1:23" ht="31.5" customHeight="1">
      <c r="A16" s="189">
        <f t="shared" si="4"/>
        <v>0</v>
      </c>
      <c r="B16" s="189">
        <f t="shared" si="4"/>
        <v>0</v>
      </c>
      <c r="C16" s="198"/>
      <c r="D16" s="209" t="s">
        <v>74</v>
      </c>
      <c r="E16" s="215"/>
      <c r="F16" s="221"/>
      <c r="G16" s="224"/>
      <c r="H16" s="230"/>
      <c r="J16" s="232">
        <v>13</v>
      </c>
      <c r="K16" s="232" t="str">
        <f t="shared" si="0"/>
        <v/>
      </c>
      <c r="L16" s="232" t="str">
        <f t="shared" si="1"/>
        <v/>
      </c>
      <c r="N16" s="68">
        <v>15</v>
      </c>
      <c r="O16" s="232" t="str">
        <f t="shared" si="2"/>
        <v/>
      </c>
      <c r="P16" s="232" t="str">
        <f t="shared" si="3"/>
        <v/>
      </c>
      <c r="Q16" s="240"/>
      <c r="R16" s="189"/>
      <c r="S16" s="189"/>
    </row>
    <row r="17" spans="1:19" ht="31.5" customHeight="1">
      <c r="A17" s="189">
        <f t="shared" si="4"/>
        <v>0</v>
      </c>
      <c r="B17" s="189">
        <f t="shared" si="4"/>
        <v>0</v>
      </c>
      <c r="C17" s="199"/>
      <c r="D17" s="209" t="s">
        <v>120</v>
      </c>
      <c r="E17" s="215"/>
      <c r="F17" s="221"/>
      <c r="G17" s="224"/>
      <c r="H17" s="230"/>
      <c r="J17" s="232">
        <v>14</v>
      </c>
      <c r="K17" s="232" t="str">
        <f t="shared" si="0"/>
        <v/>
      </c>
      <c r="L17" s="232" t="str">
        <f t="shared" si="1"/>
        <v/>
      </c>
      <c r="N17" s="68">
        <v>16</v>
      </c>
      <c r="O17" s="232" t="str">
        <f t="shared" si="2"/>
        <v/>
      </c>
      <c r="P17" s="232" t="str">
        <f t="shared" si="3"/>
        <v/>
      </c>
      <c r="Q17" s="241"/>
      <c r="R17" s="189"/>
      <c r="S17" s="189"/>
    </row>
    <row r="18" spans="1:19" ht="31.5" customHeight="1">
      <c r="A18" s="189">
        <f>IF(G16="○",A17+1,A17)</f>
        <v>0</v>
      </c>
      <c r="B18" s="189">
        <f>IF(H16="○",B17+1,B17)</f>
        <v>0</v>
      </c>
      <c r="C18" s="200"/>
      <c r="D18" s="210"/>
      <c r="E18" s="216"/>
      <c r="F18" s="216"/>
      <c r="G18" s="216"/>
      <c r="H18" s="217"/>
      <c r="R18" s="189"/>
      <c r="S18" s="189"/>
    </row>
    <row r="19" spans="1:19" ht="31.5" customHeight="1">
      <c r="A19" s="189">
        <f>IF(G17="○",A18+1,A18)</f>
        <v>0</v>
      </c>
      <c r="B19" s="189">
        <f>IF(H17="○",B18+1,B18)</f>
        <v>0</v>
      </c>
      <c r="C19" s="201"/>
      <c r="E19" s="217"/>
      <c r="F19" s="217"/>
      <c r="G19" s="217"/>
      <c r="H19" s="217"/>
      <c r="R19" s="189"/>
      <c r="S19" s="189"/>
    </row>
    <row r="20" spans="1:19" ht="31.5" customHeight="1">
      <c r="C20" s="202" t="str">
        <f>IF(I2=0,"",IF(I1=0,"必須項目を１以上必ず選択してください！",""))</f>
        <v/>
      </c>
      <c r="E20" s="218"/>
      <c r="F20" s="218"/>
      <c r="G20" s="227"/>
      <c r="H20" s="227"/>
      <c r="S20" s="189"/>
    </row>
    <row r="21" spans="1:19" ht="31.5" customHeight="1"/>
    <row r="22" spans="1:19" ht="31.5" customHeight="1"/>
  </sheetData>
  <sheetProtection password="83E8" sheet="1" objects="1" scenarios="1"/>
  <mergeCells count="18">
    <mergeCell ref="D4:F4"/>
    <mergeCell ref="E5:F5"/>
    <mergeCell ref="E6:F6"/>
    <mergeCell ref="D7:F7"/>
    <mergeCell ref="D8:F8"/>
    <mergeCell ref="D9:F9"/>
    <mergeCell ref="D10:F10"/>
    <mergeCell ref="D11:F11"/>
    <mergeCell ref="D12:F12"/>
    <mergeCell ref="D13:F13"/>
    <mergeCell ref="D14:F14"/>
    <mergeCell ref="D15:F15"/>
    <mergeCell ref="D16:F16"/>
    <mergeCell ref="D17:F17"/>
    <mergeCell ref="E19:G19"/>
    <mergeCell ref="C4:C6"/>
    <mergeCell ref="Q12:Q17"/>
    <mergeCell ref="C7:C17"/>
  </mergeCells>
  <phoneticPr fontId="31" type="Hiragana"/>
  <dataValidations count="1">
    <dataValidation type="list" allowBlank="1" showDropDown="0" showInputMessage="1" showErrorMessage="1" sqref="G4:H17">
      <formula1>"○"</formula1>
    </dataValidation>
  </dataValidations>
  <pageMargins left="0.78740157480314943" right="0.78740157480314943" top="0.98425196850393681" bottom="0.98425196850393681" header="0.51181102362204722" footer="0.51181102362204722"/>
  <pageSetup paperSize="9" scale="64" fitToWidth="1" fitToHeight="1" orientation="landscape" usePrinterDefaults="1" r:id="rId1"/>
  <legacyDrawing r:id="rId2"/>
  <extLst>
    <ext xmlns:x14="http://schemas.microsoft.com/office/spreadsheetml/2009/9/main" uri="{78C0D931-6437-407d-A8EE-F0AAD7539E65}">
      <x14:conditionalFormattings>
        <x14:conditionalFormatting xmlns:xm="http://schemas.microsoft.com/office/excel/2006/main">
          <x14:cfRule type="expression" priority="2" id="{C39C10F7-CD3F-4211-B7BA-9F7D2BAE43A5}">
            <xm:f>記入シート!$E$5="変更承認申請"</xm:f>
            <x14:dxf>
              <fill>
                <patternFill>
                  <bgColor theme="0"/>
                </patternFill>
              </fill>
            </x14:dxf>
          </x14:cfRule>
          <xm:sqref>H4:H17</xm:sqref>
        </x14:conditionalFormatting>
        <x14:conditionalFormatting xmlns:xm="http://schemas.microsoft.com/office/excel/2006/main">
          <x14:cfRule type="expression" priority="1" id="{79D91742-E63D-4DFB-8399-9B36201CD7D6}">
            <xm:f>記入シート!$E$5="変更承認申請"</xm:f>
            <x14:dxf>
              <fill>
                <patternFill>
                  <bgColor theme="0"/>
                </patternFill>
              </fill>
            </x14:dxf>
          </x14:cfRule>
          <xm:sqref>H3</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sheetPr>
    <tabColor rgb="FF0070C0"/>
  </sheetPr>
  <dimension ref="B1:BN94"/>
  <sheetViews>
    <sheetView showZeros="0" zoomScale="85" zoomScaleNormal="85" zoomScaleSheetLayoutView="70" workbookViewId="0">
      <selection activeCell="C33" sqref="C33"/>
    </sheetView>
  </sheetViews>
  <sheetFormatPr defaultRowHeight="17.649999999999999"/>
  <cols>
    <col min="1" max="1" width="2" customWidth="1"/>
    <col min="2" max="2" width="1.5" style="1" customWidth="1"/>
    <col min="3" max="3" width="5.5" style="1" customWidth="1"/>
    <col min="4" max="4" width="18.5" style="2" customWidth="1"/>
    <col min="5" max="5" width="21.58203125" style="3" customWidth="1"/>
    <col min="6" max="6" width="22" style="4" customWidth="1"/>
    <col min="7" max="7" width="27.25" style="1" customWidth="1"/>
    <col min="8" max="8" width="6.75" style="2" hidden="1" customWidth="1"/>
    <col min="9" max="11" width="5.5" style="5" customWidth="1"/>
    <col min="12" max="12" width="50.75" style="2" customWidth="1"/>
    <col min="13" max="13" width="6.5" style="2" customWidth="1"/>
    <col min="14" max="14" width="9" style="1" hidden="1" customWidth="1"/>
    <col min="15" max="15" width="13" style="1" hidden="1" bestFit="1" customWidth="1"/>
    <col min="16" max="17" width="9" style="1" hidden="1" customWidth="1"/>
    <col min="18" max="18" width="8" style="1" hidden="1" customWidth="1"/>
    <col min="19" max="19" width="3" style="1" hidden="1" customWidth="1"/>
    <col min="20" max="20" width="9.75" style="1" hidden="1" customWidth="1"/>
    <col min="21" max="21" width="8.33203125" style="1" hidden="1" customWidth="1"/>
    <col min="22" max="22" width="6.83203125" style="1" hidden="1" customWidth="1"/>
    <col min="23" max="23" width="6.5" style="1" hidden="1" customWidth="1"/>
    <col min="24" max="24" width="5.58203125" style="1" hidden="1" customWidth="1"/>
    <col min="25" max="25" width="7.33203125" style="1" hidden="1" customWidth="1"/>
    <col min="26" max="26" width="11.75" style="1" hidden="1" bestFit="1" customWidth="1"/>
    <col min="27" max="27" width="8.58203125" style="1" hidden="1" customWidth="1"/>
    <col min="28" max="28" width="14.75" style="1" hidden="1" customWidth="1"/>
    <col min="29" max="29" width="11.5" style="1" hidden="1" customWidth="1"/>
    <col min="30" max="44" width="9" style="1" hidden="1" customWidth="1"/>
    <col min="45" max="73" width="9" hidden="1" customWidth="1"/>
  </cols>
  <sheetData>
    <row r="1" spans="2:66" ht="19.5" customHeight="1">
      <c r="D1" s="24"/>
      <c r="O1" s="1" t="str">
        <f>IF(I53&gt;0,"記載ミスが有ります。チェック欄及び右の条件を確認の上修正してください。","提出OK")</f>
        <v>記載ミスが有ります。チェック欄及び右の条件を確認の上修正してください。</v>
      </c>
    </row>
    <row r="2" spans="2:66" ht="30" customHeight="1">
      <c r="D2" s="25" t="s">
        <v>52</v>
      </c>
      <c r="E2" s="247" t="s">
        <v>7</v>
      </c>
      <c r="F2" s="95" t="s">
        <v>379</v>
      </c>
      <c r="G2" s="281" t="s">
        <v>224</v>
      </c>
      <c r="I2" s="107" t="s">
        <v>23</v>
      </c>
      <c r="J2" s="153"/>
      <c r="K2" s="132"/>
      <c r="L2" s="67" t="s">
        <v>103</v>
      </c>
      <c r="M2" s="155"/>
      <c r="O2" s="1" t="s">
        <v>7</v>
      </c>
    </row>
    <row r="3" spans="2:66" s="7" customFormat="1">
      <c r="B3" s="2"/>
      <c r="C3" s="13" t="s">
        <v>327</v>
      </c>
      <c r="D3" s="40" t="s">
        <v>2</v>
      </c>
      <c r="E3" s="97" t="s">
        <v>14</v>
      </c>
      <c r="F3" s="97" t="s">
        <v>137</v>
      </c>
      <c r="G3" s="97" t="s">
        <v>294</v>
      </c>
      <c r="H3" s="146" t="s">
        <v>145</v>
      </c>
      <c r="I3" s="130"/>
      <c r="J3" s="130"/>
      <c r="K3" s="130"/>
      <c r="L3" s="148"/>
      <c r="M3" s="287"/>
      <c r="N3" s="2"/>
      <c r="O3" s="2" t="s">
        <v>28</v>
      </c>
      <c r="P3" s="2"/>
      <c r="Q3" s="2"/>
      <c r="R3" s="2"/>
      <c r="S3" s="2"/>
      <c r="T3" s="8"/>
      <c r="U3" s="8" t="s">
        <v>271</v>
      </c>
      <c r="V3" s="8"/>
      <c r="W3" s="8"/>
      <c r="X3" s="8"/>
      <c r="Y3" s="8"/>
      <c r="Z3" s="8"/>
      <c r="AA3" s="8"/>
      <c r="AB3" s="8"/>
      <c r="AC3" s="8"/>
      <c r="AD3" s="8"/>
      <c r="AE3" s="8"/>
      <c r="AF3" s="8"/>
      <c r="AG3" s="8"/>
      <c r="AH3" s="8"/>
      <c r="AI3" s="8"/>
      <c r="AJ3" s="8"/>
      <c r="AK3" s="8"/>
      <c r="AL3" s="8"/>
      <c r="AM3" s="8"/>
      <c r="AN3" s="8"/>
      <c r="AO3" s="8"/>
      <c r="AP3" s="8"/>
      <c r="AQ3" s="8"/>
      <c r="AR3" s="8"/>
    </row>
    <row r="4" spans="2:66" ht="20.399999999999999">
      <c r="C4" s="14"/>
      <c r="D4" s="243"/>
      <c r="E4" s="248">
        <v>4208601</v>
      </c>
      <c r="F4" s="248" t="s">
        <v>48</v>
      </c>
      <c r="G4" s="249" t="s">
        <v>430</v>
      </c>
      <c r="H4" s="146" t="s">
        <v>39</v>
      </c>
      <c r="I4" s="150" t="str">
        <f>IF(E4&gt;"","○","×")</f>
        <v>×</v>
      </c>
      <c r="J4" s="150" t="str">
        <f>IF(F4&gt;"","○","×")</f>
        <v>○</v>
      </c>
      <c r="K4" s="150" t="str">
        <f>IF(G4&gt;"","○","×")</f>
        <v>○</v>
      </c>
      <c r="L4" s="148" t="s">
        <v>40</v>
      </c>
      <c r="M4" s="149"/>
      <c r="O4" s="1" t="s">
        <v>269</v>
      </c>
      <c r="T4" s="8"/>
      <c r="U4" s="168" t="s">
        <v>288</v>
      </c>
      <c r="V4" s="168" t="s">
        <v>162</v>
      </c>
      <c r="W4" s="168" t="s">
        <v>14</v>
      </c>
      <c r="X4" s="170" t="s">
        <v>220</v>
      </c>
      <c r="Y4" s="170" t="s">
        <v>257</v>
      </c>
      <c r="Z4" s="170" t="s">
        <v>405</v>
      </c>
      <c r="AA4" s="170" t="s">
        <v>377</v>
      </c>
      <c r="AB4" s="170" t="s">
        <v>91</v>
      </c>
      <c r="AC4" s="170" t="s">
        <v>292</v>
      </c>
      <c r="AD4" s="172" t="s">
        <v>49</v>
      </c>
      <c r="AE4" s="170" t="s">
        <v>173</v>
      </c>
      <c r="AF4" s="168" t="s">
        <v>256</v>
      </c>
      <c r="AG4" s="174" t="s">
        <v>407</v>
      </c>
      <c r="AH4" s="168" t="s">
        <v>169</v>
      </c>
      <c r="AI4" s="174" t="s">
        <v>270</v>
      </c>
      <c r="AJ4" s="175" t="s">
        <v>221</v>
      </c>
      <c r="AK4" s="177" t="s">
        <v>123</v>
      </c>
      <c r="AL4" s="179" t="s">
        <v>4</v>
      </c>
      <c r="AM4" s="179" t="s">
        <v>312</v>
      </c>
      <c r="AN4" s="179" t="s">
        <v>102</v>
      </c>
      <c r="AO4" s="180" t="s">
        <v>258</v>
      </c>
      <c r="AP4" s="181" t="s">
        <v>335</v>
      </c>
      <c r="AQ4" s="181" t="s">
        <v>407</v>
      </c>
      <c r="AR4" s="181" t="s">
        <v>76</v>
      </c>
      <c r="AS4" s="181" t="s">
        <v>406</v>
      </c>
      <c r="AT4" s="181" t="s">
        <v>4</v>
      </c>
      <c r="AU4" s="181" t="s">
        <v>351</v>
      </c>
      <c r="AV4" s="181" t="s">
        <v>94</v>
      </c>
      <c r="AW4" s="183" t="s">
        <v>324</v>
      </c>
      <c r="AX4" s="184" t="s">
        <v>399</v>
      </c>
      <c r="AY4" s="184" t="s">
        <v>272</v>
      </c>
      <c r="AZ4" s="185" t="s">
        <v>244</v>
      </c>
      <c r="BA4" s="185" t="s">
        <v>111</v>
      </c>
      <c r="BB4" s="186" t="s">
        <v>393</v>
      </c>
      <c r="BC4" s="186" t="s">
        <v>204</v>
      </c>
      <c r="BD4" s="185" t="s">
        <v>4</v>
      </c>
      <c r="BE4" s="185" t="s">
        <v>312</v>
      </c>
      <c r="BF4" s="185" t="s">
        <v>102</v>
      </c>
      <c r="BG4" s="185" t="s">
        <v>258</v>
      </c>
      <c r="BH4" s="179" t="s">
        <v>238</v>
      </c>
      <c r="BJ4" s="187" t="s">
        <v>51</v>
      </c>
      <c r="BK4" s="187" t="s">
        <v>187</v>
      </c>
      <c r="BL4" s="187" t="s">
        <v>426</v>
      </c>
      <c r="BM4" s="187" t="s">
        <v>8</v>
      </c>
      <c r="BN4" s="187" t="s">
        <v>85</v>
      </c>
    </row>
    <row r="5" spans="2:66">
      <c r="C5" s="14"/>
      <c r="D5" s="243"/>
      <c r="E5" s="62" t="s">
        <v>267</v>
      </c>
      <c r="F5" s="97" t="s">
        <v>359</v>
      </c>
      <c r="G5" s="62" t="s">
        <v>243</v>
      </c>
      <c r="H5" s="146"/>
      <c r="I5" s="150"/>
      <c r="J5" s="150"/>
      <c r="K5" s="150"/>
      <c r="L5" s="148"/>
      <c r="T5" s="8"/>
      <c r="U5" s="295"/>
      <c r="V5" s="295"/>
      <c r="W5" s="295"/>
      <c r="X5" s="296"/>
      <c r="Y5" s="296"/>
      <c r="Z5" s="296"/>
      <c r="AA5" s="296"/>
      <c r="AB5" s="296"/>
      <c r="AC5" s="296"/>
      <c r="AD5" s="298"/>
      <c r="AE5" s="296"/>
      <c r="AF5" s="295"/>
      <c r="AG5" s="300"/>
      <c r="AH5" s="295"/>
      <c r="AI5" s="300"/>
      <c r="AJ5" s="301"/>
      <c r="AK5" s="303"/>
      <c r="AL5" s="305"/>
      <c r="AM5" s="305"/>
      <c r="AN5" s="305"/>
      <c r="AO5" s="306"/>
      <c r="AP5" s="307"/>
      <c r="AQ5" s="307"/>
      <c r="AR5" s="307"/>
      <c r="AS5" s="307"/>
      <c r="AT5" s="307"/>
      <c r="AU5" s="307"/>
      <c r="AV5" s="307"/>
      <c r="AW5" s="309"/>
      <c r="AX5" s="310"/>
      <c r="AY5" s="310"/>
      <c r="AZ5" s="311"/>
      <c r="BA5" s="311"/>
      <c r="BB5" s="313"/>
      <c r="BC5" s="313"/>
      <c r="BD5" s="311"/>
      <c r="BE5" s="311"/>
      <c r="BF5" s="311"/>
      <c r="BG5" s="311"/>
      <c r="BH5" s="305"/>
      <c r="BJ5" s="187"/>
      <c r="BK5" s="187"/>
      <c r="BL5" s="187"/>
      <c r="BM5" s="187"/>
      <c r="BN5" s="187"/>
    </row>
    <row r="6" spans="2:66">
      <c r="C6" s="14"/>
      <c r="D6" s="41"/>
      <c r="E6" s="249" t="s">
        <v>255</v>
      </c>
      <c r="F6" s="271" t="s">
        <v>131</v>
      </c>
      <c r="G6" s="271" t="s">
        <v>193</v>
      </c>
      <c r="H6" s="146"/>
      <c r="I6" s="150" t="str">
        <f>IF(E6&gt;"","○","×")</f>
        <v>○</v>
      </c>
      <c r="J6" s="150" t="str">
        <f>IF(F6&gt;"","○","×")</f>
        <v>○</v>
      </c>
      <c r="K6" s="150" t="s">
        <v>49</v>
      </c>
      <c r="L6" s="148" t="s">
        <v>40</v>
      </c>
      <c r="M6" s="149"/>
      <c r="T6" s="8"/>
      <c r="U6" s="2" t="str">
        <f>E8</f>
        <v>静岡　太郎</v>
      </c>
      <c r="V6" s="2" t="str">
        <f>E7</f>
        <v>シズオカ　タロウ</v>
      </c>
      <c r="W6" s="2">
        <f>E4</f>
        <v>4208601</v>
      </c>
      <c r="X6" s="2" t="str">
        <f>F4</f>
        <v>静岡県</v>
      </c>
      <c r="Y6" s="2" t="str">
        <f>G4</f>
        <v>静岡市葵区</v>
      </c>
      <c r="Z6" s="2" t="str">
        <f>E6</f>
        <v>追手町</v>
      </c>
      <c r="AA6" s="297" t="str">
        <f>F6</f>
        <v>9-6</v>
      </c>
      <c r="AB6" s="297" t="str">
        <f>G6</f>
        <v>静岡浜松三島マンション123号室</v>
      </c>
      <c r="AC6" s="2" t="str">
        <f>E13</f>
        <v>静岡市葵区</v>
      </c>
      <c r="AD6" s="2" t="str">
        <f>F13</f>
        <v>追手町９－６　静岡浜松三島マンション123号室</v>
      </c>
      <c r="AE6" s="2" t="str">
        <f>E25</f>
        <v>住まいづくり工務店</v>
      </c>
      <c r="AF6" s="299">
        <f>E35</f>
        <v>44691</v>
      </c>
      <c r="AG6" s="2"/>
      <c r="AH6" s="299">
        <f>E38</f>
        <v>44722</v>
      </c>
      <c r="AI6" s="299">
        <f>E39</f>
        <v>44742</v>
      </c>
      <c r="AJ6" s="302">
        <f>E48</f>
        <v>500000</v>
      </c>
      <c r="AK6" s="304">
        <f>E40</f>
        <v>280000</v>
      </c>
      <c r="AL6" s="2"/>
      <c r="AM6" s="2"/>
      <c r="AN6" s="2"/>
      <c r="AO6" s="2"/>
      <c r="AP6" s="299">
        <f>F35</f>
        <v>0</v>
      </c>
      <c r="AQ6" s="2"/>
      <c r="AR6" s="308">
        <f>F48</f>
        <v>0</v>
      </c>
      <c r="AS6" s="304">
        <f>F40</f>
        <v>0</v>
      </c>
      <c r="AT6" s="2"/>
      <c r="AU6" s="2"/>
      <c r="AV6" s="2"/>
      <c r="AW6" s="7"/>
      <c r="AX6" s="7"/>
      <c r="AY6" s="7"/>
      <c r="AZ6" s="312">
        <f>G35</f>
        <v>0</v>
      </c>
      <c r="BA6" s="7"/>
      <c r="BB6" s="314">
        <f>G48</f>
        <v>0</v>
      </c>
      <c r="BC6" s="315">
        <f>G40</f>
        <v>0</v>
      </c>
      <c r="BD6" s="7"/>
      <c r="BE6" s="7"/>
      <c r="BF6" s="7"/>
      <c r="BG6" s="7"/>
      <c r="BH6" s="7"/>
      <c r="BJ6" s="187" t="str">
        <f>対象工事チェック!$K$4</f>
        <v/>
      </c>
      <c r="BK6" s="187" t="str">
        <f>対象工事チェック!$K$5</f>
        <v/>
      </c>
      <c r="BL6" s="187" t="str">
        <f>対象工事チェック!$K$6</f>
        <v/>
      </c>
      <c r="BM6" s="187" t="str">
        <f>対象工事チェック!$K$7</f>
        <v/>
      </c>
      <c r="BN6" s="187" t="e">
        <f>#REF!</f>
        <v>#REF!</v>
      </c>
    </row>
    <row r="7" spans="2:66">
      <c r="C7" s="14"/>
      <c r="D7" s="29" t="s">
        <v>281</v>
      </c>
      <c r="E7" s="250" t="s">
        <v>138</v>
      </c>
      <c r="F7" s="77"/>
      <c r="G7" s="282"/>
      <c r="H7" s="146" t="s">
        <v>39</v>
      </c>
      <c r="I7" s="150" t="str">
        <f>IF(E7&gt;"","○","×")</f>
        <v>○</v>
      </c>
      <c r="J7" s="150"/>
      <c r="K7" s="150"/>
      <c r="L7" s="148" t="s">
        <v>40</v>
      </c>
      <c r="M7" s="149"/>
    </row>
    <row r="8" spans="2:66" ht="17" customHeight="1">
      <c r="C8" s="14"/>
      <c r="D8" s="29" t="s">
        <v>25</v>
      </c>
      <c r="E8" s="251" t="s">
        <v>37</v>
      </c>
      <c r="F8" s="77"/>
      <c r="G8" s="282"/>
      <c r="H8" s="146" t="s">
        <v>39</v>
      </c>
      <c r="I8" s="150" t="str">
        <f>IF(E8&gt;"","○","×")</f>
        <v>○</v>
      </c>
      <c r="J8" s="150"/>
      <c r="K8" s="150"/>
      <c r="L8" s="148" t="s">
        <v>40</v>
      </c>
      <c r="M8" s="149"/>
      <c r="N8" s="1">
        <f>LEN(F21)</f>
        <v>7</v>
      </c>
      <c r="U8" s="1" t="s">
        <v>89</v>
      </c>
      <c r="V8" s="1" t="s">
        <v>69</v>
      </c>
      <c r="W8" s="1" t="s">
        <v>105</v>
      </c>
    </row>
    <row r="9" spans="2:66" ht="16.3" hidden="1" customHeight="1">
      <c r="C9" s="14"/>
      <c r="D9" s="30" t="str">
        <f>IF(E2=O2,"事業完了予定年月日","事業完了年月日")</f>
        <v>事業完了予定年月日</v>
      </c>
      <c r="E9" s="252">
        <f>E39</f>
        <v>44742</v>
      </c>
      <c r="F9" s="272"/>
      <c r="G9" s="282"/>
      <c r="H9" s="146" t="s">
        <v>65</v>
      </c>
      <c r="I9" s="150"/>
      <c r="J9" s="150"/>
      <c r="K9" s="150"/>
      <c r="L9" s="148" t="s">
        <v>236</v>
      </c>
      <c r="M9" s="287"/>
    </row>
    <row r="10" spans="2:66">
      <c r="C10" s="14"/>
      <c r="D10" s="29" t="s">
        <v>420</v>
      </c>
      <c r="E10" s="253" t="s">
        <v>401</v>
      </c>
      <c r="F10" s="101"/>
      <c r="G10" s="127"/>
      <c r="H10" s="146"/>
      <c r="I10" s="150"/>
      <c r="J10" s="150"/>
      <c r="K10" s="150"/>
      <c r="L10" s="148"/>
      <c r="M10" s="50"/>
    </row>
    <row r="11" spans="2:66">
      <c r="C11" s="14"/>
      <c r="D11" s="29" t="s">
        <v>299</v>
      </c>
      <c r="E11" s="254" t="s">
        <v>99</v>
      </c>
      <c r="F11" s="101"/>
      <c r="G11" s="127"/>
      <c r="H11" s="146"/>
      <c r="I11" s="150"/>
      <c r="J11" s="150"/>
      <c r="K11" s="150"/>
      <c r="L11" s="148"/>
      <c r="M11" s="50"/>
    </row>
    <row r="12" spans="2:66">
      <c r="C12" s="14"/>
      <c r="D12" s="31" t="s">
        <v>216</v>
      </c>
      <c r="E12" s="255" t="s">
        <v>290</v>
      </c>
      <c r="F12" s="39" t="s">
        <v>381</v>
      </c>
      <c r="G12" s="283"/>
      <c r="H12" s="146" t="s">
        <v>54</v>
      </c>
      <c r="I12" s="150"/>
      <c r="J12" s="150"/>
      <c r="K12" s="150"/>
      <c r="L12" s="148"/>
      <c r="M12" s="287"/>
    </row>
    <row r="13" spans="2:66">
      <c r="C13" s="14"/>
      <c r="D13" s="31"/>
      <c r="E13" s="256" t="s">
        <v>424</v>
      </c>
      <c r="F13" s="273" t="s">
        <v>209</v>
      </c>
      <c r="G13" s="284"/>
      <c r="H13" s="147" t="s">
        <v>54</v>
      </c>
      <c r="I13" s="150" t="str">
        <f>IF(F13&gt;"","○","×")</f>
        <v>○</v>
      </c>
      <c r="J13" s="150"/>
      <c r="K13" s="150"/>
      <c r="L13" s="148" t="s">
        <v>40</v>
      </c>
      <c r="M13" s="149"/>
      <c r="N13" s="1" t="s">
        <v>87</v>
      </c>
      <c r="Q13" s="1" t="s">
        <v>77</v>
      </c>
      <c r="R13" s="1" t="s">
        <v>147</v>
      </c>
    </row>
    <row r="14" spans="2:66" ht="19.5" customHeight="1">
      <c r="C14" s="14"/>
      <c r="D14" s="31" t="s">
        <v>370</v>
      </c>
      <c r="E14" s="257" t="s">
        <v>207</v>
      </c>
      <c r="F14" s="77" t="str">
        <f>IF(E14="その他","(その他を選択した場合ここに記載)","")</f>
        <v/>
      </c>
      <c r="G14" s="129"/>
      <c r="H14" s="147"/>
      <c r="I14" s="150"/>
      <c r="J14" s="150"/>
      <c r="K14" s="150"/>
      <c r="L14" s="68"/>
      <c r="N14" s="157" t="s">
        <v>306</v>
      </c>
      <c r="O14" s="6"/>
      <c r="P14" s="6"/>
      <c r="Q14" s="165" t="s">
        <v>394</v>
      </c>
      <c r="R14" s="6" t="s">
        <v>80</v>
      </c>
      <c r="S14" s="6"/>
      <c r="AS14" s="1"/>
      <c r="AT14" s="1"/>
    </row>
    <row r="15" spans="2:66" ht="19.5" customHeight="1">
      <c r="C15" s="14"/>
      <c r="D15" s="32" t="s">
        <v>174</v>
      </c>
      <c r="E15" s="64" t="s">
        <v>290</v>
      </c>
      <c r="F15" s="100" t="s">
        <v>381</v>
      </c>
      <c r="G15" s="130"/>
      <c r="H15" s="147"/>
      <c r="I15" s="150"/>
      <c r="J15" s="150"/>
      <c r="K15" s="150"/>
      <c r="L15" s="68"/>
      <c r="N15" s="157" t="s">
        <v>5</v>
      </c>
      <c r="O15" s="6"/>
      <c r="P15" s="6"/>
      <c r="Q15" s="166" t="s">
        <v>47</v>
      </c>
      <c r="R15" s="6"/>
      <c r="S15" s="6"/>
      <c r="AS15" s="1"/>
      <c r="AT15" s="1"/>
    </row>
    <row r="16" spans="2:66" ht="19.5" customHeight="1">
      <c r="C16" s="14"/>
      <c r="D16" s="33"/>
      <c r="E16" s="65"/>
      <c r="F16" s="104"/>
      <c r="G16" s="129"/>
      <c r="H16" s="147"/>
      <c r="I16" s="150"/>
      <c r="J16" s="150"/>
      <c r="K16" s="150"/>
      <c r="L16" s="68"/>
      <c r="N16" s="157" t="s">
        <v>113</v>
      </c>
      <c r="O16" s="6"/>
      <c r="P16" s="6"/>
      <c r="Q16" s="165" t="s">
        <v>380</v>
      </c>
      <c r="R16" s="6"/>
      <c r="S16" s="6"/>
      <c r="AS16" s="1"/>
      <c r="AT16" s="1"/>
    </row>
    <row r="17" spans="3:46">
      <c r="C17" s="14"/>
      <c r="D17" s="29" t="s">
        <v>87</v>
      </c>
      <c r="E17" s="250" t="s">
        <v>109</v>
      </c>
      <c r="F17" s="274" t="s">
        <v>33</v>
      </c>
      <c r="G17" s="131" t="str">
        <f>IF(E17="その他","(その他を選択した場合ここに記載)","")</f>
        <v/>
      </c>
      <c r="H17" s="147" t="s">
        <v>54</v>
      </c>
      <c r="I17" s="150" t="str">
        <f>IF(E17&gt;"","○","×")</f>
        <v>○</v>
      </c>
      <c r="J17" s="150"/>
      <c r="K17" s="150"/>
      <c r="L17" s="148" t="s">
        <v>40</v>
      </c>
      <c r="M17" s="149"/>
      <c r="N17" s="289" t="s">
        <v>109</v>
      </c>
      <c r="Q17" s="290" t="s">
        <v>390</v>
      </c>
      <c r="R17" s="1" t="s">
        <v>24</v>
      </c>
    </row>
    <row r="18" spans="3:46">
      <c r="C18" s="14"/>
      <c r="D18" s="34" t="s">
        <v>44</v>
      </c>
      <c r="E18" s="67" t="s">
        <v>46</v>
      </c>
      <c r="F18" s="67" t="s">
        <v>97</v>
      </c>
      <c r="G18" s="67" t="s">
        <v>345</v>
      </c>
      <c r="H18" s="147"/>
      <c r="I18" s="150"/>
      <c r="J18" s="150"/>
      <c r="K18" s="150"/>
      <c r="L18" s="148"/>
      <c r="N18" s="289" t="s">
        <v>72</v>
      </c>
      <c r="Q18" s="290" t="s">
        <v>392</v>
      </c>
      <c r="R18" s="1" t="s">
        <v>63</v>
      </c>
    </row>
    <row r="19" spans="3:46">
      <c r="C19" s="14"/>
      <c r="D19" s="35"/>
      <c r="E19" s="250" t="s">
        <v>443</v>
      </c>
      <c r="F19" s="250" t="s">
        <v>390</v>
      </c>
      <c r="G19" s="250" t="s">
        <v>149</v>
      </c>
      <c r="H19" s="147"/>
      <c r="I19" s="150" t="str">
        <f>IF(E19&gt;"","○","×")</f>
        <v>○</v>
      </c>
      <c r="J19" s="150" t="str">
        <f>IF(F19&gt;"","○","×")</f>
        <v>○</v>
      </c>
      <c r="K19" s="150" t="str">
        <f>IF(G19&gt;"","○","×")</f>
        <v>○</v>
      </c>
      <c r="L19" s="148" t="s">
        <v>40</v>
      </c>
      <c r="N19" s="289" t="s">
        <v>306</v>
      </c>
      <c r="Q19" s="290" t="s">
        <v>394</v>
      </c>
      <c r="R19" s="1" t="s">
        <v>80</v>
      </c>
    </row>
    <row r="20" spans="3:46">
      <c r="C20" s="14"/>
      <c r="D20" s="35"/>
      <c r="E20" s="67" t="s">
        <v>147</v>
      </c>
      <c r="F20" s="67" t="s">
        <v>17</v>
      </c>
      <c r="G20" s="67" t="s">
        <v>427</v>
      </c>
      <c r="H20" s="147"/>
      <c r="I20" s="150"/>
      <c r="J20" s="150"/>
      <c r="K20" s="150"/>
      <c r="L20" s="148"/>
      <c r="N20" s="289" t="s">
        <v>5</v>
      </c>
      <c r="Q20" s="291" t="s">
        <v>47</v>
      </c>
    </row>
    <row r="21" spans="3:46">
      <c r="C21" s="14"/>
      <c r="D21" s="35"/>
      <c r="E21" s="250" t="s">
        <v>24</v>
      </c>
      <c r="F21" s="250">
        <v>1234567</v>
      </c>
      <c r="G21" s="250" t="s">
        <v>445</v>
      </c>
      <c r="H21" s="147"/>
      <c r="I21" s="150" t="str">
        <f>IF(E21&gt;"","○","×")</f>
        <v>○</v>
      </c>
      <c r="J21" s="150" t="str">
        <f>IF(F21&gt;0,"○","×")</f>
        <v>○</v>
      </c>
      <c r="K21" s="150" t="str">
        <f>IF(G21&gt;"","○","×")</f>
        <v>○</v>
      </c>
      <c r="L21" s="148" t="s">
        <v>40</v>
      </c>
      <c r="N21" s="289" t="s">
        <v>113</v>
      </c>
      <c r="Q21" s="290" t="s">
        <v>380</v>
      </c>
    </row>
    <row r="22" spans="3:46">
      <c r="C22" s="14"/>
      <c r="D22" s="244" t="s">
        <v>319</v>
      </c>
      <c r="E22" s="68" t="s">
        <v>428</v>
      </c>
      <c r="F22" s="107" t="s">
        <v>385</v>
      </c>
      <c r="G22" s="132"/>
      <c r="H22" s="147"/>
      <c r="I22" s="150"/>
      <c r="J22" s="150"/>
      <c r="K22" s="150"/>
      <c r="L22" s="148"/>
      <c r="N22" s="289" t="s">
        <v>130</v>
      </c>
    </row>
    <row r="23" spans="3:46">
      <c r="C23" s="15"/>
      <c r="D23" s="245"/>
      <c r="E23" s="258"/>
      <c r="F23" s="275"/>
      <c r="G23" s="285"/>
      <c r="H23" s="147"/>
      <c r="I23" s="150"/>
      <c r="J23" s="150"/>
      <c r="K23" s="150"/>
      <c r="L23" s="148"/>
      <c r="N23" s="289"/>
    </row>
    <row r="24" spans="3:46" ht="18.75" customHeight="1">
      <c r="C24" s="16" t="s">
        <v>173</v>
      </c>
      <c r="D24" s="29" t="s">
        <v>84</v>
      </c>
      <c r="E24" s="259" t="s">
        <v>96</v>
      </c>
      <c r="F24" s="259"/>
      <c r="G24" s="259"/>
      <c r="H24" s="147" t="s">
        <v>54</v>
      </c>
      <c r="I24" s="150" t="str">
        <f>IF(E24&gt;"","○","×")</f>
        <v>○</v>
      </c>
      <c r="J24" s="150"/>
      <c r="K24" s="150"/>
      <c r="L24" s="148" t="s">
        <v>40</v>
      </c>
      <c r="M24" s="149"/>
    </row>
    <row r="25" spans="3:46">
      <c r="C25" s="17"/>
      <c r="D25" s="29" t="s">
        <v>19</v>
      </c>
      <c r="E25" s="259" t="s">
        <v>0</v>
      </c>
      <c r="F25" s="109" t="s">
        <v>59</v>
      </c>
      <c r="G25" s="259"/>
      <c r="H25" s="147" t="s">
        <v>54</v>
      </c>
      <c r="I25" s="150" t="str">
        <f>IF(E25&gt;"","○","×")</f>
        <v>○</v>
      </c>
      <c r="J25" s="150"/>
      <c r="K25" s="150"/>
      <c r="L25" s="148" t="s">
        <v>40</v>
      </c>
      <c r="M25" s="149"/>
    </row>
    <row r="26" spans="3:46">
      <c r="C26" s="17"/>
      <c r="D26" s="29" t="s">
        <v>122</v>
      </c>
      <c r="E26" s="259" t="s">
        <v>132</v>
      </c>
      <c r="F26" s="259"/>
      <c r="G26" s="259"/>
      <c r="H26" s="147" t="s">
        <v>54</v>
      </c>
      <c r="I26" s="150" t="str">
        <f>IF(E26&gt;"","○","×")</f>
        <v>○</v>
      </c>
      <c r="J26" s="150"/>
      <c r="K26" s="150"/>
      <c r="L26" s="148" t="s">
        <v>40</v>
      </c>
      <c r="M26" s="149"/>
    </row>
    <row r="27" spans="3:46">
      <c r="C27" s="18"/>
      <c r="D27" s="29" t="s">
        <v>117</v>
      </c>
      <c r="E27" s="260" t="s">
        <v>99</v>
      </c>
      <c r="F27" s="259"/>
      <c r="G27" s="259"/>
      <c r="H27" s="147" t="s">
        <v>54</v>
      </c>
      <c r="I27" s="150" t="str">
        <f>IF(E27&gt;"","○","×")</f>
        <v>○</v>
      </c>
      <c r="J27" s="150"/>
      <c r="K27" s="150"/>
      <c r="L27" s="148" t="s">
        <v>40</v>
      </c>
      <c r="M27" s="149"/>
    </row>
    <row r="28" spans="3:46">
      <c r="C28" s="102" t="s">
        <v>161</v>
      </c>
      <c r="D28" s="38"/>
      <c r="E28" s="261" t="s">
        <v>229</v>
      </c>
      <c r="F28" s="276"/>
      <c r="G28" s="286"/>
      <c r="H28" s="147"/>
      <c r="I28" s="150" t="str">
        <f>IF(E28&gt;"","○","×")</f>
        <v>○</v>
      </c>
      <c r="J28" s="150"/>
      <c r="K28" s="150"/>
      <c r="L28" s="148"/>
      <c r="M28" s="287"/>
    </row>
    <row r="29" spans="3:46" ht="19.5" customHeight="1">
      <c r="C29" s="20" t="s">
        <v>488</v>
      </c>
      <c r="D29" s="29" t="s">
        <v>374</v>
      </c>
      <c r="E29" s="257" t="s">
        <v>448</v>
      </c>
      <c r="F29" s="101"/>
      <c r="G29" s="127"/>
      <c r="H29" s="147" t="s">
        <v>54</v>
      </c>
      <c r="I29" s="150"/>
      <c r="J29" s="150"/>
      <c r="K29" s="150"/>
      <c r="L29" s="68"/>
      <c r="M29" s="149"/>
      <c r="N29" s="6" t="s">
        <v>38</v>
      </c>
      <c r="O29" s="6"/>
      <c r="P29" s="6"/>
      <c r="Q29" s="6"/>
      <c r="R29" s="6"/>
      <c r="S29" s="6"/>
      <c r="AS29" s="1"/>
      <c r="AT29" s="1"/>
    </row>
    <row r="30" spans="3:46" ht="20.25" customHeight="1">
      <c r="C30" s="21"/>
      <c r="D30" s="29" t="s">
        <v>201</v>
      </c>
      <c r="E30" s="259" t="s">
        <v>438</v>
      </c>
      <c r="F30" s="272"/>
      <c r="G30" s="282"/>
      <c r="H30" s="147" t="s">
        <v>54</v>
      </c>
      <c r="I30" s="150"/>
      <c r="J30" s="150"/>
      <c r="K30" s="150"/>
      <c r="L30" s="148"/>
      <c r="M30" s="149"/>
    </row>
    <row r="31" spans="3:46" ht="18" customHeight="1">
      <c r="C31" s="21"/>
      <c r="D31" s="39" t="s">
        <v>22</v>
      </c>
      <c r="E31" s="262" t="s">
        <v>126</v>
      </c>
      <c r="F31" s="107" t="s">
        <v>233</v>
      </c>
      <c r="G31" s="132"/>
      <c r="H31" s="147" t="s">
        <v>54</v>
      </c>
      <c r="I31" s="150" t="str">
        <f>IF($E$30&gt;"",IF(E31="○","○","×"),"○")</f>
        <v>○</v>
      </c>
      <c r="J31" s="150"/>
      <c r="K31" s="150"/>
      <c r="L31" s="148" t="s">
        <v>329</v>
      </c>
      <c r="M31" s="149"/>
    </row>
    <row r="32" spans="3:46" ht="14.25" customHeight="1">
      <c r="C32" s="22"/>
      <c r="D32" s="29" t="s">
        <v>206</v>
      </c>
      <c r="E32" s="263" t="s">
        <v>21</v>
      </c>
      <c r="F32" s="263"/>
      <c r="G32" s="263"/>
      <c r="H32" s="147" t="s">
        <v>54</v>
      </c>
      <c r="I32" s="150" t="str">
        <f>IF($E$30&gt;"",IF(E32="","×","○"),"○")</f>
        <v>○</v>
      </c>
      <c r="J32" s="150"/>
      <c r="K32" s="150"/>
      <c r="L32" s="148" t="s">
        <v>375</v>
      </c>
      <c r="M32" s="149"/>
      <c r="N32" s="1" t="s">
        <v>144</v>
      </c>
    </row>
    <row r="33" spans="2:44">
      <c r="D33" s="1"/>
      <c r="E33" s="1"/>
      <c r="F33" s="1"/>
      <c r="H33" s="1"/>
      <c r="I33" s="145"/>
      <c r="J33" s="145"/>
      <c r="K33" s="145"/>
      <c r="L33" s="50"/>
      <c r="N33" s="1" t="s">
        <v>21</v>
      </c>
    </row>
    <row r="34" spans="2:44">
      <c r="D34" s="40" t="s">
        <v>302</v>
      </c>
      <c r="E34" s="75" t="s">
        <v>7</v>
      </c>
      <c r="F34" s="111" t="s">
        <v>28</v>
      </c>
      <c r="G34" s="8"/>
      <c r="I34" s="146" t="s">
        <v>7</v>
      </c>
      <c r="J34" s="146" t="s">
        <v>28</v>
      </c>
      <c r="K34" s="146"/>
      <c r="L34" s="77"/>
      <c r="M34" s="155"/>
      <c r="N34" s="1" t="s">
        <v>38</v>
      </c>
    </row>
    <row r="35" spans="2:44" s="7" customFormat="1">
      <c r="B35" s="2"/>
      <c r="C35" s="2"/>
      <c r="D35" s="41"/>
      <c r="E35" s="264">
        <v>44691</v>
      </c>
      <c r="F35" s="277"/>
      <c r="G35" s="8"/>
      <c r="H35" s="146" t="s">
        <v>39</v>
      </c>
      <c r="I35" s="130" t="str">
        <f>IF(E35&gt;0,IF(E35&lt;E38,"○","×"),"×")</f>
        <v>○</v>
      </c>
      <c r="J35" s="130" t="str">
        <f>IF(F35&gt;=F39,"○","×")</f>
        <v>○</v>
      </c>
      <c r="K35" s="130"/>
      <c r="L35" s="148" t="s">
        <v>437</v>
      </c>
      <c r="M35" s="288"/>
      <c r="N35" s="2"/>
      <c r="O35" s="2"/>
      <c r="P35" s="2"/>
      <c r="Q35" s="2"/>
      <c r="R35" s="2"/>
      <c r="S35" s="2"/>
      <c r="T35" s="1"/>
      <c r="U35" s="1"/>
      <c r="V35" s="1"/>
      <c r="W35" s="1"/>
      <c r="X35" s="1"/>
      <c r="Y35" s="1"/>
      <c r="Z35" s="1"/>
      <c r="AA35" s="1"/>
      <c r="AB35" s="1"/>
      <c r="AC35" s="1"/>
      <c r="AD35" s="1"/>
      <c r="AE35" s="1"/>
      <c r="AF35" s="1"/>
      <c r="AG35" s="1"/>
      <c r="AH35" s="1"/>
      <c r="AI35" s="1"/>
      <c r="AJ35" s="1"/>
      <c r="AK35" s="1"/>
      <c r="AL35" s="1"/>
      <c r="AM35" s="1"/>
      <c r="AN35" s="1"/>
      <c r="AO35" s="1"/>
      <c r="AP35" s="1"/>
      <c r="AQ35" s="1"/>
      <c r="AR35" s="1"/>
    </row>
    <row r="36" spans="2:44" s="7" customFormat="1">
      <c r="B36" s="2"/>
      <c r="C36" s="2"/>
      <c r="D36" s="42" t="s">
        <v>293</v>
      </c>
      <c r="E36" s="265"/>
      <c r="F36" s="131"/>
      <c r="G36" s="8"/>
      <c r="H36" s="146"/>
      <c r="I36" s="130"/>
      <c r="J36" s="130" t="str">
        <f>IF($E$2=$O$3,IF(F36&gt;0,"○","×"),"")</f>
        <v/>
      </c>
      <c r="K36" s="130"/>
      <c r="L36" s="148" t="s">
        <v>40</v>
      </c>
      <c r="M36" s="149"/>
      <c r="N36" s="2"/>
      <c r="O36" s="2"/>
      <c r="P36" s="2"/>
      <c r="Q36" s="2"/>
      <c r="R36" s="2"/>
      <c r="S36" s="2"/>
      <c r="T36" s="1"/>
      <c r="U36" s="1"/>
      <c r="V36" s="1"/>
      <c r="W36" s="1"/>
      <c r="X36" s="1"/>
      <c r="Y36" s="1"/>
      <c r="Z36" s="1"/>
      <c r="AA36" s="1"/>
      <c r="AB36" s="1"/>
      <c r="AC36" s="1"/>
      <c r="AD36" s="1"/>
      <c r="AE36" s="1"/>
      <c r="AF36" s="1"/>
      <c r="AG36" s="1"/>
      <c r="AH36" s="1"/>
      <c r="AI36" s="1"/>
      <c r="AJ36" s="1"/>
      <c r="AK36" s="1"/>
      <c r="AL36" s="1"/>
      <c r="AM36" s="1"/>
      <c r="AN36" s="1"/>
      <c r="AO36" s="1"/>
      <c r="AP36" s="1"/>
      <c r="AQ36" s="1"/>
      <c r="AR36" s="1"/>
    </row>
    <row r="37" spans="2:44" s="7" customFormat="1">
      <c r="B37" s="2"/>
      <c r="C37" s="2"/>
      <c r="D37" s="42" t="s">
        <v>1</v>
      </c>
      <c r="E37" s="78"/>
      <c r="F37" s="277"/>
      <c r="G37" s="8"/>
      <c r="H37" s="146"/>
      <c r="I37" s="130"/>
      <c r="J37" s="130" t="str">
        <f>IF($E$2=$O$3,IF(F37&gt;0,"○","×"),"")</f>
        <v/>
      </c>
      <c r="K37" s="130"/>
      <c r="L37" s="148" t="s">
        <v>40</v>
      </c>
      <c r="M37" s="149"/>
      <c r="N37" s="2"/>
      <c r="O37" s="2"/>
      <c r="P37" s="2"/>
      <c r="Q37" s="2"/>
      <c r="R37" s="2"/>
      <c r="S37" s="2"/>
      <c r="T37" s="1"/>
      <c r="U37" s="1"/>
      <c r="V37" s="1"/>
      <c r="W37" s="1"/>
      <c r="X37" s="1"/>
      <c r="Y37" s="1"/>
      <c r="Z37" s="1"/>
      <c r="AA37" s="1"/>
      <c r="AB37" s="1"/>
      <c r="AC37" s="1"/>
      <c r="AD37" s="1"/>
      <c r="AE37" s="1"/>
      <c r="AF37" s="1"/>
      <c r="AG37" s="1"/>
      <c r="AH37" s="1"/>
      <c r="AI37" s="1"/>
      <c r="AJ37" s="1"/>
      <c r="AK37" s="1"/>
      <c r="AL37" s="1"/>
      <c r="AM37" s="1"/>
      <c r="AN37" s="1"/>
      <c r="AO37" s="1"/>
      <c r="AP37" s="1"/>
      <c r="AQ37" s="1"/>
      <c r="AR37" s="1"/>
    </row>
    <row r="38" spans="2:44">
      <c r="D38" s="29" t="str">
        <f>IF(E2=O3,"事業着手日（契約日）","事業着手予定日（契約日）")</f>
        <v>事業着手予定日（契約日）</v>
      </c>
      <c r="E38" s="266">
        <v>44722</v>
      </c>
      <c r="F38" s="277"/>
      <c r="G38" s="8"/>
      <c r="H38" s="147" t="s">
        <v>54</v>
      </c>
      <c r="I38" s="150" t="str">
        <f>IF(E38&gt;0,IF(E38&lt;=E39,"○","×"),"×")</f>
        <v>○</v>
      </c>
      <c r="J38" s="150" t="str">
        <f>IF(F38&lt;=F39,"○","×")</f>
        <v>○</v>
      </c>
      <c r="K38" s="150"/>
      <c r="L38" s="148" t="s">
        <v>321</v>
      </c>
      <c r="M38" s="149"/>
    </row>
    <row r="39" spans="2:44">
      <c r="D39" s="39" t="str">
        <f>IF(E2=O3,"事業完了日","事業完了予定日")</f>
        <v>事業完了予定日</v>
      </c>
      <c r="E39" s="267">
        <v>44742</v>
      </c>
      <c r="F39" s="277"/>
      <c r="G39" s="8"/>
      <c r="H39" s="147" t="s">
        <v>54</v>
      </c>
      <c r="I39" s="150" t="str">
        <f>IF(E39&gt;0,"○","×")</f>
        <v>○</v>
      </c>
      <c r="J39" s="150" t="str">
        <f>IF($E$2=$O$3,IF(F39&gt;0,"○","×"),"")</f>
        <v/>
      </c>
      <c r="K39" s="150"/>
      <c r="L39" s="148" t="s">
        <v>40</v>
      </c>
      <c r="M39" s="149"/>
    </row>
    <row r="40" spans="2:44" ht="23.1">
      <c r="D40" s="43" t="s">
        <v>260</v>
      </c>
      <c r="E40" s="80">
        <f>IF(E42="",IF(E48&gt;=700000,350000+E51,ROUNDDOWN(E48/2,-3)+E51),E43)</f>
        <v>280000</v>
      </c>
      <c r="F40" s="80">
        <f>IF(F42="",IF(F48&gt;=700000,350000+F51,ROUNDDOWN(F48/2,-3)+F51),F43)</f>
        <v>0</v>
      </c>
      <c r="G40" s="8"/>
      <c r="H40" s="146" t="s">
        <v>39</v>
      </c>
      <c r="I40" s="150"/>
      <c r="J40" s="150"/>
      <c r="K40" s="150"/>
      <c r="L40" s="148"/>
      <c r="M40" s="287"/>
      <c r="T40" s="68" t="s">
        <v>7</v>
      </c>
      <c r="U40" s="68" t="s">
        <v>241</v>
      </c>
      <c r="V40" s="68" t="s">
        <v>42</v>
      </c>
      <c r="W40" s="68" t="s">
        <v>251</v>
      </c>
      <c r="X40" s="68" t="s">
        <v>35</v>
      </c>
    </row>
    <row r="41" spans="2:44" hidden="1">
      <c r="D41" s="30" t="s">
        <v>50</v>
      </c>
      <c r="E41" s="81" t="str">
        <f>IF(E42="","",IF(E48&gt;=700000,350000+E51,ROUNDDOWN(E48/2,-3)+E51))</f>
        <v/>
      </c>
      <c r="F41" s="81" t="str">
        <f>IF(F42="","",IF(F48&gt;=700000,350000+F51,ROUNDDOWN(F48/2,-3)+F51))</f>
        <v/>
      </c>
      <c r="G41" s="8"/>
      <c r="H41" s="146" t="s">
        <v>39</v>
      </c>
      <c r="I41" s="150"/>
      <c r="J41" s="150"/>
      <c r="K41" s="150"/>
      <c r="L41" s="148"/>
      <c r="M41" s="287"/>
      <c r="T41" s="68" t="s">
        <v>285</v>
      </c>
      <c r="U41" s="68" t="s">
        <v>242</v>
      </c>
      <c r="V41" s="68" t="s">
        <v>247</v>
      </c>
      <c r="W41" s="68" t="s">
        <v>253</v>
      </c>
      <c r="X41" s="68" t="s">
        <v>175</v>
      </c>
    </row>
    <row r="42" spans="2:44">
      <c r="D42" s="29" t="s">
        <v>56</v>
      </c>
      <c r="E42" s="268"/>
      <c r="F42" s="278"/>
      <c r="G42" s="8"/>
      <c r="H42" s="146" t="s">
        <v>39</v>
      </c>
      <c r="I42" s="150"/>
      <c r="J42" s="150"/>
      <c r="K42" s="150"/>
      <c r="L42" s="148"/>
      <c r="M42" s="287"/>
      <c r="T42" s="68" t="s">
        <v>134</v>
      </c>
      <c r="U42" s="68" t="s">
        <v>199</v>
      </c>
      <c r="V42" s="68" t="s">
        <v>218</v>
      </c>
      <c r="W42" s="68" t="s">
        <v>254</v>
      </c>
      <c r="X42" s="68" t="s">
        <v>176</v>
      </c>
    </row>
    <row r="43" spans="2:44" hidden="1">
      <c r="D43" s="30" t="s">
        <v>62</v>
      </c>
      <c r="E43" s="81" t="str">
        <f>IF(E42="","",E41-E42)</f>
        <v/>
      </c>
      <c r="F43" s="81" t="str">
        <f>IF(F42="","",F41-F42)</f>
        <v/>
      </c>
      <c r="G43" s="8"/>
      <c r="H43" s="146" t="s">
        <v>39</v>
      </c>
      <c r="I43" s="150"/>
      <c r="J43" s="150"/>
      <c r="K43" s="150"/>
      <c r="L43" s="148"/>
      <c r="M43" s="287"/>
    </row>
    <row r="44" spans="2:44" hidden="1">
      <c r="D44" s="30" t="s">
        <v>11</v>
      </c>
      <c r="E44" s="81">
        <f>E40</f>
        <v>280000</v>
      </c>
      <c r="F44" s="81">
        <f>F40</f>
        <v>0</v>
      </c>
      <c r="G44" s="8"/>
      <c r="H44" s="146" t="s">
        <v>79</v>
      </c>
      <c r="I44" s="150"/>
      <c r="J44" s="150"/>
      <c r="K44" s="150"/>
      <c r="L44" s="148"/>
      <c r="M44" s="287"/>
    </row>
    <row r="45" spans="2:44" hidden="1">
      <c r="D45" s="30" t="s">
        <v>70</v>
      </c>
      <c r="E45" s="81">
        <f>E48-E44</f>
        <v>220000</v>
      </c>
      <c r="F45" s="81">
        <f>F48-F44</f>
        <v>0</v>
      </c>
      <c r="G45" s="8"/>
      <c r="H45" s="146" t="s">
        <v>79</v>
      </c>
      <c r="I45" s="150"/>
      <c r="J45" s="150"/>
      <c r="K45" s="150"/>
      <c r="L45" s="148"/>
      <c r="M45" s="287"/>
    </row>
    <row r="46" spans="2:44" hidden="1">
      <c r="D46" s="30" t="s">
        <v>43</v>
      </c>
      <c r="E46" s="81">
        <f>E48</f>
        <v>500000</v>
      </c>
      <c r="F46" s="81">
        <f>F48</f>
        <v>0</v>
      </c>
      <c r="G46" s="8"/>
      <c r="H46" s="146" t="s">
        <v>79</v>
      </c>
      <c r="I46" s="150"/>
      <c r="J46" s="150"/>
      <c r="K46" s="150"/>
      <c r="L46" s="148"/>
      <c r="M46" s="287"/>
    </row>
    <row r="47" spans="2:44" hidden="1">
      <c r="D47" s="30" t="s">
        <v>76</v>
      </c>
      <c r="E47" s="81">
        <f>E48</f>
        <v>500000</v>
      </c>
      <c r="F47" s="81">
        <f>F48</f>
        <v>0</v>
      </c>
      <c r="G47" s="8"/>
      <c r="H47" s="146" t="s">
        <v>79</v>
      </c>
      <c r="I47" s="150"/>
      <c r="J47" s="150"/>
      <c r="K47" s="150"/>
      <c r="L47" s="148"/>
      <c r="M47" s="287"/>
      <c r="Q47" s="232" t="s">
        <v>137</v>
      </c>
      <c r="R47" s="68" t="s">
        <v>354</v>
      </c>
    </row>
    <row r="48" spans="2:44">
      <c r="D48" s="39" t="str">
        <f>IF($E$2=$O$2,"補助対象工事見積額","補助対象工事額")</f>
        <v>補助対象工事見積額</v>
      </c>
      <c r="E48" s="269">
        <v>500000</v>
      </c>
      <c r="F48" s="279"/>
      <c r="G48" s="8"/>
      <c r="H48" s="147" t="s">
        <v>54</v>
      </c>
      <c r="I48" s="150" t="str">
        <f>IF(E48&gt;0,"○","×")</f>
        <v>○</v>
      </c>
      <c r="J48" s="150" t="str">
        <f>IF($E$2=$O$3,IF(F48&gt;0,"○","×"),"")</f>
        <v/>
      </c>
      <c r="K48" s="150"/>
      <c r="L48" s="148" t="s">
        <v>40</v>
      </c>
      <c r="M48" s="149"/>
      <c r="Q48" s="232" t="s">
        <v>194</v>
      </c>
      <c r="R48" s="292" t="s">
        <v>424</v>
      </c>
      <c r="T48" s="294" t="s">
        <v>388</v>
      </c>
    </row>
    <row r="49" spans="4:20">
      <c r="D49" s="46" t="s">
        <v>431</v>
      </c>
      <c r="E49" s="262" t="s">
        <v>126</v>
      </c>
      <c r="F49" s="111"/>
      <c r="G49" s="8"/>
      <c r="H49" s="147" t="s">
        <v>54</v>
      </c>
      <c r="I49" s="150" t="str">
        <f>IF(E49&gt;"",IF(E50&gt;=10,"○","×"),IF(E50="","○","×"))</f>
        <v>○</v>
      </c>
      <c r="J49" s="150" t="str">
        <f>IF($E$2=$O$3,IF(F49&gt;"",IF(F50&gt;=10,"○","×"),IF(F50="","○","×")),"")</f>
        <v/>
      </c>
      <c r="K49" s="150"/>
      <c r="L49" s="148" t="s">
        <v>152</v>
      </c>
      <c r="M49" s="149"/>
      <c r="Q49" s="232" t="s">
        <v>339</v>
      </c>
      <c r="R49" s="292" t="s">
        <v>423</v>
      </c>
      <c r="T49" s="294" t="s">
        <v>232</v>
      </c>
    </row>
    <row r="50" spans="4:20">
      <c r="D50" s="47"/>
      <c r="E50" s="270">
        <v>16</v>
      </c>
      <c r="F50" s="280"/>
      <c r="G50" s="8"/>
      <c r="H50" s="147"/>
      <c r="I50" s="150"/>
      <c r="J50" s="150"/>
      <c r="K50" s="150"/>
      <c r="L50" s="148"/>
      <c r="M50" s="149"/>
      <c r="Q50" s="232" t="s">
        <v>151</v>
      </c>
      <c r="R50" s="292" t="s">
        <v>400</v>
      </c>
      <c r="T50" s="294" t="s">
        <v>93</v>
      </c>
    </row>
    <row r="51" spans="4:20">
      <c r="D51" s="48"/>
      <c r="E51" s="90">
        <f>IF(E50&lt;10,0,IF(E50&lt;20,30000,IF(E50&lt;30,70000,IF(E50&lt;40,100000,140000))))</f>
        <v>30000</v>
      </c>
      <c r="F51" s="90">
        <f>IF(F50&lt;10,0,IF(F50&lt;20,30000,IF(F50&lt;30,70000,IF(F50&lt;40,100000,140000))))</f>
        <v>0</v>
      </c>
      <c r="G51" s="8"/>
      <c r="H51" s="147"/>
      <c r="I51" s="150"/>
      <c r="J51" s="150"/>
      <c r="K51" s="150"/>
      <c r="L51" s="148"/>
      <c r="M51" s="149"/>
      <c r="Q51" s="232" t="s">
        <v>342</v>
      </c>
      <c r="R51" s="293" t="s">
        <v>295</v>
      </c>
      <c r="T51" s="294" t="s">
        <v>180</v>
      </c>
    </row>
    <row r="52" spans="4:20">
      <c r="D52" s="49"/>
      <c r="E52" s="91"/>
      <c r="F52" s="94"/>
      <c r="H52" s="149"/>
      <c r="I52" s="152"/>
      <c r="Q52" s="232" t="s">
        <v>344</v>
      </c>
      <c r="R52" s="293" t="s">
        <v>403</v>
      </c>
      <c r="T52" s="294" t="s">
        <v>422</v>
      </c>
    </row>
    <row r="53" spans="4:20" hidden="1">
      <c r="D53" s="50" t="s">
        <v>92</v>
      </c>
      <c r="E53" s="92"/>
      <c r="F53" s="119"/>
      <c r="G53" s="145"/>
      <c r="I53" s="5">
        <f>COUNTIF(I1:I52,"×")</f>
        <v>1</v>
      </c>
      <c r="Q53" s="232" t="s">
        <v>170</v>
      </c>
      <c r="R53" s="293" t="s">
        <v>240</v>
      </c>
      <c r="T53" s="294" t="s">
        <v>421</v>
      </c>
    </row>
    <row r="54" spans="4:20" hidden="1">
      <c r="D54" s="50" t="s">
        <v>133</v>
      </c>
      <c r="E54" s="92"/>
      <c r="F54" s="119"/>
      <c r="G54" s="145"/>
      <c r="Q54" s="232" t="s">
        <v>348</v>
      </c>
      <c r="R54" s="293" t="s">
        <v>320</v>
      </c>
      <c r="T54" s="294" t="s">
        <v>291</v>
      </c>
    </row>
    <row r="55" spans="4:20" hidden="1">
      <c r="D55" s="246"/>
      <c r="E55" s="246"/>
      <c r="F55" s="246"/>
      <c r="G55" s="246"/>
      <c r="Q55" s="232" t="s">
        <v>171</v>
      </c>
      <c r="R55" s="293" t="s">
        <v>178</v>
      </c>
      <c r="T55" s="294" t="s">
        <v>86</v>
      </c>
    </row>
    <row r="56" spans="4:20" hidden="1">
      <c r="D56" s="246"/>
      <c r="E56" s="246"/>
      <c r="F56" s="246"/>
      <c r="G56" s="246"/>
      <c r="Q56" s="232" t="s">
        <v>349</v>
      </c>
      <c r="R56" s="293" t="s">
        <v>67</v>
      </c>
      <c r="T56" s="294" t="s">
        <v>124</v>
      </c>
    </row>
    <row r="57" spans="4:20" hidden="1">
      <c r="D57" s="50" t="s">
        <v>83</v>
      </c>
      <c r="E57" s="92"/>
      <c r="F57" s="119"/>
      <c r="G57" s="145"/>
      <c r="Q57" s="232" t="s">
        <v>350</v>
      </c>
      <c r="R57" s="293" t="s">
        <v>34</v>
      </c>
      <c r="T57" s="294" t="s">
        <v>279</v>
      </c>
    </row>
    <row r="58" spans="4:20" hidden="1">
      <c r="D58" s="246"/>
      <c r="E58" s="246"/>
      <c r="F58" s="246"/>
      <c r="G58" s="246"/>
      <c r="Q58" s="232" t="s">
        <v>353</v>
      </c>
      <c r="R58" s="292" t="s">
        <v>140</v>
      </c>
      <c r="T58" s="294" t="s">
        <v>125</v>
      </c>
    </row>
    <row r="59" spans="4:20" hidden="1">
      <c r="D59" s="246"/>
      <c r="E59" s="246"/>
      <c r="F59" s="246"/>
      <c r="G59" s="246"/>
      <c r="Q59" s="232" t="s">
        <v>100</v>
      </c>
      <c r="R59" s="292" t="s">
        <v>419</v>
      </c>
    </row>
    <row r="60" spans="4:20" hidden="1">
      <c r="Q60" s="232" t="s">
        <v>356</v>
      </c>
      <c r="R60" s="292" t="s">
        <v>352</v>
      </c>
    </row>
    <row r="61" spans="4:20" hidden="1">
      <c r="Q61" s="232" t="s">
        <v>82</v>
      </c>
      <c r="R61" s="292" t="s">
        <v>418</v>
      </c>
    </row>
    <row r="62" spans="4:20" hidden="1">
      <c r="Q62" s="232" t="s">
        <v>155</v>
      </c>
      <c r="R62" s="292" t="s">
        <v>284</v>
      </c>
    </row>
    <row r="63" spans="4:20">
      <c r="Q63" s="232" t="s">
        <v>184</v>
      </c>
      <c r="R63" s="292" t="s">
        <v>71</v>
      </c>
    </row>
    <row r="64" spans="4:20">
      <c r="Q64" s="232" t="s">
        <v>227</v>
      </c>
      <c r="R64" s="292" t="s">
        <v>341</v>
      </c>
    </row>
    <row r="65" spans="17:18">
      <c r="Q65" s="232" t="s">
        <v>81</v>
      </c>
      <c r="R65" s="292" t="s">
        <v>278</v>
      </c>
    </row>
    <row r="66" spans="17:18">
      <c r="Q66" s="232" t="s">
        <v>358</v>
      </c>
      <c r="R66" s="292" t="s">
        <v>417</v>
      </c>
    </row>
    <row r="67" spans="17:18">
      <c r="Q67" s="232" t="s">
        <v>282</v>
      </c>
      <c r="R67" s="292" t="s">
        <v>416</v>
      </c>
    </row>
    <row r="68" spans="17:18">
      <c r="Q68" s="232" t="s">
        <v>361</v>
      </c>
      <c r="R68" s="292" t="s">
        <v>382</v>
      </c>
    </row>
    <row r="69" spans="17:18">
      <c r="Q69" s="232" t="s">
        <v>48</v>
      </c>
      <c r="R69" s="292" t="s">
        <v>415</v>
      </c>
    </row>
    <row r="70" spans="17:18">
      <c r="Q70" s="232" t="s">
        <v>41</v>
      </c>
      <c r="R70" s="292" t="s">
        <v>264</v>
      </c>
    </row>
    <row r="71" spans="17:18">
      <c r="Q71" s="232" t="s">
        <v>228</v>
      </c>
      <c r="R71" s="292" t="s">
        <v>414</v>
      </c>
    </row>
    <row r="72" spans="17:18">
      <c r="Q72" s="232" t="s">
        <v>287</v>
      </c>
      <c r="R72" s="292" t="s">
        <v>413</v>
      </c>
    </row>
    <row r="73" spans="17:18">
      <c r="Q73" s="232" t="s">
        <v>300</v>
      </c>
      <c r="R73" s="292" t="s">
        <v>304</v>
      </c>
    </row>
    <row r="74" spans="17:18">
      <c r="Q74" s="232" t="s">
        <v>249</v>
      </c>
      <c r="R74" s="292" t="s">
        <v>98</v>
      </c>
    </row>
    <row r="75" spans="17:18">
      <c r="Q75" s="232" t="s">
        <v>362</v>
      </c>
      <c r="R75" s="292" t="s">
        <v>73</v>
      </c>
    </row>
    <row r="76" spans="17:18">
      <c r="Q76" s="232" t="s">
        <v>289</v>
      </c>
      <c r="R76" s="292" t="s">
        <v>158</v>
      </c>
    </row>
    <row r="77" spans="17:18">
      <c r="Q77" s="232" t="s">
        <v>121</v>
      </c>
      <c r="R77" s="292" t="s">
        <v>391</v>
      </c>
    </row>
    <row r="78" spans="17:18">
      <c r="Q78" s="232" t="s">
        <v>363</v>
      </c>
      <c r="R78" s="292" t="s">
        <v>159</v>
      </c>
    </row>
    <row r="79" spans="17:18">
      <c r="Q79" s="232" t="s">
        <v>164</v>
      </c>
      <c r="R79" s="292" t="s">
        <v>108</v>
      </c>
    </row>
    <row r="80" spans="17:18">
      <c r="Q80" s="232" t="s">
        <v>60</v>
      </c>
      <c r="R80" s="292" t="s">
        <v>408</v>
      </c>
    </row>
    <row r="81" spans="17:18">
      <c r="Q81" s="232" t="s">
        <v>276</v>
      </c>
      <c r="R81" s="292" t="s">
        <v>315</v>
      </c>
    </row>
    <row r="82" spans="17:18">
      <c r="Q82" s="232" t="s">
        <v>323</v>
      </c>
      <c r="R82" s="292" t="s">
        <v>411</v>
      </c>
    </row>
    <row r="83" spans="17:18">
      <c r="Q83" s="232" t="s">
        <v>364</v>
      </c>
      <c r="R83" s="292" t="s">
        <v>396</v>
      </c>
    </row>
    <row r="84" spans="17:18">
      <c r="Q84" s="232" t="s">
        <v>61</v>
      </c>
      <c r="R84" s="292" t="s">
        <v>191</v>
      </c>
    </row>
    <row r="85" spans="17:18">
      <c r="Q85" s="232" t="s">
        <v>365</v>
      </c>
      <c r="R85" s="292" t="s">
        <v>389</v>
      </c>
    </row>
    <row r="86" spans="17:18">
      <c r="Q86" s="232" t="s">
        <v>66</v>
      </c>
      <c r="R86" s="292" t="s">
        <v>268</v>
      </c>
    </row>
    <row r="87" spans="17:18">
      <c r="Q87" s="232" t="s">
        <v>367</v>
      </c>
      <c r="R87" s="292" t="s">
        <v>3</v>
      </c>
    </row>
    <row r="88" spans="17:18">
      <c r="Q88" s="232" t="s">
        <v>371</v>
      </c>
      <c r="R88" s="292" t="s">
        <v>20</v>
      </c>
    </row>
    <row r="89" spans="17:18">
      <c r="Q89" s="232" t="s">
        <v>196</v>
      </c>
      <c r="R89" s="292" t="s">
        <v>307</v>
      </c>
    </row>
    <row r="90" spans="17:18">
      <c r="Q90" s="232" t="s">
        <v>160</v>
      </c>
      <c r="R90" s="292" t="s">
        <v>383</v>
      </c>
    </row>
    <row r="91" spans="17:18">
      <c r="Q91" s="232" t="s">
        <v>336</v>
      </c>
    </row>
    <row r="92" spans="17:18">
      <c r="Q92" s="232" t="s">
        <v>118</v>
      </c>
    </row>
    <row r="93" spans="17:18">
      <c r="Q93" s="232" t="s">
        <v>90</v>
      </c>
    </row>
    <row r="94" spans="17:18">
      <c r="Q94" s="232" t="s">
        <v>12</v>
      </c>
    </row>
  </sheetData>
  <sheetProtection password="83E8" sheet="1" objects="1" scenarios="1"/>
  <mergeCells count="26">
    <mergeCell ref="I2:K2"/>
    <mergeCell ref="F12:G12"/>
    <mergeCell ref="F13:G13"/>
    <mergeCell ref="F15:G15"/>
    <mergeCell ref="F16:G16"/>
    <mergeCell ref="F22:G22"/>
    <mergeCell ref="F23:G23"/>
    <mergeCell ref="E24:G24"/>
    <mergeCell ref="E26:G26"/>
    <mergeCell ref="E27:G27"/>
    <mergeCell ref="C28:D28"/>
    <mergeCell ref="E28:G28"/>
    <mergeCell ref="F31:G31"/>
    <mergeCell ref="E32:G32"/>
    <mergeCell ref="D3:D6"/>
    <mergeCell ref="D12:D13"/>
    <mergeCell ref="D15:D16"/>
    <mergeCell ref="D18:D21"/>
    <mergeCell ref="D22:D23"/>
    <mergeCell ref="C24:C27"/>
    <mergeCell ref="C29:C32"/>
    <mergeCell ref="D34:D35"/>
    <mergeCell ref="D49:D51"/>
    <mergeCell ref="D55:G56"/>
    <mergeCell ref="D58:G59"/>
    <mergeCell ref="C3:C23"/>
  </mergeCells>
  <phoneticPr fontId="3"/>
  <conditionalFormatting sqref="F14">
    <cfRule type="expression" dxfId="14" priority="3">
      <formula>$E$17="その他"</formula>
    </cfRule>
  </conditionalFormatting>
  <conditionalFormatting sqref="D15:G15 D16">
    <cfRule type="expression" dxfId="13" priority="2">
      <formula>$E$17=+$Q$22</formula>
    </cfRule>
  </conditionalFormatting>
  <conditionalFormatting sqref="E16:G16">
    <cfRule type="expression" dxfId="12" priority="1">
      <formula>$E$17=$Q$22</formula>
    </cfRule>
  </conditionalFormatting>
  <conditionalFormatting sqref="G17:G21">
    <cfRule type="expression" dxfId="11" priority="4">
      <formula>$E$17="その他"</formula>
    </cfRule>
  </conditionalFormatting>
  <conditionalFormatting sqref="F34:F39 F42 F49:F50">
    <cfRule type="expression" dxfId="10" priority="10">
      <formula>$E$2="実績報告"</formula>
    </cfRule>
  </conditionalFormatting>
  <conditionalFormatting sqref="E48">
    <cfRule type="expression" dxfId="9" priority="16">
      <formula>$E$2="交付申請"</formula>
    </cfRule>
  </conditionalFormatting>
  <conditionalFormatting sqref="D36:D37">
    <cfRule type="expression" dxfId="8" priority="8">
      <formula>$E$2="交付申請"</formula>
    </cfRule>
  </conditionalFormatting>
  <conditionalFormatting sqref="D53:G59">
    <cfRule type="expression" dxfId="7" priority="7">
      <formula>$E$2="変更承認申請"</formula>
    </cfRule>
  </conditionalFormatting>
  <conditionalFormatting sqref="F48">
    <cfRule type="expression" dxfId="6" priority="6">
      <formula>$E$2="実績報告"</formula>
    </cfRule>
  </conditionalFormatting>
  <dataValidations count="31">
    <dataValidation imeMode="disabled" allowBlank="1" showDropDown="0" showInputMessage="1" showErrorMessage="1" sqref="E4"/>
    <dataValidation type="list" allowBlank="1" showDropDown="0" showInputMessage="1" showErrorMessage="1" sqref="E2">
      <formula1>$O$2:$O$4</formula1>
    </dataValidation>
    <dataValidation allowBlank="1" showDropDown="0" showInputMessage="1" showErrorMessage="1" prompt="自由記述" sqref="F16 F13:F14 E9:G9 E30 E25:E27 F26:F27 G25:G27 G17"/>
    <dataValidation imeMode="disabled" allowBlank="1" showDropDown="0" showInputMessage="1" showErrorMessage="1" prompt="消費税仕入控除を行う場合のみ記入してください" sqref="F16 F13:F14 E9:G9 E30 E25:E27 F26:F27 G25:G27 G17"/>
    <dataValidation type="list" allowBlank="1" showDropDown="0" showInputMessage="1" showErrorMessage="1" prompt="選択してください" sqref="F4">
      <formula1>$Q$48:$Q$94</formula1>
    </dataValidation>
    <dataValidation type="list" allowBlank="1" showDropDown="0" showInputMessage="1" showErrorMessage="1" prompt="選択してください" sqref="E13">
      <formula1>$R$48:$R$90</formula1>
    </dataValidation>
    <dataValidation imeMode="fullKatakana" allowBlank="1" showDropDown="0" showInputMessage="1" showErrorMessage="1" prompt="姓と名の間にスペースを入れてください。_x000a_例：「シズオカタロウ」→「シズオカ　タロウ」" sqref="E7"/>
    <dataValidation allowBlank="1" showDropDown="0" showInputMessage="1" showErrorMessage="1" prompt="姓と名の間にスペースを入れてください。_x000a_例：「静岡太郎」→「静岡　太郎」" sqref="E8"/>
    <dataValidation type="list" allowBlank="1" showDropDown="0" showInputMessage="1" showErrorMessage="1" sqref="G2">
      <formula1>$O$7:$O$10</formula1>
    </dataValidation>
    <dataValidation type="list" allowBlank="1" showDropDown="0" showInputMessage="1" showErrorMessage="1" sqref="F17">
      <formula1>"自己所有,賃貸"</formula1>
    </dataValidation>
    <dataValidation type="list" allowBlank="1" showDropDown="0" showInputMessage="1" showErrorMessage="1" sqref="E17">
      <formula1>$N$17:$N$23</formula1>
    </dataValidation>
    <dataValidation type="list" allowBlank="1" showDropDown="0" showInputMessage="1" showErrorMessage="1" sqref="F19">
      <formula1>$Q$17:$Q$21</formula1>
    </dataValidation>
    <dataValidation type="list" allowBlank="1" showDropDown="0" showInputMessage="1" showErrorMessage="1" sqref="E21">
      <formula1>$R$17:$R$19</formula1>
    </dataValidation>
    <dataValidation type="textLength" imeMode="halfAlpha" allowBlank="1" showDropDown="0" showInputMessage="1" showErrorMessage="1" sqref="F21">
      <formula1>1</formula1>
      <formula2>8</formula2>
    </dataValidation>
    <dataValidation imeMode="halfKatakana" allowBlank="1" showDropDown="0" showInputMessage="1" showErrorMessage="1" prompt="①濁点や半濁点も別々に記入してください。_x000a_例：「ガ」→「カ」「゛」_x000a_②姓と名の間にスペースを入れてください。_x000a_例：「ｼｽﾞｵｶｶﾀﾛｳ」→「ｼｽﾞｵｶ　ｶﾀﾛｳ」_x000a_※申請者と振込先が異なる場合は「委任状」を提出してください。" sqref="G21"/>
    <dataValidation allowBlank="1" showDropDown="0" showInputMessage="1" showErrorMessage="1" prompt="”県内”の本店または支店名を記載してください。" sqref="E24:G24"/>
    <dataValidation type="list" allowBlank="1" showDropDown="0" showInputMessage="1" showErrorMessage="1" sqref="E32:G32">
      <formula1>$N$32:$N$34</formula1>
    </dataValidation>
    <dataValidation type="list" allowBlank="1" showDropDown="0" showInputMessage="1" showErrorMessage="1" sqref="E31">
      <formula1>"○"</formula1>
    </dataValidation>
    <dataValidation type="whole" allowBlank="1" showDropDown="0" showInputMessage="1" showErrorMessage="1" prompt="数値のみ記載" sqref="E48">
      <formula1>0</formula1>
      <formula2>10000000000</formula2>
    </dataValidation>
    <dataValidation type="list" allowBlank="1" showDropDown="0" showInputMessage="1" showErrorMessage="1" prompt="該当する場合に○を選択する" sqref="E49:F49">
      <formula1>"○"</formula1>
    </dataValidation>
    <dataValidation type="decimal" allowBlank="1" showDropDown="0" showInputMessage="1" showErrorMessage="1" prompt="数値のみ記載" sqref="E50:F50">
      <formula1>0</formula1>
      <formula2>100000</formula2>
    </dataValidation>
    <dataValidation allowBlank="1" showDropDown="0" showInputMessage="0" showErrorMessage="1" sqref="E43:F43 E41:F41"/>
    <dataValidation allowBlank="1" showDropDown="0" showInputMessage="1" showErrorMessage="1" prompt="県からの交付決定通知書の右上に記載された「住づ第○号-○」を記載" sqref="F36"/>
    <dataValidation allowBlank="1" showDropDown="0" showInputMessage="1" showErrorMessage="1" prompt="県からの交付決定通知書の右上に記載された「令和○年○月○日」を記載" sqref="F37"/>
    <dataValidation type="whole" allowBlank="1" showDropDown="0" showInputMessage="1" showErrorMessage="1" prompt="数値のみ記載" sqref="F48">
      <formula1>0</formula1>
      <formula2>10000000</formula2>
    </dataValidation>
    <dataValidation allowBlank="1" showDropDown="0" showInputMessage="1" showErrorMessage="1" prompt="一般的には入力不要！！_x000a_自営業者等で、税関連で申告が必要な場合のみ入力" sqref="E42:F42"/>
    <dataValidation allowBlank="1" showDropDown="0" showInputMessage="1" showErrorMessage="1" prompt="工事、支払いが全て終わった日を記入してください" sqref="E39"/>
    <dataValidation allowBlank="1" showDropDown="0" showInputMessage="1" showErrorMessage="1" prompt="契約日、支払日又は工事着手日いずれか早い日付を入力してください" sqref="E38:F38"/>
    <dataValidation type="list" allowBlank="1" showDropDown="0" showInputMessage="1" showErrorMessage="1" sqref="E29">
      <formula1>$R$75:$R$76</formula1>
    </dataValidation>
    <dataValidation type="list" allowBlank="1" showDropDown="0" showInputMessage="1" showErrorMessage="1" prompt="選択してください" sqref="E16">
      <formula1>$P$46:$P$88</formula1>
    </dataValidation>
    <dataValidation type="list" allowBlank="1" showDropDown="0" showInputMessage="1" showErrorMessage="1" prompt="選択してください" sqref="E14">
      <formula1>$Q$21:$Q$24</formula1>
    </dataValidation>
  </dataValidations>
  <pageMargins left="0.7" right="0.7" top="0.75" bottom="0.75" header="0.3" footer="0.3"/>
  <pageSetup paperSize="9" scale="90" fitToWidth="1" fitToHeight="1" orientation="portrait" usePrinterDefaults="1"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sheetPr>
    <tabColor rgb="FF0070C0"/>
  </sheetPr>
  <dimension ref="B1:BN90"/>
  <sheetViews>
    <sheetView showZeros="0" topLeftCell="A13" zoomScale="85" zoomScaleNormal="85" zoomScaleSheetLayoutView="70" workbookViewId="0">
      <selection activeCell="E1" sqref="E1"/>
    </sheetView>
  </sheetViews>
  <sheetFormatPr defaultColWidth="9" defaultRowHeight="17.649999999999999"/>
  <cols>
    <col min="1" max="1" width="2" customWidth="1"/>
    <col min="2" max="2" width="1.5" style="1" customWidth="1"/>
    <col min="3" max="3" width="5.5" style="1" customWidth="1"/>
    <col min="4" max="4" width="18.5" style="2" customWidth="1"/>
    <col min="5" max="5" width="21.58203125" style="3" customWidth="1"/>
    <col min="6" max="6" width="22" style="4" customWidth="1"/>
    <col min="7" max="7" width="27.25" style="1" customWidth="1"/>
    <col min="8" max="8" width="6.75" style="2" hidden="1" customWidth="1"/>
    <col min="9" max="11" width="5.5" style="5" customWidth="1"/>
    <col min="12" max="12" width="50.75" style="2" customWidth="1"/>
    <col min="13" max="13" width="6.5" style="2" customWidth="1"/>
    <col min="14" max="14" width="9" style="1" hidden="1" customWidth="1"/>
    <col min="15" max="15" width="13" style="1" hidden="1" bestFit="1" customWidth="1"/>
    <col min="16" max="17" width="9" style="1" hidden="1" customWidth="1"/>
    <col min="18" max="18" width="8" style="1" hidden="1" customWidth="1"/>
    <col min="19" max="19" width="3" style="1" hidden="1" customWidth="1"/>
    <col min="20" max="20" width="9.75" style="1" hidden="1" customWidth="1"/>
    <col min="21" max="21" width="8.33203125" style="1" hidden="1" customWidth="1"/>
    <col min="22" max="22" width="6.83203125" style="1" hidden="1" customWidth="1"/>
    <col min="23" max="23" width="6.5" style="1" hidden="1" customWidth="1"/>
    <col min="24" max="24" width="5.58203125" style="1" hidden="1" customWidth="1"/>
    <col min="25" max="25" width="7.33203125" style="1" hidden="1" customWidth="1"/>
    <col min="26" max="26" width="11.75" style="1" hidden="1" bestFit="1" customWidth="1"/>
    <col min="27" max="27" width="8.58203125" style="1" hidden="1" customWidth="1"/>
    <col min="28" max="28" width="14.75" style="1" hidden="1" customWidth="1"/>
    <col min="29" max="29" width="11.5" style="1" hidden="1" customWidth="1"/>
    <col min="30" max="44" width="9" style="1" hidden="1" customWidth="1"/>
    <col min="45" max="72" width="9" hidden="1" customWidth="1"/>
  </cols>
  <sheetData>
    <row r="1" spans="2:66" ht="19.5" customHeight="1">
      <c r="D1" s="24"/>
      <c r="O1" s="1" t="str">
        <f>IF(I49&gt;0,"記載ミスが有ります。チェック欄及び右の条件を確認の上修正してください。","提出OK")</f>
        <v>提出OK</v>
      </c>
    </row>
    <row r="2" spans="2:66" ht="30" customHeight="1">
      <c r="D2" s="25" t="s">
        <v>52</v>
      </c>
      <c r="E2" s="247" t="s">
        <v>28</v>
      </c>
      <c r="F2" s="1"/>
      <c r="I2" s="107" t="s">
        <v>23</v>
      </c>
      <c r="J2" s="153"/>
      <c r="K2" s="132"/>
      <c r="L2" s="67" t="s">
        <v>103</v>
      </c>
      <c r="M2" s="155"/>
      <c r="O2" s="1" t="s">
        <v>7</v>
      </c>
    </row>
    <row r="3" spans="2:66" s="7" customFormat="1">
      <c r="B3" s="2"/>
      <c r="C3" s="13" t="s">
        <v>327</v>
      </c>
      <c r="D3" s="40" t="s">
        <v>2</v>
      </c>
      <c r="E3" s="97" t="s">
        <v>14</v>
      </c>
      <c r="F3" s="97" t="s">
        <v>137</v>
      </c>
      <c r="G3" s="97" t="s">
        <v>294</v>
      </c>
      <c r="H3" s="146" t="s">
        <v>145</v>
      </c>
      <c r="I3" s="130"/>
      <c r="J3" s="130"/>
      <c r="K3" s="130"/>
      <c r="L3" s="148"/>
      <c r="M3" s="287"/>
      <c r="N3" s="2"/>
      <c r="O3" s="2" t="s">
        <v>28</v>
      </c>
      <c r="P3" s="2"/>
      <c r="Q3" s="2"/>
      <c r="R3" s="2"/>
      <c r="S3" s="2"/>
      <c r="T3" s="8"/>
      <c r="U3" s="8" t="s">
        <v>271</v>
      </c>
      <c r="V3" s="8"/>
      <c r="W3" s="8"/>
      <c r="X3" s="8"/>
      <c r="Y3" s="8"/>
      <c r="Z3" s="8"/>
      <c r="AA3" s="8"/>
      <c r="AB3" s="8"/>
      <c r="AC3" s="8"/>
      <c r="AD3" s="8"/>
      <c r="AE3" s="8"/>
      <c r="AF3" s="8"/>
      <c r="AG3" s="8"/>
      <c r="AH3" s="8"/>
      <c r="AI3" s="8"/>
      <c r="AJ3" s="8"/>
      <c r="AK3" s="8"/>
      <c r="AL3" s="8"/>
      <c r="AM3" s="8"/>
      <c r="AN3" s="8"/>
      <c r="AO3" s="8"/>
      <c r="AP3" s="8"/>
      <c r="AQ3" s="8"/>
      <c r="AR3" s="8"/>
    </row>
    <row r="4" spans="2:66" ht="20.399999999999999">
      <c r="C4" s="14"/>
      <c r="D4" s="243"/>
      <c r="E4" s="42" t="s">
        <v>328</v>
      </c>
      <c r="F4" s="42" t="s">
        <v>48</v>
      </c>
      <c r="G4" s="154" t="s">
        <v>430</v>
      </c>
      <c r="H4" s="146" t="s">
        <v>39</v>
      </c>
      <c r="I4" s="150" t="str">
        <f>IF(E4&gt;"","○","×")</f>
        <v>○</v>
      </c>
      <c r="J4" s="150" t="str">
        <f>IF(F4&gt;"","○","×")</f>
        <v>○</v>
      </c>
      <c r="K4" s="150" t="str">
        <f>IF(G4&gt;"","○","×")</f>
        <v>○</v>
      </c>
      <c r="L4" s="148" t="s">
        <v>40</v>
      </c>
      <c r="M4" s="149"/>
      <c r="O4" s="1" t="s">
        <v>269</v>
      </c>
      <c r="T4" s="8"/>
      <c r="U4" s="168" t="s">
        <v>288</v>
      </c>
      <c r="V4" s="168" t="s">
        <v>162</v>
      </c>
      <c r="W4" s="168" t="s">
        <v>14</v>
      </c>
      <c r="X4" s="170" t="s">
        <v>220</v>
      </c>
      <c r="Y4" s="170" t="s">
        <v>257</v>
      </c>
      <c r="Z4" s="170" t="s">
        <v>405</v>
      </c>
      <c r="AA4" s="170" t="s">
        <v>377</v>
      </c>
      <c r="AB4" s="170" t="s">
        <v>91</v>
      </c>
      <c r="AC4" s="170" t="s">
        <v>292</v>
      </c>
      <c r="AD4" s="172" t="s">
        <v>49</v>
      </c>
      <c r="AE4" s="170" t="s">
        <v>173</v>
      </c>
      <c r="AF4" s="168" t="s">
        <v>256</v>
      </c>
      <c r="AG4" s="174" t="s">
        <v>407</v>
      </c>
      <c r="AH4" s="168" t="s">
        <v>169</v>
      </c>
      <c r="AI4" s="174" t="s">
        <v>270</v>
      </c>
      <c r="AJ4" s="175" t="s">
        <v>221</v>
      </c>
      <c r="AK4" s="177" t="s">
        <v>123</v>
      </c>
      <c r="AL4" s="179" t="s">
        <v>4</v>
      </c>
      <c r="AM4" s="179" t="s">
        <v>312</v>
      </c>
      <c r="AN4" s="179" t="s">
        <v>102</v>
      </c>
      <c r="AO4" s="180" t="s">
        <v>258</v>
      </c>
      <c r="AP4" s="181" t="s">
        <v>335</v>
      </c>
      <c r="AQ4" s="181" t="s">
        <v>407</v>
      </c>
      <c r="AR4" s="181" t="s">
        <v>76</v>
      </c>
      <c r="AS4" s="181" t="s">
        <v>406</v>
      </c>
      <c r="AT4" s="181" t="s">
        <v>4</v>
      </c>
      <c r="AU4" s="181" t="s">
        <v>351</v>
      </c>
      <c r="AV4" s="181" t="s">
        <v>94</v>
      </c>
      <c r="AW4" s="183" t="s">
        <v>324</v>
      </c>
      <c r="AX4" s="184" t="s">
        <v>399</v>
      </c>
      <c r="AY4" s="184" t="s">
        <v>272</v>
      </c>
      <c r="AZ4" s="185" t="s">
        <v>244</v>
      </c>
      <c r="BA4" s="185" t="s">
        <v>111</v>
      </c>
      <c r="BB4" s="186" t="s">
        <v>393</v>
      </c>
      <c r="BC4" s="186" t="s">
        <v>204</v>
      </c>
      <c r="BD4" s="185" t="s">
        <v>4</v>
      </c>
      <c r="BE4" s="185" t="s">
        <v>312</v>
      </c>
      <c r="BF4" s="185" t="s">
        <v>102</v>
      </c>
      <c r="BG4" s="185" t="s">
        <v>258</v>
      </c>
      <c r="BH4" s="179" t="s">
        <v>238</v>
      </c>
      <c r="BJ4" s="187" t="s">
        <v>51</v>
      </c>
      <c r="BK4" s="187" t="s">
        <v>187</v>
      </c>
      <c r="BL4" s="187" t="s">
        <v>426</v>
      </c>
      <c r="BM4" s="187" t="s">
        <v>8</v>
      </c>
      <c r="BN4" s="187" t="s">
        <v>85</v>
      </c>
    </row>
    <row r="5" spans="2:66">
      <c r="C5" s="14"/>
      <c r="D5" s="243"/>
      <c r="E5" s="62" t="s">
        <v>267</v>
      </c>
      <c r="F5" s="97" t="s">
        <v>359</v>
      </c>
      <c r="G5" s="62" t="s">
        <v>243</v>
      </c>
      <c r="H5" s="146"/>
      <c r="I5" s="150"/>
      <c r="J5" s="150"/>
      <c r="K5" s="150"/>
      <c r="L5" s="148"/>
      <c r="T5" s="8"/>
      <c r="U5" s="295"/>
      <c r="V5" s="295"/>
      <c r="W5" s="295"/>
      <c r="X5" s="296"/>
      <c r="Y5" s="296"/>
      <c r="Z5" s="296"/>
      <c r="AA5" s="296"/>
      <c r="AB5" s="296"/>
      <c r="AC5" s="296"/>
      <c r="AD5" s="298"/>
      <c r="AE5" s="296"/>
      <c r="AF5" s="295"/>
      <c r="AG5" s="300"/>
      <c r="AH5" s="295"/>
      <c r="AI5" s="300"/>
      <c r="AJ5" s="301"/>
      <c r="AK5" s="303"/>
      <c r="AL5" s="305"/>
      <c r="AM5" s="305"/>
      <c r="AN5" s="305"/>
      <c r="AO5" s="306"/>
      <c r="AP5" s="307"/>
      <c r="AQ5" s="307"/>
      <c r="AR5" s="307"/>
      <c r="AS5" s="307"/>
      <c r="AT5" s="307"/>
      <c r="AU5" s="307"/>
      <c r="AV5" s="307"/>
      <c r="AW5" s="309"/>
      <c r="AX5" s="310"/>
      <c r="AY5" s="310"/>
      <c r="AZ5" s="311"/>
      <c r="BA5" s="311"/>
      <c r="BB5" s="313"/>
      <c r="BC5" s="313"/>
      <c r="BD5" s="311"/>
      <c r="BE5" s="311"/>
      <c r="BF5" s="311"/>
      <c r="BG5" s="311"/>
      <c r="BH5" s="305"/>
      <c r="BJ5" s="187"/>
      <c r="BK5" s="187"/>
      <c r="BL5" s="187"/>
      <c r="BM5" s="187"/>
      <c r="BN5" s="187"/>
    </row>
    <row r="6" spans="2:66">
      <c r="C6" s="14"/>
      <c r="D6" s="41"/>
      <c r="E6" s="154" t="s">
        <v>255</v>
      </c>
      <c r="F6" s="330" t="s">
        <v>131</v>
      </c>
      <c r="G6" s="330" t="s">
        <v>211</v>
      </c>
      <c r="H6" s="146"/>
      <c r="I6" s="150" t="str">
        <f>IF(E6&gt;"","○","×")</f>
        <v>○</v>
      </c>
      <c r="J6" s="150" t="str">
        <f>IF(F6&gt;"","○","×")</f>
        <v>○</v>
      </c>
      <c r="K6" s="150" t="s">
        <v>49</v>
      </c>
      <c r="L6" s="148" t="s">
        <v>40</v>
      </c>
      <c r="M6" s="149"/>
      <c r="T6" s="8"/>
      <c r="U6" s="2" t="str">
        <f>E8</f>
        <v>静岡　太郎</v>
      </c>
      <c r="V6" s="2" t="str">
        <f>E7</f>
        <v>シズオカ　タロウ</v>
      </c>
      <c r="W6" s="2" t="str">
        <f>E4</f>
        <v>123-4567</v>
      </c>
      <c r="X6" s="2" t="str">
        <f>F4</f>
        <v>静岡県</v>
      </c>
      <c r="Y6" s="2" t="str">
        <f>G4</f>
        <v>静岡市葵区</v>
      </c>
      <c r="Z6" s="2" t="str">
        <f>E6</f>
        <v>追手町</v>
      </c>
      <c r="AA6" s="297" t="str">
        <f>F6</f>
        <v>9-6</v>
      </c>
      <c r="AB6" s="297" t="str">
        <f>G6</f>
        <v>静岡浜松三島マンション123号室</v>
      </c>
      <c r="AC6" s="2" t="str">
        <f>E13</f>
        <v>静岡市葵区</v>
      </c>
      <c r="AD6" s="2" t="str">
        <f>F13</f>
        <v>追手町９－６　静岡浜松三島マンション123号室</v>
      </c>
      <c r="AE6" s="2" t="str">
        <f>E22</f>
        <v>住まいづくり工務店</v>
      </c>
      <c r="AF6" s="299">
        <f>E31</f>
        <v>44317</v>
      </c>
      <c r="AG6" s="2"/>
      <c r="AH6" s="299">
        <f>E34</f>
        <v>44346</v>
      </c>
      <c r="AI6" s="299">
        <f>E35</f>
        <v>44377</v>
      </c>
      <c r="AJ6" s="302">
        <f>E44</f>
        <v>500000</v>
      </c>
      <c r="AK6" s="304">
        <f>E36</f>
        <v>280000</v>
      </c>
      <c r="AL6" s="2"/>
      <c r="AM6" s="2"/>
      <c r="AN6" s="2"/>
      <c r="AO6" s="2"/>
      <c r="AP6" s="299">
        <f>F31</f>
        <v>44407</v>
      </c>
      <c r="AQ6" s="2"/>
      <c r="AR6" s="308">
        <f>F44</f>
        <v>500000</v>
      </c>
      <c r="AS6" s="304">
        <f>F36</f>
        <v>280000</v>
      </c>
      <c r="AT6" s="2"/>
      <c r="AU6" s="2"/>
      <c r="AV6" s="2"/>
      <c r="AW6" s="7"/>
      <c r="AX6" s="7"/>
      <c r="AY6" s="7"/>
      <c r="AZ6" s="312">
        <f>G31</f>
        <v>0</v>
      </c>
      <c r="BA6" s="7"/>
      <c r="BB6" s="314">
        <f>G44</f>
        <v>0</v>
      </c>
      <c r="BC6" s="315">
        <f>G36</f>
        <v>0</v>
      </c>
      <c r="BD6" s="7"/>
      <c r="BE6" s="7"/>
      <c r="BF6" s="7"/>
      <c r="BG6" s="7"/>
      <c r="BH6" s="7"/>
      <c r="BJ6" s="187" t="str">
        <f>対象工事チェック!$K$4</f>
        <v/>
      </c>
      <c r="BK6" s="187" t="str">
        <f>対象工事チェック!$K$5</f>
        <v/>
      </c>
      <c r="BL6" s="187" t="str">
        <f>対象工事チェック!$K$6</f>
        <v/>
      </c>
      <c r="BM6" s="187" t="str">
        <f>対象工事チェック!$K$7</f>
        <v/>
      </c>
      <c r="BN6" s="187" t="e">
        <f>#REF!</f>
        <v>#REF!</v>
      </c>
    </row>
    <row r="7" spans="2:66">
      <c r="C7" s="14"/>
      <c r="D7" s="29" t="s">
        <v>281</v>
      </c>
      <c r="E7" s="258" t="s">
        <v>138</v>
      </c>
      <c r="F7" s="77"/>
      <c r="G7" s="282"/>
      <c r="H7" s="146" t="s">
        <v>39</v>
      </c>
      <c r="I7" s="150" t="str">
        <f>IF(E7&gt;"","○","×")</f>
        <v>○</v>
      </c>
      <c r="J7" s="150"/>
      <c r="K7" s="150"/>
      <c r="L7" s="148" t="s">
        <v>40</v>
      </c>
      <c r="M7" s="149"/>
    </row>
    <row r="8" spans="2:66">
      <c r="C8" s="14"/>
      <c r="D8" s="29" t="s">
        <v>25</v>
      </c>
      <c r="E8" s="68" t="s">
        <v>37</v>
      </c>
      <c r="F8" s="77"/>
      <c r="G8" s="282"/>
      <c r="H8" s="146" t="s">
        <v>39</v>
      </c>
      <c r="I8" s="150" t="str">
        <f>IF(E8&gt;"","○","×")</f>
        <v>○</v>
      </c>
      <c r="J8" s="150"/>
      <c r="K8" s="150"/>
      <c r="L8" s="148" t="s">
        <v>40</v>
      </c>
      <c r="M8" s="149"/>
      <c r="N8" s="1">
        <f>LEN(F18)</f>
        <v>7</v>
      </c>
      <c r="U8" s="1" t="s">
        <v>89</v>
      </c>
      <c r="V8" s="1" t="s">
        <v>69</v>
      </c>
      <c r="W8" s="1" t="s">
        <v>105</v>
      </c>
    </row>
    <row r="9" spans="2:66" ht="18.75" hidden="1" customHeight="1">
      <c r="C9" s="14"/>
      <c r="D9" s="30" t="str">
        <f>IF(E2=O2,"事業完了予定年月日","事業完了年月日")</f>
        <v>事業完了年月日</v>
      </c>
      <c r="E9" s="318">
        <f>E35</f>
        <v>44377</v>
      </c>
      <c r="F9" s="272"/>
      <c r="G9" s="282"/>
      <c r="H9" s="146" t="s">
        <v>65</v>
      </c>
      <c r="I9" s="150"/>
      <c r="J9" s="150"/>
      <c r="K9" s="150"/>
      <c r="L9" s="148" t="s">
        <v>236</v>
      </c>
      <c r="M9" s="287"/>
    </row>
    <row r="10" spans="2:66">
      <c r="C10" s="14"/>
      <c r="D10" s="29" t="s">
        <v>420</v>
      </c>
      <c r="E10" s="319" t="s">
        <v>401</v>
      </c>
      <c r="F10" s="101"/>
      <c r="G10" s="127"/>
      <c r="H10" s="146"/>
      <c r="I10" s="150"/>
      <c r="J10" s="150"/>
      <c r="K10" s="150"/>
      <c r="L10" s="148"/>
      <c r="M10" s="50"/>
    </row>
    <row r="11" spans="2:66">
      <c r="C11" s="14"/>
      <c r="D11" s="29" t="s">
        <v>299</v>
      </c>
      <c r="E11" s="320" t="s">
        <v>99</v>
      </c>
      <c r="F11" s="101"/>
      <c r="G11" s="127"/>
      <c r="H11" s="146"/>
      <c r="I11" s="150"/>
      <c r="J11" s="150"/>
      <c r="K11" s="150"/>
      <c r="L11" s="148"/>
      <c r="M11" s="50"/>
    </row>
    <row r="12" spans="2:66">
      <c r="C12" s="14"/>
      <c r="D12" s="31" t="s">
        <v>216</v>
      </c>
      <c r="E12" s="255" t="s">
        <v>290</v>
      </c>
      <c r="F12" s="39" t="s">
        <v>381</v>
      </c>
      <c r="G12" s="283"/>
      <c r="H12" s="146" t="s">
        <v>54</v>
      </c>
      <c r="I12" s="150"/>
      <c r="J12" s="150"/>
      <c r="K12" s="150"/>
      <c r="L12" s="148"/>
      <c r="M12" s="287"/>
    </row>
    <row r="13" spans="2:66">
      <c r="C13" s="14"/>
      <c r="D13" s="31"/>
      <c r="E13" s="255" t="s">
        <v>424</v>
      </c>
      <c r="F13" s="331" t="s">
        <v>142</v>
      </c>
      <c r="G13" s="338"/>
      <c r="H13" s="147" t="s">
        <v>54</v>
      </c>
      <c r="I13" s="150" t="str">
        <f>IF(F13&gt;"","○","×")</f>
        <v>○</v>
      </c>
      <c r="J13" s="150"/>
      <c r="K13" s="150"/>
      <c r="L13" s="148" t="s">
        <v>40</v>
      </c>
      <c r="M13" s="149"/>
      <c r="N13" s="1" t="s">
        <v>87</v>
      </c>
      <c r="Q13" s="1" t="s">
        <v>77</v>
      </c>
      <c r="R13" s="1" t="s">
        <v>147</v>
      </c>
    </row>
    <row r="14" spans="2:66">
      <c r="C14" s="14"/>
      <c r="D14" s="29" t="s">
        <v>87</v>
      </c>
      <c r="E14" s="258" t="s">
        <v>109</v>
      </c>
      <c r="F14" s="67" t="s">
        <v>33</v>
      </c>
      <c r="G14" s="131" t="str">
        <f>IF(E14="その他","(その他を選択した場合ここに記載)","")</f>
        <v/>
      </c>
      <c r="H14" s="147" t="s">
        <v>54</v>
      </c>
      <c r="I14" s="150" t="str">
        <f>IF(E14&gt;"","○","×")</f>
        <v>○</v>
      </c>
      <c r="J14" s="150"/>
      <c r="K14" s="150"/>
      <c r="L14" s="148" t="s">
        <v>40</v>
      </c>
      <c r="M14" s="149"/>
      <c r="N14" s="289" t="s">
        <v>109</v>
      </c>
      <c r="Q14" s="290" t="s">
        <v>390</v>
      </c>
      <c r="R14" s="1" t="s">
        <v>24</v>
      </c>
    </row>
    <row r="15" spans="2:66">
      <c r="C15" s="14"/>
      <c r="D15" s="34" t="s">
        <v>44</v>
      </c>
      <c r="E15" s="67" t="s">
        <v>46</v>
      </c>
      <c r="F15" s="67" t="s">
        <v>97</v>
      </c>
      <c r="G15" s="67" t="s">
        <v>345</v>
      </c>
      <c r="H15" s="147"/>
      <c r="I15" s="150"/>
      <c r="J15" s="150"/>
      <c r="K15" s="150"/>
      <c r="L15" s="148"/>
      <c r="N15" s="289" t="s">
        <v>72</v>
      </c>
      <c r="Q15" s="290" t="s">
        <v>392</v>
      </c>
      <c r="R15" s="1" t="s">
        <v>63</v>
      </c>
    </row>
    <row r="16" spans="2:66">
      <c r="C16" s="14"/>
      <c r="D16" s="35"/>
      <c r="E16" s="258" t="s">
        <v>402</v>
      </c>
      <c r="F16" s="258" t="s">
        <v>394</v>
      </c>
      <c r="G16" s="258" t="s">
        <v>149</v>
      </c>
      <c r="H16" s="147"/>
      <c r="I16" s="150" t="str">
        <f>IF(E16&gt;"","○","×")</f>
        <v>○</v>
      </c>
      <c r="J16" s="150" t="str">
        <f>IF(F16&gt;"","○","×")</f>
        <v>○</v>
      </c>
      <c r="K16" s="150" t="str">
        <f>IF(G16&gt;"","○","×")</f>
        <v>○</v>
      </c>
      <c r="L16" s="148" t="s">
        <v>40</v>
      </c>
      <c r="N16" s="289" t="s">
        <v>306</v>
      </c>
      <c r="Q16" s="290" t="s">
        <v>394</v>
      </c>
      <c r="R16" s="1" t="s">
        <v>80</v>
      </c>
    </row>
    <row r="17" spans="2:44">
      <c r="C17" s="14"/>
      <c r="D17" s="35"/>
      <c r="E17" s="67" t="s">
        <v>147</v>
      </c>
      <c r="F17" s="67" t="s">
        <v>17</v>
      </c>
      <c r="G17" s="67" t="s">
        <v>427</v>
      </c>
      <c r="H17" s="147"/>
      <c r="I17" s="150"/>
      <c r="J17" s="150"/>
      <c r="K17" s="150"/>
      <c r="L17" s="148"/>
      <c r="N17" s="289" t="s">
        <v>5</v>
      </c>
      <c r="Q17" s="291" t="s">
        <v>47</v>
      </c>
    </row>
    <row r="18" spans="2:44">
      <c r="C18" s="14"/>
      <c r="D18" s="35"/>
      <c r="E18" s="258" t="s">
        <v>24</v>
      </c>
      <c r="F18" s="258">
        <v>1234567</v>
      </c>
      <c r="G18" s="258" t="s">
        <v>6</v>
      </c>
      <c r="H18" s="147"/>
      <c r="I18" s="150" t="str">
        <f>IF(E18&gt;"","○","×")</f>
        <v>○</v>
      </c>
      <c r="J18" s="150" t="str">
        <f>IF(F18&gt;0,"○","×")</f>
        <v>○</v>
      </c>
      <c r="K18" s="150" t="str">
        <f>IF(G18&gt;"","○","×")</f>
        <v>○</v>
      </c>
      <c r="L18" s="148" t="s">
        <v>40</v>
      </c>
      <c r="N18" s="289" t="s">
        <v>113</v>
      </c>
      <c r="Q18" s="290" t="s">
        <v>380</v>
      </c>
    </row>
    <row r="19" spans="2:44">
      <c r="C19" s="14"/>
      <c r="D19" s="244" t="s">
        <v>319</v>
      </c>
      <c r="E19" s="68" t="s">
        <v>428</v>
      </c>
      <c r="F19" s="107" t="s">
        <v>385</v>
      </c>
      <c r="G19" s="132"/>
      <c r="H19" s="147"/>
      <c r="I19" s="150"/>
      <c r="J19" s="150"/>
      <c r="K19" s="150"/>
      <c r="L19" s="148"/>
      <c r="N19" s="289" t="s">
        <v>130</v>
      </c>
    </row>
    <row r="20" spans="2:44">
      <c r="C20" s="15"/>
      <c r="D20" s="245"/>
      <c r="E20" s="258"/>
      <c r="F20" s="275"/>
      <c r="G20" s="285"/>
      <c r="H20" s="147"/>
      <c r="I20" s="150"/>
      <c r="J20" s="150"/>
      <c r="K20" s="150"/>
      <c r="L20" s="148"/>
      <c r="N20" s="289"/>
    </row>
    <row r="21" spans="2:44" ht="18.75" customHeight="1">
      <c r="C21" s="16" t="s">
        <v>173</v>
      </c>
      <c r="D21" s="29" t="s">
        <v>84</v>
      </c>
      <c r="E21" s="321" t="s">
        <v>96</v>
      </c>
      <c r="F21" s="321"/>
      <c r="G21" s="321"/>
      <c r="H21" s="147" t="s">
        <v>54</v>
      </c>
      <c r="I21" s="150" t="str">
        <f>IF(E21&gt;"","○","×")</f>
        <v>○</v>
      </c>
      <c r="J21" s="150"/>
      <c r="K21" s="150"/>
      <c r="L21" s="148" t="s">
        <v>40</v>
      </c>
      <c r="M21" s="149"/>
    </row>
    <row r="22" spans="2:44">
      <c r="C22" s="17"/>
      <c r="D22" s="29" t="s">
        <v>19</v>
      </c>
      <c r="E22" s="321" t="s">
        <v>0</v>
      </c>
      <c r="F22" s="321"/>
      <c r="G22" s="321"/>
      <c r="H22" s="147" t="s">
        <v>54</v>
      </c>
      <c r="I22" s="150" t="str">
        <f>IF(E22&gt;"","○","×")</f>
        <v>○</v>
      </c>
      <c r="J22" s="150"/>
      <c r="K22" s="150"/>
      <c r="L22" s="148" t="s">
        <v>40</v>
      </c>
      <c r="M22" s="149"/>
    </row>
    <row r="23" spans="2:44">
      <c r="C23" s="17"/>
      <c r="D23" s="29" t="s">
        <v>122</v>
      </c>
      <c r="E23" s="321" t="s">
        <v>132</v>
      </c>
      <c r="F23" s="321"/>
      <c r="G23" s="321"/>
      <c r="H23" s="147" t="s">
        <v>54</v>
      </c>
      <c r="I23" s="150" t="str">
        <f>IF(E23&gt;"","○","×")</f>
        <v>○</v>
      </c>
      <c r="J23" s="150"/>
      <c r="K23" s="150"/>
      <c r="L23" s="148" t="s">
        <v>40</v>
      </c>
      <c r="M23" s="149"/>
    </row>
    <row r="24" spans="2:44">
      <c r="C24" s="18"/>
      <c r="D24" s="29" t="s">
        <v>117</v>
      </c>
      <c r="E24" s="321" t="s">
        <v>99</v>
      </c>
      <c r="F24" s="321"/>
      <c r="G24" s="321"/>
      <c r="H24" s="147" t="s">
        <v>54</v>
      </c>
      <c r="I24" s="150" t="str">
        <f>IF(E24&gt;"","○","×")</f>
        <v>○</v>
      </c>
      <c r="J24" s="150"/>
      <c r="K24" s="150"/>
      <c r="L24" s="148" t="s">
        <v>40</v>
      </c>
      <c r="M24" s="149"/>
    </row>
    <row r="25" spans="2:44">
      <c r="C25" s="102" t="s">
        <v>161</v>
      </c>
      <c r="D25" s="38"/>
      <c r="E25" s="322" t="s">
        <v>136</v>
      </c>
      <c r="F25" s="332"/>
      <c r="G25" s="339"/>
      <c r="H25" s="147"/>
      <c r="I25" s="150"/>
      <c r="J25" s="150"/>
      <c r="K25" s="150"/>
      <c r="L25" s="148"/>
      <c r="M25" s="287"/>
    </row>
    <row r="26" spans="2:44" ht="20.25" customHeight="1">
      <c r="C26" s="316" t="s">
        <v>146</v>
      </c>
      <c r="D26" s="29" t="s">
        <v>201</v>
      </c>
      <c r="E26" s="321" t="s">
        <v>438</v>
      </c>
      <c r="F26" s="272"/>
      <c r="G26" s="282"/>
      <c r="H26" s="147" t="s">
        <v>54</v>
      </c>
      <c r="I26" s="150"/>
      <c r="J26" s="150"/>
      <c r="K26" s="150"/>
      <c r="L26" s="148"/>
      <c r="M26" s="149"/>
    </row>
    <row r="27" spans="2:44" ht="18" customHeight="1">
      <c r="C27" s="317"/>
      <c r="D27" s="39" t="s">
        <v>22</v>
      </c>
      <c r="E27" s="323" t="s">
        <v>126</v>
      </c>
      <c r="F27" s="107" t="s">
        <v>233</v>
      </c>
      <c r="G27" s="132"/>
      <c r="H27" s="147" t="s">
        <v>54</v>
      </c>
      <c r="I27" s="150" t="str">
        <f>IF($E$26&gt;"",IF(E27="○","○","×"),"○")</f>
        <v>○</v>
      </c>
      <c r="J27" s="150"/>
      <c r="K27" s="150"/>
      <c r="L27" s="148" t="s">
        <v>329</v>
      </c>
      <c r="M27" s="149"/>
    </row>
    <row r="28" spans="2:44" ht="14.25" customHeight="1">
      <c r="C28" s="317"/>
      <c r="D28" s="29" t="s">
        <v>206</v>
      </c>
      <c r="E28" s="324" t="s">
        <v>21</v>
      </c>
      <c r="F28" s="324"/>
      <c r="G28" s="324"/>
      <c r="H28" s="147" t="s">
        <v>54</v>
      </c>
      <c r="I28" s="150" t="str">
        <f>IF($E$26&gt;"",IF(E28="","×","○"),"○")</f>
        <v>○</v>
      </c>
      <c r="J28" s="150"/>
      <c r="K28" s="150"/>
      <c r="L28" s="148" t="s">
        <v>375</v>
      </c>
      <c r="M28" s="149"/>
      <c r="N28" s="1" t="s">
        <v>144</v>
      </c>
    </row>
    <row r="29" spans="2:44">
      <c r="D29" s="1"/>
      <c r="E29" s="1"/>
      <c r="F29" s="1"/>
      <c r="H29" s="1"/>
      <c r="I29" s="145"/>
      <c r="J29" s="145"/>
      <c r="K29" s="145"/>
      <c r="L29" s="50"/>
      <c r="N29" s="1" t="s">
        <v>21</v>
      </c>
    </row>
    <row r="30" spans="2:44">
      <c r="D30" s="40" t="s">
        <v>302</v>
      </c>
      <c r="E30" s="75" t="s">
        <v>7</v>
      </c>
      <c r="F30" s="111" t="s">
        <v>28</v>
      </c>
      <c r="G30" s="8"/>
      <c r="I30" s="146" t="s">
        <v>7</v>
      </c>
      <c r="J30" s="146" t="s">
        <v>28</v>
      </c>
      <c r="K30" s="146"/>
      <c r="L30" s="77"/>
      <c r="M30" s="155"/>
      <c r="N30" s="1" t="s">
        <v>38</v>
      </c>
    </row>
    <row r="31" spans="2:44" s="7" customFormat="1">
      <c r="B31" s="2"/>
      <c r="C31" s="2"/>
      <c r="D31" s="41"/>
      <c r="E31" s="325">
        <v>44317</v>
      </c>
      <c r="F31" s="333">
        <v>44407</v>
      </c>
      <c r="G31" s="8"/>
      <c r="H31" s="146" t="s">
        <v>39</v>
      </c>
      <c r="I31" s="130" t="str">
        <f>IF(E31&gt;0,IF(E31&lt;E34,"○","×"),"×")</f>
        <v>○</v>
      </c>
      <c r="J31" s="130" t="str">
        <f>IF(F31&gt;=F35,"○","×")</f>
        <v>○</v>
      </c>
      <c r="K31" s="130"/>
      <c r="L31" s="148" t="s">
        <v>437</v>
      </c>
      <c r="M31" s="288"/>
      <c r="N31" s="2"/>
      <c r="O31" s="2"/>
      <c r="P31" s="2"/>
      <c r="Q31" s="2"/>
      <c r="R31" s="2"/>
      <c r="S31" s="2"/>
      <c r="T31" s="1"/>
      <c r="U31" s="1"/>
      <c r="V31" s="1"/>
      <c r="W31" s="1"/>
      <c r="X31" s="1"/>
      <c r="Y31" s="1"/>
      <c r="Z31" s="1"/>
      <c r="AA31" s="1"/>
      <c r="AB31" s="1"/>
      <c r="AC31" s="1"/>
      <c r="AD31" s="1"/>
      <c r="AE31" s="1"/>
      <c r="AF31" s="1"/>
      <c r="AG31" s="1"/>
      <c r="AH31" s="1"/>
      <c r="AI31" s="1"/>
      <c r="AJ31" s="1"/>
      <c r="AK31" s="1"/>
      <c r="AL31" s="1"/>
      <c r="AM31" s="1"/>
      <c r="AN31" s="1"/>
      <c r="AO31" s="1"/>
      <c r="AP31" s="1"/>
      <c r="AQ31" s="1"/>
      <c r="AR31" s="1"/>
    </row>
    <row r="32" spans="2:44" s="7" customFormat="1">
      <c r="B32" s="2"/>
      <c r="C32" s="2"/>
      <c r="D32" s="42" t="s">
        <v>293</v>
      </c>
      <c r="E32" s="265"/>
      <c r="F32" s="334" t="s">
        <v>441</v>
      </c>
      <c r="G32" s="8"/>
      <c r="H32" s="146"/>
      <c r="I32" s="130"/>
      <c r="J32" s="130" t="str">
        <f>IF($E$2=$O$3,IF(F32&gt;0,"○","×"),"")</f>
        <v>○</v>
      </c>
      <c r="K32" s="130"/>
      <c r="L32" s="148" t="s">
        <v>40</v>
      </c>
      <c r="M32" s="149"/>
      <c r="N32" s="2"/>
      <c r="O32" s="2"/>
      <c r="P32" s="2"/>
      <c r="Q32" s="2"/>
      <c r="R32" s="2"/>
      <c r="S32" s="2"/>
      <c r="T32" s="1"/>
      <c r="U32" s="1"/>
      <c r="V32" s="1"/>
      <c r="W32" s="1"/>
      <c r="X32" s="1"/>
      <c r="Y32" s="1"/>
      <c r="Z32" s="1"/>
      <c r="AA32" s="1"/>
      <c r="AB32" s="1"/>
      <c r="AC32" s="1"/>
      <c r="AD32" s="1"/>
      <c r="AE32" s="1"/>
      <c r="AF32" s="1"/>
      <c r="AG32" s="1"/>
      <c r="AH32" s="1"/>
      <c r="AI32" s="1"/>
      <c r="AJ32" s="1"/>
      <c r="AK32" s="1"/>
      <c r="AL32" s="1"/>
      <c r="AM32" s="1"/>
      <c r="AN32" s="1"/>
      <c r="AO32" s="1"/>
      <c r="AP32" s="1"/>
      <c r="AQ32" s="1"/>
      <c r="AR32" s="1"/>
    </row>
    <row r="33" spans="2:44" s="7" customFormat="1">
      <c r="B33" s="2"/>
      <c r="C33" s="2"/>
      <c r="D33" s="42" t="s">
        <v>1</v>
      </c>
      <c r="E33" s="78"/>
      <c r="F33" s="333">
        <v>44331</v>
      </c>
      <c r="G33" s="8"/>
      <c r="H33" s="146"/>
      <c r="I33" s="130"/>
      <c r="J33" s="130" t="str">
        <f>IF($E$2=$O$3,IF(F33&gt;0,"○","×"),"")</f>
        <v>○</v>
      </c>
      <c r="K33" s="130"/>
      <c r="L33" s="148" t="s">
        <v>40</v>
      </c>
      <c r="M33" s="149"/>
      <c r="N33" s="2"/>
      <c r="O33" s="2"/>
      <c r="P33" s="2"/>
      <c r="Q33" s="2"/>
      <c r="R33" s="2"/>
      <c r="S33" s="2"/>
      <c r="T33" s="1"/>
      <c r="U33" s="1"/>
      <c r="V33" s="1"/>
      <c r="W33" s="1"/>
      <c r="X33" s="1"/>
      <c r="Y33" s="1"/>
      <c r="Z33" s="1"/>
      <c r="AA33" s="1"/>
      <c r="AB33" s="1"/>
      <c r="AC33" s="1"/>
      <c r="AD33" s="1"/>
      <c r="AE33" s="1"/>
      <c r="AF33" s="1"/>
      <c r="AG33" s="1"/>
      <c r="AH33" s="1"/>
      <c r="AI33" s="1"/>
      <c r="AJ33" s="1"/>
      <c r="AK33" s="1"/>
      <c r="AL33" s="1"/>
      <c r="AM33" s="1"/>
      <c r="AN33" s="1"/>
      <c r="AO33" s="1"/>
      <c r="AP33" s="1"/>
      <c r="AQ33" s="1"/>
      <c r="AR33" s="1"/>
    </row>
    <row r="34" spans="2:44">
      <c r="D34" s="29" t="str">
        <f>IF(E2=O3,"事業着手日（契約日）","事業着手予定日（契約日）")</f>
        <v>事業着手日（契約日）</v>
      </c>
      <c r="E34" s="326">
        <v>44346</v>
      </c>
      <c r="F34" s="333">
        <v>44357</v>
      </c>
      <c r="G34" s="8"/>
      <c r="H34" s="147" t="s">
        <v>54</v>
      </c>
      <c r="I34" s="150" t="str">
        <f>IF(E34&gt;0,IF(E34&lt;=E35,"○","×"),"×")</f>
        <v>○</v>
      </c>
      <c r="J34" s="150" t="str">
        <f>IF(F34&lt;=F35,"○","×")</f>
        <v>○</v>
      </c>
      <c r="K34" s="150"/>
      <c r="L34" s="148" t="s">
        <v>321</v>
      </c>
      <c r="M34" s="149"/>
    </row>
    <row r="35" spans="2:44">
      <c r="D35" s="39" t="str">
        <f>IF(E2=O3,"事業完了日","事業完了予定日")</f>
        <v>事業完了日</v>
      </c>
      <c r="E35" s="327">
        <v>44377</v>
      </c>
      <c r="F35" s="333">
        <v>44377</v>
      </c>
      <c r="G35" s="8"/>
      <c r="H35" s="147" t="s">
        <v>54</v>
      </c>
      <c r="I35" s="150" t="str">
        <f>IF(E35&gt;0,"○","×")</f>
        <v>○</v>
      </c>
      <c r="J35" s="150" t="str">
        <f>IF($E$2=$O$3,IF(F35&gt;0,"○","×"),"")</f>
        <v>○</v>
      </c>
      <c r="K35" s="150"/>
      <c r="L35" s="148" t="s">
        <v>40</v>
      </c>
      <c r="M35" s="149"/>
    </row>
    <row r="36" spans="2:44" ht="23.1">
      <c r="D36" s="43" t="s">
        <v>260</v>
      </c>
      <c r="E36" s="80">
        <f>IF(E38="",IF(E44&gt;=700000,350000+E47,ROUNDDOWN(E44/2,-3)+E47),E39)</f>
        <v>280000</v>
      </c>
      <c r="F36" s="80">
        <f>IF(F38="",IF(F44&gt;=700000,350000+F47,ROUNDDOWN(F44/2,-3)+F47),F39)</f>
        <v>280000</v>
      </c>
      <c r="G36" s="8"/>
      <c r="H36" s="146" t="s">
        <v>39</v>
      </c>
      <c r="I36" s="150"/>
      <c r="J36" s="150"/>
      <c r="K36" s="150"/>
      <c r="L36" s="148"/>
      <c r="M36" s="287"/>
      <c r="T36" s="68" t="s">
        <v>7</v>
      </c>
      <c r="U36" s="68" t="s">
        <v>241</v>
      </c>
      <c r="V36" s="68" t="s">
        <v>42</v>
      </c>
      <c r="W36" s="68" t="s">
        <v>251</v>
      </c>
      <c r="X36" s="68" t="s">
        <v>35</v>
      </c>
    </row>
    <row r="37" spans="2:44" hidden="1">
      <c r="D37" s="30" t="s">
        <v>50</v>
      </c>
      <c r="E37" s="81" t="str">
        <f>IF(E38="","",IF(E44&gt;=700000,350000+E47,ROUNDDOWN(E44/2,-3)+E47))</f>
        <v/>
      </c>
      <c r="F37" s="81" t="str">
        <f>IF(F38="","",IF(F44&gt;=700000,350000+F47,ROUNDDOWN(F44/2,-3)+F47))</f>
        <v/>
      </c>
      <c r="G37" s="8"/>
      <c r="H37" s="146" t="s">
        <v>39</v>
      </c>
      <c r="I37" s="150"/>
      <c r="J37" s="150"/>
      <c r="K37" s="150"/>
      <c r="L37" s="148"/>
      <c r="M37" s="287"/>
      <c r="T37" s="68" t="s">
        <v>285</v>
      </c>
      <c r="U37" s="68" t="s">
        <v>242</v>
      </c>
      <c r="V37" s="68" t="s">
        <v>247</v>
      </c>
      <c r="W37" s="68" t="s">
        <v>253</v>
      </c>
      <c r="X37" s="68" t="s">
        <v>175</v>
      </c>
    </row>
    <row r="38" spans="2:44">
      <c r="D38" s="29" t="s">
        <v>56</v>
      </c>
      <c r="E38" s="268"/>
      <c r="F38" s="278"/>
      <c r="G38" s="8"/>
      <c r="H38" s="146" t="s">
        <v>39</v>
      </c>
      <c r="I38" s="150"/>
      <c r="J38" s="150"/>
      <c r="K38" s="150"/>
      <c r="L38" s="148"/>
      <c r="M38" s="287"/>
      <c r="T38" s="68" t="s">
        <v>134</v>
      </c>
      <c r="U38" s="68" t="s">
        <v>199</v>
      </c>
      <c r="V38" s="68" t="s">
        <v>218</v>
      </c>
      <c r="W38" s="68" t="s">
        <v>254</v>
      </c>
      <c r="X38" s="68" t="s">
        <v>176</v>
      </c>
    </row>
    <row r="39" spans="2:44" hidden="1">
      <c r="D39" s="30" t="s">
        <v>62</v>
      </c>
      <c r="E39" s="81" t="str">
        <f>IF(E38="","",E37-E38)</f>
        <v/>
      </c>
      <c r="F39" s="81" t="str">
        <f>IF(F38="","",F37-F38)</f>
        <v/>
      </c>
      <c r="G39" s="8"/>
      <c r="H39" s="146" t="s">
        <v>39</v>
      </c>
      <c r="I39" s="150"/>
      <c r="J39" s="150"/>
      <c r="K39" s="150"/>
      <c r="L39" s="148"/>
      <c r="M39" s="287"/>
    </row>
    <row r="40" spans="2:44" hidden="1">
      <c r="D40" s="30" t="s">
        <v>11</v>
      </c>
      <c r="E40" s="81">
        <f>E36</f>
        <v>280000</v>
      </c>
      <c r="F40" s="81">
        <f>F36</f>
        <v>280000</v>
      </c>
      <c r="G40" s="8"/>
      <c r="H40" s="146" t="s">
        <v>79</v>
      </c>
      <c r="I40" s="150"/>
      <c r="J40" s="150"/>
      <c r="K40" s="150"/>
      <c r="L40" s="148"/>
      <c r="M40" s="287"/>
    </row>
    <row r="41" spans="2:44" hidden="1">
      <c r="D41" s="30" t="s">
        <v>70</v>
      </c>
      <c r="E41" s="81">
        <f>E44-E40</f>
        <v>220000</v>
      </c>
      <c r="F41" s="81">
        <f>F44-F40</f>
        <v>220000</v>
      </c>
      <c r="G41" s="8"/>
      <c r="H41" s="146" t="s">
        <v>79</v>
      </c>
      <c r="I41" s="150"/>
      <c r="J41" s="150"/>
      <c r="K41" s="150"/>
      <c r="L41" s="148"/>
      <c r="M41" s="287"/>
    </row>
    <row r="42" spans="2:44" hidden="1">
      <c r="D42" s="30" t="s">
        <v>43</v>
      </c>
      <c r="E42" s="81">
        <f>E44</f>
        <v>500000</v>
      </c>
      <c r="F42" s="81">
        <f>F44</f>
        <v>500000</v>
      </c>
      <c r="G42" s="8"/>
      <c r="H42" s="146" t="s">
        <v>79</v>
      </c>
      <c r="I42" s="150"/>
      <c r="J42" s="150"/>
      <c r="K42" s="150"/>
      <c r="L42" s="148"/>
      <c r="M42" s="287"/>
    </row>
    <row r="43" spans="2:44" hidden="1">
      <c r="D43" s="30" t="s">
        <v>76</v>
      </c>
      <c r="E43" s="81">
        <f>E44</f>
        <v>500000</v>
      </c>
      <c r="F43" s="81">
        <f>F44</f>
        <v>500000</v>
      </c>
      <c r="G43" s="8"/>
      <c r="H43" s="146" t="s">
        <v>79</v>
      </c>
      <c r="I43" s="150"/>
      <c r="J43" s="150"/>
      <c r="K43" s="150"/>
      <c r="L43" s="148"/>
      <c r="M43" s="287"/>
      <c r="Q43" s="232" t="s">
        <v>137</v>
      </c>
      <c r="R43" s="68" t="s">
        <v>354</v>
      </c>
    </row>
    <row r="44" spans="2:44">
      <c r="D44" s="39" t="str">
        <f>IF($E$2=$O$2,"補助対象工事見積額","補助対象工事額")</f>
        <v>補助対象工事額</v>
      </c>
      <c r="E44" s="328">
        <v>500000</v>
      </c>
      <c r="F44" s="335">
        <v>500000</v>
      </c>
      <c r="G44" s="8"/>
      <c r="H44" s="147" t="s">
        <v>54</v>
      </c>
      <c r="I44" s="150" t="str">
        <f>IF(E44&gt;0,"○","×")</f>
        <v>○</v>
      </c>
      <c r="J44" s="150" t="str">
        <f>IF($E$2=$O$3,IF(F44&gt;0,"○","×"),"")</f>
        <v>○</v>
      </c>
      <c r="K44" s="150"/>
      <c r="L44" s="148" t="s">
        <v>40</v>
      </c>
      <c r="M44" s="149"/>
      <c r="Q44" s="232" t="s">
        <v>194</v>
      </c>
      <c r="R44" s="292" t="s">
        <v>424</v>
      </c>
      <c r="T44" s="294" t="s">
        <v>388</v>
      </c>
    </row>
    <row r="45" spans="2:44">
      <c r="D45" s="46" t="s">
        <v>431</v>
      </c>
      <c r="E45" s="323" t="s">
        <v>126</v>
      </c>
      <c r="F45" s="336" t="s">
        <v>126</v>
      </c>
      <c r="G45" s="8"/>
      <c r="H45" s="147" t="s">
        <v>54</v>
      </c>
      <c r="I45" s="150" t="str">
        <f>IF(E45&gt;"",IF(E46&gt;=10,"○","×"),IF(E46="","○","×"))</f>
        <v>○</v>
      </c>
      <c r="J45" s="150" t="str">
        <f>IF($E$2=$O$3,IF(F45&gt;"",IF(F46&gt;=10,"○","×"),IF(F46="","○","×")),"")</f>
        <v>○</v>
      </c>
      <c r="K45" s="150"/>
      <c r="L45" s="148" t="s">
        <v>152</v>
      </c>
      <c r="M45" s="149"/>
      <c r="Q45" s="232" t="s">
        <v>339</v>
      </c>
      <c r="R45" s="292" t="s">
        <v>423</v>
      </c>
      <c r="T45" s="294" t="s">
        <v>232</v>
      </c>
    </row>
    <row r="46" spans="2:44">
      <c r="D46" s="47"/>
      <c r="E46" s="329">
        <v>16</v>
      </c>
      <c r="F46" s="337">
        <v>16</v>
      </c>
      <c r="G46" s="8"/>
      <c r="H46" s="147"/>
      <c r="I46" s="150"/>
      <c r="J46" s="150"/>
      <c r="K46" s="150"/>
      <c r="L46" s="148"/>
      <c r="M46" s="149"/>
      <c r="Q46" s="232" t="s">
        <v>151</v>
      </c>
      <c r="R46" s="292" t="s">
        <v>400</v>
      </c>
      <c r="T46" s="294" t="s">
        <v>93</v>
      </c>
    </row>
    <row r="47" spans="2:44">
      <c r="D47" s="48"/>
      <c r="E47" s="90">
        <f>IF(E46&lt;10,0,IF(E46&lt;20,30000,IF(E46&lt;30,70000,IF(E46&lt;40,100000,140000))))</f>
        <v>30000</v>
      </c>
      <c r="F47" s="90">
        <f>IF(F46&lt;10,0,IF(F46&lt;20,30000,IF(F46&lt;30,70000,IF(F46&lt;40,100000,140000))))</f>
        <v>30000</v>
      </c>
      <c r="G47" s="8"/>
      <c r="H47" s="147"/>
      <c r="I47" s="150"/>
      <c r="J47" s="150"/>
      <c r="K47" s="150"/>
      <c r="L47" s="148"/>
      <c r="M47" s="149"/>
      <c r="Q47" s="232" t="s">
        <v>342</v>
      </c>
      <c r="R47" s="293" t="s">
        <v>295</v>
      </c>
      <c r="T47" s="294" t="s">
        <v>180</v>
      </c>
    </row>
    <row r="48" spans="2:44">
      <c r="D48" s="49"/>
      <c r="E48" s="91"/>
      <c r="F48" s="94"/>
      <c r="H48" s="149"/>
      <c r="I48" s="152"/>
      <c r="Q48" s="232" t="s">
        <v>344</v>
      </c>
      <c r="R48" s="293" t="s">
        <v>403</v>
      </c>
      <c r="T48" s="294" t="s">
        <v>422</v>
      </c>
    </row>
    <row r="49" spans="4:20" hidden="1">
      <c r="D49" s="50" t="s">
        <v>92</v>
      </c>
      <c r="E49" s="92"/>
      <c r="F49" s="119"/>
      <c r="G49" s="145"/>
      <c r="I49" s="5">
        <f>COUNTIF(I1:I48,"×")</f>
        <v>0</v>
      </c>
      <c r="Q49" s="232" t="s">
        <v>170</v>
      </c>
      <c r="R49" s="293" t="s">
        <v>240</v>
      </c>
      <c r="T49" s="294" t="s">
        <v>421</v>
      </c>
    </row>
    <row r="50" spans="4:20" hidden="1">
      <c r="D50" s="50" t="s">
        <v>133</v>
      </c>
      <c r="E50" s="92"/>
      <c r="F50" s="119"/>
      <c r="G50" s="145"/>
      <c r="Q50" s="232" t="s">
        <v>348</v>
      </c>
      <c r="R50" s="293" t="s">
        <v>320</v>
      </c>
      <c r="T50" s="294" t="s">
        <v>291</v>
      </c>
    </row>
    <row r="51" spans="4:20" hidden="1">
      <c r="D51" s="246"/>
      <c r="E51" s="246"/>
      <c r="F51" s="246"/>
      <c r="G51" s="246"/>
      <c r="Q51" s="232" t="s">
        <v>171</v>
      </c>
      <c r="R51" s="293" t="s">
        <v>178</v>
      </c>
      <c r="T51" s="294" t="s">
        <v>86</v>
      </c>
    </row>
    <row r="52" spans="4:20" hidden="1">
      <c r="D52" s="246"/>
      <c r="E52" s="246"/>
      <c r="F52" s="246"/>
      <c r="G52" s="246"/>
      <c r="Q52" s="232" t="s">
        <v>349</v>
      </c>
      <c r="R52" s="293" t="s">
        <v>67</v>
      </c>
      <c r="T52" s="294" t="s">
        <v>124</v>
      </c>
    </row>
    <row r="53" spans="4:20" hidden="1">
      <c r="D53" s="50" t="s">
        <v>83</v>
      </c>
      <c r="E53" s="92"/>
      <c r="F53" s="119"/>
      <c r="G53" s="145"/>
      <c r="Q53" s="232" t="s">
        <v>350</v>
      </c>
      <c r="R53" s="293" t="s">
        <v>34</v>
      </c>
      <c r="T53" s="294" t="s">
        <v>279</v>
      </c>
    </row>
    <row r="54" spans="4:20" hidden="1">
      <c r="D54" s="246"/>
      <c r="E54" s="246"/>
      <c r="F54" s="246"/>
      <c r="G54" s="246"/>
      <c r="Q54" s="232" t="s">
        <v>353</v>
      </c>
      <c r="R54" s="292" t="s">
        <v>140</v>
      </c>
      <c r="T54" s="294" t="s">
        <v>125</v>
      </c>
    </row>
    <row r="55" spans="4:20" hidden="1">
      <c r="D55" s="246"/>
      <c r="E55" s="246"/>
      <c r="F55" s="246"/>
      <c r="G55" s="246"/>
      <c r="Q55" s="232" t="s">
        <v>100</v>
      </c>
      <c r="R55" s="292" t="s">
        <v>419</v>
      </c>
    </row>
    <row r="56" spans="4:20">
      <c r="Q56" s="232" t="s">
        <v>356</v>
      </c>
      <c r="R56" s="292" t="s">
        <v>352</v>
      </c>
    </row>
    <row r="57" spans="4:20">
      <c r="Q57" s="232" t="s">
        <v>82</v>
      </c>
      <c r="R57" s="292" t="s">
        <v>418</v>
      </c>
    </row>
    <row r="58" spans="4:20">
      <c r="Q58" s="232" t="s">
        <v>155</v>
      </c>
      <c r="R58" s="292" t="s">
        <v>284</v>
      </c>
    </row>
    <row r="59" spans="4:20">
      <c r="Q59" s="232" t="s">
        <v>184</v>
      </c>
      <c r="R59" s="292" t="s">
        <v>71</v>
      </c>
    </row>
    <row r="60" spans="4:20">
      <c r="Q60" s="232" t="s">
        <v>227</v>
      </c>
      <c r="R60" s="292" t="s">
        <v>341</v>
      </c>
    </row>
    <row r="61" spans="4:20">
      <c r="Q61" s="232" t="s">
        <v>81</v>
      </c>
      <c r="R61" s="292" t="s">
        <v>278</v>
      </c>
    </row>
    <row r="62" spans="4:20">
      <c r="Q62" s="232" t="s">
        <v>358</v>
      </c>
      <c r="R62" s="292" t="s">
        <v>417</v>
      </c>
    </row>
    <row r="63" spans="4:20">
      <c r="Q63" s="232" t="s">
        <v>282</v>
      </c>
      <c r="R63" s="292" t="s">
        <v>416</v>
      </c>
    </row>
    <row r="64" spans="4:20">
      <c r="Q64" s="232" t="s">
        <v>361</v>
      </c>
      <c r="R64" s="292" t="s">
        <v>382</v>
      </c>
    </row>
    <row r="65" spans="17:18">
      <c r="Q65" s="232" t="s">
        <v>48</v>
      </c>
      <c r="R65" s="292" t="s">
        <v>415</v>
      </c>
    </row>
    <row r="66" spans="17:18">
      <c r="Q66" s="232" t="s">
        <v>41</v>
      </c>
      <c r="R66" s="292" t="s">
        <v>264</v>
      </c>
    </row>
    <row r="67" spans="17:18">
      <c r="Q67" s="232" t="s">
        <v>228</v>
      </c>
      <c r="R67" s="292" t="s">
        <v>414</v>
      </c>
    </row>
    <row r="68" spans="17:18">
      <c r="Q68" s="232" t="s">
        <v>287</v>
      </c>
      <c r="R68" s="292" t="s">
        <v>413</v>
      </c>
    </row>
    <row r="69" spans="17:18">
      <c r="Q69" s="232" t="s">
        <v>300</v>
      </c>
      <c r="R69" s="292" t="s">
        <v>304</v>
      </c>
    </row>
    <row r="70" spans="17:18">
      <c r="Q70" s="232" t="s">
        <v>249</v>
      </c>
      <c r="R70" s="292" t="s">
        <v>98</v>
      </c>
    </row>
    <row r="71" spans="17:18">
      <c r="Q71" s="232" t="s">
        <v>362</v>
      </c>
      <c r="R71" s="292" t="s">
        <v>73</v>
      </c>
    </row>
    <row r="72" spans="17:18">
      <c r="Q72" s="232" t="s">
        <v>289</v>
      </c>
      <c r="R72" s="292" t="s">
        <v>158</v>
      </c>
    </row>
    <row r="73" spans="17:18">
      <c r="Q73" s="232" t="s">
        <v>121</v>
      </c>
      <c r="R73" s="292" t="s">
        <v>391</v>
      </c>
    </row>
    <row r="74" spans="17:18">
      <c r="Q74" s="232" t="s">
        <v>363</v>
      </c>
      <c r="R74" s="292" t="s">
        <v>159</v>
      </c>
    </row>
    <row r="75" spans="17:18">
      <c r="Q75" s="232" t="s">
        <v>164</v>
      </c>
      <c r="R75" s="292" t="s">
        <v>108</v>
      </c>
    </row>
    <row r="76" spans="17:18">
      <c r="Q76" s="232" t="s">
        <v>60</v>
      </c>
      <c r="R76" s="292" t="s">
        <v>408</v>
      </c>
    </row>
    <row r="77" spans="17:18">
      <c r="Q77" s="232" t="s">
        <v>276</v>
      </c>
      <c r="R77" s="292" t="s">
        <v>315</v>
      </c>
    </row>
    <row r="78" spans="17:18">
      <c r="Q78" s="232" t="s">
        <v>323</v>
      </c>
      <c r="R78" s="292" t="s">
        <v>411</v>
      </c>
    </row>
    <row r="79" spans="17:18">
      <c r="Q79" s="232" t="s">
        <v>364</v>
      </c>
      <c r="R79" s="292" t="s">
        <v>396</v>
      </c>
    </row>
    <row r="80" spans="17:18">
      <c r="Q80" s="232" t="s">
        <v>61</v>
      </c>
      <c r="R80" s="292" t="s">
        <v>191</v>
      </c>
    </row>
    <row r="81" spans="17:18">
      <c r="Q81" s="232" t="s">
        <v>365</v>
      </c>
      <c r="R81" s="292" t="s">
        <v>389</v>
      </c>
    </row>
    <row r="82" spans="17:18">
      <c r="Q82" s="232" t="s">
        <v>66</v>
      </c>
      <c r="R82" s="292" t="s">
        <v>268</v>
      </c>
    </row>
    <row r="83" spans="17:18">
      <c r="Q83" s="232" t="s">
        <v>367</v>
      </c>
      <c r="R83" s="292" t="s">
        <v>3</v>
      </c>
    </row>
    <row r="84" spans="17:18">
      <c r="Q84" s="232" t="s">
        <v>371</v>
      </c>
      <c r="R84" s="292" t="s">
        <v>20</v>
      </c>
    </row>
    <row r="85" spans="17:18">
      <c r="Q85" s="232" t="s">
        <v>196</v>
      </c>
      <c r="R85" s="292" t="s">
        <v>307</v>
      </c>
    </row>
    <row r="86" spans="17:18">
      <c r="Q86" s="232" t="s">
        <v>160</v>
      </c>
      <c r="R86" s="292" t="s">
        <v>383</v>
      </c>
    </row>
    <row r="87" spans="17:18">
      <c r="Q87" s="232" t="s">
        <v>336</v>
      </c>
    </row>
    <row r="88" spans="17:18">
      <c r="Q88" s="232" t="s">
        <v>118</v>
      </c>
    </row>
    <row r="89" spans="17:18">
      <c r="Q89" s="232" t="s">
        <v>90</v>
      </c>
    </row>
    <row r="90" spans="17:18">
      <c r="Q90" s="232" t="s">
        <v>12</v>
      </c>
    </row>
  </sheetData>
  <sheetProtection algorithmName="SHA-512" hashValue="qq+TTXFL8EG0tL2uqCRqFw3EtTyCCcxedYydCpqHiOrRmbt3W7VTaOgsL+fBkw4r4crzPy+knf7YJPAKT2JI5A==" saltValue="QCflbs4AfmYTYGedCQ8hwQ==" spinCount="100000" sheet="1" objects="1" scenarios="1"/>
  <mergeCells count="24">
    <mergeCell ref="I2:K2"/>
    <mergeCell ref="F12:G12"/>
    <mergeCell ref="F13:G13"/>
    <mergeCell ref="F19:G19"/>
    <mergeCell ref="F20:G20"/>
    <mergeCell ref="E21:G21"/>
    <mergeCell ref="E22:G22"/>
    <mergeCell ref="E23:G23"/>
    <mergeCell ref="E24:G24"/>
    <mergeCell ref="C25:D25"/>
    <mergeCell ref="E25:G25"/>
    <mergeCell ref="F27:G27"/>
    <mergeCell ref="E28:G28"/>
    <mergeCell ref="D3:D6"/>
    <mergeCell ref="D12:D13"/>
    <mergeCell ref="D15:D18"/>
    <mergeCell ref="D19:D20"/>
    <mergeCell ref="C21:C24"/>
    <mergeCell ref="C26:C28"/>
    <mergeCell ref="D30:D31"/>
    <mergeCell ref="D45:D47"/>
    <mergeCell ref="D51:G52"/>
    <mergeCell ref="D54:G55"/>
    <mergeCell ref="C3:C20"/>
  </mergeCells>
  <phoneticPr fontId="31"/>
  <conditionalFormatting sqref="G14:G18">
    <cfRule type="expression" dxfId="5" priority="1">
      <formula>$E$14="その他"</formula>
    </cfRule>
  </conditionalFormatting>
  <conditionalFormatting sqref="F30:F35 F38 F45:F46">
    <cfRule type="expression" dxfId="4" priority="7">
      <formula>$E$2="実績報告"</formula>
    </cfRule>
  </conditionalFormatting>
  <conditionalFormatting sqref="E44">
    <cfRule type="expression" dxfId="3" priority="8">
      <formula>$E$2="交付申請"</formula>
    </cfRule>
  </conditionalFormatting>
  <conditionalFormatting sqref="D32:D33">
    <cfRule type="expression" dxfId="2" priority="5">
      <formula>$E$2="交付申請"</formula>
    </cfRule>
  </conditionalFormatting>
  <conditionalFormatting sqref="D49:G55">
    <cfRule type="expression" dxfId="1" priority="4">
      <formula>$E$2="変更承認申請"</formula>
    </cfRule>
  </conditionalFormatting>
  <conditionalFormatting sqref="F44">
    <cfRule type="expression" dxfId="0" priority="3">
      <formula>$E$2="実績報告"</formula>
    </cfRule>
  </conditionalFormatting>
  <dataValidations count="25">
    <dataValidation type="list" allowBlank="1" showDropDown="0" showInputMessage="1" showErrorMessage="1" prompt="選択してください" sqref="F4">
      <formula1>$Q$44:$Q$90</formula1>
    </dataValidation>
    <dataValidation imeMode="disabled" allowBlank="1" showDropDown="0" showInputMessage="1" showErrorMessage="1" prompt="消費税仕入控除を行う場合のみ記入してください" sqref="E26 E21:G24 G14 F13 E9:G9"/>
    <dataValidation allowBlank="1" showDropDown="0" showInputMessage="1" showErrorMessage="1" prompt="自由記述" sqref="E26 E21:G24 G14 F13 E9:G9"/>
    <dataValidation imeMode="fullKatakana" allowBlank="1" showDropDown="0" showInputMessage="1" showErrorMessage="1" sqref="E7"/>
    <dataValidation type="list" allowBlank="1" showDropDown="0" showInputMessage="1" showErrorMessage="1" sqref="E2">
      <formula1>$O$2:$O$4</formula1>
    </dataValidation>
    <dataValidation imeMode="disabled" allowBlank="1" showDropDown="0" showInputMessage="1" showErrorMessage="1" sqref="E4"/>
    <dataValidation allowBlank="1" showDropDown="0" showInputMessage="1" showErrorMessage="1" prompt="契約日、支払日又は工事着手日いずれか早い日付を入力してください" sqref="E34:F34"/>
    <dataValidation allowBlank="1" showDropDown="0" showInputMessage="1" showErrorMessage="1" prompt="工事、支払いが全て終わった日を記入してください" sqref="E35"/>
    <dataValidation allowBlank="1" showDropDown="0" showInputMessage="1" showErrorMessage="1" prompt="一般的には入力不要！！_x000a_自営業者等で、税関連で申告が必要な場合のみ入力" sqref="E38:F38"/>
    <dataValidation type="textLength" imeMode="halfAlpha" allowBlank="1" showDropDown="0" showInputMessage="1" showErrorMessage="1" sqref="F18">
      <formula1>1</formula1>
      <formula2>8</formula2>
    </dataValidation>
    <dataValidation imeMode="halfKatakana" allowBlank="1" showDropDown="0" showInputMessage="1" showErrorMessage="1" prompt="濁点や半濁点も別々に記入してください。_x000a_例：「ガ」→「カ」「゛」" sqref="G18"/>
    <dataValidation type="list" allowBlank="1" showDropDown="0" showInputMessage="1" showErrorMessage="1" sqref="E18">
      <formula1>$R$14:$R$16</formula1>
    </dataValidation>
    <dataValidation type="list" allowBlank="1" showDropDown="0" showInputMessage="1" showErrorMessage="1" sqref="F16">
      <formula1>$Q$14:$Q$18</formula1>
    </dataValidation>
    <dataValidation type="whole" allowBlank="1" showDropDown="0" showInputMessage="1" showErrorMessage="1" prompt="数値のみ記載" sqref="F44">
      <formula1>0</formula1>
      <formula2>10000000</formula2>
    </dataValidation>
    <dataValidation allowBlank="1" showDropDown="0" showInputMessage="1" showErrorMessage="1" prompt="県からの交付決定通知書の右上に記載された「令和○年○月○日」を記載" sqref="F33"/>
    <dataValidation allowBlank="1" showDropDown="0" showInputMessage="1" showErrorMessage="1" prompt="県からの交付決定通知書の右上に記載された「住づ第○号-○」を記載" sqref="F32"/>
    <dataValidation allowBlank="1" showDropDown="0" showInputMessage="0" showErrorMessage="1" sqref="E39:F39 E37:F37"/>
    <dataValidation type="decimal" allowBlank="1" showDropDown="0" showInputMessage="1" showErrorMessage="1" prompt="数値のみ記載" sqref="E46:F46">
      <formula1>0</formula1>
      <formula2>100000</formula2>
    </dataValidation>
    <dataValidation type="list" allowBlank="1" showDropDown="0" showInputMessage="1" showErrorMessage="1" prompt="該当する場合に○を選択する" sqref="E45:F45">
      <formula1>"○"</formula1>
    </dataValidation>
    <dataValidation type="whole" allowBlank="1" showDropDown="0" showInputMessage="1" showErrorMessage="1" prompt="数値のみ記載" sqref="E44">
      <formula1>0</formula1>
      <formula2>10000000000</formula2>
    </dataValidation>
    <dataValidation type="list" allowBlank="1" showDropDown="0" showInputMessage="1" showErrorMessage="1" sqref="E27">
      <formula1>"○"</formula1>
    </dataValidation>
    <dataValidation type="list" allowBlank="1" showDropDown="0" showInputMessage="1" showErrorMessage="1" sqref="E28:G28">
      <formula1>$N$28:$N$30</formula1>
    </dataValidation>
    <dataValidation type="list" allowBlank="1" showDropDown="0" showInputMessage="1" showErrorMessage="1" sqref="E14">
      <formula1>$N$14:$N$20</formula1>
    </dataValidation>
    <dataValidation type="list" allowBlank="1" showDropDown="0" showInputMessage="1" showErrorMessage="1" sqref="F14">
      <formula1>"自己所有,賃貸"</formula1>
    </dataValidation>
    <dataValidation type="list" allowBlank="1" showDropDown="0" showInputMessage="1" showErrorMessage="1" prompt="選択してください" sqref="E13">
      <formula1>$R$44:$R$86</formula1>
    </dataValidation>
  </dataValidations>
  <hyperlinks>
    <hyperlink ref="E11" r:id="rId1"/>
  </hyperlinks>
  <pageMargins left="0.7" right="0.7" top="0.75" bottom="0.75" header="0.3" footer="0.3"/>
  <pageSetup paperSize="9" scale="90" fitToWidth="1" fitToHeight="1" orientation="portrait" usePrinterDefaults="1" r:id="rId2"/>
  <drawing r:id="rId3"/>
  <legacyDrawing r:id="rId4"/>
</worksheet>
</file>

<file path=xl/worksheets/sheet5.xml><?xml version="1.0" encoding="utf-8"?>
<worksheet xmlns="http://schemas.openxmlformats.org/spreadsheetml/2006/main" xmlns:r="http://schemas.openxmlformats.org/officeDocument/2006/relationships" xmlns:mc="http://schemas.openxmlformats.org/markup-compatibility/2006">
  <sheetPr>
    <tabColor theme="0"/>
  </sheetPr>
  <dimension ref="A1:AG33"/>
  <sheetViews>
    <sheetView showZeros="0" view="pageBreakPreview" zoomScale="85" zoomScaleSheetLayoutView="85" workbookViewId="0">
      <selection activeCell="J20" sqref="J20"/>
    </sheetView>
  </sheetViews>
  <sheetFormatPr defaultColWidth="9" defaultRowHeight="20.25" customHeight="1"/>
  <cols>
    <col min="1" max="1" width="5.75" style="340" customWidth="1"/>
    <col min="2" max="15" width="5.5" style="340" customWidth="1"/>
    <col min="16" max="16" width="7.5546875" style="340" customWidth="1"/>
    <col min="17" max="16384" width="5.75" style="340" customWidth="1"/>
  </cols>
  <sheetData>
    <row r="1" spans="1:33" s="340" customFormat="1" ht="20.25" customHeight="1">
      <c r="A1" s="1"/>
      <c r="B1" s="341" t="s">
        <v>452</v>
      </c>
      <c r="C1" s="343"/>
      <c r="D1" s="343"/>
      <c r="E1" s="343"/>
      <c r="F1" s="343"/>
      <c r="K1" s="362"/>
      <c r="L1" s="362"/>
      <c r="M1" s="362"/>
      <c r="N1" s="362"/>
      <c r="O1" s="361"/>
      <c r="P1" s="361"/>
    </row>
    <row r="2" spans="1:33" s="340" customFormat="1" ht="20.25" customHeight="1">
      <c r="A2" s="1"/>
      <c r="B2" s="342"/>
      <c r="C2" s="342"/>
      <c r="D2" s="342"/>
      <c r="E2" s="342"/>
      <c r="F2" s="342"/>
      <c r="H2" s="344"/>
      <c r="K2" s="358"/>
      <c r="L2" s="366"/>
      <c r="M2" s="366"/>
      <c r="N2" s="366"/>
      <c r="O2" s="366"/>
      <c r="P2" s="366"/>
      <c r="Q2" s="366"/>
    </row>
    <row r="3" spans="1:33" s="340" customFormat="1" ht="20.25" customHeight="1">
      <c r="B3" s="343"/>
      <c r="C3" s="343"/>
      <c r="D3" s="343"/>
      <c r="E3" s="343"/>
      <c r="F3" s="343"/>
      <c r="G3" s="343"/>
      <c r="H3" s="344" t="s">
        <v>495</v>
      </c>
      <c r="I3" s="343"/>
      <c r="J3" s="343"/>
      <c r="K3" s="343"/>
      <c r="L3" s="343"/>
      <c r="M3" s="343"/>
    </row>
    <row r="4" spans="1:33" s="340" customFormat="1" ht="20.25" customHeight="1">
      <c r="B4" s="343"/>
      <c r="C4" s="343"/>
      <c r="D4" s="343"/>
      <c r="E4" s="343"/>
      <c r="F4" s="343"/>
      <c r="G4" s="343"/>
      <c r="H4" s="344"/>
      <c r="I4" s="343"/>
      <c r="J4" s="343"/>
      <c r="K4" s="343"/>
      <c r="L4" s="343"/>
    </row>
    <row r="5" spans="1:33" ht="20.25" customHeight="1">
      <c r="B5" s="344"/>
      <c r="C5" s="345"/>
      <c r="D5" s="345"/>
      <c r="E5" s="345"/>
      <c r="F5" s="344"/>
      <c r="G5" s="344"/>
      <c r="H5" s="359"/>
      <c r="I5" s="344"/>
      <c r="J5" s="344"/>
      <c r="K5" s="344"/>
      <c r="L5" s="367"/>
      <c r="M5" s="370">
        <f>記入シート!E38</f>
        <v>0</v>
      </c>
      <c r="N5" s="370"/>
      <c r="O5" s="370"/>
      <c r="P5" s="370"/>
    </row>
    <row r="6" spans="1:33" ht="20.25" customHeight="1">
      <c r="B6" s="344"/>
      <c r="C6" s="346"/>
      <c r="D6" s="346"/>
      <c r="E6" s="346"/>
      <c r="F6" s="344"/>
      <c r="G6" s="344"/>
      <c r="H6" s="359"/>
      <c r="I6" s="344"/>
      <c r="J6" s="344"/>
      <c r="K6" s="344"/>
      <c r="L6" s="368"/>
      <c r="M6" s="368"/>
      <c r="N6" s="368"/>
      <c r="O6" s="368"/>
      <c r="P6" s="368"/>
      <c r="Q6" s="368"/>
    </row>
    <row r="7" spans="1:33" ht="20.25" customHeight="1">
      <c r="B7" s="340" t="s">
        <v>357</v>
      </c>
      <c r="C7" s="341"/>
      <c r="E7" s="353"/>
      <c r="F7" s="353"/>
      <c r="I7" s="353"/>
      <c r="J7" s="361"/>
      <c r="K7" s="361"/>
      <c r="L7" s="361"/>
      <c r="M7" s="361"/>
      <c r="N7" s="361"/>
      <c r="O7" s="361"/>
      <c r="P7" s="361"/>
    </row>
    <row r="8" spans="1:33" ht="33" customHeight="1">
      <c r="C8" s="341"/>
      <c r="E8" s="353"/>
      <c r="F8" s="353"/>
      <c r="I8" s="341"/>
      <c r="K8" s="363" t="s">
        <v>45</v>
      </c>
      <c r="L8" s="369" t="str">
        <f>記入シート!F7&amp;記入シート!G7&amp;記入シート!E9&amp;記入シート!F9&amp;記入シート!G9</f>
        <v/>
      </c>
      <c r="M8" s="369"/>
      <c r="N8" s="369"/>
      <c r="O8" s="369"/>
      <c r="P8" s="369"/>
    </row>
    <row r="9" spans="1:33" ht="33" customHeight="1">
      <c r="I9" s="341"/>
      <c r="K9" s="364" t="s">
        <v>343</v>
      </c>
      <c r="L9" s="364">
        <f>記入シート!E11</f>
        <v>0</v>
      </c>
      <c r="M9" s="364"/>
      <c r="N9" s="364"/>
      <c r="O9" s="364"/>
      <c r="P9" s="364"/>
    </row>
    <row r="11" spans="1:33" ht="20.25" customHeight="1">
      <c r="B11" s="340" t="s">
        <v>360</v>
      </c>
      <c r="C11" s="347"/>
      <c r="D11" s="347"/>
      <c r="E11" s="347"/>
      <c r="F11" s="355"/>
      <c r="G11" s="343"/>
      <c r="H11" s="343"/>
      <c r="S11" s="352"/>
      <c r="T11" s="352"/>
    </row>
    <row r="12" spans="1:33" ht="20.25" customHeight="1">
      <c r="B12" s="340" t="s">
        <v>496</v>
      </c>
      <c r="D12" s="352"/>
      <c r="E12" s="352"/>
      <c r="F12" s="352"/>
      <c r="G12" s="352"/>
      <c r="H12" s="352"/>
      <c r="I12" s="352"/>
      <c r="J12" s="352"/>
      <c r="K12" s="352"/>
      <c r="L12" s="352"/>
      <c r="M12" s="352"/>
      <c r="N12" s="352"/>
      <c r="O12" s="352"/>
      <c r="P12" s="352"/>
      <c r="Q12" s="352"/>
      <c r="R12" s="352"/>
      <c r="W12" s="344"/>
      <c r="X12" s="344"/>
      <c r="Y12" s="344"/>
      <c r="Z12" s="344"/>
      <c r="AA12" s="344"/>
      <c r="AB12" s="344"/>
      <c r="AC12" s="344"/>
      <c r="AD12" s="344"/>
      <c r="AE12" s="344"/>
      <c r="AF12" s="344"/>
      <c r="AG12" s="344"/>
    </row>
    <row r="14" spans="1:33" ht="20.25" customHeight="1">
      <c r="D14" s="344"/>
      <c r="E14" s="344"/>
      <c r="F14" s="344"/>
      <c r="G14" s="344"/>
      <c r="H14" s="344"/>
      <c r="I14" s="344"/>
      <c r="J14" s="344"/>
      <c r="K14" s="344"/>
      <c r="L14" s="344"/>
      <c r="M14" s="344"/>
      <c r="N14" s="344"/>
      <c r="O14" s="344"/>
    </row>
    <row r="15" spans="1:33" ht="20.25" customHeight="1">
      <c r="B15" s="340" t="s">
        <v>432</v>
      </c>
      <c r="F15" s="356" t="b">
        <f>記入シート!E43</f>
        <v>0</v>
      </c>
      <c r="G15" s="356"/>
      <c r="H15" s="356"/>
      <c r="I15" s="340" t="s">
        <v>18</v>
      </c>
    </row>
    <row r="16" spans="1:33" ht="20.25" customHeight="1">
      <c r="B16" s="341" t="s">
        <v>409</v>
      </c>
      <c r="F16" s="357"/>
      <c r="G16" s="357" t="s">
        <v>56</v>
      </c>
      <c r="H16" s="357"/>
      <c r="M16" s="340" t="s">
        <v>62</v>
      </c>
    </row>
    <row r="17" spans="2:18" ht="20.25" customHeight="1">
      <c r="C17" s="348" t="str">
        <f>記入シート!E44</f>
        <v/>
      </c>
      <c r="D17" s="348"/>
      <c r="E17" s="340" t="s">
        <v>135</v>
      </c>
      <c r="F17" s="340" t="s">
        <v>451</v>
      </c>
      <c r="I17" s="348">
        <f>記入シート!E45</f>
        <v>0</v>
      </c>
      <c r="J17" s="348"/>
      <c r="K17" s="365" t="s">
        <v>286</v>
      </c>
      <c r="L17" s="340" t="s">
        <v>157</v>
      </c>
      <c r="M17" s="371" t="str">
        <f>記入シート!E46</f>
        <v/>
      </c>
      <c r="N17" s="371"/>
      <c r="O17" s="371"/>
      <c r="P17" s="340" t="s">
        <v>135</v>
      </c>
    </row>
    <row r="18" spans="2:18" ht="20.25" customHeight="1">
      <c r="C18" s="341"/>
      <c r="G18" s="343"/>
      <c r="H18" s="343"/>
      <c r="I18" s="343"/>
      <c r="J18" s="343"/>
      <c r="K18" s="343"/>
      <c r="L18" s="343"/>
      <c r="M18" s="343"/>
      <c r="N18" s="343"/>
      <c r="O18" s="343"/>
      <c r="P18" s="343"/>
      <c r="Q18" s="343"/>
      <c r="R18" s="343"/>
    </row>
    <row r="19" spans="2:18" ht="20.25" customHeight="1">
      <c r="B19" s="340" t="s">
        <v>128</v>
      </c>
      <c r="C19" s="349"/>
      <c r="D19" s="345" t="s">
        <v>202</v>
      </c>
      <c r="G19" s="358"/>
      <c r="H19" s="351" t="str">
        <f>記入シート!E22&amp;記入シート!F22</f>
        <v/>
      </c>
      <c r="I19" s="360"/>
    </row>
    <row r="20" spans="2:18" ht="20.25" customHeight="1">
      <c r="C20" s="350"/>
      <c r="D20" s="345" t="s">
        <v>297</v>
      </c>
      <c r="H20" s="351">
        <f>記入シート!G22</f>
        <v>0</v>
      </c>
    </row>
    <row r="21" spans="2:18" ht="20.25" customHeight="1">
      <c r="C21" s="350"/>
      <c r="D21" s="340" t="s">
        <v>333</v>
      </c>
      <c r="H21" s="351">
        <f>記入シート!E24</f>
        <v>0</v>
      </c>
    </row>
    <row r="22" spans="2:18" ht="20.25" customHeight="1">
      <c r="C22" s="351"/>
      <c r="D22" s="340" t="s">
        <v>326</v>
      </c>
      <c r="H22" s="350">
        <f>記入シート!F24</f>
        <v>0</v>
      </c>
    </row>
    <row r="23" spans="2:18" ht="20.25" customHeight="1">
      <c r="D23" s="340" t="s">
        <v>64</v>
      </c>
      <c r="H23" s="351">
        <f>記入シート!G24</f>
        <v>0</v>
      </c>
    </row>
    <row r="26" spans="2:18" ht="20.25" customHeight="1">
      <c r="E26" s="354"/>
    </row>
    <row r="33" spans="16:16" ht="20.25" customHeight="1">
      <c r="P33" s="353"/>
    </row>
  </sheetData>
  <sheetProtection password="83E8" sheet="1" objects="1" scenarios="1"/>
  <mergeCells count="9">
    <mergeCell ref="K1:N1"/>
    <mergeCell ref="M5:P5"/>
    <mergeCell ref="J7:P7"/>
    <mergeCell ref="L8:P8"/>
    <mergeCell ref="L9:P9"/>
    <mergeCell ref="W12:AG12"/>
    <mergeCell ref="F15:H15"/>
    <mergeCell ref="C17:D17"/>
    <mergeCell ref="I17:J17"/>
  </mergeCells>
  <phoneticPr fontId="3"/>
  <printOptions horizontalCentered="1"/>
  <pageMargins left="0.59055118110236215" right="0.59055118110236215" top="1" bottom="1" header="0.51200000000000001" footer="0.51200000000000001"/>
  <pageSetup paperSize="9" scale="95" fitToWidth="1" fitToHeight="1" orientation="portrait" usePrinterDefaults="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sheetPr>
    <tabColor theme="0"/>
  </sheetPr>
  <dimension ref="A1:AF31"/>
  <sheetViews>
    <sheetView showZeros="0" view="pageBreakPreview" zoomScale="85" zoomScaleSheetLayoutView="85" workbookViewId="0">
      <selection activeCell="I17" sqref="I17:L17"/>
    </sheetView>
  </sheetViews>
  <sheetFormatPr defaultColWidth="9" defaultRowHeight="20.25" customHeight="1"/>
  <cols>
    <col min="1" max="1" width="9" style="340" bestFit="1" customWidth="0"/>
    <col min="2" max="15" width="5.75" style="340" customWidth="1"/>
    <col min="16" max="16" width="3.75" style="340" customWidth="1"/>
    <col min="17" max="17" width="4.33203125" style="340" customWidth="1"/>
    <col min="18" max="18" width="9" style="340" bestFit="1" customWidth="0"/>
    <col min="19" max="16384" width="9" style="340"/>
  </cols>
  <sheetData>
    <row r="1" spans="1:32" s="340" customFormat="1" ht="20.25" customHeight="1">
      <c r="A1" s="8"/>
      <c r="B1" s="341" t="s">
        <v>453</v>
      </c>
      <c r="C1" s="343"/>
      <c r="D1" s="343"/>
      <c r="E1" s="343"/>
      <c r="F1" s="343"/>
      <c r="I1" s="362"/>
      <c r="J1" s="362"/>
      <c r="K1" s="362"/>
      <c r="L1" s="362"/>
      <c r="M1" s="361"/>
      <c r="N1" s="361"/>
    </row>
    <row r="2" spans="1:32" s="340" customFormat="1" ht="20.25" customHeight="1">
      <c r="A2" s="1"/>
      <c r="B2" s="342"/>
      <c r="C2" s="342"/>
      <c r="D2" s="342"/>
      <c r="E2" s="342"/>
      <c r="G2" s="344"/>
      <c r="J2" s="358"/>
      <c r="K2" s="366"/>
      <c r="L2" s="366"/>
      <c r="M2" s="366"/>
      <c r="N2" s="366"/>
      <c r="O2" s="366"/>
      <c r="P2" s="353"/>
    </row>
    <row r="3" spans="1:32" s="340" customFormat="1" ht="20.25" customHeight="1">
      <c r="B3" s="373" t="str">
        <f>"　    "&amp;VLOOKUP(記入シート!E5,記入シート!O39:S41,2,FALSE)</f>
        <v>　    事業計画書</v>
      </c>
      <c r="C3" s="373"/>
      <c r="D3" s="373"/>
      <c r="E3" s="373"/>
      <c r="F3" s="373"/>
      <c r="G3" s="373"/>
      <c r="H3" s="373"/>
      <c r="I3" s="373"/>
      <c r="J3" s="373"/>
      <c r="K3" s="373"/>
      <c r="L3" s="373"/>
      <c r="M3" s="373"/>
      <c r="N3" s="373"/>
      <c r="O3" s="373"/>
    </row>
    <row r="4" spans="1:32" ht="20.25" customHeight="1">
      <c r="A4" s="372"/>
      <c r="B4" s="344"/>
      <c r="C4" s="346"/>
      <c r="D4" s="346"/>
      <c r="E4" s="346"/>
      <c r="F4" s="344"/>
      <c r="G4" s="344"/>
      <c r="H4" s="359"/>
      <c r="I4" s="344"/>
      <c r="J4" s="344"/>
      <c r="K4" s="344"/>
      <c r="L4" s="368"/>
      <c r="M4" s="368"/>
      <c r="N4" s="368"/>
      <c r="O4" s="368"/>
      <c r="P4" s="368"/>
      <c r="Q4" s="368"/>
    </row>
    <row r="5" spans="1:32" ht="20.25" customHeight="1">
      <c r="A5" s="372"/>
      <c r="B5" s="374" t="s">
        <v>119</v>
      </c>
      <c r="C5" s="340" t="s">
        <v>259</v>
      </c>
      <c r="E5" s="353"/>
      <c r="F5" s="353"/>
      <c r="I5" s="353"/>
      <c r="J5" s="343"/>
      <c r="K5" s="343"/>
      <c r="L5" s="343"/>
      <c r="M5" s="343"/>
      <c r="N5" s="343"/>
      <c r="O5" s="343"/>
      <c r="P5" s="343"/>
    </row>
    <row r="6" spans="1:32" ht="20.25" customHeight="1">
      <c r="B6" s="375"/>
      <c r="C6" s="1" t="str">
        <f>対象工事チェック!K4&amp;対象工事チェック!L4</f>
        <v/>
      </c>
      <c r="D6" s="8"/>
      <c r="E6" s="1"/>
      <c r="F6" s="1"/>
      <c r="G6" s="1"/>
      <c r="H6" s="1"/>
      <c r="I6" s="1" t="str">
        <f>対象工事チェック!K8</f>
        <v/>
      </c>
      <c r="J6" s="1"/>
      <c r="K6" s="1"/>
      <c r="L6" s="1"/>
      <c r="M6" s="8"/>
      <c r="N6" s="343"/>
      <c r="O6" s="343"/>
      <c r="P6" s="343"/>
      <c r="Q6" s="343"/>
    </row>
    <row r="7" spans="1:32" ht="20.25" customHeight="1">
      <c r="B7" s="375"/>
      <c r="C7" s="1" t="str">
        <f>対象工事チェック!K5&amp;対象工事チェック!L5</f>
        <v/>
      </c>
      <c r="D7" s="8"/>
      <c r="E7" s="1"/>
      <c r="F7" s="1"/>
      <c r="G7" s="1"/>
      <c r="H7" s="1"/>
      <c r="I7" s="1" t="str">
        <f>対象工事チェック!K9</f>
        <v/>
      </c>
      <c r="J7" s="1"/>
      <c r="K7" s="1"/>
      <c r="L7" s="1"/>
      <c r="M7" s="8"/>
      <c r="N7" s="343"/>
      <c r="O7" s="343"/>
      <c r="P7" s="343"/>
      <c r="Q7" s="343"/>
    </row>
    <row r="8" spans="1:32" ht="20.25" customHeight="1">
      <c r="B8" s="375"/>
      <c r="C8" s="1" t="str">
        <f>対象工事チェック!K6&amp;対象工事チェック!L6</f>
        <v/>
      </c>
      <c r="D8" s="8"/>
      <c r="E8" s="1"/>
      <c r="F8" s="1"/>
      <c r="G8" s="1"/>
      <c r="H8" s="1"/>
      <c r="I8" s="1" t="str">
        <f>対象工事チェック!K10</f>
        <v/>
      </c>
      <c r="J8" s="1"/>
      <c r="K8" s="1"/>
      <c r="L8" s="1"/>
      <c r="M8" s="8"/>
      <c r="N8" s="343"/>
      <c r="O8" s="343"/>
      <c r="P8" s="343"/>
      <c r="Q8" s="343"/>
      <c r="V8" s="344"/>
      <c r="W8" s="344"/>
      <c r="X8" s="344"/>
      <c r="Y8" s="344"/>
      <c r="Z8" s="344"/>
      <c r="AA8" s="344"/>
      <c r="AB8" s="344"/>
      <c r="AC8" s="344"/>
      <c r="AD8" s="344"/>
      <c r="AE8" s="344"/>
      <c r="AF8" s="344"/>
    </row>
    <row r="9" spans="1:32" ht="20.25" customHeight="1">
      <c r="B9" s="375"/>
      <c r="C9" s="1" t="str">
        <f>対象工事チェック!K7&amp;対象工事チェック!L7</f>
        <v/>
      </c>
      <c r="D9" s="8"/>
      <c r="E9" s="1"/>
      <c r="F9" s="1"/>
      <c r="G9" s="1"/>
      <c r="H9" s="1"/>
      <c r="I9" s="1" t="str">
        <f>対象工事チェック!K11</f>
        <v/>
      </c>
      <c r="J9" s="1"/>
      <c r="K9" s="1"/>
      <c r="L9" s="1"/>
      <c r="M9" s="8"/>
      <c r="N9" s="343"/>
      <c r="O9" s="343"/>
      <c r="P9" s="343"/>
      <c r="Q9" s="343"/>
    </row>
    <row r="10" spans="1:32" ht="20.25" customHeight="1">
      <c r="B10" s="375"/>
      <c r="C10" s="1"/>
      <c r="D10" s="8"/>
      <c r="E10" s="1"/>
      <c r="F10" s="1"/>
      <c r="G10" s="1"/>
      <c r="H10" s="1"/>
      <c r="I10" s="1" t="str">
        <f>対象工事チェック!K12</f>
        <v/>
      </c>
      <c r="J10" s="1"/>
      <c r="K10" s="1"/>
      <c r="L10" s="1"/>
      <c r="M10" s="8"/>
      <c r="N10" s="343"/>
      <c r="O10" s="343"/>
      <c r="P10" s="343"/>
      <c r="Q10" s="343"/>
    </row>
    <row r="11" spans="1:32" ht="20.25" customHeight="1">
      <c r="B11" s="344"/>
      <c r="C11" s="1"/>
      <c r="D11" s="8"/>
      <c r="E11" s="1"/>
      <c r="F11" s="1"/>
      <c r="G11" s="1"/>
      <c r="H11" s="1"/>
      <c r="I11" s="1" t="str">
        <f>対象工事チェック!K13</f>
        <v/>
      </c>
      <c r="J11" s="1"/>
      <c r="K11" s="1"/>
      <c r="L11" s="1"/>
      <c r="M11" s="8"/>
      <c r="N11" s="377"/>
      <c r="O11" s="377"/>
      <c r="P11" s="377"/>
      <c r="Q11" s="377"/>
    </row>
    <row r="12" spans="1:32" ht="20.25" customHeight="1">
      <c r="B12" s="375"/>
      <c r="C12" s="1"/>
      <c r="E12" s="357"/>
      <c r="F12" s="357"/>
      <c r="G12" s="357"/>
      <c r="I12" s="1" t="str">
        <f>対象工事チェック!K14</f>
        <v/>
      </c>
    </row>
    <row r="13" spans="1:32" ht="20.25" customHeight="1">
      <c r="B13" s="375"/>
      <c r="C13" s="1"/>
      <c r="E13" s="357"/>
      <c r="F13" s="357"/>
      <c r="G13" s="357"/>
      <c r="I13" s="1" t="str">
        <f>対象工事チェック!K15</f>
        <v/>
      </c>
    </row>
    <row r="14" spans="1:32" ht="20.25" customHeight="1">
      <c r="B14" s="375"/>
      <c r="C14" s="1"/>
      <c r="I14" s="1" t="str">
        <f>対象工事チェック!K16</f>
        <v/>
      </c>
    </row>
    <row r="15" spans="1:32" ht="20.25" customHeight="1">
      <c r="B15" s="375"/>
      <c r="C15" s="1"/>
      <c r="F15" s="343"/>
      <c r="G15" s="343"/>
      <c r="H15" s="343"/>
      <c r="I15" s="1"/>
      <c r="J15" s="343"/>
      <c r="K15" s="343"/>
      <c r="L15" s="343"/>
      <c r="M15" s="343"/>
      <c r="N15" s="343"/>
      <c r="O15" s="343"/>
      <c r="P15" s="343"/>
      <c r="Q15" s="343"/>
    </row>
    <row r="16" spans="1:32" ht="20.25" customHeight="1">
      <c r="B16" s="375"/>
      <c r="C16" s="1"/>
      <c r="F16" s="358"/>
      <c r="G16" s="358"/>
      <c r="H16" s="358"/>
      <c r="I16" s="1"/>
    </row>
    <row r="17" spans="2:15" ht="20.25" customHeight="1">
      <c r="B17" s="374" t="s">
        <v>317</v>
      </c>
      <c r="C17" s="340" t="str">
        <f>記入シート!D12</f>
        <v>事業完了予定年月日</v>
      </c>
      <c r="I17" s="376">
        <f>IF(記入シート!E5=記入シート!O4,記入シート!F42,IF(記入シート!E5=記入シート!O5,記入シート!G42,記入シート!E42))</f>
        <v>0</v>
      </c>
      <c r="J17" s="376"/>
      <c r="K17" s="376"/>
      <c r="L17" s="376"/>
    </row>
    <row r="18" spans="2:15" ht="20.25" customHeight="1">
      <c r="C18" s="350"/>
    </row>
    <row r="19" spans="2:15" ht="20.25" customHeight="1">
      <c r="B19" s="351" t="s">
        <v>479</v>
      </c>
    </row>
    <row r="20" spans="2:15" ht="20.25" customHeight="1">
      <c r="C20" s="340" t="s">
        <v>15</v>
      </c>
    </row>
    <row r="24" spans="2:15" ht="20.25" customHeight="1">
      <c r="E24" s="354"/>
    </row>
    <row r="31" spans="2:15" ht="20.25" customHeight="1">
      <c r="O31" s="353"/>
    </row>
  </sheetData>
  <sheetProtection password="83E8" sheet="1" objects="1" scenarios="1"/>
  <mergeCells count="4">
    <mergeCell ref="I1:L1"/>
    <mergeCell ref="B3:O3"/>
    <mergeCell ref="V8:AF8"/>
    <mergeCell ref="I17:L17"/>
  </mergeCells>
  <phoneticPr fontId="3"/>
  <printOptions horizontalCentered="1"/>
  <pageMargins left="0.59055118110236215" right="0.59055118110236215" top="1" bottom="1" header="0.51200000000000001" footer="0.51200000000000001"/>
  <pageSetup paperSize="9" fitToWidth="1" fitToHeight="1" orientation="portrait" usePrinterDefaults="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sheetPr>
    <tabColor theme="0"/>
  </sheetPr>
  <dimension ref="A1:Y39"/>
  <sheetViews>
    <sheetView showZeros="0" view="pageBreakPreview" topLeftCell="A4" zoomScale="85" zoomScaleSheetLayoutView="85" workbookViewId="0">
      <selection activeCell="F10" sqref="F10:G10"/>
    </sheetView>
  </sheetViews>
  <sheetFormatPr defaultColWidth="9" defaultRowHeight="20.25" customHeight="1"/>
  <cols>
    <col min="1" max="1" width="9" style="340" bestFit="1" customWidth="0"/>
    <col min="2" max="2" width="3.375" style="340" customWidth="1"/>
    <col min="3" max="4" width="4.375" style="340" customWidth="1"/>
    <col min="5" max="5" width="7.6640625" style="340" customWidth="1"/>
    <col min="6" max="11" width="4.375" style="340" customWidth="1"/>
    <col min="12" max="17" width="4.5" style="340" customWidth="1"/>
    <col min="18" max="18" width="3.109375" style="340" customWidth="1"/>
    <col min="19" max="19" width="2.88671875" style="340" customWidth="1"/>
    <col min="20" max="20" width="3.58203125" style="340" customWidth="1"/>
    <col min="21" max="21" width="20.33203125" style="340" customWidth="1"/>
    <col min="22" max="25" width="3.58203125" style="340" customWidth="1"/>
    <col min="26" max="16384" width="9" style="340"/>
  </cols>
  <sheetData>
    <row r="1" spans="1:25" s="340" customFormat="1" ht="20.25" customHeight="1">
      <c r="A1" s="1"/>
      <c r="B1" s="341" t="s">
        <v>454</v>
      </c>
      <c r="C1" s="343"/>
      <c r="D1" s="343"/>
      <c r="E1" s="343"/>
      <c r="F1" s="343"/>
      <c r="I1" s="343"/>
      <c r="J1" s="343"/>
      <c r="K1" s="343"/>
      <c r="L1" s="361"/>
      <c r="M1" s="361"/>
    </row>
    <row r="2" spans="1:25" s="340" customFormat="1" ht="20.25" customHeight="1">
      <c r="A2" s="1"/>
      <c r="B2" s="342"/>
      <c r="C2" s="342"/>
      <c r="D2" s="342"/>
      <c r="E2" s="342"/>
      <c r="H2" s="358"/>
      <c r="I2" s="366"/>
      <c r="J2" s="366"/>
      <c r="K2" s="366"/>
    </row>
    <row r="3" spans="1:25" s="340" customFormat="1" ht="20.25" customHeight="1">
      <c r="B3" s="373" t="str">
        <f>"　　"&amp;VLOOKUP(記入シート!E5,記入シート!O39:S41,3,FALSE)</f>
        <v>　　収支予算書</v>
      </c>
      <c r="C3" s="373"/>
      <c r="D3" s="373"/>
      <c r="E3" s="373"/>
      <c r="F3" s="373"/>
      <c r="G3" s="373"/>
      <c r="H3" s="373"/>
      <c r="I3" s="373"/>
      <c r="J3" s="373"/>
      <c r="K3" s="373"/>
      <c r="L3" s="373"/>
      <c r="M3" s="373"/>
      <c r="N3" s="373"/>
      <c r="O3" s="373"/>
      <c r="P3" s="373"/>
      <c r="Q3" s="373"/>
    </row>
    <row r="4" spans="1:25" s="340" customFormat="1" ht="20.25" customHeight="1">
      <c r="B4" s="344"/>
      <c r="C4" s="346"/>
      <c r="D4" s="346"/>
      <c r="E4" s="346"/>
      <c r="F4" s="344"/>
      <c r="G4" s="359"/>
      <c r="H4" s="344"/>
      <c r="I4" s="344"/>
      <c r="J4" s="368"/>
      <c r="K4" s="368"/>
      <c r="L4" s="368"/>
      <c r="M4" s="368"/>
      <c r="N4" s="368"/>
    </row>
    <row r="5" spans="1:25" ht="20.25" customHeight="1">
      <c r="C5" s="341" t="s">
        <v>168</v>
      </c>
      <c r="E5" s="353"/>
      <c r="F5" s="353"/>
      <c r="H5" s="343"/>
      <c r="I5" s="343"/>
      <c r="J5" s="343"/>
      <c r="K5" s="343"/>
      <c r="L5" s="343"/>
      <c r="M5" s="343"/>
    </row>
    <row r="6" spans="1:25" ht="20.25" customHeight="1">
      <c r="C6" s="379"/>
      <c r="D6" s="392"/>
      <c r="E6" s="392"/>
      <c r="F6" s="379"/>
      <c r="G6" s="392"/>
      <c r="H6" s="424"/>
      <c r="I6" s="379"/>
      <c r="J6" s="432"/>
      <c r="K6" s="424"/>
      <c r="L6" s="387" t="s">
        <v>143</v>
      </c>
      <c r="M6" s="399"/>
      <c r="N6" s="399"/>
      <c r="O6" s="399"/>
      <c r="P6" s="399"/>
      <c r="Q6" s="407"/>
      <c r="R6" s="379"/>
      <c r="S6" s="424"/>
    </row>
    <row r="7" spans="1:25" ht="20.25" customHeight="1">
      <c r="C7" s="380" t="s">
        <v>250</v>
      </c>
      <c r="D7" s="373"/>
      <c r="E7" s="403"/>
      <c r="F7" s="380" t="str">
        <f>VLOOKUP(記入シート!E5,記入シート!O39:S41,5,FALSE)</f>
        <v>予算額</v>
      </c>
      <c r="G7" s="373"/>
      <c r="H7" s="403"/>
      <c r="I7" s="380" t="s">
        <v>325</v>
      </c>
      <c r="J7" s="373"/>
      <c r="K7" s="403"/>
      <c r="L7" s="388" t="s">
        <v>179</v>
      </c>
      <c r="M7" s="400"/>
      <c r="N7" s="408"/>
      <c r="O7" s="388" t="s">
        <v>181</v>
      </c>
      <c r="P7" s="400"/>
      <c r="Q7" s="408"/>
      <c r="R7" s="380" t="s">
        <v>404</v>
      </c>
      <c r="S7" s="403"/>
    </row>
    <row r="8" spans="1:25" ht="20.25" customHeight="1">
      <c r="C8" s="381"/>
      <c r="D8" s="393"/>
      <c r="E8" s="398"/>
      <c r="F8" s="386"/>
      <c r="G8" s="416"/>
      <c r="H8" s="425"/>
      <c r="I8" s="430"/>
      <c r="J8" s="398"/>
      <c r="K8" s="425"/>
      <c r="L8" s="389"/>
      <c r="M8" s="401"/>
      <c r="N8" s="409"/>
      <c r="O8" s="389"/>
      <c r="P8" s="401"/>
      <c r="Q8" s="409"/>
      <c r="R8" s="381"/>
      <c r="S8" s="425"/>
    </row>
    <row r="9" spans="1:25" ht="20.25" customHeight="1">
      <c r="C9" s="382"/>
      <c r="D9" s="394"/>
      <c r="E9" s="392"/>
      <c r="F9" s="410"/>
      <c r="G9" s="417"/>
      <c r="H9" s="426"/>
      <c r="I9" s="410"/>
      <c r="J9" s="433"/>
      <c r="K9" s="426"/>
      <c r="L9" s="410"/>
      <c r="M9" s="433"/>
      <c r="N9" s="426"/>
      <c r="O9" s="410"/>
      <c r="P9" s="433"/>
      <c r="Q9" s="426"/>
      <c r="R9" s="382"/>
      <c r="S9" s="424"/>
    </row>
    <row r="10" spans="1:25" ht="20.25" customHeight="1">
      <c r="C10" s="380" t="s">
        <v>11</v>
      </c>
      <c r="D10" s="373"/>
      <c r="E10" s="403"/>
      <c r="F10" s="411" t="b">
        <f>IF(記入シート!E5=記入シート!O4,記入シート!F43,IF(記入シート!E5=記入シート!O5,記入シート!G43,記入シート!E43))</f>
        <v>0</v>
      </c>
      <c r="G10" s="348"/>
      <c r="H10" s="427" t="s">
        <v>135</v>
      </c>
      <c r="I10" s="411" t="str">
        <f>IF(記入シート!E5=記入シート!O4,IF(記入シート!G60="",記入シート!E43,記入シート!G43),IF(記入シート!E5=記入シート!O3,"",記入シート!E43))</f>
        <v/>
      </c>
      <c r="J10" s="418"/>
      <c r="K10" s="427" t="s">
        <v>286</v>
      </c>
      <c r="L10" s="411">
        <f>IF(ISERROR(IF(F10-I10&gt;0,F10-I10,0)),0,IF(F10-I10&gt;0,F10-I10,0))</f>
        <v>0</v>
      </c>
      <c r="M10" s="418"/>
      <c r="N10" s="427" t="s">
        <v>135</v>
      </c>
      <c r="O10" s="437">
        <f>IF(ISERROR(IF(F10-I10&lt;0,F10-I10,0)),0,IF(F10-I10&lt;0,F10-I10,0))</f>
        <v>0</v>
      </c>
      <c r="P10" s="440"/>
      <c r="Q10" s="427" t="s">
        <v>135</v>
      </c>
      <c r="R10" s="380"/>
      <c r="S10" s="403"/>
      <c r="T10" s="345"/>
      <c r="U10" s="345"/>
      <c r="V10" s="345"/>
      <c r="W10" s="345"/>
      <c r="X10" s="345"/>
      <c r="Y10" s="345"/>
    </row>
    <row r="11" spans="1:25" ht="20.25" customHeight="1">
      <c r="C11" s="380" t="s">
        <v>444</v>
      </c>
      <c r="D11" s="373"/>
      <c r="F11" s="411"/>
      <c r="G11" s="418"/>
      <c r="H11" s="427"/>
      <c r="I11" s="411"/>
      <c r="J11" s="418"/>
      <c r="K11" s="427"/>
      <c r="L11" s="435"/>
      <c r="M11" s="436"/>
      <c r="N11" s="427"/>
      <c r="O11" s="438"/>
      <c r="P11" s="441"/>
      <c r="Q11" s="427"/>
      <c r="R11" s="380"/>
      <c r="S11" s="403"/>
      <c r="T11" s="345"/>
      <c r="U11" s="345"/>
      <c r="V11" s="345"/>
      <c r="W11" s="345"/>
      <c r="X11" s="345"/>
      <c r="Y11" s="345"/>
    </row>
    <row r="12" spans="1:25" ht="20.25" customHeight="1">
      <c r="B12" s="378"/>
      <c r="C12" s="383" t="s">
        <v>501</v>
      </c>
      <c r="D12" s="395"/>
      <c r="E12" s="404"/>
      <c r="F12" s="412">
        <f>IF(記入シート!E5=記入シート!O4,記入シート!F47,IF(記入シート!E5=記入シート!O5,記入シート!G47,記入シート!E47))</f>
        <v>0</v>
      </c>
      <c r="G12" s="419"/>
      <c r="H12" s="427" t="s">
        <v>135</v>
      </c>
      <c r="I12" s="411" t="str">
        <f>IF(記入シート!E5=記入シート!O4,IF(記入シート!G60="",記入シート!E47,記入シート!G47),IF(記入シート!E5=記入シート!O3,"",記入シート!E47))</f>
        <v/>
      </c>
      <c r="J12" s="348"/>
      <c r="K12" s="427" t="s">
        <v>135</v>
      </c>
      <c r="L12" s="411">
        <f>IF(ISERROR(IF(F12-I12&gt;0,F12-I12,0)),0,IF(F12-I12&gt;0,F12-I12,0))</f>
        <v>0</v>
      </c>
      <c r="M12" s="418"/>
      <c r="N12" s="427" t="s">
        <v>135</v>
      </c>
      <c r="O12" s="437">
        <f>IF(ISERROR(IF(F12-I12&lt;0,F12-I12,0)),0,IF(F12-I12&lt;0,F12-I12,0))</f>
        <v>0</v>
      </c>
      <c r="P12" s="440"/>
      <c r="Q12" s="427" t="s">
        <v>135</v>
      </c>
      <c r="R12" s="380"/>
      <c r="S12" s="403"/>
      <c r="T12" s="345"/>
      <c r="U12" s="345"/>
      <c r="V12" s="345"/>
      <c r="W12" s="345"/>
      <c r="X12" s="345"/>
      <c r="Y12" s="345"/>
    </row>
    <row r="13" spans="1:25" ht="20.25" customHeight="1">
      <c r="B13" s="378"/>
      <c r="C13" s="384" t="s">
        <v>376</v>
      </c>
      <c r="D13" s="396"/>
      <c r="E13" s="405"/>
      <c r="F13" s="412">
        <f>IF(記入シート!E5=記入シート!O4,記入シート!F52,IF(記入シート!E5=記入シート!O5,記入シート!G52,記入シート!E52))</f>
        <v>0</v>
      </c>
      <c r="G13" s="419"/>
      <c r="H13" s="427" t="s">
        <v>135</v>
      </c>
      <c r="I13" s="412" t="str">
        <f>IF(記入シート!E5=記入シート!O4,IF(記入シート!G60="",記入シート!E52,記入シート!G52),IF(記入シート!E5=記入シート!O3,"",記入シート!E52))</f>
        <v/>
      </c>
      <c r="J13" s="419"/>
      <c r="K13" s="427" t="s">
        <v>135</v>
      </c>
      <c r="L13" s="411">
        <f>IF(ISERROR(IF(F13-I13&gt;0,F13-I13,0)),0,IF(F13-I13&gt;0,F13-I13,0))</f>
        <v>0</v>
      </c>
      <c r="M13" s="418"/>
      <c r="N13" s="427" t="s">
        <v>135</v>
      </c>
      <c r="O13" s="437">
        <f>IF(ISERROR(IF(F13-I13&lt;0,F13-I13,0)),0,IF(F13-I13&lt;0,F13-I13,0))</f>
        <v>0</v>
      </c>
      <c r="P13" s="440"/>
      <c r="Q13" s="427" t="s">
        <v>135</v>
      </c>
      <c r="R13" s="390"/>
      <c r="S13" s="443"/>
    </row>
    <row r="14" spans="1:25" ht="24.45" customHeight="1">
      <c r="B14" s="378"/>
      <c r="C14" s="385">
        <f>IF(記入シート!E63="○",記入シート!D63,'収支予算(決算)書'!R14)</f>
        <v>0</v>
      </c>
      <c r="D14" s="397"/>
      <c r="E14" s="406"/>
      <c r="F14" s="412">
        <f>IF(記入シート!E5=記入シート!O4,記入シート!F65,IF(記入シート!E5=記入シート!O5,記入シート!G65,記入シート!E65))</f>
        <v>0</v>
      </c>
      <c r="G14" s="419"/>
      <c r="H14" s="427" t="s">
        <v>135</v>
      </c>
      <c r="I14" s="412" t="str">
        <f>IF(記入シート!E5=記入シート!O4,IF(記入シート!G60="",記入シート!E65,記入シート!G65),IF(記入シート!E5=記入シート!O3,"",記入シート!E65))</f>
        <v/>
      </c>
      <c r="J14" s="419"/>
      <c r="K14" s="427" t="s">
        <v>135</v>
      </c>
      <c r="L14" s="411">
        <f>IF(ISERROR(IF(F14-I14&gt;0,F14-I14,0)),0,IF(F14-I14&gt;0,F14-I14,0))</f>
        <v>0</v>
      </c>
      <c r="M14" s="418"/>
      <c r="N14" s="427" t="s">
        <v>135</v>
      </c>
      <c r="O14" s="437">
        <f>IF(ISERROR(IF(F14-I14&lt;0,F14-I14,0)),0,IF(F14-I14&lt;0,F14-I14,0))</f>
        <v>0</v>
      </c>
      <c r="P14" s="440"/>
      <c r="Q14" s="427" t="s">
        <v>135</v>
      </c>
      <c r="R14" s="390"/>
      <c r="S14" s="443"/>
    </row>
    <row r="15" spans="1:25" ht="20.25" customHeight="1">
      <c r="B15" s="378"/>
      <c r="C15" s="344"/>
      <c r="D15" s="344"/>
      <c r="F15" s="413"/>
      <c r="G15" s="420"/>
      <c r="H15" s="427"/>
      <c r="I15" s="413"/>
      <c r="J15" s="420"/>
      <c r="K15" s="427"/>
      <c r="L15" s="413"/>
      <c r="M15" s="420"/>
      <c r="N15" s="427"/>
      <c r="O15" s="437"/>
      <c r="P15" s="440"/>
      <c r="Q15" s="427"/>
      <c r="R15" s="390"/>
      <c r="S15" s="443"/>
    </row>
    <row r="16" spans="1:25" ht="20.25" customHeight="1">
      <c r="C16" s="380" t="s">
        <v>70</v>
      </c>
      <c r="D16" s="373"/>
      <c r="E16" s="403"/>
      <c r="F16" s="411">
        <f>IF(記入シート!E5=記入シート!O4,記入シート!F58,IF(記入シート!E5=記入シート!O5,記入シート!G58,記入シート!E58))</f>
        <v>0</v>
      </c>
      <c r="G16" s="348"/>
      <c r="H16" s="427" t="s">
        <v>135</v>
      </c>
      <c r="I16" s="411" t="str">
        <f>IF(記入シート!E5=記入シート!O4,IF(記入シート!G60="",記入シート!E58,記入シート!G58),IF(記入シート!E5=記入シート!O3,"",記入シート!E58))</f>
        <v/>
      </c>
      <c r="J16" s="348"/>
      <c r="K16" s="427" t="s">
        <v>286</v>
      </c>
      <c r="L16" s="411">
        <f>IF(ISERROR(IF(F16-I16&gt;0,F16-I16,0)),0,IF(F16-I16&gt;0,F16-I16,0))</f>
        <v>0</v>
      </c>
      <c r="M16" s="418"/>
      <c r="N16" s="427" t="s">
        <v>135</v>
      </c>
      <c r="O16" s="437">
        <f>IF(ISERROR(IF(F16-I16&lt;0,F16-I16,0)),0,IF(F16-I16&lt;0,F16-I16,0))</f>
        <v>0</v>
      </c>
      <c r="P16" s="440"/>
      <c r="Q16" s="427" t="s">
        <v>135</v>
      </c>
      <c r="R16" s="380"/>
      <c r="S16" s="403"/>
    </row>
    <row r="17" spans="3:21" ht="20.25" customHeight="1">
      <c r="C17" s="386"/>
      <c r="D17" s="398"/>
      <c r="E17" s="398"/>
      <c r="F17" s="414"/>
      <c r="G17" s="421"/>
      <c r="H17" s="428"/>
      <c r="I17" s="431"/>
      <c r="J17" s="421"/>
      <c r="K17" s="428"/>
      <c r="L17" s="413"/>
      <c r="M17" s="421"/>
      <c r="N17" s="428"/>
      <c r="O17" s="438"/>
      <c r="P17" s="441"/>
      <c r="Q17" s="428"/>
      <c r="R17" s="386"/>
      <c r="S17" s="425"/>
    </row>
    <row r="18" spans="3:21" ht="20.25" customHeight="1">
      <c r="C18" s="387" t="s">
        <v>43</v>
      </c>
      <c r="D18" s="399"/>
      <c r="E18" s="407"/>
      <c r="F18" s="415">
        <f>IF(記入シート!E5=記入シート!O4,記入シート!F59,IF(記入シート!E5=記入シート!O5,記入シート!G59,記入シート!E59))</f>
        <v>0</v>
      </c>
      <c r="G18" s="422"/>
      <c r="H18" s="429" t="s">
        <v>135</v>
      </c>
      <c r="I18" s="415" t="str">
        <f>IF(記入シート!E5=記入シート!O4,IF(記入シート!G60="",記入シート!E59,記入シート!G59),IF(記入シート!E5=記入シート!O3,"",記入シート!E59))</f>
        <v/>
      </c>
      <c r="J18" s="434"/>
      <c r="K18" s="429" t="s">
        <v>135</v>
      </c>
      <c r="L18" s="415" t="str">
        <f>IF(L10+L16=0,"",L10+L16)</f>
        <v/>
      </c>
      <c r="M18" s="434"/>
      <c r="N18" s="429" t="s">
        <v>135</v>
      </c>
      <c r="O18" s="439" t="str">
        <f>IF(O10+O16=0,"",O10+O16)</f>
        <v/>
      </c>
      <c r="P18" s="442"/>
      <c r="Q18" s="429" t="s">
        <v>135</v>
      </c>
      <c r="R18" s="387"/>
      <c r="S18" s="407"/>
      <c r="U18" s="444"/>
    </row>
    <row r="19" spans="3:21" ht="20.25" customHeight="1">
      <c r="C19" s="341"/>
      <c r="G19" s="343"/>
      <c r="H19" s="343"/>
      <c r="I19" s="343"/>
      <c r="J19" s="343"/>
      <c r="K19" s="343"/>
      <c r="L19" s="343"/>
      <c r="M19" s="343"/>
      <c r="N19" s="343"/>
      <c r="O19" s="343"/>
    </row>
    <row r="20" spans="3:21" ht="20.25" customHeight="1">
      <c r="C20" s="349"/>
      <c r="G20" s="358"/>
    </row>
    <row r="21" spans="3:21" ht="20.25" customHeight="1">
      <c r="C21" s="350" t="s">
        <v>185</v>
      </c>
      <c r="H21" s="345"/>
      <c r="I21" s="345"/>
      <c r="J21" s="345"/>
    </row>
    <row r="22" spans="3:21" ht="20.25" customHeight="1">
      <c r="C22" s="388" t="s">
        <v>250</v>
      </c>
      <c r="D22" s="400"/>
      <c r="E22" s="408"/>
      <c r="F22" s="379"/>
      <c r="G22" s="392"/>
      <c r="H22" s="424"/>
      <c r="I22" s="379"/>
      <c r="J22" s="432"/>
      <c r="K22" s="424"/>
      <c r="L22" s="387" t="s">
        <v>143</v>
      </c>
      <c r="M22" s="399"/>
      <c r="N22" s="399"/>
      <c r="O22" s="399"/>
      <c r="P22" s="399"/>
      <c r="Q22" s="407"/>
      <c r="R22" s="379"/>
      <c r="S22" s="424"/>
    </row>
    <row r="23" spans="3:21" ht="20.25" customHeight="1">
      <c r="C23" s="380"/>
      <c r="D23" s="373"/>
      <c r="E23" s="403"/>
      <c r="F23" s="380" t="str">
        <f>VLOOKUP(記入シート!E5,記入シート!O39:S41,5,FALSE)</f>
        <v>予算額</v>
      </c>
      <c r="G23" s="373"/>
      <c r="H23" s="403"/>
      <c r="I23" s="380" t="s">
        <v>325</v>
      </c>
      <c r="J23" s="373"/>
      <c r="K23" s="403"/>
      <c r="L23" s="388" t="s">
        <v>179</v>
      </c>
      <c r="M23" s="400"/>
      <c r="N23" s="408"/>
      <c r="O23" s="388" t="s">
        <v>181</v>
      </c>
      <c r="P23" s="400"/>
      <c r="Q23" s="408"/>
      <c r="R23" s="380" t="s">
        <v>404</v>
      </c>
      <c r="S23" s="403"/>
    </row>
    <row r="24" spans="3:21" ht="20.25" customHeight="1">
      <c r="C24" s="389"/>
      <c r="D24" s="401"/>
      <c r="E24" s="409"/>
      <c r="F24" s="386"/>
      <c r="G24" s="416"/>
      <c r="H24" s="425"/>
      <c r="I24" s="430"/>
      <c r="J24" s="398"/>
      <c r="K24" s="425"/>
      <c r="L24" s="389"/>
      <c r="M24" s="401"/>
      <c r="N24" s="409"/>
      <c r="O24" s="389"/>
      <c r="P24" s="401"/>
      <c r="Q24" s="409"/>
      <c r="R24" s="381"/>
      <c r="S24" s="425"/>
    </row>
    <row r="25" spans="3:21" ht="20.25" customHeight="1">
      <c r="C25" s="382"/>
      <c r="D25" s="394"/>
      <c r="E25" s="392"/>
      <c r="F25" s="410"/>
      <c r="G25" s="417"/>
      <c r="H25" s="426"/>
      <c r="I25" s="410"/>
      <c r="J25" s="433"/>
      <c r="K25" s="426"/>
      <c r="L25" s="410"/>
      <c r="M25" s="433"/>
      <c r="N25" s="426"/>
      <c r="O25" s="410"/>
      <c r="P25" s="433"/>
      <c r="Q25" s="426"/>
      <c r="R25" s="382"/>
      <c r="S25" s="424"/>
    </row>
    <row r="26" spans="3:21" ht="20.25" customHeight="1">
      <c r="C26" s="380" t="s">
        <v>76</v>
      </c>
      <c r="D26" s="373"/>
      <c r="E26" s="403"/>
      <c r="F26" s="411">
        <f>IF(記入シート!E5=記入シート!O4,記入シート!F59,IF(記入シート!E5=記入シート!O5,記入シート!G59,記入シート!E59))</f>
        <v>0</v>
      </c>
      <c r="G26" s="423"/>
      <c r="H26" s="427" t="s">
        <v>135</v>
      </c>
      <c r="I26" s="411" t="str">
        <f>IF(記入シート!E5=記入シート!O4,IF(記入シート!G60="",記入シート!E59,記入シート!G59),IF(記入シート!E5=記入シート!O3,"",記入シート!E59))</f>
        <v/>
      </c>
      <c r="J26" s="418"/>
      <c r="K26" s="427" t="s">
        <v>135</v>
      </c>
      <c r="L26" s="411" t="str">
        <f>IF(ISERROR(IF(F26-I26&gt;0,F26-I26,"")),"",IF(F26-I26&gt;0,F26-I26,""))</f>
        <v/>
      </c>
      <c r="M26" s="418"/>
      <c r="N26" s="427" t="s">
        <v>135</v>
      </c>
      <c r="O26" s="437" t="str">
        <f>IF(ISERROR(IF(F26-I26&lt;0,F26-I26,"")),"",IF(F26-I26&lt;0,F26-I26,""))</f>
        <v/>
      </c>
      <c r="P26" s="440"/>
      <c r="Q26" s="427" t="s">
        <v>135</v>
      </c>
      <c r="R26" s="380"/>
      <c r="S26" s="403"/>
    </row>
    <row r="27" spans="3:21" ht="20.25" customHeight="1">
      <c r="C27" s="390" t="s">
        <v>499</v>
      </c>
      <c r="D27" s="402"/>
      <c r="E27" s="402"/>
      <c r="F27" s="413"/>
      <c r="G27" s="423"/>
      <c r="H27" s="427"/>
      <c r="I27" s="413"/>
      <c r="J27" s="423"/>
      <c r="K27" s="427"/>
      <c r="L27" s="435"/>
      <c r="M27" s="436"/>
      <c r="N27" s="427"/>
      <c r="O27" s="438"/>
      <c r="P27" s="441"/>
      <c r="Q27" s="427"/>
      <c r="R27" s="390"/>
      <c r="S27" s="443"/>
    </row>
    <row r="28" spans="3:21" ht="20.25" customHeight="1">
      <c r="C28" s="391" t="s">
        <v>501</v>
      </c>
      <c r="D28" s="396"/>
      <c r="E28" s="405"/>
      <c r="F28" s="412">
        <f>IF(記入シート!E5=記入シート!O4,記入シート!F51,IF(記入シート!E5=記入シート!O5,記入シート!G51,記入シート!E51))</f>
        <v>0</v>
      </c>
      <c r="G28" s="419"/>
      <c r="H28" s="427" t="s">
        <v>135</v>
      </c>
      <c r="I28" s="412" t="str">
        <f>IF(記入シート!E5=記入シート!O4,IF(記入シート!G60="",記入シート!E51,記入シート!G51),IF(記入シート!E5=記入シート!O3,"",記入シート!E51))</f>
        <v/>
      </c>
      <c r="J28" s="419"/>
      <c r="K28" s="427" t="s">
        <v>135</v>
      </c>
      <c r="L28" s="411" t="str">
        <f>IF(ISERROR(IF(F28-I28&gt;0,F28-I28,"")),"",IF(F28-I28&gt;0,F28-I28,""))</f>
        <v/>
      </c>
      <c r="M28" s="418"/>
      <c r="N28" s="427" t="s">
        <v>135</v>
      </c>
      <c r="O28" s="437" t="str">
        <f>IF(ISERROR(IF(F28-I28&lt;0,F28-I28,"")),"",IF(F28-I28&lt;0,F28-I28,""))</f>
        <v/>
      </c>
      <c r="P28" s="440"/>
      <c r="Q28" s="427" t="s">
        <v>135</v>
      </c>
      <c r="R28" s="390"/>
      <c r="S28" s="443"/>
    </row>
    <row r="29" spans="3:21" ht="20.25" customHeight="1">
      <c r="C29" s="391" t="s">
        <v>58</v>
      </c>
      <c r="D29" s="396"/>
      <c r="E29" s="405"/>
      <c r="F29" s="412">
        <f>IF(記入シート!E5=記入シート!O4,記入シート!F56,IF(記入シート!E5=記入シート!O5,記入シート!G56,記入シート!E56))</f>
        <v>0</v>
      </c>
      <c r="G29" s="419"/>
      <c r="H29" s="427" t="s">
        <v>135</v>
      </c>
      <c r="I29" s="412" t="str">
        <f>IF(記入シート!E5=記入シート!O4,IF(記入シート!G60="",記入シート!E56,記入シート!G56),IF(記入シート!E5=記入シート!O3,"",記入シート!E56))</f>
        <v/>
      </c>
      <c r="J29" s="419"/>
      <c r="K29" s="427" t="s">
        <v>135</v>
      </c>
      <c r="L29" s="411" t="str">
        <f>IF(ISERROR(IF(F29-I29&gt;0,F29-I29,"")),"",IF(F29-I29&gt;0,F29-I29,""))</f>
        <v/>
      </c>
      <c r="M29" s="418"/>
      <c r="N29" s="427" t="s">
        <v>135</v>
      </c>
      <c r="O29" s="437" t="str">
        <f>IF(ISERROR(IF(F29-I29&lt;0,F29-I29,"")),"",IF(F29-I29&lt;0,F29-I29,""))</f>
        <v/>
      </c>
      <c r="P29" s="440"/>
      <c r="Q29" s="427" t="s">
        <v>135</v>
      </c>
      <c r="R29" s="380"/>
      <c r="S29" s="403"/>
    </row>
    <row r="30" spans="3:21" ht="20.25" customHeight="1">
      <c r="C30" s="386"/>
      <c r="D30" s="398"/>
      <c r="E30" s="398"/>
      <c r="F30" s="414"/>
      <c r="G30" s="421"/>
      <c r="H30" s="428"/>
      <c r="I30" s="431"/>
      <c r="J30" s="421"/>
      <c r="K30" s="428"/>
      <c r="L30" s="431"/>
      <c r="M30" s="421"/>
      <c r="N30" s="428"/>
      <c r="O30" s="431"/>
      <c r="P30" s="421"/>
      <c r="Q30" s="428"/>
      <c r="R30" s="386"/>
      <c r="S30" s="425"/>
    </row>
    <row r="31" spans="3:21" ht="20.25" customHeight="1">
      <c r="C31" s="387" t="s">
        <v>43</v>
      </c>
      <c r="D31" s="399"/>
      <c r="E31" s="407"/>
      <c r="F31" s="415">
        <f>IF(記入シート!E5=記入シート!O4,記入シート!F59,IF(記入シート!E5=記入シート!O5,記入シート!G59,記入シート!E59))</f>
        <v>0</v>
      </c>
      <c r="G31" s="422"/>
      <c r="H31" s="429" t="s">
        <v>135</v>
      </c>
      <c r="I31" s="415" t="str">
        <f>IF(記入シート!E5=記入シート!O4,IF(記入シート!G60="",記入シート!E59,記入シート!G59),IF(記入シート!E5=記入シート!O3,"",記入シート!E59))</f>
        <v/>
      </c>
      <c r="J31" s="434"/>
      <c r="K31" s="429" t="s">
        <v>135</v>
      </c>
      <c r="L31" s="415" t="str">
        <f>IF(ISERROR(IF(F31-I31&gt;0,F31-I31,"")),"",IF(F31-I31&gt;0,F31-I31,""))</f>
        <v/>
      </c>
      <c r="M31" s="434"/>
      <c r="N31" s="429" t="s">
        <v>135</v>
      </c>
      <c r="O31" s="439" t="str">
        <f>IF(ISERROR(IF(F31-I31&lt;0,F31-I31,"")),"",IF(F31-I31&lt;0,F31-I31,""))</f>
        <v/>
      </c>
      <c r="P31" s="442"/>
      <c r="Q31" s="429" t="s">
        <v>135</v>
      </c>
      <c r="R31" s="387"/>
      <c r="S31" s="407"/>
    </row>
    <row r="32" spans="3:21" ht="20.25" customHeight="1">
      <c r="C32" s="345"/>
    </row>
    <row r="33" spans="3:17" ht="20.25" customHeight="1">
      <c r="C33" s="345"/>
    </row>
    <row r="39" spans="3:17" ht="20.25" customHeight="1">
      <c r="Q39" s="353"/>
    </row>
  </sheetData>
  <sheetProtection password="83E8" sheet="1" objects="1" scenarios="1"/>
  <mergeCells count="72">
    <mergeCell ref="B3:Q3"/>
    <mergeCell ref="L6:Q6"/>
    <mergeCell ref="C7:E7"/>
    <mergeCell ref="F7:H7"/>
    <mergeCell ref="I7:K7"/>
    <mergeCell ref="R7:S7"/>
    <mergeCell ref="C10:E10"/>
    <mergeCell ref="F10:G10"/>
    <mergeCell ref="I10:J10"/>
    <mergeCell ref="L10:M10"/>
    <mergeCell ref="O10:P10"/>
    <mergeCell ref="R10:S10"/>
    <mergeCell ref="C11:D11"/>
    <mergeCell ref="C12:E12"/>
    <mergeCell ref="F12:G12"/>
    <mergeCell ref="I12:J12"/>
    <mergeCell ref="L12:M12"/>
    <mergeCell ref="O12:P12"/>
    <mergeCell ref="C13:E13"/>
    <mergeCell ref="F13:G13"/>
    <mergeCell ref="I13:J13"/>
    <mergeCell ref="L13:M13"/>
    <mergeCell ref="O13:P13"/>
    <mergeCell ref="C14:E14"/>
    <mergeCell ref="F14:G14"/>
    <mergeCell ref="I14:J14"/>
    <mergeCell ref="L14:M14"/>
    <mergeCell ref="O14:P14"/>
    <mergeCell ref="C16:E16"/>
    <mergeCell ref="F16:G16"/>
    <mergeCell ref="I16:J16"/>
    <mergeCell ref="L16:M16"/>
    <mergeCell ref="O16:P16"/>
    <mergeCell ref="R16:S16"/>
    <mergeCell ref="C18:E18"/>
    <mergeCell ref="F18:G18"/>
    <mergeCell ref="I18:J18"/>
    <mergeCell ref="L18:M18"/>
    <mergeCell ref="O18:P18"/>
    <mergeCell ref="R18:S18"/>
    <mergeCell ref="L22:Q22"/>
    <mergeCell ref="F23:H23"/>
    <mergeCell ref="I23:K23"/>
    <mergeCell ref="R23:S23"/>
    <mergeCell ref="C26:E26"/>
    <mergeCell ref="F26:G26"/>
    <mergeCell ref="I26:J26"/>
    <mergeCell ref="L26:M26"/>
    <mergeCell ref="O26:P26"/>
    <mergeCell ref="R26:S26"/>
    <mergeCell ref="C28:E28"/>
    <mergeCell ref="F28:G28"/>
    <mergeCell ref="I28:J28"/>
    <mergeCell ref="L28:M28"/>
    <mergeCell ref="O28:P28"/>
    <mergeCell ref="C29:E29"/>
    <mergeCell ref="F29:G29"/>
    <mergeCell ref="I29:J29"/>
    <mergeCell ref="L29:M29"/>
    <mergeCell ref="O29:P29"/>
    <mergeCell ref="R29:S29"/>
    <mergeCell ref="C31:E31"/>
    <mergeCell ref="F31:G31"/>
    <mergeCell ref="I31:J31"/>
    <mergeCell ref="L31:M31"/>
    <mergeCell ref="O31:P31"/>
    <mergeCell ref="R31:S31"/>
    <mergeCell ref="L7:N8"/>
    <mergeCell ref="O7:Q8"/>
    <mergeCell ref="C22:E24"/>
    <mergeCell ref="L23:N24"/>
    <mergeCell ref="O23:Q24"/>
  </mergeCells>
  <phoneticPr fontId="3"/>
  <printOptions horizontalCentered="1"/>
  <pageMargins left="0.59055118110236215" right="0.59055118110236215" top="1" bottom="1" header="0.51200000000000001" footer="0.51200000000000001"/>
  <pageSetup paperSize="9" scale="99" fitToWidth="1" fitToHeight="1" orientation="portrait" usePrinterDefaults="1"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sheetPr>
    <tabColor theme="0"/>
  </sheetPr>
  <dimension ref="A1:AF35"/>
  <sheetViews>
    <sheetView showZeros="0" view="pageBreakPreview" zoomScale="85" zoomScaleNormal="70" zoomScaleSheetLayoutView="85" workbookViewId="0">
      <selection activeCell="M6" sqref="M6"/>
    </sheetView>
  </sheetViews>
  <sheetFormatPr defaultColWidth="9" defaultRowHeight="14.95"/>
  <cols>
    <col min="1" max="1" width="9" style="289" bestFit="1" customWidth="0"/>
    <col min="2" max="2" width="3.875" style="289" customWidth="1"/>
    <col min="3" max="3" width="7.5" style="289" customWidth="1"/>
    <col min="4" max="5" width="3.875" style="289" customWidth="1"/>
    <col min="6" max="6" width="6.6640625" style="289" customWidth="1"/>
    <col min="7" max="7" width="6.21875" style="289" customWidth="1"/>
    <col min="8" max="11" width="3.25" style="289" customWidth="1"/>
    <col min="12" max="12" width="2" style="289" customWidth="1"/>
    <col min="13" max="13" width="3.25" style="289" customWidth="1"/>
    <col min="14" max="14" width="2.6640625" style="289" customWidth="1"/>
    <col min="15" max="15" width="3.77734375" style="289" customWidth="1"/>
    <col min="16" max="16" width="6.5546875" style="289" customWidth="1"/>
    <col min="17" max="17" width="5.21875" style="289" customWidth="1"/>
    <col min="18" max="18" width="1.5546875" style="289" customWidth="1"/>
    <col min="19" max="23" width="3.25" style="289" customWidth="1"/>
    <col min="24" max="30" width="3.58203125" style="289" customWidth="1"/>
    <col min="31" max="31" width="30.75" style="289" hidden="1" bestFit="1" customWidth="1"/>
    <col min="32" max="42" width="9" style="289" hidden="1" customWidth="1"/>
    <col min="43" max="16384" width="9" style="289"/>
  </cols>
  <sheetData>
    <row r="1" spans="1:32" s="340" customFormat="1" ht="23.25" customHeight="1">
      <c r="A1" s="8"/>
      <c r="B1" s="341" t="s">
        <v>139</v>
      </c>
      <c r="C1" s="343"/>
      <c r="D1" s="343"/>
      <c r="E1" s="343"/>
      <c r="J1" s="362"/>
      <c r="K1" s="362"/>
      <c r="L1" s="362"/>
      <c r="M1" s="362"/>
      <c r="N1" s="361"/>
      <c r="O1" s="361"/>
    </row>
    <row r="2" spans="1:32" s="340" customFormat="1" ht="12.25" customHeight="1">
      <c r="A2" s="8"/>
      <c r="B2" s="342"/>
      <c r="C2" s="342"/>
      <c r="D2" s="342"/>
      <c r="E2" s="342"/>
      <c r="G2" s="344"/>
      <c r="J2" s="358"/>
      <c r="K2" s="366"/>
      <c r="L2" s="366"/>
      <c r="M2" s="366"/>
      <c r="N2" s="366"/>
      <c r="O2" s="366"/>
      <c r="P2" s="366"/>
      <c r="W2" s="516"/>
    </row>
    <row r="3" spans="1:32" s="340" customFormat="1" ht="19" customHeight="1">
      <c r="B3" s="373" t="str">
        <f>"　"&amp;VLOOKUP(記入シート!E5,記入シート!O39:S41,4,FALSE)</f>
        <v>　工事内容等計画書</v>
      </c>
      <c r="C3" s="373"/>
      <c r="D3" s="373"/>
      <c r="E3" s="373"/>
      <c r="F3" s="373"/>
      <c r="G3" s="373"/>
      <c r="H3" s="373"/>
      <c r="I3" s="373"/>
      <c r="J3" s="373"/>
      <c r="K3" s="373"/>
      <c r="L3" s="373"/>
      <c r="M3" s="373"/>
      <c r="N3" s="373"/>
      <c r="O3" s="373"/>
      <c r="P3" s="373"/>
      <c r="Q3" s="373"/>
      <c r="R3" s="373"/>
      <c r="S3" s="373"/>
      <c r="T3" s="373"/>
      <c r="U3" s="373"/>
      <c r="V3" s="373"/>
      <c r="W3" s="373"/>
    </row>
    <row r="4" spans="1:32" s="340" customFormat="1" ht="12.25" customHeight="1">
      <c r="B4" s="344"/>
      <c r="C4" s="344"/>
      <c r="D4" s="344"/>
      <c r="E4" s="344"/>
      <c r="F4" s="344"/>
      <c r="G4" s="344"/>
      <c r="H4" s="344"/>
      <c r="I4" s="344"/>
      <c r="J4" s="344"/>
      <c r="K4" s="344"/>
      <c r="L4" s="344"/>
      <c r="M4" s="344"/>
      <c r="N4" s="344"/>
      <c r="O4" s="344"/>
      <c r="P4" s="344"/>
      <c r="Q4" s="344"/>
      <c r="R4" s="344"/>
      <c r="S4" s="344"/>
      <c r="T4" s="344"/>
      <c r="U4" s="344"/>
      <c r="V4" s="344"/>
      <c r="W4" s="344"/>
    </row>
    <row r="5" spans="1:32" s="340" customFormat="1" ht="18" customHeight="1">
      <c r="A5" s="372"/>
      <c r="B5" s="346"/>
      <c r="C5" s="346"/>
      <c r="D5" s="346"/>
      <c r="E5" s="344"/>
      <c r="F5" s="344"/>
      <c r="G5" s="359"/>
      <c r="H5" s="344"/>
      <c r="I5" s="344"/>
      <c r="J5" s="344"/>
      <c r="K5" s="368"/>
      <c r="L5" s="368"/>
      <c r="M5" s="368"/>
      <c r="N5" s="368"/>
      <c r="O5" s="368"/>
      <c r="P5" s="368"/>
      <c r="W5" s="353" t="str">
        <f>"申請区分："&amp;IF(記入シート!G5=記入シート!O7,記入シート!O7,IF(記入シート!G5=記入シート!O8,記入シート!O8,IF(記入シート!G5=記入シート!O9,記入シート!O9,IF(記入シート!G5=記入シート!O10,記入シート!O10,""))))</f>
        <v>申請区分：</v>
      </c>
    </row>
    <row r="6" spans="1:32" s="340" customFormat="1" ht="21.05" customHeight="1">
      <c r="A6" s="372"/>
      <c r="B6" s="341" t="s">
        <v>189</v>
      </c>
      <c r="D6" s="353"/>
      <c r="E6" s="353"/>
      <c r="H6" s="353"/>
      <c r="I6" s="343"/>
      <c r="J6" s="343"/>
      <c r="K6" s="343"/>
      <c r="L6" s="343"/>
      <c r="M6" s="343"/>
      <c r="N6" s="343"/>
      <c r="O6" s="343"/>
    </row>
    <row r="7" spans="1:32" s="340" customFormat="1" ht="23.25" customHeight="1">
      <c r="B7" s="321" t="s">
        <v>84</v>
      </c>
      <c r="C7" s="321"/>
      <c r="D7" s="471" t="str">
        <f>記入シート!E16&amp;記入シート!F16</f>
        <v/>
      </c>
      <c r="E7" s="471"/>
      <c r="F7" s="471"/>
      <c r="G7" s="471"/>
      <c r="H7" s="471"/>
      <c r="I7" s="471"/>
      <c r="J7" s="471"/>
      <c r="K7" s="471"/>
      <c r="L7" s="471"/>
      <c r="M7" s="471"/>
      <c r="N7" s="471"/>
      <c r="O7" s="471"/>
      <c r="P7" s="471"/>
      <c r="Q7" s="471"/>
      <c r="R7" s="471"/>
      <c r="S7" s="471"/>
      <c r="T7" s="471"/>
      <c r="U7" s="471"/>
      <c r="V7" s="471"/>
      <c r="W7" s="285"/>
    </row>
    <row r="8" spans="1:32" s="340" customFormat="1" ht="23.25" customHeight="1">
      <c r="B8" s="445" t="s">
        <v>87</v>
      </c>
      <c r="C8" s="445"/>
      <c r="D8" s="472" t="str">
        <f>IF(ISERROR(VLOOKUP(記入シート!E20,'工事内容等計画(実績)書'!AE8:AF12,2,FALSE)),AF19,VLOOKUP(記入シート!E20,'工事内容等計画(実績)書'!AE8:AF12,2,FALSE))</f>
        <v>□戸建て住宅、□併用住宅（住宅部分のみ）、□共同住宅（専用部分のみ）、□長屋、</v>
      </c>
      <c r="E8" s="472"/>
      <c r="F8" s="472"/>
      <c r="G8" s="472"/>
      <c r="H8" s="472"/>
      <c r="I8" s="472"/>
      <c r="J8" s="472"/>
      <c r="K8" s="472"/>
      <c r="L8" s="472"/>
      <c r="M8" s="472"/>
      <c r="N8" s="472"/>
      <c r="O8" s="472"/>
      <c r="P8" s="472"/>
      <c r="Q8" s="472"/>
      <c r="R8" s="472"/>
      <c r="S8" s="472"/>
      <c r="T8" s="472"/>
      <c r="U8" s="472"/>
      <c r="V8" s="472"/>
      <c r="W8" s="517"/>
      <c r="AE8" s="340" t="s">
        <v>109</v>
      </c>
      <c r="AF8" s="340" t="s">
        <v>116</v>
      </c>
    </row>
    <row r="9" spans="1:32" s="340" customFormat="1" ht="23.25" customHeight="1">
      <c r="B9" s="445"/>
      <c r="C9" s="445"/>
      <c r="D9" s="473" t="str">
        <f>IF(ISERROR(VLOOKUP(記入シート!E20,'工事内容等計画(実績)書'!AE14:AF18,2,FALSE)),AF20,VLOOKUP(記入シート!E20,'工事内容等計画(実績)書'!AE14:AF18,2,FALSE))</f>
        <v>□敷地内の附属建物（離れ等）、□その他（ 　　　　　</v>
      </c>
      <c r="E9" s="478"/>
      <c r="F9" s="478"/>
      <c r="G9" s="478"/>
      <c r="H9" s="478"/>
      <c r="I9" s="478"/>
      <c r="J9" s="478"/>
      <c r="K9" s="478"/>
      <c r="L9" s="478"/>
      <c r="M9" s="478"/>
      <c r="N9" s="478"/>
      <c r="O9" s="508"/>
      <c r="P9" s="511" t="str">
        <f>記入シート!G20</f>
        <v/>
      </c>
      <c r="Q9" s="511"/>
      <c r="R9" s="478"/>
      <c r="S9" s="478"/>
      <c r="T9" s="478"/>
      <c r="U9" s="478"/>
      <c r="V9" s="478"/>
      <c r="W9" s="518" t="str">
        <f>IF(記入シート!F20="賃貸",'工事内容等計画(実績)書'!AF18,"　）、□上記のうち賃貸")</f>
        <v>　）、□上記のうち賃貸</v>
      </c>
      <c r="AE9" s="340" t="s">
        <v>72</v>
      </c>
      <c r="AF9" s="340" t="s">
        <v>309</v>
      </c>
    </row>
    <row r="10" spans="1:32" s="340" customFormat="1" ht="18" customHeight="1">
      <c r="B10" s="446"/>
      <c r="C10" s="446"/>
      <c r="D10" s="23"/>
      <c r="E10" s="1"/>
      <c r="F10" s="1"/>
      <c r="G10" s="1"/>
      <c r="H10" s="1"/>
      <c r="I10" s="1"/>
      <c r="J10" s="1"/>
      <c r="K10" s="1"/>
      <c r="L10" s="1"/>
      <c r="M10" s="1"/>
      <c r="N10" s="1"/>
      <c r="O10" s="2"/>
      <c r="P10" s="506"/>
      <c r="Q10" s="506"/>
      <c r="R10" s="1"/>
      <c r="S10" s="1"/>
      <c r="T10" s="1"/>
      <c r="U10" s="1"/>
      <c r="V10" s="1"/>
      <c r="W10" s="519" t="str">
        <f>"※"&amp;記入シート!E17</f>
        <v>※</v>
      </c>
    </row>
    <row r="11" spans="1:32" s="340" customFormat="1" ht="23.25" customHeight="1">
      <c r="B11" s="1" t="s">
        <v>192</v>
      </c>
      <c r="C11" s="1"/>
      <c r="D11" s="1"/>
      <c r="E11" s="1"/>
      <c r="F11" s="1"/>
      <c r="G11" s="1"/>
      <c r="H11" s="1"/>
      <c r="I11" s="1"/>
      <c r="J11" s="1"/>
      <c r="K11" s="1"/>
      <c r="L11" s="1"/>
      <c r="M11" s="1"/>
      <c r="N11" s="1"/>
      <c r="O11" s="1"/>
      <c r="P11" s="1"/>
      <c r="Q11" s="1"/>
      <c r="R11" s="1"/>
      <c r="S11" s="1"/>
      <c r="T11" s="1"/>
      <c r="U11" s="1"/>
      <c r="V11" s="1"/>
      <c r="W11" s="1"/>
      <c r="AE11" s="340" t="s">
        <v>306</v>
      </c>
      <c r="AF11" s="340" t="s">
        <v>310</v>
      </c>
    </row>
    <row r="12" spans="1:32" s="340" customFormat="1" ht="23.25" customHeight="1">
      <c r="B12" s="447" t="str">
        <f>記入シート!D41</f>
        <v>事業着手予定日</v>
      </c>
      <c r="C12" s="458"/>
      <c r="D12" s="458"/>
      <c r="E12" s="479"/>
      <c r="F12" s="483">
        <f>IF(記入シート!E5=記入シート!O4,記入シート!F41,IF(記入シート!E5=記入シート!O5,記入シート!G41,記入シート!E41))</f>
        <v>0</v>
      </c>
      <c r="G12" s="494"/>
      <c r="H12" s="494"/>
      <c r="I12" s="494"/>
      <c r="J12" s="494"/>
      <c r="K12" s="494"/>
      <c r="L12" s="505"/>
      <c r="M12" s="107" t="str">
        <f>記入シート!D42</f>
        <v>事業完了予定日</v>
      </c>
      <c r="N12" s="153"/>
      <c r="O12" s="153"/>
      <c r="P12" s="132"/>
      <c r="Q12" s="483">
        <f>IF(記入シート!E5=記入シート!O4,記入シート!F42,IF(記入シート!E5=記入シート!O5,記入シート!G42,記入シート!E42))</f>
        <v>0</v>
      </c>
      <c r="R12" s="494"/>
      <c r="S12" s="494"/>
      <c r="T12" s="494"/>
      <c r="U12" s="494"/>
      <c r="V12" s="494"/>
      <c r="W12" s="505"/>
      <c r="X12" s="345"/>
      <c r="Y12" s="345"/>
      <c r="Z12" s="345"/>
      <c r="AA12" s="345"/>
      <c r="AB12" s="345"/>
      <c r="AC12" s="345"/>
      <c r="AD12" s="345"/>
      <c r="AE12" s="340" t="s">
        <v>5</v>
      </c>
      <c r="AF12" s="340" t="s">
        <v>311</v>
      </c>
    </row>
    <row r="13" spans="1:32" s="340" customFormat="1" ht="18" customHeight="1">
      <c r="B13" s="448"/>
      <c r="C13" s="448"/>
      <c r="D13" s="448"/>
      <c r="E13" s="448"/>
      <c r="F13" s="484"/>
      <c r="G13" s="484"/>
      <c r="H13" s="484"/>
      <c r="I13" s="484"/>
      <c r="J13" s="484"/>
      <c r="K13" s="484"/>
      <c r="L13" s="484"/>
      <c r="M13" s="506"/>
      <c r="N13" s="506"/>
      <c r="O13" s="506"/>
      <c r="P13" s="506"/>
      <c r="Q13" s="484"/>
      <c r="R13" s="484"/>
      <c r="S13" s="484"/>
      <c r="T13" s="484"/>
      <c r="U13" s="484"/>
      <c r="V13" s="484"/>
      <c r="W13" s="484"/>
      <c r="X13" s="345"/>
      <c r="Y13" s="345"/>
      <c r="Z13" s="345"/>
      <c r="AA13" s="345"/>
      <c r="AB13" s="345"/>
      <c r="AC13" s="345"/>
      <c r="AD13" s="345"/>
    </row>
    <row r="14" spans="1:32" s="340" customFormat="1" ht="23.25" customHeight="1">
      <c r="B14" s="1" t="s">
        <v>195</v>
      </c>
      <c r="C14" s="1"/>
      <c r="D14" s="1"/>
      <c r="E14" s="1"/>
      <c r="F14" s="1"/>
      <c r="G14" s="495"/>
      <c r="H14" s="495"/>
      <c r="I14" s="495"/>
      <c r="J14" s="495"/>
      <c r="K14" s="495"/>
      <c r="L14" s="495"/>
      <c r="M14" s="495"/>
      <c r="N14" s="495"/>
      <c r="O14" s="495"/>
      <c r="P14" s="495"/>
      <c r="Q14" s="495"/>
      <c r="R14" s="495"/>
      <c r="S14" s="495"/>
      <c r="T14" s="1"/>
      <c r="U14" s="1"/>
      <c r="V14" s="1"/>
      <c r="W14" s="1"/>
      <c r="AE14" s="340" t="s">
        <v>113</v>
      </c>
      <c r="AF14" s="340" t="s">
        <v>274</v>
      </c>
    </row>
    <row r="15" spans="1:32" s="340" customFormat="1" ht="23.1" customHeight="1">
      <c r="B15" s="449" t="str">
        <f>記入シート!D60</f>
        <v>補助対象工事見積額</v>
      </c>
      <c r="C15" s="459"/>
      <c r="D15" s="459"/>
      <c r="E15" s="459"/>
      <c r="F15" s="485"/>
      <c r="G15" s="496">
        <f>IF(記入シート!E5=記入シート!O4,記入シート!F60,IF(記入シート!E5=記入シート!O5,記入シート!G60,記入シート!E60))</f>
        <v>0</v>
      </c>
      <c r="H15" s="501"/>
      <c r="I15" s="501"/>
      <c r="J15" s="501"/>
      <c r="K15" s="501"/>
      <c r="L15" s="501"/>
      <c r="M15" s="501"/>
      <c r="N15" s="501"/>
      <c r="O15" s="509" t="s">
        <v>434</v>
      </c>
      <c r="P15" s="509"/>
      <c r="Q15" s="513"/>
      <c r="R15" s="513"/>
      <c r="S15" s="513"/>
      <c r="T15" s="514"/>
      <c r="U15" s="514"/>
      <c r="V15" s="514"/>
      <c r="W15" s="520"/>
      <c r="AE15" s="340" t="s">
        <v>130</v>
      </c>
      <c r="AF15" s="340" t="s">
        <v>313</v>
      </c>
    </row>
    <row r="16" spans="1:32" s="340" customFormat="1" ht="27.15" customHeight="1">
      <c r="B16" s="450"/>
      <c r="C16" s="460" t="s">
        <v>410</v>
      </c>
      <c r="D16" s="460"/>
      <c r="E16" s="460"/>
      <c r="F16" s="486"/>
      <c r="G16" s="496">
        <f>IF(記入シート!E5=記入シート!O4,記入シート!F51,IF(記入シート!E5=記入シート!O5,記入シート!G51,記入シート!E51))</f>
        <v>0</v>
      </c>
      <c r="H16" s="501"/>
      <c r="I16" s="501"/>
      <c r="J16" s="501"/>
      <c r="K16" s="501"/>
      <c r="L16" s="501"/>
      <c r="M16" s="501"/>
      <c r="N16" s="501"/>
      <c r="O16" s="509" t="s">
        <v>498</v>
      </c>
      <c r="P16" s="512"/>
      <c r="Q16" s="513"/>
      <c r="R16" s="513"/>
      <c r="S16" s="513"/>
      <c r="T16" s="495"/>
      <c r="U16" s="495"/>
      <c r="V16" s="495"/>
      <c r="W16" s="521"/>
    </row>
    <row r="17" spans="2:32" s="340" customFormat="1" ht="27.15" customHeight="1">
      <c r="B17" s="450"/>
      <c r="C17" s="460" t="s">
        <v>188</v>
      </c>
      <c r="D17" s="460"/>
      <c r="E17" s="460"/>
      <c r="F17" s="486"/>
      <c r="G17" s="497">
        <f>IF(記入シート!E5=記入シート!O4,記入シート!F56,IF(記入シート!E5=記入シート!O5,記入シート!G56,記入シート!E56))</f>
        <v>0</v>
      </c>
      <c r="H17" s="502"/>
      <c r="I17" s="502"/>
      <c r="J17" s="502"/>
      <c r="K17" s="502"/>
      <c r="L17" s="502"/>
      <c r="M17" s="502"/>
      <c r="N17" s="502"/>
      <c r="O17" s="509" t="s">
        <v>498</v>
      </c>
      <c r="P17" s="512"/>
      <c r="Q17" s="513"/>
      <c r="R17" s="513"/>
      <c r="S17" s="513"/>
      <c r="T17" s="495"/>
      <c r="U17" s="495"/>
      <c r="V17" s="495"/>
      <c r="W17" s="521"/>
    </row>
    <row r="18" spans="2:32" s="340" customFormat="1" ht="23.25" customHeight="1">
      <c r="B18" s="451" t="s">
        <v>197</v>
      </c>
      <c r="C18" s="461"/>
      <c r="D18" s="461"/>
      <c r="E18" s="461"/>
      <c r="F18" s="487"/>
      <c r="G18" s="498" t="str">
        <f>IF(対象工事チェック!T5&gt;=1,"■","")</f>
        <v/>
      </c>
      <c r="H18" s="480" t="s">
        <v>154</v>
      </c>
      <c r="I18" s="480"/>
      <c r="J18" s="480"/>
      <c r="K18" s="480"/>
      <c r="L18" s="480"/>
      <c r="M18" s="480"/>
      <c r="N18" s="507"/>
      <c r="O18" s="510"/>
      <c r="P18" s="510"/>
      <c r="Q18" s="510"/>
      <c r="R18" s="510"/>
      <c r="S18" s="510"/>
      <c r="T18" s="510"/>
      <c r="U18" s="510"/>
      <c r="V18" s="510"/>
      <c r="W18" s="522"/>
      <c r="AE18" s="340" t="s">
        <v>33</v>
      </c>
      <c r="AF18" s="340" t="s">
        <v>9</v>
      </c>
    </row>
    <row r="19" spans="2:32" s="340" customFormat="1" ht="23.25" customHeight="1">
      <c r="B19" s="452"/>
      <c r="C19" s="152"/>
      <c r="D19" s="152"/>
      <c r="E19" s="152"/>
      <c r="F19" s="488"/>
      <c r="G19" s="498" t="str">
        <f>IF(対象工事チェック!T8&gt;=1,"■","")</f>
        <v/>
      </c>
      <c r="H19" s="480" t="s">
        <v>283</v>
      </c>
      <c r="I19" s="480"/>
      <c r="J19" s="480"/>
      <c r="K19" s="480"/>
      <c r="L19" s="480"/>
      <c r="M19" s="480"/>
      <c r="N19" s="480"/>
      <c r="O19" s="480"/>
      <c r="P19" s="480"/>
      <c r="Q19" s="480"/>
      <c r="R19" s="480"/>
      <c r="S19" s="480"/>
      <c r="T19" s="480"/>
      <c r="U19" s="480"/>
      <c r="V19" s="480"/>
      <c r="W19" s="490"/>
      <c r="AF19" s="340" t="s">
        <v>303</v>
      </c>
    </row>
    <row r="20" spans="2:32" s="340" customFormat="1" ht="23.25" customHeight="1">
      <c r="B20" s="453"/>
      <c r="C20" s="462"/>
      <c r="D20" s="462"/>
      <c r="E20" s="462"/>
      <c r="F20" s="489"/>
      <c r="G20" s="498" t="str">
        <f>IF(記入シート!E5=記入シート!O4,IF(記入シート!F63="○","■",""),IF(記入シート!E5=記入シート!O5,IF(記入シート!G63="○","■",""),IF(記入シート!E63="○","■","")))</f>
        <v/>
      </c>
      <c r="H20" s="480" t="s">
        <v>212</v>
      </c>
      <c r="I20" s="480"/>
      <c r="J20" s="480"/>
      <c r="K20" s="480"/>
      <c r="L20" s="480"/>
      <c r="M20" s="480"/>
      <c r="N20" s="480"/>
      <c r="O20" s="480"/>
      <c r="P20" s="480"/>
      <c r="Q20" s="480"/>
      <c r="T20" s="515">
        <f>IF(記入シート!E5=記入シート!O4,記入シート!F64,IF(記入シート!E5=記入シート!O5,記入シート!G64,記入シート!E64))</f>
        <v>0</v>
      </c>
      <c r="U20" s="515"/>
      <c r="V20" s="480"/>
      <c r="W20" s="523" t="s">
        <v>215</v>
      </c>
      <c r="AF20" s="340" t="s">
        <v>190</v>
      </c>
    </row>
    <row r="21" spans="2:32" s="340" customFormat="1" ht="23.25" customHeight="1">
      <c r="B21" s="454" t="s">
        <v>425</v>
      </c>
      <c r="C21" s="463"/>
      <c r="D21" s="474" t="s">
        <v>84</v>
      </c>
      <c r="E21" s="480"/>
      <c r="F21" s="490"/>
      <c r="G21" s="275">
        <f>記入シート!E27</f>
        <v>0</v>
      </c>
      <c r="H21" s="471"/>
      <c r="I21" s="471"/>
      <c r="J21" s="471"/>
      <c r="K21" s="471"/>
      <c r="L21" s="471"/>
      <c r="M21" s="471"/>
      <c r="N21" s="471"/>
      <c r="O21" s="471"/>
      <c r="P21" s="471"/>
      <c r="Q21" s="471"/>
      <c r="R21" s="471"/>
      <c r="S21" s="471"/>
      <c r="T21" s="471"/>
      <c r="U21" s="471"/>
      <c r="V21" s="471"/>
      <c r="W21" s="285"/>
    </row>
    <row r="22" spans="2:32" s="340" customFormat="1" ht="23.25" customHeight="1">
      <c r="B22" s="455"/>
      <c r="C22" s="464"/>
      <c r="D22" s="474" t="s">
        <v>222</v>
      </c>
      <c r="E22" s="480"/>
      <c r="F22" s="490"/>
      <c r="G22" s="275">
        <f>記入シート!E28</f>
        <v>0</v>
      </c>
      <c r="H22" s="471"/>
      <c r="I22" s="471"/>
      <c r="J22" s="471"/>
      <c r="K22" s="471"/>
      <c r="L22" s="471"/>
      <c r="M22" s="471"/>
      <c r="N22" s="471"/>
      <c r="O22" s="471"/>
      <c r="P22" s="471"/>
      <c r="Q22" s="471"/>
      <c r="R22" s="471"/>
      <c r="S22" s="471"/>
      <c r="T22" s="471"/>
      <c r="U22" s="471"/>
      <c r="V22" s="471"/>
      <c r="W22" s="285"/>
    </row>
    <row r="23" spans="2:32" s="340" customFormat="1" ht="23.25" customHeight="1">
      <c r="B23" s="456"/>
      <c r="C23" s="465"/>
      <c r="D23" s="474" t="s">
        <v>346</v>
      </c>
      <c r="E23" s="480"/>
      <c r="F23" s="490"/>
      <c r="G23" s="499" t="s">
        <v>27</v>
      </c>
      <c r="H23" s="471">
        <f>記入シート!E29</f>
        <v>0</v>
      </c>
      <c r="I23" s="471"/>
      <c r="J23" s="471"/>
      <c r="K23" s="471"/>
      <c r="L23" s="471"/>
      <c r="M23" s="480" t="s">
        <v>219</v>
      </c>
      <c r="N23" s="480"/>
      <c r="O23" s="480"/>
      <c r="P23" s="471">
        <f>記入シート!E30</f>
        <v>0</v>
      </c>
      <c r="Q23" s="471"/>
      <c r="R23" s="471"/>
      <c r="S23" s="471"/>
      <c r="T23" s="471"/>
      <c r="U23" s="471"/>
      <c r="V23" s="471"/>
      <c r="W23" s="285"/>
    </row>
    <row r="24" spans="2:32" s="340" customFormat="1" ht="23.25" customHeight="1">
      <c r="B24" s="323" t="s">
        <v>161</v>
      </c>
      <c r="C24" s="323"/>
      <c r="D24" s="323"/>
      <c r="E24" s="323"/>
      <c r="F24" s="323"/>
      <c r="G24" s="500">
        <f>IF(記入シート!E31="（施工業者が２つ以上いる場合はこちらのセルに所在地及び事業者名を入力する）","",記入シート!E31)</f>
        <v>0</v>
      </c>
      <c r="H24" s="503"/>
      <c r="I24" s="503"/>
      <c r="J24" s="503"/>
      <c r="K24" s="503"/>
      <c r="L24" s="503"/>
      <c r="M24" s="503"/>
      <c r="N24" s="503"/>
      <c r="O24" s="503"/>
      <c r="P24" s="503"/>
      <c r="Q24" s="503"/>
      <c r="R24" s="503"/>
      <c r="S24" s="503"/>
      <c r="T24" s="503"/>
      <c r="U24" s="503"/>
      <c r="V24" s="503"/>
      <c r="W24" s="524"/>
    </row>
    <row r="25" spans="2:32" s="340" customFormat="1" ht="23.25" customHeight="1">
      <c r="B25" s="13" t="s">
        <v>245</v>
      </c>
      <c r="C25" s="466" t="s">
        <v>449</v>
      </c>
      <c r="D25" s="475"/>
      <c r="E25" s="475"/>
      <c r="F25" s="491"/>
      <c r="G25" s="95">
        <f>記入シート!E32</f>
        <v>0</v>
      </c>
      <c r="H25" s="95"/>
      <c r="I25" s="95"/>
      <c r="J25" s="95"/>
      <c r="K25" s="95"/>
      <c r="L25" s="95"/>
      <c r="M25" s="95"/>
      <c r="N25" s="95"/>
      <c r="O25" s="503"/>
      <c r="P25" s="503"/>
      <c r="Q25" s="503"/>
      <c r="R25" s="503"/>
      <c r="S25" s="503"/>
      <c r="T25" s="503"/>
      <c r="U25" s="503"/>
      <c r="V25" s="503"/>
      <c r="W25" s="524"/>
    </row>
    <row r="26" spans="2:32" s="340" customFormat="1" ht="23.25" customHeight="1">
      <c r="B26" s="14"/>
      <c r="C26" s="467" t="s">
        <v>201</v>
      </c>
      <c r="D26" s="475"/>
      <c r="E26" s="475"/>
      <c r="F26" s="491"/>
      <c r="G26" s="95">
        <f>記入シート!E33</f>
        <v>0</v>
      </c>
      <c r="H26" s="95"/>
      <c r="I26" s="95"/>
      <c r="J26" s="95"/>
      <c r="K26" s="95"/>
      <c r="L26" s="95"/>
      <c r="M26" s="95"/>
      <c r="N26" s="95"/>
      <c r="O26" s="499"/>
      <c r="P26" s="480"/>
      <c r="Q26" s="480"/>
      <c r="R26" s="480"/>
      <c r="S26" s="480"/>
      <c r="T26" s="480"/>
      <c r="U26" s="480"/>
      <c r="V26" s="480"/>
      <c r="W26" s="490"/>
    </row>
    <row r="27" spans="2:32" s="340" customFormat="1" ht="23.25" customHeight="1">
      <c r="B27" s="14"/>
      <c r="C27" s="468" t="s">
        <v>13</v>
      </c>
      <c r="D27" s="107" t="s">
        <v>22</v>
      </c>
      <c r="E27" s="153"/>
      <c r="F27" s="132"/>
      <c r="G27" s="498" t="str">
        <f>IF(記入シート!E34="○","■","")</f>
        <v/>
      </c>
      <c r="H27" s="504" t="s">
        <v>233</v>
      </c>
      <c r="I27" s="504"/>
      <c r="J27" s="504"/>
      <c r="K27" s="504"/>
      <c r="L27" s="504"/>
      <c r="M27" s="504"/>
      <c r="N27" s="504"/>
      <c r="O27" s="504"/>
      <c r="P27" s="504"/>
      <c r="Q27" s="504"/>
      <c r="R27" s="504"/>
      <c r="S27" s="504"/>
      <c r="T27" s="504"/>
      <c r="U27" s="504"/>
      <c r="V27" s="504"/>
      <c r="W27" s="525"/>
    </row>
    <row r="28" spans="2:32" s="340" customFormat="1" ht="23.25" customHeight="1">
      <c r="B28" s="14"/>
      <c r="C28" s="469"/>
      <c r="D28" s="449" t="s">
        <v>206</v>
      </c>
      <c r="E28" s="459"/>
      <c r="F28" s="485"/>
      <c r="G28" s="498" t="str">
        <f>IF(記入シート!E35=記入シート!N30,"■","")</f>
        <v/>
      </c>
      <c r="H28" s="504" t="s">
        <v>231</v>
      </c>
      <c r="I28" s="504"/>
      <c r="J28" s="504"/>
      <c r="K28" s="504"/>
      <c r="L28" s="504"/>
      <c r="M28" s="504"/>
      <c r="N28" s="504"/>
      <c r="O28" s="504"/>
      <c r="P28" s="504"/>
      <c r="Q28" s="504"/>
      <c r="R28" s="504"/>
      <c r="S28" s="504"/>
      <c r="T28" s="504"/>
      <c r="U28" s="504"/>
      <c r="V28" s="504"/>
      <c r="W28" s="525"/>
    </row>
    <row r="29" spans="2:32" s="340" customFormat="1" ht="23.25" customHeight="1">
      <c r="B29" s="14"/>
      <c r="C29" s="469"/>
      <c r="D29" s="476" t="s">
        <v>110</v>
      </c>
      <c r="E29" s="481"/>
      <c r="F29" s="492"/>
      <c r="G29" s="498" t="str">
        <f>IF(記入シート!E35=記入シート!N31,"■","")</f>
        <v/>
      </c>
      <c r="H29" s="504" t="s">
        <v>208</v>
      </c>
      <c r="I29" s="504"/>
      <c r="J29" s="504"/>
      <c r="K29" s="504"/>
      <c r="L29" s="504"/>
      <c r="M29" s="504"/>
      <c r="N29" s="504"/>
      <c r="O29" s="504"/>
      <c r="P29" s="504"/>
      <c r="Q29" s="504"/>
      <c r="R29" s="504"/>
      <c r="S29" s="504"/>
      <c r="T29" s="504"/>
      <c r="U29" s="504"/>
      <c r="V29" s="504"/>
      <c r="W29" s="525"/>
    </row>
    <row r="30" spans="2:32" s="340" customFormat="1" ht="23.25" customHeight="1">
      <c r="B30" s="15"/>
      <c r="C30" s="470"/>
      <c r="D30" s="477"/>
      <c r="E30" s="482"/>
      <c r="F30" s="493"/>
      <c r="G30" s="498" t="str">
        <f>IF(記入シート!E35=記入シート!N32,"■","")</f>
        <v/>
      </c>
      <c r="H30" s="504" t="s">
        <v>114</v>
      </c>
      <c r="I30" s="504"/>
      <c r="J30" s="504"/>
      <c r="K30" s="504"/>
      <c r="L30" s="504"/>
      <c r="M30" s="504"/>
      <c r="N30" s="504"/>
      <c r="O30" s="504"/>
      <c r="P30" s="504"/>
      <c r="Q30" s="504"/>
      <c r="R30" s="504"/>
      <c r="S30" s="504"/>
      <c r="T30" s="504"/>
      <c r="U30" s="504"/>
      <c r="V30" s="504"/>
      <c r="W30" s="525"/>
    </row>
    <row r="31" spans="2:32" ht="16.5" customHeight="1">
      <c r="B31" s="457" t="s">
        <v>330</v>
      </c>
      <c r="C31" s="204"/>
      <c r="D31" s="204"/>
      <c r="E31" s="204"/>
      <c r="F31" s="204"/>
      <c r="G31" s="204"/>
      <c r="H31" s="204"/>
      <c r="I31" s="204"/>
      <c r="J31" s="204"/>
      <c r="K31" s="204"/>
      <c r="L31" s="204"/>
      <c r="M31" s="204"/>
      <c r="N31" s="204"/>
      <c r="O31" s="204"/>
      <c r="P31" s="204"/>
      <c r="Q31" s="204"/>
      <c r="R31" s="204"/>
      <c r="S31" s="204"/>
      <c r="T31" s="204"/>
      <c r="U31" s="204"/>
      <c r="V31" s="204"/>
      <c r="W31" s="204"/>
    </row>
    <row r="32" spans="2:32" ht="16.5" customHeight="1">
      <c r="B32" s="457" t="s">
        <v>332</v>
      </c>
      <c r="C32" s="204"/>
      <c r="D32" s="204"/>
      <c r="E32" s="204"/>
      <c r="F32" s="204"/>
      <c r="G32" s="204"/>
      <c r="H32" s="204"/>
      <c r="I32" s="204"/>
      <c r="J32" s="204"/>
      <c r="K32" s="204"/>
      <c r="L32" s="204"/>
      <c r="M32" s="204"/>
      <c r="N32" s="204"/>
      <c r="O32" s="204"/>
      <c r="P32" s="204"/>
      <c r="Q32" s="204"/>
      <c r="R32" s="204"/>
      <c r="S32" s="204"/>
      <c r="T32" s="204"/>
      <c r="U32" s="204"/>
      <c r="V32" s="204"/>
      <c r="W32" s="204"/>
    </row>
    <row r="33" spans="2:23" ht="16.5" customHeight="1">
      <c r="B33" s="457" t="s">
        <v>148</v>
      </c>
      <c r="C33" s="204"/>
      <c r="D33" s="204"/>
      <c r="E33" s="204"/>
      <c r="F33" s="204"/>
      <c r="G33" s="204"/>
      <c r="H33" s="204"/>
      <c r="I33" s="204"/>
      <c r="J33" s="204"/>
      <c r="K33" s="204"/>
      <c r="L33" s="204"/>
      <c r="M33" s="204"/>
      <c r="N33" s="204"/>
      <c r="O33" s="204"/>
      <c r="P33" s="204"/>
      <c r="Q33" s="204"/>
      <c r="R33" s="204"/>
      <c r="S33" s="204"/>
      <c r="T33" s="204"/>
      <c r="U33" s="204"/>
      <c r="V33" s="204"/>
      <c r="W33" s="204"/>
    </row>
    <row r="34" spans="2:23">
      <c r="B34" s="204"/>
      <c r="C34" s="204"/>
      <c r="D34" s="204"/>
      <c r="E34" s="204"/>
      <c r="F34" s="204"/>
      <c r="G34" s="204"/>
      <c r="H34" s="204"/>
      <c r="I34" s="204"/>
      <c r="J34" s="204"/>
      <c r="K34" s="204"/>
      <c r="L34" s="204"/>
      <c r="M34" s="204"/>
      <c r="N34" s="204"/>
      <c r="O34" s="204"/>
      <c r="P34" s="204"/>
      <c r="Q34" s="204"/>
      <c r="R34" s="204"/>
      <c r="S34" s="204"/>
      <c r="T34" s="204"/>
      <c r="U34" s="204"/>
      <c r="V34" s="204"/>
      <c r="W34" s="204"/>
    </row>
    <row r="35" spans="2:23">
      <c r="B35" s="204"/>
      <c r="C35" s="204"/>
      <c r="D35" s="204"/>
      <c r="E35" s="204"/>
      <c r="F35" s="204"/>
      <c r="G35" s="204"/>
      <c r="H35" s="204"/>
      <c r="I35" s="204"/>
      <c r="J35" s="204"/>
      <c r="K35" s="204"/>
      <c r="L35" s="204"/>
      <c r="M35" s="204"/>
      <c r="N35" s="204"/>
      <c r="O35" s="204"/>
      <c r="P35" s="204"/>
      <c r="Q35" s="204"/>
      <c r="R35" s="204"/>
      <c r="S35" s="204"/>
      <c r="T35" s="204"/>
      <c r="U35" s="204"/>
      <c r="V35" s="204"/>
    </row>
  </sheetData>
  <sheetProtection password="83E8" sheet="1" objects="1" scenarios="1"/>
  <mergeCells count="38">
    <mergeCell ref="B3:W3"/>
    <mergeCell ref="B7:C7"/>
    <mergeCell ref="D7:W7"/>
    <mergeCell ref="D8:W8"/>
    <mergeCell ref="P9:Q9"/>
    <mergeCell ref="B12:E12"/>
    <mergeCell ref="F12:L12"/>
    <mergeCell ref="M12:P12"/>
    <mergeCell ref="Q12:W12"/>
    <mergeCell ref="B15:F15"/>
    <mergeCell ref="G15:N15"/>
    <mergeCell ref="C16:F16"/>
    <mergeCell ref="G16:N16"/>
    <mergeCell ref="C17:F17"/>
    <mergeCell ref="G17:N17"/>
    <mergeCell ref="T20:U20"/>
    <mergeCell ref="G21:W21"/>
    <mergeCell ref="G22:W22"/>
    <mergeCell ref="H23:L23"/>
    <mergeCell ref="P23:W23"/>
    <mergeCell ref="B24:F24"/>
    <mergeCell ref="G24:W24"/>
    <mergeCell ref="C25:F25"/>
    <mergeCell ref="G25:N25"/>
    <mergeCell ref="C26:F26"/>
    <mergeCell ref="G26:N26"/>
    <mergeCell ref="D27:F27"/>
    <mergeCell ref="H27:W27"/>
    <mergeCell ref="D28:F28"/>
    <mergeCell ref="H28:W28"/>
    <mergeCell ref="H29:W29"/>
    <mergeCell ref="H30:W30"/>
    <mergeCell ref="B8:C9"/>
    <mergeCell ref="B18:F20"/>
    <mergeCell ref="B21:C23"/>
    <mergeCell ref="B25:B30"/>
    <mergeCell ref="C27:C30"/>
    <mergeCell ref="D29:F30"/>
  </mergeCells>
  <phoneticPr fontId="3"/>
  <printOptions horizontalCentered="1"/>
  <pageMargins left="0.59055118110236215" right="0.59055118110236215" top="1" bottom="1" header="0.51200000000000001" footer="0.51200000000000001"/>
  <pageSetup paperSize="9" scale="94" fitToWidth="1" fitToHeight="1" orientation="portrait" usePrinterDefaults="1"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sheetPr>
    <pageSetUpPr fitToPage="1"/>
  </sheetPr>
  <dimension ref="A1:IV63"/>
  <sheetViews>
    <sheetView showZeros="0" view="pageBreakPreview" topLeftCell="A7" zoomScale="85" zoomScaleSheetLayoutView="85" workbookViewId="0">
      <selection activeCell="BM26" sqref="BM26"/>
    </sheetView>
  </sheetViews>
  <sheetFormatPr defaultRowHeight="17.649999999999999"/>
  <cols>
    <col min="1" max="1" width="3.58203125" style="526" customWidth="1"/>
    <col min="2" max="56" width="2" style="526" customWidth="1"/>
    <col min="57" max="256" width="8.83203125" style="526" customWidth="1"/>
  </cols>
  <sheetData>
    <row r="1" spans="1:256" ht="20.25" customHeight="1">
      <c r="B1" s="530" t="s">
        <v>455</v>
      </c>
      <c r="C1" s="531"/>
      <c r="D1" s="531"/>
      <c r="E1" s="531"/>
      <c r="F1" s="531"/>
      <c r="G1" s="531"/>
      <c r="H1" s="531"/>
      <c r="I1" s="531"/>
      <c r="J1" s="531"/>
      <c r="K1" s="531"/>
      <c r="L1" s="531"/>
      <c r="M1" s="531"/>
      <c r="N1" s="531"/>
      <c r="O1" s="531"/>
      <c r="P1" s="531"/>
      <c r="Q1" s="531"/>
      <c r="R1" s="531"/>
      <c r="S1" s="531"/>
      <c r="T1" s="531"/>
      <c r="U1" s="531"/>
      <c r="V1" s="531"/>
      <c r="W1" s="531"/>
      <c r="X1" s="531"/>
      <c r="Y1" s="531"/>
      <c r="Z1" s="531"/>
      <c r="AA1" s="531"/>
      <c r="AB1" s="531"/>
      <c r="AC1" s="531"/>
      <c r="AD1" s="531"/>
      <c r="AE1" s="531"/>
      <c r="AF1" s="531"/>
      <c r="AG1" s="531"/>
      <c r="AH1" s="531"/>
      <c r="AI1" s="531"/>
      <c r="AJ1" s="531"/>
      <c r="AK1" s="531"/>
      <c r="AL1" s="531"/>
      <c r="AM1" s="531"/>
      <c r="AN1" s="531"/>
      <c r="AO1" s="531"/>
      <c r="AP1" s="531"/>
      <c r="AQ1" s="531"/>
      <c r="AR1" s="531"/>
      <c r="AS1" s="531"/>
      <c r="AT1" s="531"/>
      <c r="AU1" s="531"/>
      <c r="AV1" s="531"/>
      <c r="AW1" s="531"/>
      <c r="AX1" s="531"/>
      <c r="AY1" s="531"/>
      <c r="AZ1" s="531"/>
      <c r="BA1" s="531"/>
      <c r="BF1" s="526" t="s">
        <v>166</v>
      </c>
    </row>
    <row r="2" spans="1:256" ht="19.149999999999999" customHeight="1">
      <c r="C2" s="549"/>
      <c r="D2" s="549"/>
      <c r="E2" s="549"/>
      <c r="F2" s="549" t="s">
        <v>465</v>
      </c>
      <c r="G2" s="549"/>
      <c r="H2" s="549"/>
      <c r="I2" s="549"/>
      <c r="J2" s="549"/>
      <c r="K2" s="549"/>
      <c r="L2" s="549"/>
      <c r="M2" s="549"/>
      <c r="N2" s="549"/>
      <c r="O2" s="549"/>
      <c r="P2" s="549"/>
      <c r="Q2" s="549"/>
      <c r="R2" s="549"/>
      <c r="S2" s="549"/>
      <c r="T2" s="549"/>
      <c r="U2" s="549"/>
      <c r="V2" s="549"/>
      <c r="W2" s="549"/>
      <c r="X2" s="549"/>
      <c r="Y2" s="549"/>
      <c r="Z2" s="549"/>
      <c r="AA2" s="549"/>
      <c r="AB2" s="549"/>
      <c r="AC2" s="549"/>
      <c r="AD2" s="549"/>
      <c r="AE2" s="549"/>
      <c r="AF2" s="549"/>
      <c r="AG2" s="549"/>
      <c r="AH2" s="549"/>
      <c r="AI2" s="549"/>
      <c r="AJ2" s="549"/>
      <c r="AK2" s="549"/>
      <c r="AL2" s="549"/>
      <c r="AM2" s="549"/>
      <c r="AN2" s="549"/>
      <c r="AO2" s="549"/>
      <c r="AP2" s="549"/>
      <c r="AQ2" s="549"/>
      <c r="AR2" s="549"/>
      <c r="AS2" s="549"/>
      <c r="AT2" s="549"/>
      <c r="AU2" s="549"/>
      <c r="AV2" s="549"/>
      <c r="AW2" s="549"/>
      <c r="AX2" s="531"/>
      <c r="AY2" s="531"/>
      <c r="AZ2" s="531"/>
      <c r="BA2" s="531"/>
      <c r="BF2" s="526" t="s">
        <v>194</v>
      </c>
      <c r="BG2" s="675">
        <v>1</v>
      </c>
    </row>
    <row r="3" spans="1:256" s="527" customFormat="1" ht="24" customHeight="1">
      <c r="A3" s="526"/>
      <c r="B3" s="531"/>
      <c r="C3" s="531"/>
      <c r="D3" s="531"/>
      <c r="E3" s="531"/>
      <c r="F3" s="531"/>
      <c r="G3" s="531"/>
      <c r="H3" s="531"/>
      <c r="I3" s="531"/>
      <c r="K3" s="531"/>
      <c r="L3" s="531"/>
      <c r="M3" s="531"/>
      <c r="N3" s="531"/>
      <c r="O3" s="531"/>
      <c r="P3" s="531"/>
      <c r="Q3" s="531"/>
      <c r="R3" s="531"/>
      <c r="S3" s="531"/>
      <c r="T3" s="531"/>
      <c r="U3" s="531"/>
      <c r="V3" s="531"/>
      <c r="W3" s="531"/>
      <c r="X3" s="531"/>
      <c r="Y3" s="531"/>
      <c r="Z3" s="531"/>
      <c r="AA3" s="531"/>
      <c r="AB3" s="531"/>
      <c r="AC3" s="531"/>
      <c r="AD3" s="531"/>
      <c r="AE3" s="531"/>
      <c r="AF3" s="531"/>
      <c r="AG3" s="531"/>
      <c r="AH3" s="531"/>
      <c r="AI3" s="531"/>
      <c r="AJ3" s="531"/>
      <c r="AK3" s="531"/>
      <c r="AL3" s="531"/>
      <c r="AM3" s="531"/>
      <c r="AN3" s="531"/>
      <c r="AO3" s="656">
        <f>記入シート!E38</f>
        <v>0</v>
      </c>
      <c r="AP3" s="656"/>
      <c r="AQ3" s="656"/>
      <c r="AR3" s="656"/>
      <c r="AS3" s="656"/>
      <c r="AT3" s="656"/>
      <c r="AU3" s="656"/>
      <c r="AV3" s="656"/>
      <c r="AW3" s="656"/>
      <c r="AX3" s="656"/>
      <c r="AY3" s="531"/>
      <c r="AZ3" s="531"/>
      <c r="BA3" s="531"/>
      <c r="BB3" s="526"/>
      <c r="BC3" s="526"/>
      <c r="BD3" s="526"/>
      <c r="BE3" s="526"/>
      <c r="BF3" s="526" t="s">
        <v>339</v>
      </c>
      <c r="BG3" s="675">
        <v>2</v>
      </c>
      <c r="BH3" s="526"/>
      <c r="BI3" s="526"/>
      <c r="BJ3" s="526"/>
      <c r="BK3" s="526"/>
      <c r="BL3" s="526"/>
      <c r="BM3" s="526"/>
      <c r="BN3" s="526"/>
      <c r="BO3" s="526"/>
      <c r="BP3" s="526"/>
      <c r="BQ3" s="526"/>
      <c r="BR3" s="526"/>
      <c r="BS3" s="526"/>
      <c r="BT3" s="526"/>
      <c r="BU3" s="526"/>
      <c r="BV3" s="526"/>
      <c r="BW3" s="526"/>
      <c r="BX3" s="526"/>
      <c r="BY3" s="526"/>
      <c r="BZ3" s="526"/>
      <c r="CA3" s="526"/>
      <c r="CB3" s="526"/>
      <c r="CC3" s="526"/>
      <c r="CD3" s="526"/>
      <c r="CE3" s="526"/>
      <c r="CF3" s="526"/>
      <c r="CG3" s="526"/>
      <c r="CH3" s="526"/>
      <c r="CI3" s="526"/>
      <c r="CJ3" s="526"/>
      <c r="CK3" s="526"/>
      <c r="CL3" s="526"/>
      <c r="CM3" s="526"/>
      <c r="CN3" s="526"/>
      <c r="CO3" s="526"/>
      <c r="CP3" s="526"/>
      <c r="CQ3" s="526"/>
      <c r="CR3" s="526"/>
      <c r="CS3" s="526"/>
      <c r="CT3" s="526"/>
      <c r="CU3" s="526"/>
      <c r="CV3" s="526"/>
      <c r="CW3" s="526"/>
      <c r="CX3" s="526"/>
      <c r="CY3" s="526"/>
      <c r="CZ3" s="526"/>
      <c r="DA3" s="526"/>
      <c r="DB3" s="526"/>
      <c r="DC3" s="526"/>
      <c r="DD3" s="526"/>
      <c r="DE3" s="526"/>
      <c r="DF3" s="526"/>
      <c r="DG3" s="526"/>
      <c r="DH3" s="526"/>
      <c r="DI3" s="526"/>
      <c r="DJ3" s="526"/>
      <c r="DK3" s="526"/>
      <c r="DL3" s="526"/>
      <c r="DM3" s="526"/>
      <c r="DN3" s="526"/>
      <c r="DO3" s="526"/>
      <c r="DP3" s="526"/>
      <c r="DQ3" s="526"/>
      <c r="DR3" s="526"/>
      <c r="DS3" s="526"/>
      <c r="DT3" s="526"/>
      <c r="DU3" s="526"/>
      <c r="DV3" s="526"/>
      <c r="DW3" s="526"/>
      <c r="DX3" s="526"/>
      <c r="DY3" s="526"/>
      <c r="DZ3" s="526"/>
      <c r="EA3" s="526"/>
      <c r="EB3" s="526"/>
      <c r="EC3" s="526"/>
      <c r="ED3" s="526"/>
      <c r="EE3" s="526"/>
      <c r="EF3" s="526"/>
      <c r="EG3" s="526"/>
      <c r="EH3" s="526"/>
      <c r="EI3" s="526"/>
      <c r="EJ3" s="526"/>
      <c r="EK3" s="526"/>
      <c r="EL3" s="526"/>
      <c r="EM3" s="526"/>
      <c r="EN3" s="526"/>
      <c r="EO3" s="526"/>
      <c r="EP3" s="526"/>
      <c r="EQ3" s="526"/>
      <c r="ER3" s="526"/>
      <c r="ES3" s="526"/>
      <c r="ET3" s="526"/>
      <c r="EU3" s="526"/>
      <c r="EV3" s="526"/>
      <c r="EW3" s="526"/>
      <c r="EX3" s="526"/>
      <c r="EY3" s="526"/>
      <c r="EZ3" s="526"/>
      <c r="FA3" s="526"/>
      <c r="FB3" s="526"/>
      <c r="FC3" s="526"/>
      <c r="FD3" s="526"/>
      <c r="FE3" s="526"/>
      <c r="FF3" s="526"/>
      <c r="FG3" s="526"/>
      <c r="FH3" s="526"/>
      <c r="FI3" s="526"/>
      <c r="FJ3" s="526"/>
      <c r="FK3" s="526"/>
      <c r="FL3" s="526"/>
      <c r="FM3" s="526"/>
      <c r="FN3" s="526"/>
      <c r="FO3" s="526"/>
      <c r="FP3" s="526"/>
      <c r="FQ3" s="526"/>
      <c r="FR3" s="526"/>
      <c r="FS3" s="526"/>
      <c r="FT3" s="526"/>
      <c r="FU3" s="526"/>
      <c r="FV3" s="526"/>
      <c r="FW3" s="526"/>
      <c r="FX3" s="526"/>
      <c r="FY3" s="526"/>
      <c r="FZ3" s="526"/>
      <c r="GA3" s="526"/>
      <c r="GB3" s="526"/>
      <c r="GC3" s="526"/>
      <c r="GD3" s="526"/>
      <c r="GE3" s="526"/>
      <c r="GF3" s="526"/>
      <c r="GG3" s="526"/>
      <c r="GH3" s="526"/>
      <c r="GI3" s="526"/>
      <c r="GJ3" s="526"/>
      <c r="GK3" s="526"/>
      <c r="GL3" s="526"/>
      <c r="GM3" s="526"/>
      <c r="GN3" s="526"/>
      <c r="GO3" s="526"/>
      <c r="GP3" s="526"/>
      <c r="GQ3" s="526"/>
      <c r="GR3" s="526"/>
      <c r="GS3" s="526"/>
      <c r="GT3" s="526"/>
      <c r="GU3" s="526"/>
      <c r="GV3" s="526"/>
      <c r="GW3" s="526"/>
      <c r="GX3" s="526"/>
      <c r="GY3" s="526"/>
      <c r="GZ3" s="526"/>
      <c r="HA3" s="526"/>
      <c r="HB3" s="526"/>
      <c r="HC3" s="526"/>
      <c r="HD3" s="526"/>
      <c r="HE3" s="526"/>
      <c r="HF3" s="526"/>
      <c r="HG3" s="526"/>
      <c r="HH3" s="526"/>
      <c r="HI3" s="526"/>
      <c r="HJ3" s="526"/>
      <c r="HK3" s="526"/>
      <c r="HL3" s="526"/>
      <c r="HM3" s="526"/>
      <c r="HN3" s="526"/>
      <c r="HO3" s="526"/>
      <c r="HP3" s="526"/>
      <c r="HQ3" s="526"/>
      <c r="HR3" s="526"/>
      <c r="HS3" s="526"/>
      <c r="HT3" s="526"/>
      <c r="HU3" s="526"/>
      <c r="HV3" s="526"/>
      <c r="HW3" s="526"/>
      <c r="HX3" s="526"/>
      <c r="HY3" s="526"/>
      <c r="HZ3" s="526"/>
      <c r="IA3" s="526"/>
      <c r="IB3" s="526"/>
      <c r="IC3" s="526"/>
      <c r="ID3" s="526"/>
      <c r="IE3" s="526"/>
      <c r="IF3" s="526"/>
      <c r="IG3" s="526"/>
      <c r="IH3" s="526"/>
      <c r="II3" s="526"/>
      <c r="IJ3" s="526"/>
      <c r="IK3" s="526"/>
      <c r="IL3" s="526"/>
      <c r="IM3" s="526"/>
      <c r="IN3" s="526"/>
      <c r="IO3" s="526"/>
      <c r="IP3" s="526"/>
      <c r="IQ3" s="526"/>
      <c r="IR3" s="526"/>
      <c r="IS3" s="526"/>
      <c r="IT3" s="526"/>
      <c r="IU3" s="526"/>
      <c r="IV3" s="526"/>
    </row>
    <row r="4" spans="1:256" s="527" customFormat="1" ht="14.25" customHeight="1">
      <c r="A4" s="526"/>
      <c r="B4" s="531"/>
      <c r="C4" s="531"/>
      <c r="D4" s="569"/>
      <c r="E4" s="531"/>
      <c r="F4" s="531"/>
      <c r="G4" s="531"/>
      <c r="H4" s="531"/>
      <c r="I4" s="531"/>
      <c r="J4" s="531"/>
      <c r="K4" s="531"/>
      <c r="L4" s="531"/>
      <c r="M4" s="531"/>
      <c r="N4" s="531"/>
      <c r="O4" s="531"/>
      <c r="P4" s="531"/>
      <c r="Q4" s="531"/>
      <c r="R4" s="531"/>
      <c r="S4" s="531"/>
      <c r="T4" s="569"/>
      <c r="U4" s="531"/>
      <c r="V4" s="531"/>
      <c r="W4" s="531"/>
      <c r="X4" s="531"/>
      <c r="Y4" s="531"/>
      <c r="Z4" s="531"/>
      <c r="AA4" s="531"/>
      <c r="AB4" s="531"/>
      <c r="AC4" s="531"/>
      <c r="AD4" s="531"/>
      <c r="AE4" s="531"/>
      <c r="AF4" s="531"/>
      <c r="AG4" s="531"/>
      <c r="AH4" s="531"/>
      <c r="AI4" s="531"/>
      <c r="AJ4" s="531"/>
      <c r="AK4" s="531"/>
      <c r="AL4" s="531"/>
      <c r="AM4" s="531"/>
      <c r="AN4" s="531"/>
      <c r="AO4" s="531"/>
      <c r="AP4" s="531"/>
      <c r="AQ4" s="531"/>
      <c r="AR4" s="531"/>
      <c r="AS4" s="531"/>
      <c r="AT4" s="531"/>
      <c r="AU4" s="531"/>
      <c r="AV4" s="531"/>
      <c r="AW4" s="531"/>
      <c r="AX4" s="531"/>
      <c r="AY4" s="531"/>
      <c r="AZ4" s="531"/>
      <c r="BA4" s="531"/>
      <c r="BB4" s="526"/>
      <c r="BC4" s="526"/>
      <c r="BD4" s="526"/>
      <c r="BE4" s="526"/>
      <c r="BF4" s="526" t="s">
        <v>151</v>
      </c>
      <c r="BG4" s="675">
        <v>3</v>
      </c>
      <c r="BH4" s="526"/>
      <c r="BI4" s="526"/>
      <c r="BJ4" s="526"/>
      <c r="BK4" s="526"/>
      <c r="BL4" s="526"/>
      <c r="BM4" s="526"/>
      <c r="BN4" s="526"/>
      <c r="BO4" s="526"/>
      <c r="BP4" s="526"/>
      <c r="BQ4" s="526"/>
      <c r="BR4" s="526"/>
      <c r="BS4" s="526"/>
      <c r="BT4" s="526"/>
      <c r="BU4" s="526"/>
      <c r="BV4" s="526"/>
      <c r="BW4" s="526"/>
      <c r="BX4" s="526"/>
      <c r="BY4" s="526"/>
      <c r="BZ4" s="526"/>
      <c r="CA4" s="526"/>
      <c r="CB4" s="526"/>
      <c r="CC4" s="526"/>
      <c r="CD4" s="526"/>
      <c r="CE4" s="526"/>
      <c r="CF4" s="526"/>
      <c r="CG4" s="526"/>
      <c r="CH4" s="526"/>
      <c r="CI4" s="526"/>
      <c r="CJ4" s="526"/>
      <c r="CK4" s="526"/>
      <c r="CL4" s="526"/>
      <c r="CM4" s="526"/>
      <c r="CN4" s="526"/>
      <c r="CO4" s="526"/>
      <c r="CP4" s="526"/>
      <c r="CQ4" s="526"/>
      <c r="CR4" s="526"/>
      <c r="CS4" s="526"/>
      <c r="CT4" s="526"/>
      <c r="CU4" s="526"/>
      <c r="CV4" s="526"/>
      <c r="CW4" s="526"/>
      <c r="CX4" s="526"/>
      <c r="CY4" s="526"/>
      <c r="CZ4" s="526"/>
      <c r="DA4" s="526"/>
      <c r="DB4" s="526"/>
      <c r="DC4" s="526"/>
      <c r="DD4" s="526"/>
      <c r="DE4" s="526"/>
      <c r="DF4" s="526"/>
      <c r="DG4" s="526"/>
      <c r="DH4" s="526"/>
      <c r="DI4" s="526"/>
      <c r="DJ4" s="526"/>
      <c r="DK4" s="526"/>
      <c r="DL4" s="526"/>
      <c r="DM4" s="526"/>
      <c r="DN4" s="526"/>
      <c r="DO4" s="526"/>
      <c r="DP4" s="526"/>
      <c r="DQ4" s="526"/>
      <c r="DR4" s="526"/>
      <c r="DS4" s="526"/>
      <c r="DT4" s="526"/>
      <c r="DU4" s="526"/>
      <c r="DV4" s="526"/>
      <c r="DW4" s="526"/>
      <c r="DX4" s="526"/>
      <c r="DY4" s="526"/>
      <c r="DZ4" s="526"/>
      <c r="EA4" s="526"/>
      <c r="EB4" s="526"/>
      <c r="EC4" s="526"/>
      <c r="ED4" s="526"/>
      <c r="EE4" s="526"/>
      <c r="EF4" s="526"/>
      <c r="EG4" s="526"/>
      <c r="EH4" s="526"/>
      <c r="EI4" s="526"/>
      <c r="EJ4" s="526"/>
      <c r="EK4" s="526"/>
      <c r="EL4" s="526"/>
      <c r="EM4" s="526"/>
      <c r="EN4" s="526"/>
      <c r="EO4" s="526"/>
      <c r="EP4" s="526"/>
      <c r="EQ4" s="526"/>
      <c r="ER4" s="526"/>
      <c r="ES4" s="526"/>
      <c r="ET4" s="526"/>
      <c r="EU4" s="526"/>
      <c r="EV4" s="526"/>
      <c r="EW4" s="526"/>
      <c r="EX4" s="526"/>
      <c r="EY4" s="526"/>
      <c r="EZ4" s="526"/>
      <c r="FA4" s="526"/>
      <c r="FB4" s="526"/>
      <c r="FC4" s="526"/>
      <c r="FD4" s="526"/>
      <c r="FE4" s="526"/>
      <c r="FF4" s="526"/>
      <c r="FG4" s="526"/>
      <c r="FH4" s="526"/>
      <c r="FI4" s="526"/>
      <c r="FJ4" s="526"/>
      <c r="FK4" s="526"/>
      <c r="FL4" s="526"/>
      <c r="FM4" s="526"/>
      <c r="FN4" s="526"/>
      <c r="FO4" s="526"/>
      <c r="FP4" s="526"/>
      <c r="FQ4" s="526"/>
      <c r="FR4" s="526"/>
      <c r="FS4" s="526"/>
      <c r="FT4" s="526"/>
      <c r="FU4" s="526"/>
      <c r="FV4" s="526"/>
      <c r="FW4" s="526"/>
      <c r="FX4" s="526"/>
      <c r="FY4" s="526"/>
      <c r="FZ4" s="526"/>
      <c r="GA4" s="526"/>
      <c r="GB4" s="526"/>
      <c r="GC4" s="526"/>
      <c r="GD4" s="526"/>
      <c r="GE4" s="526"/>
      <c r="GF4" s="526"/>
      <c r="GG4" s="526"/>
      <c r="GH4" s="526"/>
      <c r="GI4" s="526"/>
      <c r="GJ4" s="526"/>
      <c r="GK4" s="526"/>
      <c r="GL4" s="526"/>
      <c r="GM4" s="526"/>
      <c r="GN4" s="526"/>
      <c r="GO4" s="526"/>
      <c r="GP4" s="526"/>
      <c r="GQ4" s="526"/>
      <c r="GR4" s="526"/>
      <c r="GS4" s="526"/>
      <c r="GT4" s="526"/>
      <c r="GU4" s="526"/>
      <c r="GV4" s="526"/>
      <c r="GW4" s="526"/>
      <c r="GX4" s="526"/>
      <c r="GY4" s="526"/>
      <c r="GZ4" s="526"/>
      <c r="HA4" s="526"/>
      <c r="HB4" s="526"/>
      <c r="HC4" s="526"/>
      <c r="HD4" s="526"/>
      <c r="HE4" s="526"/>
      <c r="HF4" s="526"/>
      <c r="HG4" s="526"/>
      <c r="HH4" s="526"/>
      <c r="HI4" s="526"/>
      <c r="HJ4" s="526"/>
      <c r="HK4" s="526"/>
      <c r="HL4" s="526"/>
      <c r="HM4" s="526"/>
      <c r="HN4" s="526"/>
      <c r="HO4" s="526"/>
      <c r="HP4" s="526"/>
      <c r="HQ4" s="526"/>
      <c r="HR4" s="526"/>
      <c r="HS4" s="526"/>
      <c r="HT4" s="526"/>
      <c r="HU4" s="526"/>
      <c r="HV4" s="526"/>
      <c r="HW4" s="526"/>
      <c r="HX4" s="526"/>
      <c r="HY4" s="526"/>
      <c r="HZ4" s="526"/>
      <c r="IA4" s="526"/>
      <c r="IB4" s="526"/>
      <c r="IC4" s="526"/>
      <c r="ID4" s="526"/>
      <c r="IE4" s="526"/>
      <c r="IF4" s="526"/>
      <c r="IG4" s="526"/>
      <c r="IH4" s="526"/>
      <c r="II4" s="526"/>
      <c r="IJ4" s="526"/>
      <c r="IK4" s="526"/>
      <c r="IL4" s="526"/>
      <c r="IM4" s="526"/>
      <c r="IN4" s="526"/>
      <c r="IO4" s="526"/>
      <c r="IP4" s="526"/>
      <c r="IQ4" s="526"/>
      <c r="IR4" s="526"/>
      <c r="IS4" s="526"/>
      <c r="IT4" s="526"/>
      <c r="IU4" s="526"/>
      <c r="IV4" s="526"/>
    </row>
    <row r="5" spans="1:256" s="527" customFormat="1" ht="15" customHeight="1">
      <c r="A5" s="526"/>
      <c r="B5" s="531"/>
      <c r="C5" s="531"/>
      <c r="D5" s="531"/>
      <c r="E5" s="531" t="s">
        <v>213</v>
      </c>
      <c r="F5" s="531"/>
      <c r="G5" s="531"/>
      <c r="H5" s="531"/>
      <c r="I5" s="531"/>
      <c r="J5" s="531"/>
      <c r="K5" s="531"/>
      <c r="L5" s="531"/>
      <c r="M5" s="531"/>
      <c r="N5" s="531"/>
      <c r="O5" s="531"/>
      <c r="P5" s="531"/>
      <c r="Q5" s="531"/>
      <c r="R5" s="531"/>
      <c r="S5" s="531"/>
      <c r="T5" s="569" t="s">
        <v>163</v>
      </c>
      <c r="U5" s="531"/>
      <c r="V5" s="531"/>
      <c r="W5" s="531"/>
      <c r="X5" s="531"/>
      <c r="Y5" s="531"/>
      <c r="Z5" s="531"/>
      <c r="AA5" s="531"/>
      <c r="AB5" s="531"/>
      <c r="AC5" s="531"/>
      <c r="AD5" s="531"/>
      <c r="AE5" s="531"/>
      <c r="AF5" s="531"/>
      <c r="AG5" s="531"/>
      <c r="AH5" s="531"/>
      <c r="AI5" s="531"/>
      <c r="AJ5" s="531"/>
      <c r="AK5" s="639"/>
      <c r="AL5" s="639"/>
      <c r="AM5" s="639"/>
      <c r="AN5" s="531"/>
      <c r="AO5" s="639"/>
      <c r="AP5" s="639"/>
      <c r="AQ5" s="639"/>
      <c r="AR5" s="531"/>
      <c r="AS5" s="531"/>
      <c r="AT5" s="639"/>
      <c r="AU5" s="639"/>
      <c r="AV5" s="531"/>
      <c r="AW5" s="531"/>
      <c r="AX5" s="531"/>
      <c r="AY5" s="531"/>
      <c r="AZ5" s="531"/>
      <c r="BA5" s="531"/>
      <c r="BB5" s="526"/>
      <c r="BC5" s="526"/>
      <c r="BD5" s="526"/>
      <c r="BE5" s="526"/>
      <c r="BF5" s="526" t="s">
        <v>342</v>
      </c>
      <c r="BG5" s="675">
        <v>4</v>
      </c>
      <c r="BH5" s="526"/>
      <c r="BI5" s="526"/>
      <c r="BJ5" s="526"/>
      <c r="BK5" s="526"/>
      <c r="BL5" s="526"/>
      <c r="BM5" s="526"/>
      <c r="BN5" s="526"/>
      <c r="BO5" s="526"/>
      <c r="BP5" s="526"/>
      <c r="BQ5" s="526"/>
      <c r="BR5" s="526"/>
      <c r="BS5" s="526"/>
      <c r="BT5" s="526"/>
      <c r="BU5" s="526"/>
      <c r="BV5" s="526"/>
      <c r="BW5" s="526"/>
      <c r="BX5" s="526"/>
      <c r="BY5" s="526"/>
      <c r="BZ5" s="526"/>
      <c r="CA5" s="526"/>
      <c r="CB5" s="526"/>
      <c r="CC5" s="526"/>
      <c r="CD5" s="526"/>
      <c r="CE5" s="526"/>
      <c r="CF5" s="526"/>
      <c r="CG5" s="526"/>
      <c r="CH5" s="526"/>
      <c r="CI5" s="526"/>
      <c r="CJ5" s="526"/>
      <c r="CK5" s="526"/>
      <c r="CL5" s="526"/>
      <c r="CM5" s="526"/>
      <c r="CN5" s="526"/>
      <c r="CO5" s="526"/>
      <c r="CP5" s="526"/>
      <c r="CQ5" s="526"/>
      <c r="CR5" s="526"/>
      <c r="CS5" s="526"/>
      <c r="CT5" s="526"/>
      <c r="CU5" s="526"/>
      <c r="CV5" s="526"/>
      <c r="CW5" s="526"/>
      <c r="CX5" s="526"/>
      <c r="CY5" s="526"/>
      <c r="CZ5" s="526"/>
      <c r="DA5" s="526"/>
      <c r="DB5" s="526"/>
      <c r="DC5" s="526"/>
      <c r="DD5" s="526"/>
      <c r="DE5" s="526"/>
      <c r="DF5" s="526"/>
      <c r="DG5" s="526"/>
      <c r="DH5" s="526"/>
      <c r="DI5" s="526"/>
      <c r="DJ5" s="526"/>
      <c r="DK5" s="526"/>
      <c r="DL5" s="526"/>
      <c r="DM5" s="526"/>
      <c r="DN5" s="526"/>
      <c r="DO5" s="526"/>
      <c r="DP5" s="526"/>
      <c r="DQ5" s="526"/>
      <c r="DR5" s="526"/>
      <c r="DS5" s="526"/>
      <c r="DT5" s="526"/>
      <c r="DU5" s="526"/>
      <c r="DV5" s="526"/>
      <c r="DW5" s="526"/>
      <c r="DX5" s="526"/>
      <c r="DY5" s="526"/>
      <c r="DZ5" s="526"/>
      <c r="EA5" s="526"/>
      <c r="EB5" s="526"/>
      <c r="EC5" s="526"/>
      <c r="ED5" s="526"/>
      <c r="EE5" s="526"/>
      <c r="EF5" s="526"/>
      <c r="EG5" s="526"/>
      <c r="EH5" s="526"/>
      <c r="EI5" s="526"/>
      <c r="EJ5" s="526"/>
      <c r="EK5" s="526"/>
      <c r="EL5" s="526"/>
      <c r="EM5" s="526"/>
      <c r="EN5" s="526"/>
      <c r="EO5" s="526"/>
      <c r="EP5" s="526"/>
      <c r="EQ5" s="526"/>
      <c r="ER5" s="526"/>
      <c r="ES5" s="526"/>
      <c r="ET5" s="526"/>
      <c r="EU5" s="526"/>
      <c r="EV5" s="526"/>
      <c r="EW5" s="526"/>
      <c r="EX5" s="526"/>
      <c r="EY5" s="526"/>
      <c r="EZ5" s="526"/>
      <c r="FA5" s="526"/>
      <c r="FB5" s="526"/>
      <c r="FC5" s="526"/>
      <c r="FD5" s="526"/>
      <c r="FE5" s="526"/>
      <c r="FF5" s="526"/>
      <c r="FG5" s="526"/>
      <c r="FH5" s="526"/>
      <c r="FI5" s="526"/>
      <c r="FJ5" s="526"/>
      <c r="FK5" s="526"/>
      <c r="FL5" s="526"/>
      <c r="FM5" s="526"/>
      <c r="FN5" s="526"/>
      <c r="FO5" s="526"/>
      <c r="FP5" s="526"/>
      <c r="FQ5" s="526"/>
      <c r="FR5" s="526"/>
      <c r="FS5" s="526"/>
      <c r="FT5" s="526"/>
      <c r="FU5" s="526"/>
      <c r="FV5" s="526"/>
      <c r="FW5" s="526"/>
      <c r="FX5" s="526"/>
      <c r="FY5" s="526"/>
      <c r="FZ5" s="526"/>
      <c r="GA5" s="526"/>
      <c r="GB5" s="526"/>
      <c r="GC5" s="526"/>
      <c r="GD5" s="526"/>
      <c r="GE5" s="526"/>
      <c r="GF5" s="526"/>
      <c r="GG5" s="526"/>
      <c r="GH5" s="526"/>
      <c r="GI5" s="526"/>
      <c r="GJ5" s="526"/>
      <c r="GK5" s="526"/>
      <c r="GL5" s="526"/>
      <c r="GM5" s="526"/>
      <c r="GN5" s="526"/>
      <c r="GO5" s="526"/>
      <c r="GP5" s="526"/>
      <c r="GQ5" s="526"/>
      <c r="GR5" s="526"/>
      <c r="GS5" s="526"/>
      <c r="GT5" s="526"/>
      <c r="GU5" s="526"/>
      <c r="GV5" s="526"/>
      <c r="GW5" s="526"/>
      <c r="GX5" s="526"/>
      <c r="GY5" s="526"/>
      <c r="GZ5" s="526"/>
      <c r="HA5" s="526"/>
      <c r="HB5" s="526"/>
      <c r="HC5" s="526"/>
      <c r="HD5" s="526"/>
      <c r="HE5" s="526"/>
      <c r="HF5" s="526"/>
      <c r="HG5" s="526"/>
      <c r="HH5" s="526"/>
      <c r="HI5" s="526"/>
      <c r="HJ5" s="526"/>
      <c r="HK5" s="526"/>
      <c r="HL5" s="526"/>
      <c r="HM5" s="526"/>
      <c r="HN5" s="526"/>
      <c r="HO5" s="526"/>
      <c r="HP5" s="526"/>
      <c r="HQ5" s="526"/>
      <c r="HR5" s="526"/>
      <c r="HS5" s="526"/>
      <c r="HT5" s="526"/>
      <c r="HU5" s="526"/>
      <c r="HV5" s="526"/>
      <c r="HW5" s="526"/>
      <c r="HX5" s="526"/>
      <c r="HY5" s="526"/>
      <c r="HZ5" s="526"/>
      <c r="IA5" s="526"/>
      <c r="IB5" s="526"/>
      <c r="IC5" s="526"/>
      <c r="ID5" s="526"/>
      <c r="IE5" s="526"/>
      <c r="IF5" s="526"/>
      <c r="IG5" s="526"/>
      <c r="IH5" s="526"/>
      <c r="II5" s="526"/>
      <c r="IJ5" s="526"/>
      <c r="IK5" s="526"/>
      <c r="IL5" s="526"/>
      <c r="IM5" s="526"/>
      <c r="IN5" s="526"/>
      <c r="IO5" s="526"/>
      <c r="IP5" s="526"/>
      <c r="IQ5" s="526"/>
      <c r="IR5" s="526"/>
      <c r="IS5" s="526"/>
      <c r="IT5" s="526"/>
      <c r="IU5" s="526"/>
      <c r="IV5" s="526"/>
    </row>
    <row r="6" spans="1:256" s="527" customFormat="1" ht="24" customHeight="1">
      <c r="A6" s="526"/>
      <c r="B6" s="531"/>
      <c r="C6" s="531"/>
      <c r="D6" s="531"/>
      <c r="E6" s="531"/>
      <c r="F6" s="531"/>
      <c r="G6" s="531"/>
      <c r="H6" s="531"/>
      <c r="I6" s="531"/>
      <c r="J6" s="531"/>
      <c r="K6" s="531"/>
      <c r="L6" s="531"/>
      <c r="M6" s="531"/>
      <c r="N6" s="531"/>
      <c r="O6" s="531"/>
      <c r="P6" s="531"/>
      <c r="Q6" s="531"/>
      <c r="R6" s="531"/>
      <c r="S6" s="531"/>
      <c r="T6" s="531"/>
      <c r="U6" s="531"/>
      <c r="V6" s="559"/>
      <c r="W6" s="559"/>
      <c r="X6" s="559"/>
      <c r="Y6" s="559"/>
      <c r="Z6" s="611" t="s">
        <v>471</v>
      </c>
      <c r="AA6" s="611"/>
      <c r="AB6" s="611"/>
      <c r="AC6" s="611"/>
      <c r="AD6" s="611"/>
      <c r="AE6" s="611"/>
      <c r="AF6" s="632" t="str">
        <f>記入シート!F7&amp;記入シート!G7&amp;記入シート!E9&amp;記入シート!F9&amp;記入シート!G9</f>
        <v/>
      </c>
      <c r="AG6" s="632"/>
      <c r="AH6" s="632"/>
      <c r="AI6" s="632"/>
      <c r="AJ6" s="632"/>
      <c r="AK6" s="632"/>
      <c r="AL6" s="632"/>
      <c r="AM6" s="632"/>
      <c r="AN6" s="632"/>
      <c r="AO6" s="632"/>
      <c r="AP6" s="632"/>
      <c r="AQ6" s="632"/>
      <c r="AR6" s="632"/>
      <c r="AS6" s="632"/>
      <c r="AT6" s="632"/>
      <c r="AU6" s="632"/>
      <c r="AV6" s="632"/>
      <c r="AW6" s="632"/>
      <c r="AX6" s="632"/>
      <c r="AY6" s="632"/>
      <c r="AZ6" s="632"/>
      <c r="BA6" s="632"/>
      <c r="BB6" s="526"/>
      <c r="BC6" s="526"/>
      <c r="BD6" s="526"/>
      <c r="BE6" s="526"/>
      <c r="BF6" s="526" t="s">
        <v>344</v>
      </c>
      <c r="BG6" s="675">
        <v>5</v>
      </c>
      <c r="BH6" s="526"/>
      <c r="BI6" s="526"/>
      <c r="BJ6" s="526"/>
      <c r="BK6" s="526"/>
      <c r="BL6" s="526"/>
      <c r="BM6" s="526"/>
      <c r="BN6" s="526"/>
      <c r="BO6" s="526"/>
      <c r="BP6" s="526"/>
      <c r="BQ6" s="526"/>
      <c r="BR6" s="526"/>
      <c r="BS6" s="526"/>
      <c r="BT6" s="526"/>
      <c r="BU6" s="526"/>
      <c r="BV6" s="526"/>
      <c r="BW6" s="526"/>
      <c r="BX6" s="526"/>
      <c r="BY6" s="526"/>
      <c r="BZ6" s="526"/>
      <c r="CA6" s="526"/>
      <c r="CB6" s="526"/>
      <c r="CC6" s="526"/>
      <c r="CD6" s="526"/>
      <c r="CE6" s="526"/>
      <c r="CF6" s="526"/>
      <c r="CG6" s="526"/>
      <c r="CH6" s="526"/>
      <c r="CI6" s="526"/>
      <c r="CJ6" s="526"/>
      <c r="CK6" s="526"/>
      <c r="CL6" s="526"/>
      <c r="CM6" s="526"/>
      <c r="CN6" s="526"/>
      <c r="CO6" s="526"/>
      <c r="CP6" s="526"/>
      <c r="CQ6" s="526"/>
      <c r="CR6" s="526"/>
      <c r="CS6" s="526"/>
      <c r="CT6" s="526"/>
      <c r="CU6" s="526"/>
      <c r="CV6" s="526"/>
      <c r="CW6" s="526"/>
      <c r="CX6" s="526"/>
      <c r="CY6" s="526"/>
      <c r="CZ6" s="526"/>
      <c r="DA6" s="526"/>
      <c r="DB6" s="526"/>
      <c r="DC6" s="526"/>
      <c r="DD6" s="526"/>
      <c r="DE6" s="526"/>
      <c r="DF6" s="526"/>
      <c r="DG6" s="526"/>
      <c r="DH6" s="526"/>
      <c r="DI6" s="526"/>
      <c r="DJ6" s="526"/>
      <c r="DK6" s="526"/>
      <c r="DL6" s="526"/>
      <c r="DM6" s="526"/>
      <c r="DN6" s="526"/>
      <c r="DO6" s="526"/>
      <c r="DP6" s="526"/>
      <c r="DQ6" s="526"/>
      <c r="DR6" s="526"/>
      <c r="DS6" s="526"/>
      <c r="DT6" s="526"/>
      <c r="DU6" s="526"/>
      <c r="DV6" s="526"/>
      <c r="DW6" s="526"/>
      <c r="DX6" s="526"/>
      <c r="DY6" s="526"/>
      <c r="DZ6" s="526"/>
      <c r="EA6" s="526"/>
      <c r="EB6" s="526"/>
      <c r="EC6" s="526"/>
      <c r="ED6" s="526"/>
      <c r="EE6" s="526"/>
      <c r="EF6" s="526"/>
      <c r="EG6" s="526"/>
      <c r="EH6" s="526"/>
      <c r="EI6" s="526"/>
      <c r="EJ6" s="526"/>
      <c r="EK6" s="526"/>
      <c r="EL6" s="526"/>
      <c r="EM6" s="526"/>
      <c r="EN6" s="526"/>
      <c r="EO6" s="526"/>
      <c r="EP6" s="526"/>
      <c r="EQ6" s="526"/>
      <c r="ER6" s="526"/>
      <c r="ES6" s="526"/>
      <c r="ET6" s="526"/>
      <c r="EU6" s="526"/>
      <c r="EV6" s="526"/>
      <c r="EW6" s="526"/>
      <c r="EX6" s="526"/>
      <c r="EY6" s="526"/>
      <c r="EZ6" s="526"/>
      <c r="FA6" s="526"/>
      <c r="FB6" s="526"/>
      <c r="FC6" s="526"/>
      <c r="FD6" s="526"/>
      <c r="FE6" s="526"/>
      <c r="FF6" s="526"/>
      <c r="FG6" s="526"/>
      <c r="FH6" s="526"/>
      <c r="FI6" s="526"/>
      <c r="FJ6" s="526"/>
      <c r="FK6" s="526"/>
      <c r="FL6" s="526"/>
      <c r="FM6" s="526"/>
      <c r="FN6" s="526"/>
      <c r="FO6" s="526"/>
      <c r="FP6" s="526"/>
      <c r="FQ6" s="526"/>
      <c r="FR6" s="526"/>
      <c r="FS6" s="526"/>
      <c r="FT6" s="526"/>
      <c r="FU6" s="526"/>
      <c r="FV6" s="526"/>
      <c r="FW6" s="526"/>
      <c r="FX6" s="526"/>
      <c r="FY6" s="526"/>
      <c r="FZ6" s="526"/>
      <c r="GA6" s="526"/>
      <c r="GB6" s="526"/>
      <c r="GC6" s="526"/>
      <c r="GD6" s="526"/>
      <c r="GE6" s="526"/>
      <c r="GF6" s="526"/>
      <c r="GG6" s="526"/>
      <c r="GH6" s="526"/>
      <c r="GI6" s="526"/>
      <c r="GJ6" s="526"/>
      <c r="GK6" s="526"/>
      <c r="GL6" s="526"/>
      <c r="GM6" s="526"/>
      <c r="GN6" s="526"/>
      <c r="GO6" s="526"/>
      <c r="GP6" s="526"/>
      <c r="GQ6" s="526"/>
      <c r="GR6" s="526"/>
      <c r="GS6" s="526"/>
      <c r="GT6" s="526"/>
      <c r="GU6" s="526"/>
      <c r="GV6" s="526"/>
      <c r="GW6" s="526"/>
      <c r="GX6" s="526"/>
      <c r="GY6" s="526"/>
      <c r="GZ6" s="526"/>
      <c r="HA6" s="526"/>
      <c r="HB6" s="526"/>
      <c r="HC6" s="526"/>
      <c r="HD6" s="526"/>
      <c r="HE6" s="526"/>
      <c r="HF6" s="526"/>
      <c r="HG6" s="526"/>
      <c r="HH6" s="526"/>
      <c r="HI6" s="526"/>
      <c r="HJ6" s="526"/>
      <c r="HK6" s="526"/>
      <c r="HL6" s="526"/>
      <c r="HM6" s="526"/>
      <c r="HN6" s="526"/>
      <c r="HO6" s="526"/>
      <c r="HP6" s="526"/>
      <c r="HQ6" s="526"/>
      <c r="HR6" s="526"/>
      <c r="HS6" s="526"/>
      <c r="HT6" s="526"/>
      <c r="HU6" s="526"/>
      <c r="HV6" s="526"/>
      <c r="HW6" s="526"/>
      <c r="HX6" s="526"/>
      <c r="HY6" s="526"/>
      <c r="HZ6" s="526"/>
      <c r="IA6" s="526"/>
      <c r="IB6" s="526"/>
      <c r="IC6" s="526"/>
      <c r="ID6" s="526"/>
      <c r="IE6" s="526"/>
      <c r="IF6" s="526"/>
      <c r="IG6" s="526"/>
      <c r="IH6" s="526"/>
      <c r="II6" s="526"/>
      <c r="IJ6" s="526"/>
      <c r="IK6" s="526"/>
      <c r="IL6" s="526"/>
      <c r="IM6" s="526"/>
      <c r="IN6" s="526"/>
      <c r="IO6" s="526"/>
      <c r="IP6" s="526"/>
      <c r="IQ6" s="526"/>
      <c r="IR6" s="526"/>
      <c r="IS6" s="526"/>
      <c r="IT6" s="526"/>
      <c r="IU6" s="526"/>
      <c r="IV6" s="526"/>
    </row>
    <row r="7" spans="1:256" s="527" customFormat="1" ht="15" customHeight="1">
      <c r="A7" s="526"/>
      <c r="B7" s="531"/>
      <c r="C7" s="531"/>
      <c r="D7" s="531"/>
      <c r="E7" s="531"/>
      <c r="F7" s="531"/>
      <c r="G7" s="531"/>
      <c r="H7" s="531"/>
      <c r="I7" s="531"/>
      <c r="J7" s="531"/>
      <c r="K7" s="531"/>
      <c r="L7" s="531"/>
      <c r="M7" s="531"/>
      <c r="N7" s="531"/>
      <c r="O7" s="531"/>
      <c r="P7" s="531"/>
      <c r="Q7" s="531"/>
      <c r="R7" s="531"/>
      <c r="S7" s="531"/>
      <c r="T7" s="531"/>
      <c r="U7" s="531"/>
      <c r="V7" s="559"/>
      <c r="W7" s="559"/>
      <c r="X7" s="559"/>
      <c r="Y7" s="559"/>
      <c r="Z7" s="612"/>
      <c r="AA7" s="612"/>
      <c r="AB7" s="612"/>
      <c r="AC7" s="612"/>
      <c r="AD7" s="612"/>
      <c r="AE7" s="612"/>
      <c r="AF7" s="612"/>
      <c r="AG7" s="612"/>
      <c r="AH7" s="612"/>
      <c r="AI7" s="612"/>
      <c r="AJ7" s="612"/>
      <c r="AK7" s="648"/>
      <c r="AL7" s="648"/>
      <c r="AM7" s="648"/>
      <c r="AN7" s="612"/>
      <c r="AO7" s="648"/>
      <c r="AP7" s="648"/>
      <c r="AQ7" s="648"/>
      <c r="AR7" s="612"/>
      <c r="AS7" s="612"/>
      <c r="AT7" s="648"/>
      <c r="AU7" s="648"/>
      <c r="AV7" s="612"/>
      <c r="AW7" s="612"/>
      <c r="AX7" s="612"/>
      <c r="AY7" s="612"/>
      <c r="AZ7" s="559"/>
      <c r="BA7" s="531"/>
      <c r="BB7" s="526"/>
      <c r="BC7" s="526"/>
      <c r="BD7" s="526"/>
      <c r="BE7" s="526"/>
      <c r="BF7" s="526" t="s">
        <v>170</v>
      </c>
      <c r="BG7" s="675">
        <v>6</v>
      </c>
      <c r="BH7" s="526"/>
      <c r="BI7" s="526"/>
      <c r="BJ7" s="526"/>
      <c r="BK7" s="526"/>
      <c r="BL7" s="526"/>
      <c r="BM7" s="526"/>
      <c r="BN7" s="526"/>
      <c r="BO7" s="526"/>
      <c r="BP7" s="526"/>
      <c r="BQ7" s="526"/>
      <c r="BR7" s="526"/>
      <c r="BS7" s="526"/>
      <c r="BT7" s="526"/>
      <c r="BU7" s="526"/>
      <c r="BV7" s="526"/>
      <c r="BW7" s="526"/>
      <c r="BX7" s="526"/>
      <c r="BY7" s="526"/>
      <c r="BZ7" s="526"/>
      <c r="CA7" s="526"/>
      <c r="CB7" s="526"/>
      <c r="CC7" s="526"/>
      <c r="CD7" s="526"/>
      <c r="CE7" s="526"/>
      <c r="CF7" s="526"/>
      <c r="CG7" s="526"/>
      <c r="CH7" s="526"/>
      <c r="CI7" s="526"/>
      <c r="CJ7" s="526"/>
      <c r="CK7" s="526"/>
      <c r="CL7" s="526"/>
      <c r="CM7" s="526"/>
      <c r="CN7" s="526"/>
      <c r="CO7" s="526"/>
      <c r="CP7" s="526"/>
      <c r="CQ7" s="526"/>
      <c r="CR7" s="526"/>
      <c r="CS7" s="526"/>
      <c r="CT7" s="526"/>
      <c r="CU7" s="526"/>
      <c r="CV7" s="526"/>
      <c r="CW7" s="526"/>
      <c r="CX7" s="526"/>
      <c r="CY7" s="526"/>
      <c r="CZ7" s="526"/>
      <c r="DA7" s="526"/>
      <c r="DB7" s="526"/>
      <c r="DC7" s="526"/>
      <c r="DD7" s="526"/>
      <c r="DE7" s="526"/>
      <c r="DF7" s="526"/>
      <c r="DG7" s="526"/>
      <c r="DH7" s="526"/>
      <c r="DI7" s="526"/>
      <c r="DJ7" s="526"/>
      <c r="DK7" s="526"/>
      <c r="DL7" s="526"/>
      <c r="DM7" s="526"/>
      <c r="DN7" s="526"/>
      <c r="DO7" s="526"/>
      <c r="DP7" s="526"/>
      <c r="DQ7" s="526"/>
      <c r="DR7" s="526"/>
      <c r="DS7" s="526"/>
      <c r="DT7" s="526"/>
      <c r="DU7" s="526"/>
      <c r="DV7" s="526"/>
      <c r="DW7" s="526"/>
      <c r="DX7" s="526"/>
      <c r="DY7" s="526"/>
      <c r="DZ7" s="526"/>
      <c r="EA7" s="526"/>
      <c r="EB7" s="526"/>
      <c r="EC7" s="526"/>
      <c r="ED7" s="526"/>
      <c r="EE7" s="526"/>
      <c r="EF7" s="526"/>
      <c r="EG7" s="526"/>
      <c r="EH7" s="526"/>
      <c r="EI7" s="526"/>
      <c r="EJ7" s="526"/>
      <c r="EK7" s="526"/>
      <c r="EL7" s="526"/>
      <c r="EM7" s="526"/>
      <c r="EN7" s="526"/>
      <c r="EO7" s="526"/>
      <c r="EP7" s="526"/>
      <c r="EQ7" s="526"/>
      <c r="ER7" s="526"/>
      <c r="ES7" s="526"/>
      <c r="ET7" s="526"/>
      <c r="EU7" s="526"/>
      <c r="EV7" s="526"/>
      <c r="EW7" s="526"/>
      <c r="EX7" s="526"/>
      <c r="EY7" s="526"/>
      <c r="EZ7" s="526"/>
      <c r="FA7" s="526"/>
      <c r="FB7" s="526"/>
      <c r="FC7" s="526"/>
      <c r="FD7" s="526"/>
      <c r="FE7" s="526"/>
      <c r="FF7" s="526"/>
      <c r="FG7" s="526"/>
      <c r="FH7" s="526"/>
      <c r="FI7" s="526"/>
      <c r="FJ7" s="526"/>
      <c r="FK7" s="526"/>
      <c r="FL7" s="526"/>
      <c r="FM7" s="526"/>
      <c r="FN7" s="526"/>
      <c r="FO7" s="526"/>
      <c r="FP7" s="526"/>
      <c r="FQ7" s="526"/>
      <c r="FR7" s="526"/>
      <c r="FS7" s="526"/>
      <c r="FT7" s="526"/>
      <c r="FU7" s="526"/>
      <c r="FV7" s="526"/>
      <c r="FW7" s="526"/>
      <c r="FX7" s="526"/>
      <c r="FY7" s="526"/>
      <c r="FZ7" s="526"/>
      <c r="GA7" s="526"/>
      <c r="GB7" s="526"/>
      <c r="GC7" s="526"/>
      <c r="GD7" s="526"/>
      <c r="GE7" s="526"/>
      <c r="GF7" s="526"/>
      <c r="GG7" s="526"/>
      <c r="GH7" s="526"/>
      <c r="GI7" s="526"/>
      <c r="GJ7" s="526"/>
      <c r="GK7" s="526"/>
      <c r="GL7" s="526"/>
      <c r="GM7" s="526"/>
      <c r="GN7" s="526"/>
      <c r="GO7" s="526"/>
      <c r="GP7" s="526"/>
      <c r="GQ7" s="526"/>
      <c r="GR7" s="526"/>
      <c r="GS7" s="526"/>
      <c r="GT7" s="526"/>
      <c r="GU7" s="526"/>
      <c r="GV7" s="526"/>
      <c r="GW7" s="526"/>
      <c r="GX7" s="526"/>
      <c r="GY7" s="526"/>
      <c r="GZ7" s="526"/>
      <c r="HA7" s="526"/>
      <c r="HB7" s="526"/>
      <c r="HC7" s="526"/>
      <c r="HD7" s="526"/>
      <c r="HE7" s="526"/>
      <c r="HF7" s="526"/>
      <c r="HG7" s="526"/>
      <c r="HH7" s="526"/>
      <c r="HI7" s="526"/>
      <c r="HJ7" s="526"/>
      <c r="HK7" s="526"/>
      <c r="HL7" s="526"/>
      <c r="HM7" s="526"/>
      <c r="HN7" s="526"/>
      <c r="HO7" s="526"/>
      <c r="HP7" s="526"/>
      <c r="HQ7" s="526"/>
      <c r="HR7" s="526"/>
      <c r="HS7" s="526"/>
      <c r="HT7" s="526"/>
      <c r="HU7" s="526"/>
      <c r="HV7" s="526"/>
      <c r="HW7" s="526"/>
      <c r="HX7" s="526"/>
      <c r="HY7" s="526"/>
      <c r="HZ7" s="526"/>
      <c r="IA7" s="526"/>
      <c r="IB7" s="526"/>
      <c r="IC7" s="526"/>
      <c r="ID7" s="526"/>
      <c r="IE7" s="526"/>
      <c r="IF7" s="526"/>
      <c r="IG7" s="526"/>
      <c r="IH7" s="526"/>
      <c r="II7" s="526"/>
      <c r="IJ7" s="526"/>
      <c r="IK7" s="526"/>
      <c r="IL7" s="526"/>
      <c r="IM7" s="526"/>
      <c r="IN7" s="526"/>
      <c r="IO7" s="526"/>
      <c r="IP7" s="526"/>
      <c r="IQ7" s="526"/>
      <c r="IR7" s="526"/>
      <c r="IS7" s="526"/>
      <c r="IT7" s="526"/>
      <c r="IU7" s="526"/>
      <c r="IV7" s="526"/>
    </row>
    <row r="8" spans="1:256" s="527" customFormat="1" ht="24" customHeight="1">
      <c r="A8" s="526"/>
      <c r="B8" s="531"/>
      <c r="C8" s="531"/>
      <c r="D8" s="531"/>
      <c r="E8" s="531" t="s">
        <v>68</v>
      </c>
      <c r="F8" s="531"/>
      <c r="G8" s="531"/>
      <c r="H8" s="531"/>
      <c r="I8" s="531"/>
      <c r="J8" s="531"/>
      <c r="K8" s="531"/>
      <c r="L8" s="531"/>
      <c r="M8" s="531"/>
      <c r="N8" s="531"/>
      <c r="O8" s="531"/>
      <c r="P8" s="531"/>
      <c r="Q8" s="531"/>
      <c r="R8" s="531"/>
      <c r="S8" s="531"/>
      <c r="T8" s="531"/>
      <c r="U8" s="531"/>
      <c r="V8" s="559"/>
      <c r="W8" s="559"/>
      <c r="X8" s="559"/>
      <c r="Y8" s="559"/>
      <c r="Z8" s="611" t="s">
        <v>95</v>
      </c>
      <c r="AA8" s="611"/>
      <c r="AB8" s="611"/>
      <c r="AC8" s="611"/>
      <c r="AD8" s="611"/>
      <c r="AE8" s="611"/>
      <c r="AF8" s="611">
        <f>IF(記入シート!E26="",記入シート!E11,記入シート!E26)</f>
        <v>0</v>
      </c>
      <c r="AG8" s="611"/>
      <c r="AH8" s="611"/>
      <c r="AI8" s="611"/>
      <c r="AJ8" s="611"/>
      <c r="AK8" s="611"/>
      <c r="AL8" s="611"/>
      <c r="AM8" s="611"/>
      <c r="AN8" s="611"/>
      <c r="AO8" s="611"/>
      <c r="AP8" s="611"/>
      <c r="AQ8" s="611"/>
      <c r="AR8" s="611"/>
      <c r="AS8" s="611"/>
      <c r="AT8" s="611"/>
      <c r="AU8" s="611"/>
      <c r="AV8" s="611"/>
      <c r="AW8" s="611"/>
      <c r="AX8" s="611"/>
      <c r="AY8" s="611"/>
      <c r="AZ8" s="559"/>
      <c r="BA8" s="531"/>
      <c r="BB8" s="526"/>
      <c r="BC8" s="526"/>
      <c r="BD8" s="526"/>
      <c r="BE8" s="526"/>
      <c r="BF8" s="526" t="s">
        <v>348</v>
      </c>
      <c r="BG8" s="675">
        <v>7</v>
      </c>
      <c r="BH8" s="526"/>
      <c r="BI8" s="526"/>
      <c r="BJ8" s="526"/>
      <c r="BK8" s="526"/>
      <c r="BL8" s="526"/>
      <c r="BM8" s="526"/>
      <c r="BN8" s="526"/>
      <c r="BO8" s="526"/>
      <c r="BP8" s="526"/>
      <c r="BQ8" s="526"/>
      <c r="BR8" s="526"/>
      <c r="BS8" s="526"/>
      <c r="BT8" s="526"/>
      <c r="BU8" s="526"/>
      <c r="BV8" s="526"/>
      <c r="BW8" s="526"/>
      <c r="BX8" s="526"/>
      <c r="BY8" s="526"/>
      <c r="BZ8" s="526"/>
      <c r="CA8" s="526"/>
      <c r="CB8" s="526"/>
      <c r="CC8" s="526"/>
      <c r="CD8" s="526"/>
      <c r="CE8" s="526"/>
      <c r="CF8" s="526"/>
      <c r="CG8" s="526"/>
      <c r="CH8" s="526"/>
      <c r="CI8" s="526"/>
      <c r="CJ8" s="526"/>
      <c r="CK8" s="526"/>
      <c r="CL8" s="526"/>
      <c r="CM8" s="526"/>
      <c r="CN8" s="526"/>
      <c r="CO8" s="526"/>
      <c r="CP8" s="526"/>
      <c r="CQ8" s="526"/>
      <c r="CR8" s="526"/>
      <c r="CS8" s="526"/>
      <c r="CT8" s="526"/>
      <c r="CU8" s="526"/>
      <c r="CV8" s="526"/>
      <c r="CW8" s="526"/>
      <c r="CX8" s="526"/>
      <c r="CY8" s="526"/>
      <c r="CZ8" s="526"/>
      <c r="DA8" s="526"/>
      <c r="DB8" s="526"/>
      <c r="DC8" s="526"/>
      <c r="DD8" s="526"/>
      <c r="DE8" s="526"/>
      <c r="DF8" s="526"/>
      <c r="DG8" s="526"/>
      <c r="DH8" s="526"/>
      <c r="DI8" s="526"/>
      <c r="DJ8" s="526"/>
      <c r="DK8" s="526"/>
      <c r="DL8" s="526"/>
      <c r="DM8" s="526"/>
      <c r="DN8" s="526"/>
      <c r="DO8" s="526"/>
      <c r="DP8" s="526"/>
      <c r="DQ8" s="526"/>
      <c r="DR8" s="526"/>
      <c r="DS8" s="526"/>
      <c r="DT8" s="526"/>
      <c r="DU8" s="526"/>
      <c r="DV8" s="526"/>
      <c r="DW8" s="526"/>
      <c r="DX8" s="526"/>
      <c r="DY8" s="526"/>
      <c r="DZ8" s="526"/>
      <c r="EA8" s="526"/>
      <c r="EB8" s="526"/>
      <c r="EC8" s="526"/>
      <c r="ED8" s="526"/>
      <c r="EE8" s="526"/>
      <c r="EF8" s="526"/>
      <c r="EG8" s="526"/>
      <c r="EH8" s="526"/>
      <c r="EI8" s="526"/>
      <c r="EJ8" s="526"/>
      <c r="EK8" s="526"/>
      <c r="EL8" s="526"/>
      <c r="EM8" s="526"/>
      <c r="EN8" s="526"/>
      <c r="EO8" s="526"/>
      <c r="EP8" s="526"/>
      <c r="EQ8" s="526"/>
      <c r="ER8" s="526"/>
      <c r="ES8" s="526"/>
      <c r="ET8" s="526"/>
      <c r="EU8" s="526"/>
      <c r="EV8" s="526"/>
      <c r="EW8" s="526"/>
      <c r="EX8" s="526"/>
      <c r="EY8" s="526"/>
      <c r="EZ8" s="526"/>
      <c r="FA8" s="526"/>
      <c r="FB8" s="526"/>
      <c r="FC8" s="526"/>
      <c r="FD8" s="526"/>
      <c r="FE8" s="526"/>
      <c r="FF8" s="526"/>
      <c r="FG8" s="526"/>
      <c r="FH8" s="526"/>
      <c r="FI8" s="526"/>
      <c r="FJ8" s="526"/>
      <c r="FK8" s="526"/>
      <c r="FL8" s="526"/>
      <c r="FM8" s="526"/>
      <c r="FN8" s="526"/>
      <c r="FO8" s="526"/>
      <c r="FP8" s="526"/>
      <c r="FQ8" s="526"/>
      <c r="FR8" s="526"/>
      <c r="FS8" s="526"/>
      <c r="FT8" s="526"/>
      <c r="FU8" s="526"/>
      <c r="FV8" s="526"/>
      <c r="FW8" s="526"/>
      <c r="FX8" s="526"/>
      <c r="FY8" s="526"/>
      <c r="FZ8" s="526"/>
      <c r="GA8" s="526"/>
      <c r="GB8" s="526"/>
      <c r="GC8" s="526"/>
      <c r="GD8" s="526"/>
      <c r="GE8" s="526"/>
      <c r="GF8" s="526"/>
      <c r="GG8" s="526"/>
      <c r="GH8" s="526"/>
      <c r="GI8" s="526"/>
      <c r="GJ8" s="526"/>
      <c r="GK8" s="526"/>
      <c r="GL8" s="526"/>
      <c r="GM8" s="526"/>
      <c r="GN8" s="526"/>
      <c r="GO8" s="526"/>
      <c r="GP8" s="526"/>
      <c r="GQ8" s="526"/>
      <c r="GR8" s="526"/>
      <c r="GS8" s="526"/>
      <c r="GT8" s="526"/>
      <c r="GU8" s="526"/>
      <c r="GV8" s="526"/>
      <c r="GW8" s="526"/>
      <c r="GX8" s="526"/>
      <c r="GY8" s="526"/>
      <c r="GZ8" s="526"/>
      <c r="HA8" s="526"/>
      <c r="HB8" s="526"/>
      <c r="HC8" s="526"/>
      <c r="HD8" s="526"/>
      <c r="HE8" s="526"/>
      <c r="HF8" s="526"/>
      <c r="HG8" s="526"/>
      <c r="HH8" s="526"/>
      <c r="HI8" s="526"/>
      <c r="HJ8" s="526"/>
      <c r="HK8" s="526"/>
      <c r="HL8" s="526"/>
      <c r="HM8" s="526"/>
      <c r="HN8" s="526"/>
      <c r="HO8" s="526"/>
      <c r="HP8" s="526"/>
      <c r="HQ8" s="526"/>
      <c r="HR8" s="526"/>
      <c r="HS8" s="526"/>
      <c r="HT8" s="526"/>
      <c r="HU8" s="526"/>
      <c r="HV8" s="526"/>
      <c r="HW8" s="526"/>
      <c r="HX8" s="526"/>
      <c r="HY8" s="526"/>
      <c r="HZ8" s="526"/>
      <c r="IA8" s="526"/>
      <c r="IB8" s="526"/>
      <c r="IC8" s="526"/>
      <c r="ID8" s="526"/>
      <c r="IE8" s="526"/>
      <c r="IF8" s="526"/>
      <c r="IG8" s="526"/>
      <c r="IH8" s="526"/>
      <c r="II8" s="526"/>
      <c r="IJ8" s="526"/>
      <c r="IK8" s="526"/>
      <c r="IL8" s="526"/>
      <c r="IM8" s="526"/>
      <c r="IN8" s="526"/>
      <c r="IO8" s="526"/>
      <c r="IP8" s="526"/>
      <c r="IQ8" s="526"/>
      <c r="IR8" s="526"/>
      <c r="IS8" s="526"/>
      <c r="IT8" s="526"/>
      <c r="IU8" s="526"/>
      <c r="IV8" s="526"/>
    </row>
    <row r="9" spans="1:256" s="527" customFormat="1" ht="15" customHeight="1">
      <c r="A9" s="526"/>
      <c r="B9" s="531"/>
      <c r="C9" s="531"/>
      <c r="D9" s="531"/>
      <c r="E9" s="531"/>
      <c r="F9" s="531"/>
      <c r="G9" s="531"/>
      <c r="H9" s="531"/>
      <c r="I9" s="531"/>
      <c r="J9" s="531"/>
      <c r="K9" s="531"/>
      <c r="L9" s="531"/>
      <c r="M9" s="531"/>
      <c r="N9" s="531"/>
      <c r="O9" s="531"/>
      <c r="P9" s="531"/>
      <c r="Q9" s="531"/>
      <c r="R9" s="531"/>
      <c r="S9" s="531"/>
      <c r="T9" s="531"/>
      <c r="U9" s="531"/>
      <c r="V9" s="559"/>
      <c r="W9" s="559"/>
      <c r="X9" s="559"/>
      <c r="Y9" s="559"/>
      <c r="Z9" s="531"/>
      <c r="AA9" s="531"/>
      <c r="AB9" s="531"/>
      <c r="AC9" s="531"/>
      <c r="AD9" s="531"/>
      <c r="AE9" s="531"/>
      <c r="AF9" s="531"/>
      <c r="AG9" s="531"/>
      <c r="AH9" s="531"/>
      <c r="AI9" s="531"/>
      <c r="AJ9" s="531"/>
      <c r="AK9" s="639"/>
      <c r="AL9" s="639"/>
      <c r="AM9" s="639"/>
      <c r="AN9" s="531"/>
      <c r="AO9" s="639"/>
      <c r="AP9" s="639"/>
      <c r="AQ9" s="639"/>
      <c r="AR9" s="531"/>
      <c r="AS9" s="531"/>
      <c r="AT9" s="639"/>
      <c r="AU9" s="639"/>
      <c r="AV9" s="531"/>
      <c r="AW9" s="531"/>
      <c r="AX9" s="612"/>
      <c r="AY9" s="612"/>
      <c r="AZ9" s="559"/>
      <c r="BA9" s="531"/>
      <c r="BB9" s="526"/>
      <c r="BC9" s="526"/>
      <c r="BD9" s="526"/>
      <c r="BE9" s="526"/>
      <c r="BF9" s="526" t="s">
        <v>171</v>
      </c>
      <c r="BG9" s="675">
        <v>8</v>
      </c>
      <c r="BH9" s="526"/>
      <c r="BI9" s="526"/>
      <c r="BJ9" s="526"/>
      <c r="BK9" s="526"/>
      <c r="BL9" s="526"/>
      <c r="BM9" s="526"/>
      <c r="BN9" s="526"/>
      <c r="BO9" s="526"/>
      <c r="BP9" s="526"/>
      <c r="BQ9" s="526"/>
      <c r="BR9" s="526"/>
      <c r="BS9" s="526"/>
      <c r="BT9" s="526"/>
      <c r="BU9" s="526"/>
      <c r="BV9" s="526"/>
      <c r="BW9" s="526"/>
      <c r="BX9" s="526"/>
      <c r="BY9" s="526"/>
      <c r="BZ9" s="526"/>
      <c r="CA9" s="526"/>
      <c r="CB9" s="526"/>
      <c r="CC9" s="526"/>
      <c r="CD9" s="526"/>
      <c r="CE9" s="526"/>
      <c r="CF9" s="526"/>
      <c r="CG9" s="526"/>
      <c r="CH9" s="526"/>
      <c r="CI9" s="526"/>
      <c r="CJ9" s="526"/>
      <c r="CK9" s="526"/>
      <c r="CL9" s="526"/>
      <c r="CM9" s="526"/>
      <c r="CN9" s="526"/>
      <c r="CO9" s="526"/>
      <c r="CP9" s="526"/>
      <c r="CQ9" s="526"/>
      <c r="CR9" s="526"/>
      <c r="CS9" s="526"/>
      <c r="CT9" s="526"/>
      <c r="CU9" s="526"/>
      <c r="CV9" s="526"/>
      <c r="CW9" s="526"/>
      <c r="CX9" s="526"/>
      <c r="CY9" s="526"/>
      <c r="CZ9" s="526"/>
      <c r="DA9" s="526"/>
      <c r="DB9" s="526"/>
      <c r="DC9" s="526"/>
      <c r="DD9" s="526"/>
      <c r="DE9" s="526"/>
      <c r="DF9" s="526"/>
      <c r="DG9" s="526"/>
      <c r="DH9" s="526"/>
      <c r="DI9" s="526"/>
      <c r="DJ9" s="526"/>
      <c r="DK9" s="526"/>
      <c r="DL9" s="526"/>
      <c r="DM9" s="526"/>
      <c r="DN9" s="526"/>
      <c r="DO9" s="526"/>
      <c r="DP9" s="526"/>
      <c r="DQ9" s="526"/>
      <c r="DR9" s="526"/>
      <c r="DS9" s="526"/>
      <c r="DT9" s="526"/>
      <c r="DU9" s="526"/>
      <c r="DV9" s="526"/>
      <c r="DW9" s="526"/>
      <c r="DX9" s="526"/>
      <c r="DY9" s="526"/>
      <c r="DZ9" s="526"/>
      <c r="EA9" s="526"/>
      <c r="EB9" s="526"/>
      <c r="EC9" s="526"/>
      <c r="ED9" s="526"/>
      <c r="EE9" s="526"/>
      <c r="EF9" s="526"/>
      <c r="EG9" s="526"/>
      <c r="EH9" s="526"/>
      <c r="EI9" s="526"/>
      <c r="EJ9" s="526"/>
      <c r="EK9" s="526"/>
      <c r="EL9" s="526"/>
      <c r="EM9" s="526"/>
      <c r="EN9" s="526"/>
      <c r="EO9" s="526"/>
      <c r="EP9" s="526"/>
      <c r="EQ9" s="526"/>
      <c r="ER9" s="526"/>
      <c r="ES9" s="526"/>
      <c r="ET9" s="526"/>
      <c r="EU9" s="526"/>
      <c r="EV9" s="526"/>
      <c r="EW9" s="526"/>
      <c r="EX9" s="526"/>
      <c r="EY9" s="526"/>
      <c r="EZ9" s="526"/>
      <c r="FA9" s="526"/>
      <c r="FB9" s="526"/>
      <c r="FC9" s="526"/>
      <c r="FD9" s="526"/>
      <c r="FE9" s="526"/>
      <c r="FF9" s="526"/>
      <c r="FG9" s="526"/>
      <c r="FH9" s="526"/>
      <c r="FI9" s="526"/>
      <c r="FJ9" s="526"/>
      <c r="FK9" s="526"/>
      <c r="FL9" s="526"/>
      <c r="FM9" s="526"/>
      <c r="FN9" s="526"/>
      <c r="FO9" s="526"/>
      <c r="FP9" s="526"/>
      <c r="FQ9" s="526"/>
      <c r="FR9" s="526"/>
      <c r="FS9" s="526"/>
      <c r="FT9" s="526"/>
      <c r="FU9" s="526"/>
      <c r="FV9" s="526"/>
      <c r="FW9" s="526"/>
      <c r="FX9" s="526"/>
      <c r="FY9" s="526"/>
      <c r="FZ9" s="526"/>
      <c r="GA9" s="526"/>
      <c r="GB9" s="526"/>
      <c r="GC9" s="526"/>
      <c r="GD9" s="526"/>
      <c r="GE9" s="526"/>
      <c r="GF9" s="526"/>
      <c r="GG9" s="526"/>
      <c r="GH9" s="526"/>
      <c r="GI9" s="526"/>
      <c r="GJ9" s="526"/>
      <c r="GK9" s="526"/>
      <c r="GL9" s="526"/>
      <c r="GM9" s="526"/>
      <c r="GN9" s="526"/>
      <c r="GO9" s="526"/>
      <c r="GP9" s="526"/>
      <c r="GQ9" s="526"/>
      <c r="GR9" s="526"/>
      <c r="GS9" s="526"/>
      <c r="GT9" s="526"/>
      <c r="GU9" s="526"/>
      <c r="GV9" s="526"/>
      <c r="GW9" s="526"/>
      <c r="GX9" s="526"/>
      <c r="GY9" s="526"/>
      <c r="GZ9" s="526"/>
      <c r="HA9" s="526"/>
      <c r="HB9" s="526"/>
      <c r="HC9" s="526"/>
      <c r="HD9" s="526"/>
      <c r="HE9" s="526"/>
      <c r="HF9" s="526"/>
      <c r="HG9" s="526"/>
      <c r="HH9" s="526"/>
      <c r="HI9" s="526"/>
      <c r="HJ9" s="526"/>
      <c r="HK9" s="526"/>
      <c r="HL9" s="526"/>
      <c r="HM9" s="526"/>
      <c r="HN9" s="526"/>
      <c r="HO9" s="526"/>
      <c r="HP9" s="526"/>
      <c r="HQ9" s="526"/>
      <c r="HR9" s="526"/>
      <c r="HS9" s="526"/>
      <c r="HT9" s="526"/>
      <c r="HU9" s="526"/>
      <c r="HV9" s="526"/>
      <c r="HW9" s="526"/>
      <c r="HX9" s="526"/>
      <c r="HY9" s="526"/>
      <c r="HZ9" s="526"/>
      <c r="IA9" s="526"/>
      <c r="IB9" s="526"/>
      <c r="IC9" s="526"/>
      <c r="ID9" s="526"/>
      <c r="IE9" s="526"/>
      <c r="IF9" s="526"/>
      <c r="IG9" s="526"/>
      <c r="IH9" s="526"/>
      <c r="II9" s="526"/>
      <c r="IJ9" s="526"/>
      <c r="IK9" s="526"/>
      <c r="IL9" s="526"/>
      <c r="IM9" s="526"/>
      <c r="IN9" s="526"/>
      <c r="IO9" s="526"/>
      <c r="IP9" s="526"/>
      <c r="IQ9" s="526"/>
      <c r="IR9" s="526"/>
      <c r="IS9" s="526"/>
      <c r="IT9" s="526"/>
      <c r="IU9" s="526"/>
      <c r="IV9" s="526"/>
    </row>
    <row r="10" spans="1:256" s="527" customFormat="1" ht="24" customHeight="1">
      <c r="A10" s="526"/>
      <c r="B10" s="531"/>
      <c r="C10" s="531"/>
      <c r="D10" s="531"/>
      <c r="E10" s="531"/>
      <c r="F10" s="531"/>
      <c r="G10" s="531"/>
      <c r="H10" s="531"/>
      <c r="I10" s="531"/>
      <c r="J10" s="531"/>
      <c r="K10" s="531"/>
      <c r="L10" s="531"/>
      <c r="M10" s="531"/>
      <c r="N10" s="531"/>
      <c r="O10" s="531"/>
      <c r="P10" s="531"/>
      <c r="Q10" s="531"/>
      <c r="R10" s="531"/>
      <c r="S10" s="531"/>
      <c r="T10" s="531"/>
      <c r="U10" s="531"/>
      <c r="V10" s="559"/>
      <c r="W10" s="559"/>
      <c r="X10" s="559"/>
      <c r="Y10" s="559"/>
      <c r="Z10" s="611" t="s">
        <v>473</v>
      </c>
      <c r="AA10" s="611"/>
      <c r="AB10" s="611"/>
      <c r="AC10" s="611"/>
      <c r="AD10" s="611"/>
      <c r="AE10" s="629"/>
      <c r="AF10" s="611"/>
      <c r="AG10" s="611"/>
      <c r="AH10" s="611"/>
      <c r="AI10" s="611"/>
      <c r="AJ10" s="611"/>
      <c r="AK10" s="611"/>
      <c r="AL10" s="611"/>
      <c r="AM10" s="611"/>
      <c r="AN10" s="611"/>
      <c r="AO10" s="611"/>
      <c r="AP10" s="611"/>
      <c r="AQ10" s="611"/>
      <c r="AR10" s="611"/>
      <c r="AS10" s="611"/>
      <c r="AT10" s="611"/>
      <c r="AU10" s="611"/>
      <c r="AV10" s="611"/>
      <c r="AW10" s="611"/>
      <c r="AX10" s="671"/>
      <c r="AY10" s="611"/>
      <c r="AZ10" s="559"/>
      <c r="BA10" s="531"/>
      <c r="BB10" s="526"/>
      <c r="BC10" s="526"/>
      <c r="BD10" s="526"/>
      <c r="BE10" s="526"/>
      <c r="BF10" s="526" t="s">
        <v>349</v>
      </c>
      <c r="BG10" s="675">
        <v>9</v>
      </c>
      <c r="BH10" s="526"/>
      <c r="BI10" s="526"/>
      <c r="BJ10" s="526"/>
      <c r="BK10" s="526"/>
      <c r="BL10" s="526"/>
      <c r="BM10" s="526"/>
      <c r="BN10" s="526"/>
      <c r="BO10" s="526"/>
      <c r="BP10" s="526"/>
      <c r="BQ10" s="526"/>
      <c r="BR10" s="526"/>
      <c r="BS10" s="526"/>
      <c r="BT10" s="526"/>
      <c r="BU10" s="526"/>
      <c r="BV10" s="526"/>
      <c r="BW10" s="526"/>
      <c r="BX10" s="526"/>
      <c r="BY10" s="526"/>
      <c r="BZ10" s="526"/>
      <c r="CA10" s="526"/>
      <c r="CB10" s="526"/>
      <c r="CC10" s="526"/>
      <c r="CD10" s="526"/>
      <c r="CE10" s="526"/>
      <c r="CF10" s="526"/>
      <c r="CG10" s="526"/>
      <c r="CH10" s="526"/>
      <c r="CI10" s="526"/>
      <c r="CJ10" s="526"/>
      <c r="CK10" s="526"/>
      <c r="CL10" s="526"/>
      <c r="CM10" s="526"/>
      <c r="CN10" s="526"/>
      <c r="CO10" s="526"/>
      <c r="CP10" s="526"/>
      <c r="CQ10" s="526"/>
      <c r="CR10" s="526"/>
      <c r="CS10" s="526"/>
      <c r="CT10" s="526"/>
      <c r="CU10" s="526"/>
      <c r="CV10" s="526"/>
      <c r="CW10" s="526"/>
      <c r="CX10" s="526"/>
      <c r="CY10" s="526"/>
      <c r="CZ10" s="526"/>
      <c r="DA10" s="526"/>
      <c r="DB10" s="526"/>
      <c r="DC10" s="526"/>
      <c r="DD10" s="526"/>
      <c r="DE10" s="526"/>
      <c r="DF10" s="526"/>
      <c r="DG10" s="526"/>
      <c r="DH10" s="526"/>
      <c r="DI10" s="526"/>
      <c r="DJ10" s="526"/>
      <c r="DK10" s="526"/>
      <c r="DL10" s="526"/>
      <c r="DM10" s="526"/>
      <c r="DN10" s="526"/>
      <c r="DO10" s="526"/>
      <c r="DP10" s="526"/>
      <c r="DQ10" s="526"/>
      <c r="DR10" s="526"/>
      <c r="DS10" s="526"/>
      <c r="DT10" s="526"/>
      <c r="DU10" s="526"/>
      <c r="DV10" s="526"/>
      <c r="DW10" s="526"/>
      <c r="DX10" s="526"/>
      <c r="DY10" s="526"/>
      <c r="DZ10" s="526"/>
      <c r="EA10" s="526"/>
      <c r="EB10" s="526"/>
      <c r="EC10" s="526"/>
      <c r="ED10" s="526"/>
      <c r="EE10" s="526"/>
      <c r="EF10" s="526"/>
      <c r="EG10" s="526"/>
      <c r="EH10" s="526"/>
      <c r="EI10" s="526"/>
      <c r="EJ10" s="526"/>
      <c r="EK10" s="526"/>
      <c r="EL10" s="526"/>
      <c r="EM10" s="526"/>
      <c r="EN10" s="526"/>
      <c r="EO10" s="526"/>
      <c r="EP10" s="526"/>
      <c r="EQ10" s="526"/>
      <c r="ER10" s="526"/>
      <c r="ES10" s="526"/>
      <c r="ET10" s="526"/>
      <c r="EU10" s="526"/>
      <c r="EV10" s="526"/>
      <c r="EW10" s="526"/>
      <c r="EX10" s="526"/>
      <c r="EY10" s="526"/>
      <c r="EZ10" s="526"/>
      <c r="FA10" s="526"/>
      <c r="FB10" s="526"/>
      <c r="FC10" s="526"/>
      <c r="FD10" s="526"/>
      <c r="FE10" s="526"/>
      <c r="FF10" s="526"/>
      <c r="FG10" s="526"/>
      <c r="FH10" s="526"/>
      <c r="FI10" s="526"/>
      <c r="FJ10" s="526"/>
      <c r="FK10" s="526"/>
      <c r="FL10" s="526"/>
      <c r="FM10" s="526"/>
      <c r="FN10" s="526"/>
      <c r="FO10" s="526"/>
      <c r="FP10" s="526"/>
      <c r="FQ10" s="526"/>
      <c r="FR10" s="526"/>
      <c r="FS10" s="526"/>
      <c r="FT10" s="526"/>
      <c r="FU10" s="526"/>
      <c r="FV10" s="526"/>
      <c r="FW10" s="526"/>
      <c r="FX10" s="526"/>
      <c r="FY10" s="526"/>
      <c r="FZ10" s="526"/>
      <c r="GA10" s="526"/>
      <c r="GB10" s="526"/>
      <c r="GC10" s="526"/>
      <c r="GD10" s="526"/>
      <c r="GE10" s="526"/>
      <c r="GF10" s="526"/>
      <c r="GG10" s="526"/>
      <c r="GH10" s="526"/>
      <c r="GI10" s="526"/>
      <c r="GJ10" s="526"/>
      <c r="GK10" s="526"/>
      <c r="GL10" s="526"/>
      <c r="GM10" s="526"/>
      <c r="GN10" s="526"/>
      <c r="GO10" s="526"/>
      <c r="GP10" s="526"/>
      <c r="GQ10" s="526"/>
      <c r="GR10" s="526"/>
      <c r="GS10" s="526"/>
      <c r="GT10" s="526"/>
      <c r="GU10" s="526"/>
      <c r="GV10" s="526"/>
      <c r="GW10" s="526"/>
      <c r="GX10" s="526"/>
      <c r="GY10" s="526"/>
      <c r="GZ10" s="526"/>
      <c r="HA10" s="526"/>
      <c r="HB10" s="526"/>
      <c r="HC10" s="526"/>
      <c r="HD10" s="526"/>
      <c r="HE10" s="526"/>
      <c r="HF10" s="526"/>
      <c r="HG10" s="526"/>
      <c r="HH10" s="526"/>
      <c r="HI10" s="526"/>
      <c r="HJ10" s="526"/>
      <c r="HK10" s="526"/>
      <c r="HL10" s="526"/>
      <c r="HM10" s="526"/>
      <c r="HN10" s="526"/>
      <c r="HO10" s="526"/>
      <c r="HP10" s="526"/>
      <c r="HQ10" s="526"/>
      <c r="HR10" s="526"/>
      <c r="HS10" s="526"/>
      <c r="HT10" s="526"/>
      <c r="HU10" s="526"/>
      <c r="HV10" s="526"/>
      <c r="HW10" s="526"/>
      <c r="HX10" s="526"/>
      <c r="HY10" s="526"/>
      <c r="HZ10" s="526"/>
      <c r="IA10" s="526"/>
      <c r="IB10" s="526"/>
      <c r="IC10" s="526"/>
      <c r="ID10" s="526"/>
      <c r="IE10" s="526"/>
      <c r="IF10" s="526"/>
      <c r="IG10" s="526"/>
      <c r="IH10" s="526"/>
      <c r="II10" s="526"/>
      <c r="IJ10" s="526"/>
      <c r="IK10" s="526"/>
      <c r="IL10" s="526"/>
      <c r="IM10" s="526"/>
      <c r="IN10" s="526"/>
      <c r="IO10" s="526"/>
      <c r="IP10" s="526"/>
      <c r="IQ10" s="526"/>
      <c r="IR10" s="526"/>
      <c r="IS10" s="526"/>
      <c r="IT10" s="526"/>
      <c r="IU10" s="526"/>
      <c r="IV10" s="526"/>
    </row>
    <row r="11" spans="1:256" s="527" customFormat="1" ht="6" customHeight="1">
      <c r="A11" s="526"/>
      <c r="B11" s="531"/>
      <c r="C11" s="531"/>
      <c r="D11" s="531"/>
      <c r="E11" s="531"/>
      <c r="F11" s="531"/>
      <c r="G11" s="531"/>
      <c r="H11" s="531"/>
      <c r="I11" s="531"/>
      <c r="J11" s="531"/>
      <c r="K11" s="531"/>
      <c r="L11" s="531"/>
      <c r="M11" s="531"/>
      <c r="N11" s="531"/>
      <c r="O11" s="531"/>
      <c r="P11" s="531"/>
      <c r="Q11" s="531"/>
      <c r="R11" s="531"/>
      <c r="S11" s="531"/>
      <c r="T11" s="531"/>
      <c r="U11" s="531"/>
      <c r="V11" s="559"/>
      <c r="W11" s="559"/>
      <c r="X11" s="559"/>
      <c r="Y11" s="559"/>
      <c r="Z11" s="531"/>
      <c r="AA11" s="531"/>
      <c r="AB11" s="531"/>
      <c r="AC11" s="531"/>
      <c r="AD11" s="531"/>
      <c r="AE11" s="531"/>
      <c r="AF11" s="531"/>
      <c r="AG11" s="531"/>
      <c r="AH11" s="531"/>
      <c r="AI11" s="531"/>
      <c r="AJ11" s="531"/>
      <c r="AK11" s="648"/>
      <c r="AL11" s="648"/>
      <c r="AM11" s="648"/>
      <c r="AN11" s="612"/>
      <c r="AO11" s="648"/>
      <c r="AP11" s="648"/>
      <c r="AQ11" s="648"/>
      <c r="AR11" s="612"/>
      <c r="AS11" s="612"/>
      <c r="AT11" s="648"/>
      <c r="AU11" s="648"/>
      <c r="AV11" s="531"/>
      <c r="AW11" s="531"/>
      <c r="AX11" s="531"/>
      <c r="AY11" s="531"/>
      <c r="AZ11" s="559"/>
      <c r="BA11" s="531"/>
      <c r="BB11" s="526"/>
      <c r="BC11" s="526"/>
      <c r="BD11" s="526"/>
      <c r="BE11" s="526"/>
      <c r="BF11" s="526" t="s">
        <v>350</v>
      </c>
      <c r="BG11" s="675">
        <v>10</v>
      </c>
      <c r="BH11" s="526"/>
      <c r="BI11" s="526"/>
      <c r="BJ11" s="526"/>
      <c r="BK11" s="526"/>
      <c r="BL11" s="526"/>
      <c r="BM11" s="526"/>
      <c r="BN11" s="526"/>
      <c r="BO11" s="526"/>
      <c r="BP11" s="526"/>
      <c r="BQ11" s="526"/>
      <c r="BR11" s="526"/>
      <c r="BS11" s="526"/>
      <c r="BT11" s="526"/>
      <c r="BU11" s="526"/>
      <c r="BV11" s="526"/>
      <c r="BW11" s="526"/>
      <c r="BX11" s="526"/>
      <c r="BY11" s="526"/>
      <c r="BZ11" s="526"/>
      <c r="CA11" s="526"/>
      <c r="CB11" s="526"/>
      <c r="CC11" s="526"/>
      <c r="CD11" s="526"/>
      <c r="CE11" s="526"/>
      <c r="CF11" s="526"/>
      <c r="CG11" s="526"/>
      <c r="CH11" s="526"/>
      <c r="CI11" s="526"/>
      <c r="CJ11" s="526"/>
      <c r="CK11" s="526"/>
      <c r="CL11" s="526"/>
      <c r="CM11" s="526"/>
      <c r="CN11" s="526"/>
      <c r="CO11" s="526"/>
      <c r="CP11" s="526"/>
      <c r="CQ11" s="526"/>
      <c r="CR11" s="526"/>
      <c r="CS11" s="526"/>
      <c r="CT11" s="526"/>
      <c r="CU11" s="526"/>
      <c r="CV11" s="526"/>
      <c r="CW11" s="526"/>
      <c r="CX11" s="526"/>
      <c r="CY11" s="526"/>
      <c r="CZ11" s="526"/>
      <c r="DA11" s="526"/>
      <c r="DB11" s="526"/>
      <c r="DC11" s="526"/>
      <c r="DD11" s="526"/>
      <c r="DE11" s="526"/>
      <c r="DF11" s="526"/>
      <c r="DG11" s="526"/>
      <c r="DH11" s="526"/>
      <c r="DI11" s="526"/>
      <c r="DJ11" s="526"/>
      <c r="DK11" s="526"/>
      <c r="DL11" s="526"/>
      <c r="DM11" s="526"/>
      <c r="DN11" s="526"/>
      <c r="DO11" s="526"/>
      <c r="DP11" s="526"/>
      <c r="DQ11" s="526"/>
      <c r="DR11" s="526"/>
      <c r="DS11" s="526"/>
      <c r="DT11" s="526"/>
      <c r="DU11" s="526"/>
      <c r="DV11" s="526"/>
      <c r="DW11" s="526"/>
      <c r="DX11" s="526"/>
      <c r="DY11" s="526"/>
      <c r="DZ11" s="526"/>
      <c r="EA11" s="526"/>
      <c r="EB11" s="526"/>
      <c r="EC11" s="526"/>
      <c r="ED11" s="526"/>
      <c r="EE11" s="526"/>
      <c r="EF11" s="526"/>
      <c r="EG11" s="526"/>
      <c r="EH11" s="526"/>
      <c r="EI11" s="526"/>
      <c r="EJ11" s="526"/>
      <c r="EK11" s="526"/>
      <c r="EL11" s="526"/>
      <c r="EM11" s="526"/>
      <c r="EN11" s="526"/>
      <c r="EO11" s="526"/>
      <c r="EP11" s="526"/>
      <c r="EQ11" s="526"/>
      <c r="ER11" s="526"/>
      <c r="ES11" s="526"/>
      <c r="ET11" s="526"/>
      <c r="EU11" s="526"/>
      <c r="EV11" s="526"/>
      <c r="EW11" s="526"/>
      <c r="EX11" s="526"/>
      <c r="EY11" s="526"/>
      <c r="EZ11" s="526"/>
      <c r="FA11" s="526"/>
      <c r="FB11" s="526"/>
      <c r="FC11" s="526"/>
      <c r="FD11" s="526"/>
      <c r="FE11" s="526"/>
      <c r="FF11" s="526"/>
      <c r="FG11" s="526"/>
      <c r="FH11" s="526"/>
      <c r="FI11" s="526"/>
      <c r="FJ11" s="526"/>
      <c r="FK11" s="526"/>
      <c r="FL11" s="526"/>
      <c r="FM11" s="526"/>
      <c r="FN11" s="526"/>
      <c r="FO11" s="526"/>
      <c r="FP11" s="526"/>
      <c r="FQ11" s="526"/>
      <c r="FR11" s="526"/>
      <c r="FS11" s="526"/>
      <c r="FT11" s="526"/>
      <c r="FU11" s="526"/>
      <c r="FV11" s="526"/>
      <c r="FW11" s="526"/>
      <c r="FX11" s="526"/>
      <c r="FY11" s="526"/>
      <c r="FZ11" s="526"/>
      <c r="GA11" s="526"/>
      <c r="GB11" s="526"/>
      <c r="GC11" s="526"/>
      <c r="GD11" s="526"/>
      <c r="GE11" s="526"/>
      <c r="GF11" s="526"/>
      <c r="GG11" s="526"/>
      <c r="GH11" s="526"/>
      <c r="GI11" s="526"/>
      <c r="GJ11" s="526"/>
      <c r="GK11" s="526"/>
      <c r="GL11" s="526"/>
      <c r="GM11" s="526"/>
      <c r="GN11" s="526"/>
      <c r="GO11" s="526"/>
      <c r="GP11" s="526"/>
      <c r="GQ11" s="526"/>
      <c r="GR11" s="526"/>
      <c r="GS11" s="526"/>
      <c r="GT11" s="526"/>
      <c r="GU11" s="526"/>
      <c r="GV11" s="526"/>
      <c r="GW11" s="526"/>
      <c r="GX11" s="526"/>
      <c r="GY11" s="526"/>
      <c r="GZ11" s="526"/>
      <c r="HA11" s="526"/>
      <c r="HB11" s="526"/>
      <c r="HC11" s="526"/>
      <c r="HD11" s="526"/>
      <c r="HE11" s="526"/>
      <c r="HF11" s="526"/>
      <c r="HG11" s="526"/>
      <c r="HH11" s="526"/>
      <c r="HI11" s="526"/>
      <c r="HJ11" s="526"/>
      <c r="HK11" s="526"/>
      <c r="HL11" s="526"/>
      <c r="HM11" s="526"/>
      <c r="HN11" s="526"/>
      <c r="HO11" s="526"/>
      <c r="HP11" s="526"/>
      <c r="HQ11" s="526"/>
      <c r="HR11" s="526"/>
      <c r="HS11" s="526"/>
      <c r="HT11" s="526"/>
      <c r="HU11" s="526"/>
      <c r="HV11" s="526"/>
      <c r="HW11" s="526"/>
      <c r="HX11" s="526"/>
      <c r="HY11" s="526"/>
      <c r="HZ11" s="526"/>
      <c r="IA11" s="526"/>
      <c r="IB11" s="526"/>
      <c r="IC11" s="526"/>
      <c r="ID11" s="526"/>
      <c r="IE11" s="526"/>
      <c r="IF11" s="526"/>
      <c r="IG11" s="526"/>
      <c r="IH11" s="526"/>
      <c r="II11" s="526"/>
      <c r="IJ11" s="526"/>
      <c r="IK11" s="526"/>
      <c r="IL11" s="526"/>
      <c r="IM11" s="526"/>
      <c r="IN11" s="526"/>
      <c r="IO11" s="526"/>
      <c r="IP11" s="526"/>
      <c r="IQ11" s="526"/>
      <c r="IR11" s="526"/>
      <c r="IS11" s="526"/>
      <c r="IT11" s="526"/>
      <c r="IU11" s="526"/>
      <c r="IV11" s="526"/>
    </row>
    <row r="12" spans="1:256" s="527" customFormat="1" ht="14.5" customHeight="1">
      <c r="A12" s="526"/>
      <c r="B12" s="531"/>
      <c r="C12" s="531"/>
      <c r="D12" s="531"/>
      <c r="E12" s="531"/>
      <c r="F12" s="531"/>
      <c r="G12" s="531"/>
      <c r="H12" s="531"/>
      <c r="I12" s="531"/>
      <c r="J12" s="531"/>
      <c r="K12" s="531"/>
      <c r="L12" s="531"/>
      <c r="M12" s="531"/>
      <c r="N12" s="531"/>
      <c r="O12" s="531"/>
      <c r="P12" s="531"/>
      <c r="Q12" s="531"/>
      <c r="R12" s="531"/>
      <c r="S12" s="531"/>
      <c r="T12" s="531"/>
      <c r="U12" s="531"/>
      <c r="V12" s="559"/>
      <c r="W12" s="559"/>
      <c r="X12" s="559"/>
      <c r="Y12" s="559"/>
      <c r="Z12" s="531" t="s">
        <v>474</v>
      </c>
      <c r="AA12" s="531"/>
      <c r="AB12" s="531"/>
      <c r="AC12" s="531"/>
      <c r="AD12" s="531"/>
      <c r="AE12" s="531"/>
      <c r="AF12" s="633">
        <f>記入シート!E13</f>
        <v>0</v>
      </c>
      <c r="AG12" s="633"/>
      <c r="AH12" s="633"/>
      <c r="AI12" s="633"/>
      <c r="AJ12" s="633"/>
      <c r="AK12" s="633"/>
      <c r="AL12" s="633"/>
      <c r="AM12" s="633"/>
      <c r="AN12" s="633"/>
      <c r="AO12" s="633"/>
      <c r="AP12" s="633"/>
      <c r="AQ12" s="633"/>
      <c r="AR12" s="633"/>
      <c r="AS12" s="531"/>
      <c r="AT12" s="531"/>
      <c r="AU12" s="531" t="s">
        <v>481</v>
      </c>
      <c r="AV12" s="531"/>
      <c r="AW12" s="531"/>
      <c r="AX12" s="531"/>
      <c r="AY12" s="531"/>
      <c r="AZ12" s="531"/>
      <c r="BA12" s="531"/>
      <c r="BB12" s="526"/>
      <c r="BC12" s="526"/>
      <c r="BD12" s="526"/>
      <c r="BE12" s="526"/>
      <c r="BF12" s="526" t="s">
        <v>353</v>
      </c>
      <c r="BG12" s="675">
        <v>11</v>
      </c>
      <c r="BH12" s="526"/>
      <c r="BI12" s="526"/>
      <c r="BJ12" s="526"/>
      <c r="BK12" s="526"/>
      <c r="BL12" s="526"/>
      <c r="BM12" s="526"/>
      <c r="BN12" s="526"/>
      <c r="BO12" s="526"/>
      <c r="BP12" s="526"/>
      <c r="BQ12" s="526"/>
      <c r="BR12" s="526"/>
      <c r="BS12" s="526"/>
      <c r="BT12" s="526"/>
      <c r="BU12" s="526"/>
      <c r="BV12" s="526"/>
      <c r="BW12" s="526"/>
      <c r="BX12" s="526"/>
      <c r="BY12" s="526"/>
      <c r="BZ12" s="526"/>
      <c r="CA12" s="526"/>
      <c r="CB12" s="526"/>
      <c r="CC12" s="526"/>
      <c r="CD12" s="526"/>
      <c r="CE12" s="526"/>
      <c r="CF12" s="526"/>
      <c r="CG12" s="526"/>
      <c r="CH12" s="526"/>
      <c r="CI12" s="526"/>
      <c r="CJ12" s="526"/>
      <c r="CK12" s="526"/>
      <c r="CL12" s="526"/>
      <c r="CM12" s="526"/>
      <c r="CN12" s="526"/>
      <c r="CO12" s="526"/>
      <c r="CP12" s="526"/>
      <c r="CQ12" s="526"/>
      <c r="CR12" s="526"/>
      <c r="CS12" s="526"/>
      <c r="CT12" s="526"/>
      <c r="CU12" s="526"/>
      <c r="CV12" s="526"/>
      <c r="CW12" s="526"/>
      <c r="CX12" s="526"/>
      <c r="CY12" s="526"/>
      <c r="CZ12" s="526"/>
      <c r="DA12" s="526"/>
      <c r="DB12" s="526"/>
      <c r="DC12" s="526"/>
      <c r="DD12" s="526"/>
      <c r="DE12" s="526"/>
      <c r="DF12" s="526"/>
      <c r="DG12" s="526"/>
      <c r="DH12" s="526"/>
      <c r="DI12" s="526"/>
      <c r="DJ12" s="526"/>
      <c r="DK12" s="526"/>
      <c r="DL12" s="526"/>
      <c r="DM12" s="526"/>
      <c r="DN12" s="526"/>
      <c r="DO12" s="526"/>
      <c r="DP12" s="526"/>
      <c r="DQ12" s="526"/>
      <c r="DR12" s="526"/>
      <c r="DS12" s="526"/>
      <c r="DT12" s="526"/>
      <c r="DU12" s="526"/>
      <c r="DV12" s="526"/>
      <c r="DW12" s="526"/>
      <c r="DX12" s="526"/>
      <c r="DY12" s="526"/>
      <c r="DZ12" s="526"/>
      <c r="EA12" s="526"/>
      <c r="EB12" s="526"/>
      <c r="EC12" s="526"/>
      <c r="ED12" s="526"/>
      <c r="EE12" s="526"/>
      <c r="EF12" s="526"/>
      <c r="EG12" s="526"/>
      <c r="EH12" s="526"/>
      <c r="EI12" s="526"/>
      <c r="EJ12" s="526"/>
      <c r="EK12" s="526"/>
      <c r="EL12" s="526"/>
      <c r="EM12" s="526"/>
      <c r="EN12" s="526"/>
      <c r="EO12" s="526"/>
      <c r="EP12" s="526"/>
      <c r="EQ12" s="526"/>
      <c r="ER12" s="526"/>
      <c r="ES12" s="526"/>
      <c r="ET12" s="526"/>
      <c r="EU12" s="526"/>
      <c r="EV12" s="526"/>
      <c r="EW12" s="526"/>
      <c r="EX12" s="526"/>
      <c r="EY12" s="526"/>
      <c r="EZ12" s="526"/>
      <c r="FA12" s="526"/>
      <c r="FB12" s="526"/>
      <c r="FC12" s="526"/>
      <c r="FD12" s="526"/>
      <c r="FE12" s="526"/>
      <c r="FF12" s="526"/>
      <c r="FG12" s="526"/>
      <c r="FH12" s="526"/>
      <c r="FI12" s="526"/>
      <c r="FJ12" s="526"/>
      <c r="FK12" s="526"/>
      <c r="FL12" s="526"/>
      <c r="FM12" s="526"/>
      <c r="FN12" s="526"/>
      <c r="FO12" s="526"/>
      <c r="FP12" s="526"/>
      <c r="FQ12" s="526"/>
      <c r="FR12" s="526"/>
      <c r="FS12" s="526"/>
      <c r="FT12" s="526"/>
      <c r="FU12" s="526"/>
      <c r="FV12" s="526"/>
      <c r="FW12" s="526"/>
      <c r="FX12" s="526"/>
      <c r="FY12" s="526"/>
      <c r="FZ12" s="526"/>
      <c r="GA12" s="526"/>
      <c r="GB12" s="526"/>
      <c r="GC12" s="526"/>
      <c r="GD12" s="526"/>
      <c r="GE12" s="526"/>
      <c r="GF12" s="526"/>
      <c r="GG12" s="526"/>
      <c r="GH12" s="526"/>
      <c r="GI12" s="526"/>
      <c r="GJ12" s="526"/>
      <c r="GK12" s="526"/>
      <c r="GL12" s="526"/>
      <c r="GM12" s="526"/>
      <c r="GN12" s="526"/>
      <c r="GO12" s="526"/>
      <c r="GP12" s="526"/>
      <c r="GQ12" s="526"/>
      <c r="GR12" s="526"/>
      <c r="GS12" s="526"/>
      <c r="GT12" s="526"/>
      <c r="GU12" s="526"/>
      <c r="GV12" s="526"/>
      <c r="GW12" s="526"/>
      <c r="GX12" s="526"/>
      <c r="GY12" s="526"/>
      <c r="GZ12" s="526"/>
      <c r="HA12" s="526"/>
      <c r="HB12" s="526"/>
      <c r="HC12" s="526"/>
      <c r="HD12" s="526"/>
      <c r="HE12" s="526"/>
      <c r="HF12" s="526"/>
      <c r="HG12" s="526"/>
      <c r="HH12" s="526"/>
      <c r="HI12" s="526"/>
      <c r="HJ12" s="526"/>
      <c r="HK12" s="526"/>
      <c r="HL12" s="526"/>
      <c r="HM12" s="526"/>
      <c r="HN12" s="526"/>
      <c r="HO12" s="526"/>
      <c r="HP12" s="526"/>
      <c r="HQ12" s="526"/>
      <c r="HR12" s="526"/>
      <c r="HS12" s="526"/>
      <c r="HT12" s="526"/>
      <c r="HU12" s="526"/>
      <c r="HV12" s="526"/>
      <c r="HW12" s="526"/>
      <c r="HX12" s="526"/>
      <c r="HY12" s="526"/>
      <c r="HZ12" s="526"/>
      <c r="IA12" s="526"/>
      <c r="IB12" s="526"/>
      <c r="IC12" s="526"/>
      <c r="ID12" s="526"/>
      <c r="IE12" s="526"/>
      <c r="IF12" s="526"/>
      <c r="IG12" s="526"/>
      <c r="IH12" s="526"/>
      <c r="II12" s="526"/>
      <c r="IJ12" s="526"/>
      <c r="IK12" s="526"/>
      <c r="IL12" s="526"/>
      <c r="IM12" s="526"/>
      <c r="IN12" s="526"/>
      <c r="IO12" s="526"/>
      <c r="IP12" s="526"/>
      <c r="IQ12" s="526"/>
      <c r="IR12" s="526"/>
      <c r="IS12" s="526"/>
      <c r="IT12" s="526"/>
      <c r="IU12" s="526"/>
      <c r="IV12" s="526"/>
    </row>
    <row r="13" spans="1:256" s="527" customFormat="1" ht="14.5" customHeight="1">
      <c r="A13" s="526"/>
      <c r="B13" s="531"/>
      <c r="C13" s="531"/>
      <c r="D13" s="531"/>
      <c r="E13" s="531"/>
      <c r="F13" s="531"/>
      <c r="G13" s="531"/>
      <c r="H13" s="531"/>
      <c r="I13" s="531"/>
      <c r="J13" s="531"/>
      <c r="K13" s="531"/>
      <c r="L13" s="531"/>
      <c r="M13" s="531"/>
      <c r="N13" s="531"/>
      <c r="O13" s="531"/>
      <c r="P13" s="531"/>
      <c r="Q13" s="531"/>
      <c r="R13" s="531"/>
      <c r="S13" s="531"/>
      <c r="T13" s="531"/>
      <c r="U13" s="531"/>
      <c r="V13" s="531"/>
      <c r="W13" s="531"/>
      <c r="X13" s="531"/>
      <c r="Y13" s="531"/>
      <c r="Z13" s="531"/>
      <c r="AA13" s="531"/>
      <c r="AB13" s="531"/>
      <c r="AC13" s="531"/>
      <c r="AD13" s="531"/>
      <c r="AE13" s="531"/>
      <c r="AF13" s="634"/>
      <c r="AG13" s="639"/>
      <c r="AH13" s="639"/>
      <c r="AI13" s="639"/>
      <c r="AJ13" s="531"/>
      <c r="AK13" s="639"/>
      <c r="AL13" s="639"/>
      <c r="AM13" s="639"/>
      <c r="AN13" s="531"/>
      <c r="AO13" s="531"/>
      <c r="AP13" s="639"/>
      <c r="AQ13" s="639"/>
      <c r="AR13" s="531"/>
      <c r="AS13" s="531"/>
      <c r="AT13" s="531"/>
      <c r="AU13" s="531"/>
      <c r="AV13" s="531"/>
      <c r="AW13" s="531"/>
      <c r="AX13" s="531"/>
      <c r="AY13" s="531"/>
      <c r="AZ13" s="531"/>
      <c r="BA13" s="531"/>
      <c r="BB13" s="526"/>
      <c r="BC13" s="526"/>
      <c r="BD13" s="526"/>
      <c r="BE13" s="526"/>
      <c r="BF13" s="526" t="s">
        <v>100</v>
      </c>
      <c r="BG13" s="675">
        <v>12</v>
      </c>
      <c r="BH13" s="526"/>
      <c r="BI13" s="526"/>
      <c r="BJ13" s="526"/>
      <c r="BK13" s="526"/>
      <c r="BL13" s="526"/>
      <c r="BM13" s="526"/>
      <c r="BN13" s="526"/>
      <c r="BO13" s="526"/>
      <c r="BP13" s="526"/>
      <c r="BQ13" s="526"/>
      <c r="BR13" s="526"/>
      <c r="BS13" s="526"/>
      <c r="BT13" s="526"/>
      <c r="BU13" s="526"/>
      <c r="BV13" s="526"/>
      <c r="BW13" s="526"/>
      <c r="BX13" s="526"/>
      <c r="BY13" s="526"/>
      <c r="BZ13" s="526"/>
      <c r="CA13" s="526"/>
      <c r="CB13" s="526"/>
      <c r="CC13" s="526"/>
      <c r="CD13" s="526"/>
      <c r="CE13" s="526"/>
      <c r="CF13" s="526"/>
      <c r="CG13" s="526"/>
      <c r="CH13" s="526"/>
      <c r="CI13" s="526"/>
      <c r="CJ13" s="526"/>
      <c r="CK13" s="526"/>
      <c r="CL13" s="526"/>
      <c r="CM13" s="526"/>
      <c r="CN13" s="526"/>
      <c r="CO13" s="526"/>
      <c r="CP13" s="526"/>
      <c r="CQ13" s="526"/>
      <c r="CR13" s="526"/>
      <c r="CS13" s="526"/>
      <c r="CT13" s="526"/>
      <c r="CU13" s="526"/>
      <c r="CV13" s="526"/>
      <c r="CW13" s="526"/>
      <c r="CX13" s="526"/>
      <c r="CY13" s="526"/>
      <c r="CZ13" s="526"/>
      <c r="DA13" s="526"/>
      <c r="DB13" s="526"/>
      <c r="DC13" s="526"/>
      <c r="DD13" s="526"/>
      <c r="DE13" s="526"/>
      <c r="DF13" s="526"/>
      <c r="DG13" s="526"/>
      <c r="DH13" s="526"/>
      <c r="DI13" s="526"/>
      <c r="DJ13" s="526"/>
      <c r="DK13" s="526"/>
      <c r="DL13" s="526"/>
      <c r="DM13" s="526"/>
      <c r="DN13" s="526"/>
      <c r="DO13" s="526"/>
      <c r="DP13" s="526"/>
      <c r="DQ13" s="526"/>
      <c r="DR13" s="526"/>
      <c r="DS13" s="526"/>
      <c r="DT13" s="526"/>
      <c r="DU13" s="526"/>
      <c r="DV13" s="526"/>
      <c r="DW13" s="526"/>
      <c r="DX13" s="526"/>
      <c r="DY13" s="526"/>
      <c r="DZ13" s="526"/>
      <c r="EA13" s="526"/>
      <c r="EB13" s="526"/>
      <c r="EC13" s="526"/>
      <c r="ED13" s="526"/>
      <c r="EE13" s="526"/>
      <c r="EF13" s="526"/>
      <c r="EG13" s="526"/>
      <c r="EH13" s="526"/>
      <c r="EI13" s="526"/>
      <c r="EJ13" s="526"/>
      <c r="EK13" s="526"/>
      <c r="EL13" s="526"/>
      <c r="EM13" s="526"/>
      <c r="EN13" s="526"/>
      <c r="EO13" s="526"/>
      <c r="EP13" s="526"/>
      <c r="EQ13" s="526"/>
      <c r="ER13" s="526"/>
      <c r="ES13" s="526"/>
      <c r="ET13" s="526"/>
      <c r="EU13" s="526"/>
      <c r="EV13" s="526"/>
      <c r="EW13" s="526"/>
      <c r="EX13" s="526"/>
      <c r="EY13" s="526"/>
      <c r="EZ13" s="526"/>
      <c r="FA13" s="526"/>
      <c r="FB13" s="526"/>
      <c r="FC13" s="526"/>
      <c r="FD13" s="526"/>
      <c r="FE13" s="526"/>
      <c r="FF13" s="526"/>
      <c r="FG13" s="526"/>
      <c r="FH13" s="526"/>
      <c r="FI13" s="526"/>
      <c r="FJ13" s="526"/>
      <c r="FK13" s="526"/>
      <c r="FL13" s="526"/>
      <c r="FM13" s="526"/>
      <c r="FN13" s="526"/>
      <c r="FO13" s="526"/>
      <c r="FP13" s="526"/>
      <c r="FQ13" s="526"/>
      <c r="FR13" s="526"/>
      <c r="FS13" s="526"/>
      <c r="FT13" s="526"/>
      <c r="FU13" s="526"/>
      <c r="FV13" s="526"/>
      <c r="FW13" s="526"/>
      <c r="FX13" s="526"/>
      <c r="FY13" s="526"/>
      <c r="FZ13" s="526"/>
      <c r="GA13" s="526"/>
      <c r="GB13" s="526"/>
      <c r="GC13" s="526"/>
      <c r="GD13" s="526"/>
      <c r="GE13" s="526"/>
      <c r="GF13" s="526"/>
      <c r="GG13" s="526"/>
      <c r="GH13" s="526"/>
      <c r="GI13" s="526"/>
      <c r="GJ13" s="526"/>
      <c r="GK13" s="526"/>
      <c r="GL13" s="526"/>
      <c r="GM13" s="526"/>
      <c r="GN13" s="526"/>
      <c r="GO13" s="526"/>
      <c r="GP13" s="526"/>
      <c r="GQ13" s="526"/>
      <c r="GR13" s="526"/>
      <c r="GS13" s="526"/>
      <c r="GT13" s="526"/>
      <c r="GU13" s="526"/>
      <c r="GV13" s="526"/>
      <c r="GW13" s="526"/>
      <c r="GX13" s="526"/>
      <c r="GY13" s="526"/>
      <c r="GZ13" s="526"/>
      <c r="HA13" s="526"/>
      <c r="HB13" s="526"/>
      <c r="HC13" s="526"/>
      <c r="HD13" s="526"/>
      <c r="HE13" s="526"/>
      <c r="HF13" s="526"/>
      <c r="HG13" s="526"/>
      <c r="HH13" s="526"/>
      <c r="HI13" s="526"/>
      <c r="HJ13" s="526"/>
      <c r="HK13" s="526"/>
      <c r="HL13" s="526"/>
      <c r="HM13" s="526"/>
      <c r="HN13" s="526"/>
      <c r="HO13" s="526"/>
      <c r="HP13" s="526"/>
      <c r="HQ13" s="526"/>
      <c r="HR13" s="526"/>
      <c r="HS13" s="526"/>
      <c r="HT13" s="526"/>
      <c r="HU13" s="526"/>
      <c r="HV13" s="526"/>
      <c r="HW13" s="526"/>
      <c r="HX13" s="526"/>
      <c r="HY13" s="526"/>
      <c r="HZ13" s="526"/>
      <c r="IA13" s="526"/>
      <c r="IB13" s="526"/>
      <c r="IC13" s="526"/>
      <c r="ID13" s="526"/>
      <c r="IE13" s="526"/>
      <c r="IF13" s="526"/>
      <c r="IG13" s="526"/>
      <c r="IH13" s="526"/>
      <c r="II13" s="526"/>
      <c r="IJ13" s="526"/>
      <c r="IK13" s="526"/>
      <c r="IL13" s="526"/>
      <c r="IM13" s="526"/>
      <c r="IN13" s="526"/>
      <c r="IO13" s="526"/>
      <c r="IP13" s="526"/>
      <c r="IQ13" s="526"/>
      <c r="IR13" s="526"/>
      <c r="IS13" s="526"/>
      <c r="IT13" s="526"/>
      <c r="IU13" s="526"/>
      <c r="IV13" s="526"/>
    </row>
    <row r="14" spans="1:256" s="527" customFormat="1" ht="12" customHeight="1">
      <c r="A14" s="526"/>
      <c r="B14" s="531"/>
      <c r="C14" s="531"/>
      <c r="D14" s="531"/>
      <c r="E14" s="531"/>
      <c r="F14" s="531"/>
      <c r="G14" s="531"/>
      <c r="H14" s="531"/>
      <c r="I14" s="531"/>
      <c r="J14" s="531"/>
      <c r="K14" s="531"/>
      <c r="L14" s="531"/>
      <c r="M14" s="531"/>
      <c r="N14" s="531"/>
      <c r="O14" s="531"/>
      <c r="P14" s="531"/>
      <c r="Q14" s="531"/>
      <c r="R14" s="531"/>
      <c r="S14" s="531"/>
      <c r="T14" s="531"/>
      <c r="U14" s="531"/>
      <c r="V14" s="531"/>
      <c r="W14" s="531"/>
      <c r="X14" s="531"/>
      <c r="Y14" s="531"/>
      <c r="Z14" s="531"/>
      <c r="AA14" s="531"/>
      <c r="AB14" s="531"/>
      <c r="AC14" s="531"/>
      <c r="AD14" s="531"/>
      <c r="AE14" s="531"/>
      <c r="AF14" s="531"/>
      <c r="AG14" s="639"/>
      <c r="AH14" s="639"/>
      <c r="AI14" s="639"/>
      <c r="AJ14" s="531"/>
      <c r="AK14" s="639"/>
      <c r="AL14" s="639"/>
      <c r="AM14" s="639"/>
      <c r="AN14" s="531"/>
      <c r="AO14" s="531"/>
      <c r="AP14" s="639"/>
      <c r="AQ14" s="639"/>
      <c r="AR14" s="531"/>
      <c r="AS14" s="531"/>
      <c r="AT14" s="531"/>
      <c r="AU14" s="531"/>
      <c r="AV14" s="531"/>
      <c r="AW14" s="531"/>
      <c r="AX14" s="531"/>
      <c r="AY14" s="531"/>
      <c r="AZ14" s="531"/>
      <c r="BA14" s="531"/>
      <c r="BB14" s="526"/>
      <c r="BC14" s="526"/>
      <c r="BD14" s="526"/>
      <c r="BE14" s="526"/>
      <c r="BF14" s="526" t="s">
        <v>356</v>
      </c>
      <c r="BG14" s="675">
        <v>13</v>
      </c>
      <c r="BH14" s="526"/>
      <c r="BI14" s="526"/>
      <c r="BJ14" s="526"/>
      <c r="BK14" s="526"/>
      <c r="BL14" s="526"/>
      <c r="BM14" s="526"/>
      <c r="BN14" s="526"/>
      <c r="BO14" s="526"/>
      <c r="BP14" s="526"/>
      <c r="BQ14" s="526"/>
      <c r="BR14" s="526"/>
      <c r="BS14" s="526"/>
      <c r="BT14" s="526"/>
      <c r="BU14" s="526"/>
      <c r="BV14" s="526"/>
      <c r="BW14" s="526"/>
      <c r="BX14" s="526"/>
      <c r="BY14" s="526"/>
      <c r="BZ14" s="526"/>
      <c r="CA14" s="526"/>
      <c r="CB14" s="526"/>
      <c r="CC14" s="526"/>
      <c r="CD14" s="526"/>
      <c r="CE14" s="526"/>
      <c r="CF14" s="526"/>
      <c r="CG14" s="526"/>
      <c r="CH14" s="526"/>
      <c r="CI14" s="526"/>
      <c r="CJ14" s="526"/>
      <c r="CK14" s="526"/>
      <c r="CL14" s="526"/>
      <c r="CM14" s="526"/>
      <c r="CN14" s="526"/>
      <c r="CO14" s="526"/>
      <c r="CP14" s="526"/>
      <c r="CQ14" s="526"/>
      <c r="CR14" s="526"/>
      <c r="CS14" s="526"/>
      <c r="CT14" s="526"/>
      <c r="CU14" s="526"/>
      <c r="CV14" s="526"/>
      <c r="CW14" s="526"/>
      <c r="CX14" s="526"/>
      <c r="CY14" s="526"/>
      <c r="CZ14" s="526"/>
      <c r="DA14" s="526"/>
      <c r="DB14" s="526"/>
      <c r="DC14" s="526"/>
      <c r="DD14" s="526"/>
      <c r="DE14" s="526"/>
      <c r="DF14" s="526"/>
      <c r="DG14" s="526"/>
      <c r="DH14" s="526"/>
      <c r="DI14" s="526"/>
      <c r="DJ14" s="526"/>
      <c r="DK14" s="526"/>
      <c r="DL14" s="526"/>
      <c r="DM14" s="526"/>
      <c r="DN14" s="526"/>
      <c r="DO14" s="526"/>
      <c r="DP14" s="526"/>
      <c r="DQ14" s="526"/>
      <c r="DR14" s="526"/>
      <c r="DS14" s="526"/>
      <c r="DT14" s="526"/>
      <c r="DU14" s="526"/>
      <c r="DV14" s="526"/>
      <c r="DW14" s="526"/>
      <c r="DX14" s="526"/>
      <c r="DY14" s="526"/>
      <c r="DZ14" s="526"/>
      <c r="EA14" s="526"/>
      <c r="EB14" s="526"/>
      <c r="EC14" s="526"/>
      <c r="ED14" s="526"/>
      <c r="EE14" s="526"/>
      <c r="EF14" s="526"/>
      <c r="EG14" s="526"/>
      <c r="EH14" s="526"/>
      <c r="EI14" s="526"/>
      <c r="EJ14" s="526"/>
      <c r="EK14" s="526"/>
      <c r="EL14" s="526"/>
      <c r="EM14" s="526"/>
      <c r="EN14" s="526"/>
      <c r="EO14" s="526"/>
      <c r="EP14" s="526"/>
      <c r="EQ14" s="526"/>
      <c r="ER14" s="526"/>
      <c r="ES14" s="526"/>
      <c r="ET14" s="526"/>
      <c r="EU14" s="526"/>
      <c r="EV14" s="526"/>
      <c r="EW14" s="526"/>
      <c r="EX14" s="526"/>
      <c r="EY14" s="526"/>
      <c r="EZ14" s="526"/>
      <c r="FA14" s="526"/>
      <c r="FB14" s="526"/>
      <c r="FC14" s="526"/>
      <c r="FD14" s="526"/>
      <c r="FE14" s="526"/>
      <c r="FF14" s="526"/>
      <c r="FG14" s="526"/>
      <c r="FH14" s="526"/>
      <c r="FI14" s="526"/>
      <c r="FJ14" s="526"/>
      <c r="FK14" s="526"/>
      <c r="FL14" s="526"/>
      <c r="FM14" s="526"/>
      <c r="FN14" s="526"/>
      <c r="FO14" s="526"/>
      <c r="FP14" s="526"/>
      <c r="FQ14" s="526"/>
      <c r="FR14" s="526"/>
      <c r="FS14" s="526"/>
      <c r="FT14" s="526"/>
      <c r="FU14" s="526"/>
      <c r="FV14" s="526"/>
      <c r="FW14" s="526"/>
      <c r="FX14" s="526"/>
      <c r="FY14" s="526"/>
      <c r="FZ14" s="526"/>
      <c r="GA14" s="526"/>
      <c r="GB14" s="526"/>
      <c r="GC14" s="526"/>
      <c r="GD14" s="526"/>
      <c r="GE14" s="526"/>
      <c r="GF14" s="526"/>
      <c r="GG14" s="526"/>
      <c r="GH14" s="526"/>
      <c r="GI14" s="526"/>
      <c r="GJ14" s="526"/>
      <c r="GK14" s="526"/>
      <c r="GL14" s="526"/>
      <c r="GM14" s="526"/>
      <c r="GN14" s="526"/>
      <c r="GO14" s="526"/>
      <c r="GP14" s="526"/>
      <c r="GQ14" s="526"/>
      <c r="GR14" s="526"/>
      <c r="GS14" s="526"/>
      <c r="GT14" s="526"/>
      <c r="GU14" s="526"/>
      <c r="GV14" s="526"/>
      <c r="GW14" s="526"/>
      <c r="GX14" s="526"/>
      <c r="GY14" s="526"/>
      <c r="GZ14" s="526"/>
      <c r="HA14" s="526"/>
      <c r="HB14" s="526"/>
      <c r="HC14" s="526"/>
      <c r="HD14" s="526"/>
      <c r="HE14" s="526"/>
      <c r="HF14" s="526"/>
      <c r="HG14" s="526"/>
      <c r="HH14" s="526"/>
      <c r="HI14" s="526"/>
      <c r="HJ14" s="526"/>
      <c r="HK14" s="526"/>
      <c r="HL14" s="526"/>
      <c r="HM14" s="526"/>
      <c r="HN14" s="526"/>
      <c r="HO14" s="526"/>
      <c r="HP14" s="526"/>
      <c r="HQ14" s="526"/>
      <c r="HR14" s="526"/>
      <c r="HS14" s="526"/>
      <c r="HT14" s="526"/>
      <c r="HU14" s="526"/>
      <c r="HV14" s="526"/>
      <c r="HW14" s="526"/>
      <c r="HX14" s="526"/>
      <c r="HY14" s="526"/>
      <c r="HZ14" s="526"/>
      <c r="IA14" s="526"/>
      <c r="IB14" s="526"/>
      <c r="IC14" s="526"/>
      <c r="ID14" s="526"/>
      <c r="IE14" s="526"/>
      <c r="IF14" s="526"/>
      <c r="IG14" s="526"/>
      <c r="IH14" s="526"/>
      <c r="II14" s="526"/>
      <c r="IJ14" s="526"/>
      <c r="IK14" s="526"/>
      <c r="IL14" s="526"/>
      <c r="IM14" s="526"/>
      <c r="IN14" s="526"/>
      <c r="IO14" s="526"/>
      <c r="IP14" s="526"/>
      <c r="IQ14" s="526"/>
      <c r="IR14" s="526"/>
      <c r="IS14" s="526"/>
      <c r="IT14" s="526"/>
      <c r="IU14" s="526"/>
      <c r="IV14" s="526"/>
    </row>
    <row r="15" spans="1:256" s="527" customFormat="1" ht="12" customHeight="1">
      <c r="A15" s="526"/>
      <c r="B15" s="531"/>
      <c r="C15" s="531"/>
      <c r="D15" s="531"/>
      <c r="E15" s="531"/>
      <c r="F15" s="531"/>
      <c r="G15" s="531"/>
      <c r="H15" s="531"/>
      <c r="I15" s="531"/>
      <c r="J15" s="531"/>
      <c r="K15" s="531"/>
      <c r="L15" s="531"/>
      <c r="M15" s="531"/>
      <c r="N15" s="531"/>
      <c r="O15" s="531"/>
      <c r="P15" s="531"/>
      <c r="Q15" s="531"/>
      <c r="R15" s="531"/>
      <c r="S15" s="531"/>
      <c r="T15" s="531"/>
      <c r="U15" s="531"/>
      <c r="V15" s="531"/>
      <c r="W15" s="531"/>
      <c r="X15" s="531"/>
      <c r="Y15" s="531"/>
      <c r="Z15" s="531"/>
      <c r="AA15" s="531"/>
      <c r="AB15" s="531"/>
      <c r="AC15" s="531"/>
      <c r="AD15" s="531"/>
      <c r="AE15" s="531"/>
      <c r="AF15" s="531"/>
      <c r="AG15" s="639"/>
      <c r="AH15" s="639"/>
      <c r="AI15" s="639"/>
      <c r="AJ15" s="531"/>
      <c r="AK15" s="639"/>
      <c r="AL15" s="639"/>
      <c r="AM15" s="639"/>
      <c r="AN15" s="531"/>
      <c r="AO15" s="531" t="s">
        <v>477</v>
      </c>
      <c r="AP15" s="639"/>
      <c r="AQ15" s="639"/>
      <c r="AR15" s="531"/>
      <c r="AS15" s="531"/>
      <c r="AT15" s="531"/>
      <c r="AU15" s="531"/>
      <c r="AV15" s="531"/>
      <c r="AW15" s="531"/>
      <c r="AX15" s="531"/>
      <c r="AY15" s="531"/>
      <c r="AZ15" s="531"/>
      <c r="BA15" s="531"/>
      <c r="BB15" s="526"/>
      <c r="BC15" s="526"/>
      <c r="BD15" s="526"/>
      <c r="BE15" s="526"/>
      <c r="BF15" s="526" t="s">
        <v>82</v>
      </c>
      <c r="BG15" s="675">
        <v>14</v>
      </c>
      <c r="BH15" s="526"/>
      <c r="BI15" s="526"/>
      <c r="BJ15" s="526"/>
      <c r="BK15" s="526"/>
      <c r="BL15" s="526"/>
      <c r="BM15" s="526"/>
      <c r="BN15" s="526"/>
      <c r="BO15" s="526"/>
      <c r="BP15" s="526"/>
      <c r="BQ15" s="526"/>
      <c r="BR15" s="526"/>
      <c r="BS15" s="526"/>
      <c r="BT15" s="526"/>
      <c r="BU15" s="526"/>
      <c r="BV15" s="526"/>
      <c r="BW15" s="526"/>
      <c r="BX15" s="526"/>
      <c r="BY15" s="526"/>
      <c r="BZ15" s="526"/>
      <c r="CA15" s="526"/>
      <c r="CB15" s="526"/>
      <c r="CC15" s="526"/>
      <c r="CD15" s="526"/>
      <c r="CE15" s="526"/>
      <c r="CF15" s="526"/>
      <c r="CG15" s="526"/>
      <c r="CH15" s="526"/>
      <c r="CI15" s="526"/>
      <c r="CJ15" s="526"/>
      <c r="CK15" s="526"/>
      <c r="CL15" s="526"/>
      <c r="CM15" s="526"/>
      <c r="CN15" s="526"/>
      <c r="CO15" s="526"/>
      <c r="CP15" s="526"/>
      <c r="CQ15" s="526"/>
      <c r="CR15" s="526"/>
      <c r="CS15" s="526"/>
      <c r="CT15" s="526"/>
      <c r="CU15" s="526"/>
      <c r="CV15" s="526"/>
      <c r="CW15" s="526"/>
      <c r="CX15" s="526"/>
      <c r="CY15" s="526"/>
      <c r="CZ15" s="526"/>
      <c r="DA15" s="526"/>
      <c r="DB15" s="526"/>
      <c r="DC15" s="526"/>
      <c r="DD15" s="526"/>
      <c r="DE15" s="526"/>
      <c r="DF15" s="526"/>
      <c r="DG15" s="526"/>
      <c r="DH15" s="526"/>
      <c r="DI15" s="526"/>
      <c r="DJ15" s="526"/>
      <c r="DK15" s="526"/>
      <c r="DL15" s="526"/>
      <c r="DM15" s="526"/>
      <c r="DN15" s="526"/>
      <c r="DO15" s="526"/>
      <c r="DP15" s="526"/>
      <c r="DQ15" s="526"/>
      <c r="DR15" s="526"/>
      <c r="DS15" s="526"/>
      <c r="DT15" s="526"/>
      <c r="DU15" s="526"/>
      <c r="DV15" s="526"/>
      <c r="DW15" s="526"/>
      <c r="DX15" s="526"/>
      <c r="DY15" s="526"/>
      <c r="DZ15" s="526"/>
      <c r="EA15" s="526"/>
      <c r="EB15" s="526"/>
      <c r="EC15" s="526"/>
      <c r="ED15" s="526"/>
      <c r="EE15" s="526"/>
      <c r="EF15" s="526"/>
      <c r="EG15" s="526"/>
      <c r="EH15" s="526"/>
      <c r="EI15" s="526"/>
      <c r="EJ15" s="526"/>
      <c r="EK15" s="526"/>
      <c r="EL15" s="526"/>
      <c r="EM15" s="526"/>
      <c r="EN15" s="526"/>
      <c r="EO15" s="526"/>
      <c r="EP15" s="526"/>
      <c r="EQ15" s="526"/>
      <c r="ER15" s="526"/>
      <c r="ES15" s="526"/>
      <c r="ET15" s="526"/>
      <c r="EU15" s="526"/>
      <c r="EV15" s="526"/>
      <c r="EW15" s="526"/>
      <c r="EX15" s="526"/>
      <c r="EY15" s="526"/>
      <c r="EZ15" s="526"/>
      <c r="FA15" s="526"/>
      <c r="FB15" s="526"/>
      <c r="FC15" s="526"/>
      <c r="FD15" s="526"/>
      <c r="FE15" s="526"/>
      <c r="FF15" s="526"/>
      <c r="FG15" s="526"/>
      <c r="FH15" s="526"/>
      <c r="FI15" s="526"/>
      <c r="FJ15" s="526"/>
      <c r="FK15" s="526"/>
      <c r="FL15" s="526"/>
      <c r="FM15" s="526"/>
      <c r="FN15" s="526"/>
      <c r="FO15" s="526"/>
      <c r="FP15" s="526"/>
      <c r="FQ15" s="526"/>
      <c r="FR15" s="526"/>
      <c r="FS15" s="526"/>
      <c r="FT15" s="526"/>
      <c r="FU15" s="526"/>
      <c r="FV15" s="526"/>
      <c r="FW15" s="526"/>
      <c r="FX15" s="526"/>
      <c r="FY15" s="526"/>
      <c r="FZ15" s="526"/>
      <c r="GA15" s="526"/>
      <c r="GB15" s="526"/>
      <c r="GC15" s="526"/>
      <c r="GD15" s="526"/>
      <c r="GE15" s="526"/>
      <c r="GF15" s="526"/>
      <c r="GG15" s="526"/>
      <c r="GH15" s="526"/>
      <c r="GI15" s="526"/>
      <c r="GJ15" s="526"/>
      <c r="GK15" s="526"/>
      <c r="GL15" s="526"/>
      <c r="GM15" s="526"/>
      <c r="GN15" s="526"/>
      <c r="GO15" s="526"/>
      <c r="GP15" s="526"/>
      <c r="GQ15" s="526"/>
      <c r="GR15" s="526"/>
      <c r="GS15" s="526"/>
      <c r="GT15" s="526"/>
      <c r="GU15" s="526"/>
      <c r="GV15" s="526"/>
      <c r="GW15" s="526"/>
      <c r="GX15" s="526"/>
      <c r="GY15" s="526"/>
      <c r="GZ15" s="526"/>
      <c r="HA15" s="526"/>
      <c r="HB15" s="526"/>
      <c r="HC15" s="526"/>
      <c r="HD15" s="526"/>
      <c r="HE15" s="526"/>
      <c r="HF15" s="526"/>
      <c r="HG15" s="526"/>
      <c r="HH15" s="526"/>
      <c r="HI15" s="526"/>
      <c r="HJ15" s="526"/>
      <c r="HK15" s="526"/>
      <c r="HL15" s="526"/>
      <c r="HM15" s="526"/>
      <c r="HN15" s="526"/>
      <c r="HO15" s="526"/>
      <c r="HP15" s="526"/>
      <c r="HQ15" s="526"/>
      <c r="HR15" s="526"/>
      <c r="HS15" s="526"/>
      <c r="HT15" s="526"/>
      <c r="HU15" s="526"/>
      <c r="HV15" s="526"/>
      <c r="HW15" s="526"/>
      <c r="HX15" s="526"/>
      <c r="HY15" s="526"/>
      <c r="HZ15" s="526"/>
      <c r="IA15" s="526"/>
      <c r="IB15" s="526"/>
      <c r="IC15" s="526"/>
      <c r="ID15" s="526"/>
      <c r="IE15" s="526"/>
      <c r="IF15" s="526"/>
      <c r="IG15" s="526"/>
      <c r="IH15" s="526"/>
      <c r="II15" s="526"/>
      <c r="IJ15" s="526"/>
      <c r="IK15" s="526"/>
      <c r="IL15" s="526"/>
      <c r="IM15" s="526"/>
      <c r="IN15" s="526"/>
      <c r="IO15" s="526"/>
      <c r="IP15" s="526"/>
      <c r="IQ15" s="526"/>
      <c r="IR15" s="526"/>
      <c r="IS15" s="526"/>
      <c r="IT15" s="526"/>
      <c r="IU15" s="526"/>
      <c r="IV15" s="526"/>
    </row>
    <row r="16" spans="1:256" s="528" customFormat="1" ht="11.6">
      <c r="A16" s="526"/>
      <c r="B16" s="532" t="s">
        <v>456</v>
      </c>
      <c r="C16" s="532"/>
      <c r="D16" s="532"/>
      <c r="E16" s="532"/>
      <c r="F16" s="532"/>
      <c r="G16" s="532"/>
      <c r="H16" s="532"/>
      <c r="I16" s="532"/>
      <c r="J16" s="532"/>
      <c r="K16" s="532"/>
      <c r="L16" s="532"/>
      <c r="M16" s="532"/>
      <c r="N16" s="532"/>
      <c r="O16" s="532"/>
      <c r="P16" s="532"/>
      <c r="Q16" s="532"/>
      <c r="R16" s="532"/>
      <c r="S16" s="532"/>
      <c r="T16" s="532"/>
      <c r="U16" s="532"/>
      <c r="V16" s="532"/>
      <c r="W16" s="532"/>
      <c r="X16" s="532"/>
      <c r="Y16" s="532"/>
      <c r="Z16" s="532"/>
      <c r="AA16" s="532"/>
      <c r="AB16" s="532"/>
      <c r="AC16" s="532"/>
      <c r="AD16" s="532"/>
      <c r="AE16" s="532"/>
      <c r="AF16" s="532"/>
      <c r="AG16" s="532"/>
      <c r="AH16" s="532"/>
      <c r="AI16" s="532"/>
      <c r="AJ16" s="532"/>
      <c r="AK16" s="532"/>
      <c r="AL16" s="532"/>
      <c r="AM16" s="532"/>
      <c r="AN16" s="532"/>
      <c r="AO16" s="526"/>
      <c r="AP16" s="532" t="s">
        <v>480</v>
      </c>
      <c r="AQ16" s="532"/>
      <c r="AR16" s="532"/>
      <c r="AS16" s="532"/>
      <c r="AT16" s="532"/>
      <c r="AU16" s="532"/>
      <c r="AV16" s="532"/>
      <c r="AW16" s="532"/>
      <c r="AX16" s="532"/>
      <c r="AY16" s="532"/>
      <c r="AZ16" s="532"/>
      <c r="BA16" s="532"/>
      <c r="BB16" s="526"/>
      <c r="BC16" s="526"/>
      <c r="BD16" s="526"/>
      <c r="BE16" s="526"/>
      <c r="BF16" s="528" t="s">
        <v>155</v>
      </c>
      <c r="BG16" s="676">
        <v>15</v>
      </c>
      <c r="BH16" s="526"/>
      <c r="BI16" s="526"/>
      <c r="BJ16" s="526"/>
      <c r="BK16" s="526"/>
      <c r="BL16" s="526"/>
      <c r="BM16" s="526"/>
      <c r="BN16" s="526"/>
      <c r="BO16" s="526"/>
      <c r="BP16" s="526"/>
      <c r="BQ16" s="526"/>
      <c r="BR16" s="526"/>
      <c r="BS16" s="526"/>
      <c r="BT16" s="526"/>
      <c r="BU16" s="526"/>
      <c r="BV16" s="526"/>
      <c r="BW16" s="526"/>
      <c r="BX16" s="526"/>
      <c r="BY16" s="526"/>
      <c r="BZ16" s="526"/>
      <c r="CA16" s="526"/>
      <c r="CB16" s="526"/>
      <c r="CC16" s="526"/>
      <c r="CD16" s="526"/>
      <c r="CE16" s="526"/>
      <c r="CF16" s="526"/>
      <c r="CG16" s="526"/>
      <c r="CH16" s="526"/>
      <c r="CI16" s="526"/>
      <c r="CJ16" s="526"/>
      <c r="CK16" s="526"/>
      <c r="CL16" s="526"/>
      <c r="CM16" s="526"/>
      <c r="CN16" s="526"/>
      <c r="CO16" s="526"/>
      <c r="CP16" s="526"/>
      <c r="CQ16" s="526"/>
      <c r="CR16" s="526"/>
      <c r="CS16" s="526"/>
      <c r="CT16" s="526"/>
      <c r="CU16" s="526"/>
      <c r="CV16" s="526"/>
      <c r="CW16" s="526"/>
      <c r="CX16" s="526"/>
      <c r="CY16" s="526"/>
      <c r="CZ16" s="526"/>
      <c r="DA16" s="526"/>
      <c r="DB16" s="526"/>
      <c r="DC16" s="526"/>
      <c r="DD16" s="526"/>
      <c r="DE16" s="526"/>
      <c r="DF16" s="526"/>
      <c r="DG16" s="526"/>
      <c r="DH16" s="526"/>
      <c r="DI16" s="526"/>
      <c r="DJ16" s="526"/>
      <c r="DK16" s="526"/>
      <c r="DL16" s="526"/>
      <c r="DM16" s="526"/>
      <c r="DN16" s="526"/>
      <c r="DO16" s="526"/>
      <c r="DP16" s="526"/>
      <c r="DQ16" s="526"/>
      <c r="DR16" s="526"/>
      <c r="DS16" s="526"/>
      <c r="DT16" s="526"/>
      <c r="DU16" s="526"/>
      <c r="DV16" s="526"/>
      <c r="DW16" s="526"/>
      <c r="DX16" s="526"/>
      <c r="DY16" s="526"/>
      <c r="DZ16" s="526"/>
      <c r="EA16" s="526"/>
      <c r="EB16" s="526"/>
      <c r="EC16" s="526"/>
      <c r="ED16" s="526"/>
      <c r="EE16" s="526"/>
      <c r="EF16" s="526"/>
      <c r="EG16" s="526"/>
      <c r="EH16" s="526"/>
      <c r="EI16" s="526"/>
      <c r="EJ16" s="526"/>
      <c r="EK16" s="526"/>
      <c r="EL16" s="526"/>
      <c r="EM16" s="526"/>
      <c r="EN16" s="526"/>
      <c r="EO16" s="526"/>
      <c r="EP16" s="526"/>
      <c r="EQ16" s="526"/>
      <c r="ER16" s="526"/>
      <c r="ES16" s="526"/>
      <c r="ET16" s="526"/>
      <c r="EU16" s="526"/>
      <c r="EV16" s="526"/>
      <c r="EW16" s="526"/>
      <c r="EX16" s="526"/>
      <c r="EY16" s="526"/>
      <c r="EZ16" s="526"/>
      <c r="FA16" s="526"/>
      <c r="FB16" s="526"/>
      <c r="FC16" s="526"/>
      <c r="FD16" s="526"/>
      <c r="FE16" s="526"/>
      <c r="FF16" s="526"/>
      <c r="FG16" s="526"/>
      <c r="FH16" s="526"/>
      <c r="FI16" s="526"/>
      <c r="FJ16" s="526"/>
      <c r="FK16" s="526"/>
      <c r="FL16" s="526"/>
      <c r="FM16" s="526"/>
      <c r="FN16" s="526"/>
      <c r="FO16" s="526"/>
      <c r="FP16" s="526"/>
      <c r="FQ16" s="526"/>
      <c r="FR16" s="526"/>
      <c r="FS16" s="526"/>
      <c r="FT16" s="526"/>
      <c r="FU16" s="526"/>
      <c r="FV16" s="526"/>
      <c r="FW16" s="526"/>
      <c r="FX16" s="526"/>
      <c r="FY16" s="526"/>
      <c r="FZ16" s="526"/>
      <c r="GA16" s="526"/>
      <c r="GB16" s="526"/>
      <c r="GC16" s="526"/>
      <c r="GD16" s="526"/>
      <c r="GE16" s="526"/>
      <c r="GF16" s="526"/>
      <c r="GG16" s="526"/>
      <c r="GH16" s="526"/>
      <c r="GI16" s="526"/>
      <c r="GJ16" s="526"/>
      <c r="GK16" s="526"/>
      <c r="GL16" s="526"/>
      <c r="GM16" s="526"/>
      <c r="GN16" s="526"/>
      <c r="GO16" s="526"/>
      <c r="GP16" s="526"/>
      <c r="GQ16" s="526"/>
      <c r="GR16" s="526"/>
      <c r="GS16" s="526"/>
      <c r="GT16" s="526"/>
      <c r="GU16" s="526"/>
      <c r="GV16" s="526"/>
      <c r="GW16" s="526"/>
      <c r="GX16" s="526"/>
      <c r="GY16" s="526"/>
      <c r="GZ16" s="526"/>
      <c r="HA16" s="526"/>
      <c r="HB16" s="526"/>
      <c r="HC16" s="526"/>
      <c r="HD16" s="526"/>
      <c r="HE16" s="526"/>
      <c r="HF16" s="526"/>
      <c r="HG16" s="526"/>
      <c r="HH16" s="526"/>
      <c r="HI16" s="526"/>
      <c r="HJ16" s="526"/>
      <c r="HK16" s="526"/>
      <c r="HL16" s="526"/>
      <c r="HM16" s="526"/>
      <c r="HN16" s="526"/>
      <c r="HO16" s="526"/>
      <c r="HP16" s="526"/>
      <c r="HQ16" s="526"/>
      <c r="HR16" s="526"/>
      <c r="HS16" s="526"/>
      <c r="HT16" s="526"/>
      <c r="HU16" s="526"/>
      <c r="HV16" s="526"/>
      <c r="HW16" s="526"/>
      <c r="HX16" s="526"/>
      <c r="HY16" s="526"/>
      <c r="HZ16" s="526"/>
      <c r="IA16" s="526"/>
      <c r="IB16" s="526"/>
      <c r="IC16" s="526"/>
      <c r="ID16" s="526"/>
      <c r="IE16" s="526"/>
      <c r="IF16" s="526"/>
      <c r="IG16" s="526"/>
      <c r="IH16" s="526"/>
      <c r="II16" s="526"/>
      <c r="IJ16" s="526"/>
      <c r="IK16" s="526"/>
      <c r="IL16" s="526"/>
      <c r="IM16" s="526"/>
      <c r="IN16" s="526"/>
      <c r="IO16" s="526"/>
      <c r="IP16" s="526"/>
      <c r="IQ16" s="526"/>
      <c r="IR16" s="526"/>
      <c r="IS16" s="526"/>
      <c r="IT16" s="526"/>
      <c r="IU16" s="526"/>
      <c r="IV16" s="526"/>
    </row>
    <row r="17" spans="1:256" s="290" customFormat="1" ht="10.85">
      <c r="A17" s="526"/>
      <c r="B17" s="533" t="s">
        <v>78</v>
      </c>
      <c r="C17" s="550"/>
      <c r="D17" s="550"/>
      <c r="E17" s="550"/>
      <c r="F17" s="550"/>
      <c r="G17" s="550"/>
      <c r="H17" s="583"/>
      <c r="I17" s="583"/>
      <c r="J17" s="583"/>
      <c r="K17" s="588"/>
      <c r="L17" s="533" t="s">
        <v>112</v>
      </c>
      <c r="M17" s="591"/>
      <c r="N17" s="592" t="s">
        <v>235</v>
      </c>
      <c r="O17" s="596" t="s">
        <v>55</v>
      </c>
      <c r="P17" s="598"/>
      <c r="Q17" s="600" t="s">
        <v>469</v>
      </c>
      <c r="R17" s="600"/>
      <c r="S17" s="600"/>
      <c r="T17" s="600"/>
      <c r="U17" s="600"/>
      <c r="V17" s="600"/>
      <c r="W17" s="600"/>
      <c r="X17" s="600"/>
      <c r="Y17" s="600"/>
      <c r="Z17" s="600"/>
      <c r="AA17" s="600"/>
      <c r="AB17" s="600"/>
      <c r="AC17" s="621" t="s">
        <v>31</v>
      </c>
      <c r="AD17" s="580"/>
      <c r="AE17" s="580"/>
      <c r="AF17" s="580"/>
      <c r="AG17" s="580"/>
      <c r="AH17" s="580"/>
      <c r="AI17" s="580"/>
      <c r="AJ17" s="580"/>
      <c r="AK17" s="580"/>
      <c r="AL17" s="580"/>
      <c r="AM17" s="580"/>
      <c r="AN17" s="580"/>
      <c r="AO17" s="620"/>
      <c r="AP17" s="621" t="s">
        <v>172</v>
      </c>
      <c r="AQ17" s="580"/>
      <c r="AR17" s="580"/>
      <c r="AS17" s="580"/>
      <c r="AT17" s="580"/>
      <c r="AU17" s="580"/>
      <c r="AV17" s="580"/>
      <c r="AW17" s="580"/>
      <c r="AX17" s="580"/>
      <c r="AY17" s="580"/>
      <c r="AZ17" s="580"/>
      <c r="BA17" s="620"/>
      <c r="BB17" s="526"/>
      <c r="BC17" s="526"/>
      <c r="BD17" s="526"/>
      <c r="BE17" s="526"/>
      <c r="BF17" s="290" t="s">
        <v>184</v>
      </c>
      <c r="BG17" s="677">
        <v>16</v>
      </c>
      <c r="BH17" s="526"/>
      <c r="BI17" s="526"/>
      <c r="BJ17" s="526"/>
      <c r="BK17" s="526"/>
      <c r="BL17" s="526"/>
      <c r="BM17" s="526"/>
      <c r="BN17" s="526"/>
      <c r="BO17" s="526"/>
      <c r="BP17" s="526"/>
      <c r="BQ17" s="526"/>
      <c r="BR17" s="526"/>
      <c r="BS17" s="526"/>
      <c r="BT17" s="526"/>
      <c r="BU17" s="526"/>
      <c r="BV17" s="526"/>
      <c r="BW17" s="526"/>
      <c r="BX17" s="526"/>
      <c r="BY17" s="526"/>
      <c r="BZ17" s="526"/>
      <c r="CA17" s="526"/>
      <c r="CB17" s="526"/>
      <c r="CC17" s="526"/>
      <c r="CD17" s="526"/>
      <c r="CE17" s="526"/>
      <c r="CF17" s="526"/>
      <c r="CG17" s="526"/>
      <c r="CH17" s="526"/>
      <c r="CI17" s="526"/>
      <c r="CJ17" s="526"/>
      <c r="CK17" s="526"/>
      <c r="CL17" s="526"/>
      <c r="CM17" s="526"/>
      <c r="CN17" s="526"/>
      <c r="CO17" s="526"/>
      <c r="CP17" s="526"/>
      <c r="CQ17" s="526"/>
      <c r="CR17" s="526"/>
      <c r="CS17" s="526"/>
      <c r="CT17" s="526"/>
      <c r="CU17" s="526"/>
      <c r="CV17" s="526"/>
      <c r="CW17" s="526"/>
      <c r="CX17" s="526"/>
      <c r="CY17" s="526"/>
      <c r="CZ17" s="526"/>
      <c r="DA17" s="526"/>
      <c r="DB17" s="526"/>
      <c r="DC17" s="526"/>
      <c r="DD17" s="526"/>
      <c r="DE17" s="526"/>
      <c r="DF17" s="526"/>
      <c r="DG17" s="526"/>
      <c r="DH17" s="526"/>
      <c r="DI17" s="526"/>
      <c r="DJ17" s="526"/>
      <c r="DK17" s="526"/>
      <c r="DL17" s="526"/>
      <c r="DM17" s="526"/>
      <c r="DN17" s="526"/>
      <c r="DO17" s="526"/>
      <c r="DP17" s="526"/>
      <c r="DQ17" s="526"/>
      <c r="DR17" s="526"/>
      <c r="DS17" s="526"/>
      <c r="DT17" s="526"/>
      <c r="DU17" s="526"/>
      <c r="DV17" s="526"/>
      <c r="DW17" s="526"/>
      <c r="DX17" s="526"/>
      <c r="DY17" s="526"/>
      <c r="DZ17" s="526"/>
      <c r="EA17" s="526"/>
      <c r="EB17" s="526"/>
      <c r="EC17" s="526"/>
      <c r="ED17" s="526"/>
      <c r="EE17" s="526"/>
      <c r="EF17" s="526"/>
      <c r="EG17" s="526"/>
      <c r="EH17" s="526"/>
      <c r="EI17" s="526"/>
      <c r="EJ17" s="526"/>
      <c r="EK17" s="526"/>
      <c r="EL17" s="526"/>
      <c r="EM17" s="526"/>
      <c r="EN17" s="526"/>
      <c r="EO17" s="526"/>
      <c r="EP17" s="526"/>
      <c r="EQ17" s="526"/>
      <c r="ER17" s="526"/>
      <c r="ES17" s="526"/>
      <c r="ET17" s="526"/>
      <c r="EU17" s="526"/>
      <c r="EV17" s="526"/>
      <c r="EW17" s="526"/>
      <c r="EX17" s="526"/>
      <c r="EY17" s="526"/>
      <c r="EZ17" s="526"/>
      <c r="FA17" s="526"/>
      <c r="FB17" s="526"/>
      <c r="FC17" s="526"/>
      <c r="FD17" s="526"/>
      <c r="FE17" s="526"/>
      <c r="FF17" s="526"/>
      <c r="FG17" s="526"/>
      <c r="FH17" s="526"/>
      <c r="FI17" s="526"/>
      <c r="FJ17" s="526"/>
      <c r="FK17" s="526"/>
      <c r="FL17" s="526"/>
      <c r="FM17" s="526"/>
      <c r="FN17" s="526"/>
      <c r="FO17" s="526"/>
      <c r="FP17" s="526"/>
      <c r="FQ17" s="526"/>
      <c r="FR17" s="526"/>
      <c r="FS17" s="526"/>
      <c r="FT17" s="526"/>
      <c r="FU17" s="526"/>
      <c r="FV17" s="526"/>
      <c r="FW17" s="526"/>
      <c r="FX17" s="526"/>
      <c r="FY17" s="526"/>
      <c r="FZ17" s="526"/>
      <c r="GA17" s="526"/>
      <c r="GB17" s="526"/>
      <c r="GC17" s="526"/>
      <c r="GD17" s="526"/>
      <c r="GE17" s="526"/>
      <c r="GF17" s="526"/>
      <c r="GG17" s="526"/>
      <c r="GH17" s="526"/>
      <c r="GI17" s="526"/>
      <c r="GJ17" s="526"/>
      <c r="GK17" s="526"/>
      <c r="GL17" s="526"/>
      <c r="GM17" s="526"/>
      <c r="GN17" s="526"/>
      <c r="GO17" s="526"/>
      <c r="GP17" s="526"/>
      <c r="GQ17" s="526"/>
      <c r="GR17" s="526"/>
      <c r="GS17" s="526"/>
      <c r="GT17" s="526"/>
      <c r="GU17" s="526"/>
      <c r="GV17" s="526"/>
      <c r="GW17" s="526"/>
      <c r="GX17" s="526"/>
      <c r="GY17" s="526"/>
      <c r="GZ17" s="526"/>
      <c r="HA17" s="526"/>
      <c r="HB17" s="526"/>
      <c r="HC17" s="526"/>
      <c r="HD17" s="526"/>
      <c r="HE17" s="526"/>
      <c r="HF17" s="526"/>
      <c r="HG17" s="526"/>
      <c r="HH17" s="526"/>
      <c r="HI17" s="526"/>
      <c r="HJ17" s="526"/>
      <c r="HK17" s="526"/>
      <c r="HL17" s="526"/>
      <c r="HM17" s="526"/>
      <c r="HN17" s="526"/>
      <c r="HO17" s="526"/>
      <c r="HP17" s="526"/>
      <c r="HQ17" s="526"/>
      <c r="HR17" s="526"/>
      <c r="HS17" s="526"/>
      <c r="HT17" s="526"/>
      <c r="HU17" s="526"/>
      <c r="HV17" s="526"/>
      <c r="HW17" s="526"/>
      <c r="HX17" s="526"/>
      <c r="HY17" s="526"/>
      <c r="HZ17" s="526"/>
      <c r="IA17" s="526"/>
      <c r="IB17" s="526"/>
      <c r="IC17" s="526"/>
      <c r="ID17" s="526"/>
      <c r="IE17" s="526"/>
      <c r="IF17" s="526"/>
      <c r="IG17" s="526"/>
      <c r="IH17" s="526"/>
      <c r="II17" s="526"/>
      <c r="IJ17" s="526"/>
      <c r="IK17" s="526"/>
      <c r="IL17" s="526"/>
      <c r="IM17" s="526"/>
      <c r="IN17" s="526"/>
      <c r="IO17" s="526"/>
      <c r="IP17" s="526"/>
      <c r="IQ17" s="526"/>
      <c r="IR17" s="526"/>
      <c r="IS17" s="526"/>
      <c r="IT17" s="526"/>
      <c r="IU17" s="526"/>
      <c r="IV17" s="526"/>
    </row>
    <row r="18" spans="1:256" s="290" customFormat="1" ht="11.6">
      <c r="A18" s="526"/>
      <c r="B18" s="534"/>
      <c r="C18" s="551"/>
      <c r="D18" s="551"/>
      <c r="E18" s="551"/>
      <c r="F18" s="551"/>
      <c r="G18" s="551"/>
      <c r="H18" s="551"/>
      <c r="I18" s="551"/>
      <c r="J18" s="551"/>
      <c r="K18" s="589"/>
      <c r="L18" s="534"/>
      <c r="M18" s="589"/>
      <c r="N18" s="541">
        <v>1</v>
      </c>
      <c r="O18" s="597"/>
      <c r="P18" s="599"/>
      <c r="Q18" s="601"/>
      <c r="R18" s="551"/>
      <c r="S18" s="551"/>
      <c r="T18" s="602"/>
      <c r="U18" s="551"/>
      <c r="V18" s="551"/>
      <c r="W18" s="551"/>
      <c r="X18" s="551"/>
      <c r="Y18" s="551"/>
      <c r="Z18" s="551"/>
      <c r="AA18" s="551"/>
      <c r="AB18" s="619"/>
      <c r="AC18" s="622">
        <f>AF12</f>
        <v>0</v>
      </c>
      <c r="AD18" s="617"/>
      <c r="AE18" s="617"/>
      <c r="AF18" s="617"/>
      <c r="AG18" s="617"/>
      <c r="AH18" s="617"/>
      <c r="AI18" s="617"/>
      <c r="AJ18" s="617"/>
      <c r="AK18" s="617"/>
      <c r="AL18" s="617"/>
      <c r="AM18" s="617"/>
      <c r="AN18" s="617"/>
      <c r="AO18" s="624"/>
      <c r="AP18" s="659"/>
      <c r="AQ18" s="654"/>
      <c r="AR18" s="654"/>
      <c r="AS18" s="654"/>
      <c r="AT18" s="654"/>
      <c r="AU18" s="654"/>
      <c r="AV18" s="654"/>
      <c r="AW18" s="654"/>
      <c r="AX18" s="654"/>
      <c r="AY18" s="654"/>
      <c r="AZ18" s="654"/>
      <c r="BA18" s="672"/>
      <c r="BB18" s="526"/>
      <c r="BC18" s="526"/>
      <c r="BD18" s="526"/>
      <c r="BE18" s="526"/>
      <c r="BF18" s="290" t="s">
        <v>227</v>
      </c>
      <c r="BG18" s="677">
        <v>17</v>
      </c>
      <c r="BH18" s="526"/>
      <c r="BI18" s="526"/>
      <c r="BJ18" s="526"/>
      <c r="BK18" s="526"/>
      <c r="BL18" s="526"/>
      <c r="BM18" s="526"/>
      <c r="BN18" s="526"/>
      <c r="BO18" s="526"/>
      <c r="BP18" s="526"/>
      <c r="BQ18" s="526"/>
      <c r="BR18" s="526"/>
      <c r="BS18" s="526"/>
      <c r="BT18" s="526"/>
      <c r="BU18" s="526"/>
      <c r="BV18" s="526"/>
      <c r="BW18" s="526"/>
      <c r="BX18" s="526"/>
      <c r="BY18" s="526"/>
      <c r="BZ18" s="526"/>
      <c r="CA18" s="526"/>
      <c r="CB18" s="526"/>
      <c r="CC18" s="526"/>
      <c r="CD18" s="526"/>
      <c r="CE18" s="526"/>
      <c r="CF18" s="526"/>
      <c r="CG18" s="526"/>
      <c r="CH18" s="526"/>
      <c r="CI18" s="526"/>
      <c r="CJ18" s="526"/>
      <c r="CK18" s="526"/>
      <c r="CL18" s="526"/>
      <c r="CM18" s="526"/>
      <c r="CN18" s="526"/>
      <c r="CO18" s="526"/>
      <c r="CP18" s="526"/>
      <c r="CQ18" s="526"/>
      <c r="CR18" s="526"/>
      <c r="CS18" s="526"/>
      <c r="CT18" s="526"/>
      <c r="CU18" s="526"/>
      <c r="CV18" s="526"/>
      <c r="CW18" s="526"/>
      <c r="CX18" s="526"/>
      <c r="CY18" s="526"/>
      <c r="CZ18" s="526"/>
      <c r="DA18" s="526"/>
      <c r="DB18" s="526"/>
      <c r="DC18" s="526"/>
      <c r="DD18" s="526"/>
      <c r="DE18" s="526"/>
      <c r="DF18" s="526"/>
      <c r="DG18" s="526"/>
      <c r="DH18" s="526"/>
      <c r="DI18" s="526"/>
      <c r="DJ18" s="526"/>
      <c r="DK18" s="526"/>
      <c r="DL18" s="526"/>
      <c r="DM18" s="526"/>
      <c r="DN18" s="526"/>
      <c r="DO18" s="526"/>
      <c r="DP18" s="526"/>
      <c r="DQ18" s="526"/>
      <c r="DR18" s="526"/>
      <c r="DS18" s="526"/>
      <c r="DT18" s="526"/>
      <c r="DU18" s="526"/>
      <c r="DV18" s="526"/>
      <c r="DW18" s="526"/>
      <c r="DX18" s="526"/>
      <c r="DY18" s="526"/>
      <c r="DZ18" s="526"/>
      <c r="EA18" s="526"/>
      <c r="EB18" s="526"/>
      <c r="EC18" s="526"/>
      <c r="ED18" s="526"/>
      <c r="EE18" s="526"/>
      <c r="EF18" s="526"/>
      <c r="EG18" s="526"/>
      <c r="EH18" s="526"/>
      <c r="EI18" s="526"/>
      <c r="EJ18" s="526"/>
      <c r="EK18" s="526"/>
      <c r="EL18" s="526"/>
      <c r="EM18" s="526"/>
      <c r="EN18" s="526"/>
      <c r="EO18" s="526"/>
      <c r="EP18" s="526"/>
      <c r="EQ18" s="526"/>
      <c r="ER18" s="526"/>
      <c r="ES18" s="526"/>
      <c r="ET18" s="526"/>
      <c r="EU18" s="526"/>
      <c r="EV18" s="526"/>
      <c r="EW18" s="526"/>
      <c r="EX18" s="526"/>
      <c r="EY18" s="526"/>
      <c r="EZ18" s="526"/>
      <c r="FA18" s="526"/>
      <c r="FB18" s="526"/>
      <c r="FC18" s="526"/>
      <c r="FD18" s="526"/>
      <c r="FE18" s="526"/>
      <c r="FF18" s="526"/>
      <c r="FG18" s="526"/>
      <c r="FH18" s="526"/>
      <c r="FI18" s="526"/>
      <c r="FJ18" s="526"/>
      <c r="FK18" s="526"/>
      <c r="FL18" s="526"/>
      <c r="FM18" s="526"/>
      <c r="FN18" s="526"/>
      <c r="FO18" s="526"/>
      <c r="FP18" s="526"/>
      <c r="FQ18" s="526"/>
      <c r="FR18" s="526"/>
      <c r="FS18" s="526"/>
      <c r="FT18" s="526"/>
      <c r="FU18" s="526"/>
      <c r="FV18" s="526"/>
      <c r="FW18" s="526"/>
      <c r="FX18" s="526"/>
      <c r="FY18" s="526"/>
      <c r="FZ18" s="526"/>
      <c r="GA18" s="526"/>
      <c r="GB18" s="526"/>
      <c r="GC18" s="526"/>
      <c r="GD18" s="526"/>
      <c r="GE18" s="526"/>
      <c r="GF18" s="526"/>
      <c r="GG18" s="526"/>
      <c r="GH18" s="526"/>
      <c r="GI18" s="526"/>
      <c r="GJ18" s="526"/>
      <c r="GK18" s="526"/>
      <c r="GL18" s="526"/>
      <c r="GM18" s="526"/>
      <c r="GN18" s="526"/>
      <c r="GO18" s="526"/>
      <c r="GP18" s="526"/>
      <c r="GQ18" s="526"/>
      <c r="GR18" s="526"/>
      <c r="GS18" s="526"/>
      <c r="GT18" s="526"/>
      <c r="GU18" s="526"/>
      <c r="GV18" s="526"/>
      <c r="GW18" s="526"/>
      <c r="GX18" s="526"/>
      <c r="GY18" s="526"/>
      <c r="GZ18" s="526"/>
      <c r="HA18" s="526"/>
      <c r="HB18" s="526"/>
      <c r="HC18" s="526"/>
      <c r="HD18" s="526"/>
      <c r="HE18" s="526"/>
      <c r="HF18" s="526"/>
      <c r="HG18" s="526"/>
      <c r="HH18" s="526"/>
      <c r="HI18" s="526"/>
      <c r="HJ18" s="526"/>
      <c r="HK18" s="526"/>
      <c r="HL18" s="526"/>
      <c r="HM18" s="526"/>
      <c r="HN18" s="526"/>
      <c r="HO18" s="526"/>
      <c r="HP18" s="526"/>
      <c r="HQ18" s="526"/>
      <c r="HR18" s="526"/>
      <c r="HS18" s="526"/>
      <c r="HT18" s="526"/>
      <c r="HU18" s="526"/>
      <c r="HV18" s="526"/>
      <c r="HW18" s="526"/>
      <c r="HX18" s="526"/>
      <c r="HY18" s="526"/>
      <c r="HZ18" s="526"/>
      <c r="IA18" s="526"/>
      <c r="IB18" s="526"/>
      <c r="IC18" s="526"/>
      <c r="ID18" s="526"/>
      <c r="IE18" s="526"/>
      <c r="IF18" s="526"/>
      <c r="IG18" s="526"/>
      <c r="IH18" s="526"/>
      <c r="II18" s="526"/>
      <c r="IJ18" s="526"/>
      <c r="IK18" s="526"/>
      <c r="IL18" s="526"/>
      <c r="IM18" s="526"/>
      <c r="IN18" s="526"/>
      <c r="IO18" s="526"/>
      <c r="IP18" s="526"/>
      <c r="IQ18" s="526"/>
      <c r="IR18" s="526"/>
      <c r="IS18" s="526"/>
      <c r="IT18" s="526"/>
      <c r="IU18" s="526"/>
      <c r="IV18" s="526"/>
    </row>
    <row r="19" spans="1:256" s="529" customFormat="1" ht="11.6">
      <c r="A19" s="526"/>
      <c r="B19" s="535"/>
      <c r="C19" s="535"/>
      <c r="D19" s="535"/>
      <c r="E19" s="535"/>
      <c r="F19" s="535"/>
      <c r="G19" s="535"/>
      <c r="H19" s="535"/>
      <c r="I19" s="535"/>
      <c r="J19" s="535"/>
      <c r="K19" s="535"/>
      <c r="L19" s="535"/>
      <c r="M19" s="535"/>
      <c r="N19" s="535"/>
      <c r="O19" s="535"/>
      <c r="P19" s="535"/>
      <c r="Q19" s="535"/>
      <c r="R19" s="535"/>
      <c r="S19" s="535"/>
      <c r="T19" s="535"/>
      <c r="U19" s="535"/>
      <c r="V19" s="535"/>
      <c r="W19" s="535"/>
      <c r="X19" s="535"/>
      <c r="Y19" s="535"/>
      <c r="Z19" s="613"/>
      <c r="AA19" s="613"/>
      <c r="AB19" s="613"/>
      <c r="AC19" s="613"/>
      <c r="AD19" s="613"/>
      <c r="AE19" s="613"/>
      <c r="AF19" s="613"/>
      <c r="AG19" s="613"/>
      <c r="AH19" s="613"/>
      <c r="AI19" s="613"/>
      <c r="AJ19" s="613"/>
      <c r="AK19" s="613"/>
      <c r="AL19" s="613"/>
      <c r="AM19" s="613"/>
      <c r="AN19" s="613">
        <v>13</v>
      </c>
      <c r="AO19" s="613"/>
      <c r="AP19" s="613"/>
      <c r="AQ19" s="613"/>
      <c r="AR19" s="613"/>
      <c r="AS19" s="613"/>
      <c r="AT19" s="613"/>
      <c r="AU19" s="613"/>
      <c r="AV19" s="613"/>
      <c r="AW19" s="613"/>
      <c r="AX19" s="639"/>
      <c r="AY19" s="639"/>
      <c r="AZ19" s="613">
        <v>12</v>
      </c>
      <c r="BA19" s="673"/>
      <c r="BB19" s="526"/>
      <c r="BC19" s="526"/>
      <c r="BD19" s="526"/>
      <c r="BE19" s="526"/>
      <c r="BF19" s="529" t="s">
        <v>81</v>
      </c>
      <c r="BG19" s="678">
        <v>18</v>
      </c>
      <c r="BH19" s="526"/>
      <c r="BI19" s="526"/>
      <c r="BJ19" s="526"/>
      <c r="BK19" s="526"/>
      <c r="BL19" s="526"/>
      <c r="BM19" s="526"/>
      <c r="BN19" s="526"/>
      <c r="BO19" s="526"/>
      <c r="BP19" s="526"/>
      <c r="BQ19" s="526"/>
      <c r="BR19" s="526"/>
      <c r="BS19" s="526"/>
      <c r="BT19" s="526"/>
      <c r="BU19" s="526"/>
      <c r="BV19" s="526"/>
      <c r="BW19" s="526"/>
      <c r="BX19" s="526"/>
      <c r="BY19" s="526"/>
      <c r="BZ19" s="526"/>
      <c r="CA19" s="526"/>
      <c r="CB19" s="526"/>
      <c r="CC19" s="526"/>
      <c r="CD19" s="526"/>
      <c r="CE19" s="526"/>
      <c r="CF19" s="526"/>
      <c r="CG19" s="526"/>
      <c r="CH19" s="526"/>
      <c r="CI19" s="526"/>
      <c r="CJ19" s="526"/>
      <c r="CK19" s="526"/>
      <c r="CL19" s="526"/>
      <c r="CM19" s="526"/>
      <c r="CN19" s="526"/>
      <c r="CO19" s="526"/>
      <c r="CP19" s="526"/>
      <c r="CQ19" s="526"/>
      <c r="CR19" s="526"/>
      <c r="CS19" s="526"/>
      <c r="CT19" s="526"/>
      <c r="CU19" s="526"/>
      <c r="CV19" s="526"/>
      <c r="CW19" s="526"/>
      <c r="CX19" s="526"/>
      <c r="CY19" s="526"/>
      <c r="CZ19" s="526"/>
      <c r="DA19" s="526"/>
      <c r="DB19" s="526"/>
      <c r="DC19" s="526"/>
      <c r="DD19" s="526"/>
      <c r="DE19" s="526"/>
      <c r="DF19" s="526"/>
      <c r="DG19" s="526"/>
      <c r="DH19" s="526"/>
      <c r="DI19" s="526"/>
      <c r="DJ19" s="526"/>
      <c r="DK19" s="526"/>
      <c r="DL19" s="526"/>
      <c r="DM19" s="526"/>
      <c r="DN19" s="526"/>
      <c r="DO19" s="526"/>
      <c r="DP19" s="526"/>
      <c r="DQ19" s="526"/>
      <c r="DR19" s="526"/>
      <c r="DS19" s="526"/>
      <c r="DT19" s="526"/>
      <c r="DU19" s="526"/>
      <c r="DV19" s="526"/>
      <c r="DW19" s="526"/>
      <c r="DX19" s="526"/>
      <c r="DY19" s="526"/>
      <c r="DZ19" s="526"/>
      <c r="EA19" s="526"/>
      <c r="EB19" s="526"/>
      <c r="EC19" s="526"/>
      <c r="ED19" s="526"/>
      <c r="EE19" s="526"/>
      <c r="EF19" s="526"/>
      <c r="EG19" s="526"/>
      <c r="EH19" s="526"/>
      <c r="EI19" s="526"/>
      <c r="EJ19" s="526"/>
      <c r="EK19" s="526"/>
      <c r="EL19" s="526"/>
      <c r="EM19" s="526"/>
      <c r="EN19" s="526"/>
      <c r="EO19" s="526"/>
      <c r="EP19" s="526"/>
      <c r="EQ19" s="526"/>
      <c r="ER19" s="526"/>
      <c r="ES19" s="526"/>
      <c r="ET19" s="526"/>
      <c r="EU19" s="526"/>
      <c r="EV19" s="526"/>
      <c r="EW19" s="526"/>
      <c r="EX19" s="526"/>
      <c r="EY19" s="526"/>
      <c r="EZ19" s="526"/>
      <c r="FA19" s="526"/>
      <c r="FB19" s="526"/>
      <c r="FC19" s="526"/>
      <c r="FD19" s="526"/>
      <c r="FE19" s="526"/>
      <c r="FF19" s="526"/>
      <c r="FG19" s="526"/>
      <c r="FH19" s="526"/>
      <c r="FI19" s="526"/>
      <c r="FJ19" s="526"/>
      <c r="FK19" s="526"/>
      <c r="FL19" s="526"/>
      <c r="FM19" s="526"/>
      <c r="FN19" s="526"/>
      <c r="FO19" s="526"/>
      <c r="FP19" s="526"/>
      <c r="FQ19" s="526"/>
      <c r="FR19" s="526"/>
      <c r="FS19" s="526"/>
      <c r="FT19" s="526"/>
      <c r="FU19" s="526"/>
      <c r="FV19" s="526"/>
      <c r="FW19" s="526"/>
      <c r="FX19" s="526"/>
      <c r="FY19" s="526"/>
      <c r="FZ19" s="526"/>
      <c r="GA19" s="526"/>
      <c r="GB19" s="526"/>
      <c r="GC19" s="526"/>
      <c r="GD19" s="526"/>
      <c r="GE19" s="526"/>
      <c r="GF19" s="526"/>
      <c r="GG19" s="526"/>
      <c r="GH19" s="526"/>
      <c r="GI19" s="526"/>
      <c r="GJ19" s="526"/>
      <c r="GK19" s="526"/>
      <c r="GL19" s="526"/>
      <c r="GM19" s="526"/>
      <c r="GN19" s="526"/>
      <c r="GO19" s="526"/>
      <c r="GP19" s="526"/>
      <c r="GQ19" s="526"/>
      <c r="GR19" s="526"/>
      <c r="GS19" s="526"/>
      <c r="GT19" s="526"/>
      <c r="GU19" s="526"/>
      <c r="GV19" s="526"/>
      <c r="GW19" s="526"/>
      <c r="GX19" s="526"/>
      <c r="GY19" s="526"/>
      <c r="GZ19" s="526"/>
      <c r="HA19" s="526"/>
      <c r="HB19" s="526"/>
      <c r="HC19" s="526"/>
      <c r="HD19" s="526"/>
      <c r="HE19" s="526"/>
      <c r="HF19" s="526"/>
      <c r="HG19" s="526"/>
      <c r="HH19" s="526"/>
      <c r="HI19" s="526"/>
      <c r="HJ19" s="526"/>
      <c r="HK19" s="526"/>
      <c r="HL19" s="526"/>
      <c r="HM19" s="526"/>
      <c r="HN19" s="526"/>
      <c r="HO19" s="526"/>
      <c r="HP19" s="526"/>
      <c r="HQ19" s="526"/>
      <c r="HR19" s="526"/>
      <c r="HS19" s="526"/>
      <c r="HT19" s="526"/>
      <c r="HU19" s="526"/>
      <c r="HV19" s="526"/>
      <c r="HW19" s="526"/>
      <c r="HX19" s="526"/>
      <c r="HY19" s="526"/>
      <c r="HZ19" s="526"/>
      <c r="IA19" s="526"/>
      <c r="IB19" s="526"/>
      <c r="IC19" s="526"/>
      <c r="ID19" s="526"/>
      <c r="IE19" s="526"/>
      <c r="IF19" s="526"/>
      <c r="IG19" s="526"/>
      <c r="IH19" s="526"/>
      <c r="II19" s="526"/>
      <c r="IJ19" s="526"/>
      <c r="IK19" s="526"/>
      <c r="IL19" s="526"/>
      <c r="IM19" s="526"/>
      <c r="IN19" s="526"/>
      <c r="IO19" s="526"/>
      <c r="IP19" s="526"/>
      <c r="IQ19" s="526"/>
      <c r="IR19" s="526"/>
      <c r="IS19" s="526"/>
      <c r="IT19" s="526"/>
      <c r="IU19" s="526"/>
      <c r="IV19" s="526"/>
    </row>
    <row r="20" spans="1:256" s="290" customFormat="1" ht="10.85">
      <c r="A20" s="526"/>
      <c r="B20" s="536" t="s">
        <v>308</v>
      </c>
      <c r="C20" s="552"/>
      <c r="D20" s="552"/>
      <c r="E20" s="552"/>
      <c r="F20" s="552"/>
      <c r="G20" s="552"/>
      <c r="H20" s="552"/>
      <c r="I20" s="552"/>
      <c r="J20" s="552"/>
      <c r="K20" s="590"/>
      <c r="L20" s="552"/>
      <c r="M20" s="552"/>
      <c r="N20" s="552"/>
      <c r="O20" s="552"/>
      <c r="P20" s="552"/>
      <c r="Q20" s="552"/>
      <c r="R20" s="552"/>
      <c r="S20" s="552"/>
      <c r="T20" s="552"/>
      <c r="U20" s="552"/>
      <c r="V20" s="552"/>
      <c r="W20" s="552"/>
      <c r="X20" s="552"/>
      <c r="Y20" s="552"/>
      <c r="Z20" s="552"/>
      <c r="AA20" s="552"/>
      <c r="AB20" s="552"/>
      <c r="AC20" s="552"/>
      <c r="AD20" s="552"/>
      <c r="AE20" s="552"/>
      <c r="AF20" s="552"/>
      <c r="AG20" s="552"/>
      <c r="AH20" s="552"/>
      <c r="AI20" s="552"/>
      <c r="AJ20" s="552"/>
      <c r="AK20" s="552"/>
      <c r="AL20" s="552"/>
      <c r="AM20" s="552"/>
      <c r="AN20" s="552"/>
      <c r="AO20" s="552"/>
      <c r="AP20" s="552"/>
      <c r="AQ20" s="552"/>
      <c r="AR20" s="552"/>
      <c r="AS20" s="552"/>
      <c r="AT20" s="552"/>
      <c r="AU20" s="552"/>
      <c r="AV20" s="552"/>
      <c r="AW20" s="665"/>
      <c r="AX20" s="538"/>
      <c r="AY20" s="538"/>
      <c r="AZ20" s="538"/>
      <c r="BA20" s="538"/>
      <c r="BB20" s="526"/>
      <c r="BC20" s="526"/>
      <c r="BD20" s="526"/>
      <c r="BE20" s="526"/>
      <c r="BF20" s="290" t="s">
        <v>358</v>
      </c>
      <c r="BG20" s="677">
        <v>19</v>
      </c>
      <c r="BH20" s="526"/>
      <c r="BI20" s="526"/>
      <c r="BJ20" s="526"/>
      <c r="BK20" s="526"/>
      <c r="BL20" s="526"/>
      <c r="BM20" s="526"/>
      <c r="BN20" s="526"/>
      <c r="BO20" s="526"/>
      <c r="BP20" s="526"/>
      <c r="BQ20" s="526"/>
      <c r="BR20" s="526"/>
      <c r="BS20" s="526"/>
      <c r="BT20" s="526"/>
      <c r="BU20" s="526"/>
      <c r="BV20" s="526"/>
      <c r="BW20" s="526"/>
      <c r="BX20" s="526"/>
      <c r="BY20" s="526"/>
      <c r="BZ20" s="526"/>
      <c r="CA20" s="526"/>
      <c r="CB20" s="526"/>
      <c r="CC20" s="526"/>
      <c r="CD20" s="526"/>
      <c r="CE20" s="526"/>
      <c r="CF20" s="526"/>
      <c r="CG20" s="526"/>
      <c r="CH20" s="526"/>
      <c r="CI20" s="526"/>
      <c r="CJ20" s="526"/>
      <c r="CK20" s="526"/>
      <c r="CL20" s="526"/>
      <c r="CM20" s="526"/>
      <c r="CN20" s="526"/>
      <c r="CO20" s="526"/>
      <c r="CP20" s="526"/>
      <c r="CQ20" s="526"/>
      <c r="CR20" s="526"/>
      <c r="CS20" s="526"/>
      <c r="CT20" s="526"/>
      <c r="CU20" s="526"/>
      <c r="CV20" s="526"/>
      <c r="CW20" s="526"/>
      <c r="CX20" s="526"/>
      <c r="CY20" s="526"/>
      <c r="CZ20" s="526"/>
      <c r="DA20" s="526"/>
      <c r="DB20" s="526"/>
      <c r="DC20" s="526"/>
      <c r="DD20" s="526"/>
      <c r="DE20" s="526"/>
      <c r="DF20" s="526"/>
      <c r="DG20" s="526"/>
      <c r="DH20" s="526"/>
      <c r="DI20" s="526"/>
      <c r="DJ20" s="526"/>
      <c r="DK20" s="526"/>
      <c r="DL20" s="526"/>
      <c r="DM20" s="526"/>
      <c r="DN20" s="526"/>
      <c r="DO20" s="526"/>
      <c r="DP20" s="526"/>
      <c r="DQ20" s="526"/>
      <c r="DR20" s="526"/>
      <c r="DS20" s="526"/>
      <c r="DT20" s="526"/>
      <c r="DU20" s="526"/>
      <c r="DV20" s="526"/>
      <c r="DW20" s="526"/>
      <c r="DX20" s="526"/>
      <c r="DY20" s="526"/>
      <c r="DZ20" s="526"/>
      <c r="EA20" s="526"/>
      <c r="EB20" s="526"/>
      <c r="EC20" s="526"/>
      <c r="ED20" s="526"/>
      <c r="EE20" s="526"/>
      <c r="EF20" s="526"/>
      <c r="EG20" s="526"/>
      <c r="EH20" s="526"/>
      <c r="EI20" s="526"/>
      <c r="EJ20" s="526"/>
      <c r="EK20" s="526"/>
      <c r="EL20" s="526"/>
      <c r="EM20" s="526"/>
      <c r="EN20" s="526"/>
      <c r="EO20" s="526"/>
      <c r="EP20" s="526"/>
      <c r="EQ20" s="526"/>
      <c r="ER20" s="526"/>
      <c r="ES20" s="526"/>
      <c r="ET20" s="526"/>
      <c r="EU20" s="526"/>
      <c r="EV20" s="526"/>
      <c r="EW20" s="526"/>
      <c r="EX20" s="526"/>
      <c r="EY20" s="526"/>
      <c r="EZ20" s="526"/>
      <c r="FA20" s="526"/>
      <c r="FB20" s="526"/>
      <c r="FC20" s="526"/>
      <c r="FD20" s="526"/>
      <c r="FE20" s="526"/>
      <c r="FF20" s="526"/>
      <c r="FG20" s="526"/>
      <c r="FH20" s="526"/>
      <c r="FI20" s="526"/>
      <c r="FJ20" s="526"/>
      <c r="FK20" s="526"/>
      <c r="FL20" s="526"/>
      <c r="FM20" s="526"/>
      <c r="FN20" s="526"/>
      <c r="FO20" s="526"/>
      <c r="FP20" s="526"/>
      <c r="FQ20" s="526"/>
      <c r="FR20" s="526"/>
      <c r="FS20" s="526"/>
      <c r="FT20" s="526"/>
      <c r="FU20" s="526"/>
      <c r="FV20" s="526"/>
      <c r="FW20" s="526"/>
      <c r="FX20" s="526"/>
      <c r="FY20" s="526"/>
      <c r="FZ20" s="526"/>
      <c r="GA20" s="526"/>
      <c r="GB20" s="526"/>
      <c r="GC20" s="526"/>
      <c r="GD20" s="526"/>
      <c r="GE20" s="526"/>
      <c r="GF20" s="526"/>
      <c r="GG20" s="526"/>
      <c r="GH20" s="526"/>
      <c r="GI20" s="526"/>
      <c r="GJ20" s="526"/>
      <c r="GK20" s="526"/>
      <c r="GL20" s="526"/>
      <c r="GM20" s="526"/>
      <c r="GN20" s="526"/>
      <c r="GO20" s="526"/>
      <c r="GP20" s="526"/>
      <c r="GQ20" s="526"/>
      <c r="GR20" s="526"/>
      <c r="GS20" s="526"/>
      <c r="GT20" s="526"/>
      <c r="GU20" s="526"/>
      <c r="GV20" s="526"/>
      <c r="GW20" s="526"/>
      <c r="GX20" s="526"/>
      <c r="GY20" s="526"/>
      <c r="GZ20" s="526"/>
      <c r="HA20" s="526"/>
      <c r="HB20" s="526"/>
      <c r="HC20" s="526"/>
      <c r="HD20" s="526"/>
      <c r="HE20" s="526"/>
      <c r="HF20" s="526"/>
      <c r="HG20" s="526"/>
      <c r="HH20" s="526"/>
      <c r="HI20" s="526"/>
      <c r="HJ20" s="526"/>
      <c r="HK20" s="526"/>
      <c r="HL20" s="526"/>
      <c r="HM20" s="526"/>
      <c r="HN20" s="526"/>
      <c r="HO20" s="526"/>
      <c r="HP20" s="526"/>
      <c r="HQ20" s="526"/>
      <c r="HR20" s="526"/>
      <c r="HS20" s="526"/>
      <c r="HT20" s="526"/>
      <c r="HU20" s="526"/>
      <c r="HV20" s="526"/>
      <c r="HW20" s="526"/>
      <c r="HX20" s="526"/>
      <c r="HY20" s="526"/>
      <c r="HZ20" s="526"/>
      <c r="IA20" s="526"/>
      <c r="IB20" s="526"/>
      <c r="IC20" s="526"/>
      <c r="ID20" s="526"/>
      <c r="IE20" s="526"/>
      <c r="IF20" s="526"/>
      <c r="IG20" s="526"/>
      <c r="IH20" s="526"/>
      <c r="II20" s="526"/>
      <c r="IJ20" s="526"/>
      <c r="IK20" s="526"/>
      <c r="IL20" s="526"/>
      <c r="IM20" s="526"/>
      <c r="IN20" s="526"/>
      <c r="IO20" s="526"/>
      <c r="IP20" s="526"/>
      <c r="IQ20" s="526"/>
      <c r="IR20" s="526"/>
      <c r="IS20" s="526"/>
      <c r="IT20" s="526"/>
      <c r="IU20" s="526"/>
      <c r="IV20" s="526"/>
    </row>
    <row r="21" spans="1:256" s="290" customFormat="1" ht="11.6">
      <c r="A21" s="526"/>
      <c r="B21" s="537">
        <f>IF(記入シート!E26="",記入シート!E10,記入シート!G24)</f>
        <v>0</v>
      </c>
      <c r="C21" s="553"/>
      <c r="D21" s="553"/>
      <c r="E21" s="553"/>
      <c r="F21" s="553"/>
      <c r="G21" s="553"/>
      <c r="H21" s="553"/>
      <c r="I21" s="553"/>
      <c r="J21" s="553"/>
      <c r="K21" s="553"/>
      <c r="L21" s="553"/>
      <c r="M21" s="553"/>
      <c r="N21" s="553"/>
      <c r="O21" s="553"/>
      <c r="P21" s="553"/>
      <c r="Q21" s="553"/>
      <c r="R21" s="553"/>
      <c r="S21" s="553"/>
      <c r="T21" s="553"/>
      <c r="U21" s="553"/>
      <c r="V21" s="553"/>
      <c r="W21" s="553"/>
      <c r="X21" s="553"/>
      <c r="Y21" s="553"/>
      <c r="Z21" s="553"/>
      <c r="AA21" s="553"/>
      <c r="AB21" s="553"/>
      <c r="AC21" s="553"/>
      <c r="AD21" s="553"/>
      <c r="AE21" s="553"/>
      <c r="AF21" s="553"/>
      <c r="AG21" s="553"/>
      <c r="AH21" s="553"/>
      <c r="AI21" s="553"/>
      <c r="AJ21" s="553"/>
      <c r="AK21" s="553"/>
      <c r="AL21" s="553"/>
      <c r="AM21" s="553"/>
      <c r="AN21" s="553"/>
      <c r="AO21" s="553"/>
      <c r="AP21" s="553"/>
      <c r="AQ21" s="553"/>
      <c r="AR21" s="553"/>
      <c r="AS21" s="553"/>
      <c r="AT21" s="553"/>
      <c r="AU21" s="553"/>
      <c r="AV21" s="553"/>
      <c r="AW21" s="666"/>
      <c r="AX21" s="664"/>
      <c r="AY21" s="664"/>
      <c r="AZ21" s="664"/>
      <c r="BA21" s="664"/>
      <c r="BB21" s="526"/>
      <c r="BC21" s="526"/>
      <c r="BD21" s="526"/>
      <c r="BE21" s="526"/>
      <c r="BF21" s="290" t="s">
        <v>282</v>
      </c>
      <c r="BG21" s="677">
        <v>20</v>
      </c>
      <c r="BH21" s="526"/>
      <c r="BI21" s="526"/>
      <c r="BJ21" s="526"/>
      <c r="BK21" s="526"/>
      <c r="BL21" s="526"/>
      <c r="BM21" s="526"/>
      <c r="BN21" s="526"/>
      <c r="BO21" s="526"/>
      <c r="BP21" s="526"/>
      <c r="BQ21" s="526"/>
      <c r="BR21" s="526"/>
      <c r="BS21" s="526"/>
      <c r="BT21" s="526"/>
      <c r="BU21" s="526"/>
      <c r="BV21" s="526"/>
      <c r="BW21" s="526"/>
      <c r="BX21" s="526"/>
      <c r="BY21" s="526"/>
      <c r="BZ21" s="526"/>
      <c r="CA21" s="526"/>
      <c r="CB21" s="526"/>
      <c r="CC21" s="526"/>
      <c r="CD21" s="526"/>
      <c r="CE21" s="526"/>
      <c r="CF21" s="526"/>
      <c r="CG21" s="526"/>
      <c r="CH21" s="526"/>
      <c r="CI21" s="526"/>
      <c r="CJ21" s="526"/>
      <c r="CK21" s="526"/>
      <c r="CL21" s="526"/>
      <c r="CM21" s="526"/>
      <c r="CN21" s="526"/>
      <c r="CO21" s="526"/>
      <c r="CP21" s="526"/>
      <c r="CQ21" s="526"/>
      <c r="CR21" s="526"/>
      <c r="CS21" s="526"/>
      <c r="CT21" s="526"/>
      <c r="CU21" s="526"/>
      <c r="CV21" s="526"/>
      <c r="CW21" s="526"/>
      <c r="CX21" s="526"/>
      <c r="CY21" s="526"/>
      <c r="CZ21" s="526"/>
      <c r="DA21" s="526"/>
      <c r="DB21" s="526"/>
      <c r="DC21" s="526"/>
      <c r="DD21" s="526"/>
      <c r="DE21" s="526"/>
      <c r="DF21" s="526"/>
      <c r="DG21" s="526"/>
      <c r="DH21" s="526"/>
      <c r="DI21" s="526"/>
      <c r="DJ21" s="526"/>
      <c r="DK21" s="526"/>
      <c r="DL21" s="526"/>
      <c r="DM21" s="526"/>
      <c r="DN21" s="526"/>
      <c r="DO21" s="526"/>
      <c r="DP21" s="526"/>
      <c r="DQ21" s="526"/>
      <c r="DR21" s="526"/>
      <c r="DS21" s="526"/>
      <c r="DT21" s="526"/>
      <c r="DU21" s="526"/>
      <c r="DV21" s="526"/>
      <c r="DW21" s="526"/>
      <c r="DX21" s="526"/>
      <c r="DY21" s="526"/>
      <c r="DZ21" s="526"/>
      <c r="EA21" s="526"/>
      <c r="EB21" s="526"/>
      <c r="EC21" s="526"/>
      <c r="ED21" s="526"/>
      <c r="EE21" s="526"/>
      <c r="EF21" s="526"/>
      <c r="EG21" s="526"/>
      <c r="EH21" s="526"/>
      <c r="EI21" s="526"/>
      <c r="EJ21" s="526"/>
      <c r="EK21" s="526"/>
      <c r="EL21" s="526"/>
      <c r="EM21" s="526"/>
      <c r="EN21" s="526"/>
      <c r="EO21" s="526"/>
      <c r="EP21" s="526"/>
      <c r="EQ21" s="526"/>
      <c r="ER21" s="526"/>
      <c r="ES21" s="526"/>
      <c r="ET21" s="526"/>
      <c r="EU21" s="526"/>
      <c r="EV21" s="526"/>
      <c r="EW21" s="526"/>
      <c r="EX21" s="526"/>
      <c r="EY21" s="526"/>
      <c r="EZ21" s="526"/>
      <c r="FA21" s="526"/>
      <c r="FB21" s="526"/>
      <c r="FC21" s="526"/>
      <c r="FD21" s="526"/>
      <c r="FE21" s="526"/>
      <c r="FF21" s="526"/>
      <c r="FG21" s="526"/>
      <c r="FH21" s="526"/>
      <c r="FI21" s="526"/>
      <c r="FJ21" s="526"/>
      <c r="FK21" s="526"/>
      <c r="FL21" s="526"/>
      <c r="FM21" s="526"/>
      <c r="FN21" s="526"/>
      <c r="FO21" s="526"/>
      <c r="FP21" s="526"/>
      <c r="FQ21" s="526"/>
      <c r="FR21" s="526"/>
      <c r="FS21" s="526"/>
      <c r="FT21" s="526"/>
      <c r="FU21" s="526"/>
      <c r="FV21" s="526"/>
      <c r="FW21" s="526"/>
      <c r="FX21" s="526"/>
      <c r="FY21" s="526"/>
      <c r="FZ21" s="526"/>
      <c r="GA21" s="526"/>
      <c r="GB21" s="526"/>
      <c r="GC21" s="526"/>
      <c r="GD21" s="526"/>
      <c r="GE21" s="526"/>
      <c r="GF21" s="526"/>
      <c r="GG21" s="526"/>
      <c r="GH21" s="526"/>
      <c r="GI21" s="526"/>
      <c r="GJ21" s="526"/>
      <c r="GK21" s="526"/>
      <c r="GL21" s="526"/>
      <c r="GM21" s="526"/>
      <c r="GN21" s="526"/>
      <c r="GO21" s="526"/>
      <c r="GP21" s="526"/>
      <c r="GQ21" s="526"/>
      <c r="GR21" s="526"/>
      <c r="GS21" s="526"/>
      <c r="GT21" s="526"/>
      <c r="GU21" s="526"/>
      <c r="GV21" s="526"/>
      <c r="GW21" s="526"/>
      <c r="GX21" s="526"/>
      <c r="GY21" s="526"/>
      <c r="GZ21" s="526"/>
      <c r="HA21" s="526"/>
      <c r="HB21" s="526"/>
      <c r="HC21" s="526"/>
      <c r="HD21" s="526"/>
      <c r="HE21" s="526"/>
      <c r="HF21" s="526"/>
      <c r="HG21" s="526"/>
      <c r="HH21" s="526"/>
      <c r="HI21" s="526"/>
      <c r="HJ21" s="526"/>
      <c r="HK21" s="526"/>
      <c r="HL21" s="526"/>
      <c r="HM21" s="526"/>
      <c r="HN21" s="526"/>
      <c r="HO21" s="526"/>
      <c r="HP21" s="526"/>
      <c r="HQ21" s="526"/>
      <c r="HR21" s="526"/>
      <c r="HS21" s="526"/>
      <c r="HT21" s="526"/>
      <c r="HU21" s="526"/>
      <c r="HV21" s="526"/>
      <c r="HW21" s="526"/>
      <c r="HX21" s="526"/>
      <c r="HY21" s="526"/>
      <c r="HZ21" s="526"/>
      <c r="IA21" s="526"/>
      <c r="IB21" s="526"/>
      <c r="IC21" s="526"/>
      <c r="ID21" s="526"/>
      <c r="IE21" s="526"/>
      <c r="IF21" s="526"/>
      <c r="IG21" s="526"/>
      <c r="IH21" s="526"/>
      <c r="II21" s="526"/>
      <c r="IJ21" s="526"/>
      <c r="IK21" s="526"/>
      <c r="IL21" s="526"/>
      <c r="IM21" s="526"/>
      <c r="IN21" s="526"/>
      <c r="IO21" s="526"/>
      <c r="IP21" s="526"/>
      <c r="IQ21" s="526"/>
      <c r="IR21" s="526"/>
      <c r="IS21" s="526"/>
      <c r="IT21" s="526"/>
      <c r="IU21" s="526"/>
      <c r="IV21" s="526"/>
    </row>
    <row r="22" spans="1:256" s="529" customFormat="1" ht="11.6">
      <c r="A22" s="526"/>
      <c r="B22" s="535"/>
      <c r="C22" s="535"/>
      <c r="D22" s="535"/>
      <c r="E22" s="535"/>
      <c r="F22" s="535"/>
      <c r="G22" s="535"/>
      <c r="H22" s="535"/>
      <c r="I22" s="535"/>
      <c r="J22" s="535">
        <v>10</v>
      </c>
      <c r="K22" s="535"/>
      <c r="L22" s="535"/>
      <c r="M22" s="535"/>
      <c r="N22" s="535"/>
      <c r="O22" s="535"/>
      <c r="P22" s="535"/>
      <c r="Q22" s="535"/>
      <c r="R22" s="535"/>
      <c r="S22" s="535"/>
      <c r="T22" s="535">
        <v>20</v>
      </c>
      <c r="U22" s="535"/>
      <c r="V22" s="535"/>
      <c r="W22" s="535"/>
      <c r="X22" s="535"/>
      <c r="Y22" s="535"/>
      <c r="Z22" s="613"/>
      <c r="AA22" s="613"/>
      <c r="AB22" s="613"/>
      <c r="AC22" s="613"/>
      <c r="AD22" s="613">
        <v>30</v>
      </c>
      <c r="AE22" s="613"/>
      <c r="AF22" s="613"/>
      <c r="AG22" s="613"/>
      <c r="AH22" s="613"/>
      <c r="AI22" s="613"/>
      <c r="AJ22" s="613"/>
      <c r="AK22" s="613"/>
      <c r="AL22" s="613"/>
      <c r="AM22" s="613"/>
      <c r="AN22" s="613">
        <v>40</v>
      </c>
      <c r="AO22" s="613"/>
      <c r="AP22" s="613"/>
      <c r="AQ22" s="613"/>
      <c r="AR22" s="613"/>
      <c r="AS22" s="613"/>
      <c r="AT22" s="613"/>
      <c r="AU22" s="613"/>
      <c r="AV22" s="613"/>
      <c r="AW22" s="613"/>
      <c r="AX22" s="639"/>
      <c r="AY22" s="639"/>
      <c r="AZ22" s="639"/>
      <c r="BA22" s="639"/>
      <c r="BB22" s="526"/>
      <c r="BC22" s="526"/>
      <c r="BD22" s="526"/>
      <c r="BE22" s="526"/>
      <c r="BF22" s="529" t="s">
        <v>361</v>
      </c>
      <c r="BG22" s="678">
        <v>21</v>
      </c>
      <c r="BH22" s="526"/>
      <c r="BI22" s="526"/>
      <c r="BJ22" s="526"/>
      <c r="BK22" s="526"/>
      <c r="BL22" s="526"/>
      <c r="BM22" s="526"/>
      <c r="BN22" s="526"/>
      <c r="BO22" s="526"/>
      <c r="BP22" s="526"/>
      <c r="BQ22" s="526"/>
      <c r="BR22" s="526"/>
      <c r="BS22" s="526"/>
      <c r="BT22" s="526"/>
      <c r="BU22" s="526"/>
      <c r="BV22" s="526"/>
      <c r="BW22" s="526"/>
      <c r="BX22" s="526"/>
      <c r="BY22" s="526"/>
      <c r="BZ22" s="526"/>
      <c r="CA22" s="526"/>
      <c r="CB22" s="526"/>
      <c r="CC22" s="526"/>
      <c r="CD22" s="526"/>
      <c r="CE22" s="526"/>
      <c r="CF22" s="526"/>
      <c r="CG22" s="526"/>
      <c r="CH22" s="526"/>
      <c r="CI22" s="526"/>
      <c r="CJ22" s="526"/>
      <c r="CK22" s="526"/>
      <c r="CL22" s="526"/>
      <c r="CM22" s="526"/>
      <c r="CN22" s="526"/>
      <c r="CO22" s="526"/>
      <c r="CP22" s="526"/>
      <c r="CQ22" s="526"/>
      <c r="CR22" s="526"/>
      <c r="CS22" s="526"/>
      <c r="CT22" s="526"/>
      <c r="CU22" s="526"/>
      <c r="CV22" s="526"/>
      <c r="CW22" s="526"/>
      <c r="CX22" s="526"/>
      <c r="CY22" s="526"/>
      <c r="CZ22" s="526"/>
      <c r="DA22" s="526"/>
      <c r="DB22" s="526"/>
      <c r="DC22" s="526"/>
      <c r="DD22" s="526"/>
      <c r="DE22" s="526"/>
      <c r="DF22" s="526"/>
      <c r="DG22" s="526"/>
      <c r="DH22" s="526"/>
      <c r="DI22" s="526"/>
      <c r="DJ22" s="526"/>
      <c r="DK22" s="526"/>
      <c r="DL22" s="526"/>
      <c r="DM22" s="526"/>
      <c r="DN22" s="526"/>
      <c r="DO22" s="526"/>
      <c r="DP22" s="526"/>
      <c r="DQ22" s="526"/>
      <c r="DR22" s="526"/>
      <c r="DS22" s="526"/>
      <c r="DT22" s="526"/>
      <c r="DU22" s="526"/>
      <c r="DV22" s="526"/>
      <c r="DW22" s="526"/>
      <c r="DX22" s="526"/>
      <c r="DY22" s="526"/>
      <c r="DZ22" s="526"/>
      <c r="EA22" s="526"/>
      <c r="EB22" s="526"/>
      <c r="EC22" s="526"/>
      <c r="ED22" s="526"/>
      <c r="EE22" s="526"/>
      <c r="EF22" s="526"/>
      <c r="EG22" s="526"/>
      <c r="EH22" s="526"/>
      <c r="EI22" s="526"/>
      <c r="EJ22" s="526"/>
      <c r="EK22" s="526"/>
      <c r="EL22" s="526"/>
      <c r="EM22" s="526"/>
      <c r="EN22" s="526"/>
      <c r="EO22" s="526"/>
      <c r="EP22" s="526"/>
      <c r="EQ22" s="526"/>
      <c r="ER22" s="526"/>
      <c r="ES22" s="526"/>
      <c r="ET22" s="526"/>
      <c r="EU22" s="526"/>
      <c r="EV22" s="526"/>
      <c r="EW22" s="526"/>
      <c r="EX22" s="526"/>
      <c r="EY22" s="526"/>
      <c r="EZ22" s="526"/>
      <c r="FA22" s="526"/>
      <c r="FB22" s="526"/>
      <c r="FC22" s="526"/>
      <c r="FD22" s="526"/>
      <c r="FE22" s="526"/>
      <c r="FF22" s="526"/>
      <c r="FG22" s="526"/>
      <c r="FH22" s="526"/>
      <c r="FI22" s="526"/>
      <c r="FJ22" s="526"/>
      <c r="FK22" s="526"/>
      <c r="FL22" s="526"/>
      <c r="FM22" s="526"/>
      <c r="FN22" s="526"/>
      <c r="FO22" s="526"/>
      <c r="FP22" s="526"/>
      <c r="FQ22" s="526"/>
      <c r="FR22" s="526"/>
      <c r="FS22" s="526"/>
      <c r="FT22" s="526"/>
      <c r="FU22" s="526"/>
      <c r="FV22" s="526"/>
      <c r="FW22" s="526"/>
      <c r="FX22" s="526"/>
      <c r="FY22" s="526"/>
      <c r="FZ22" s="526"/>
      <c r="GA22" s="526"/>
      <c r="GB22" s="526"/>
      <c r="GC22" s="526"/>
      <c r="GD22" s="526"/>
      <c r="GE22" s="526"/>
      <c r="GF22" s="526"/>
      <c r="GG22" s="526"/>
      <c r="GH22" s="526"/>
      <c r="GI22" s="526"/>
      <c r="GJ22" s="526"/>
      <c r="GK22" s="526"/>
      <c r="GL22" s="526"/>
      <c r="GM22" s="526"/>
      <c r="GN22" s="526"/>
      <c r="GO22" s="526"/>
      <c r="GP22" s="526"/>
      <c r="GQ22" s="526"/>
      <c r="GR22" s="526"/>
      <c r="GS22" s="526"/>
      <c r="GT22" s="526"/>
      <c r="GU22" s="526"/>
      <c r="GV22" s="526"/>
      <c r="GW22" s="526"/>
      <c r="GX22" s="526"/>
      <c r="GY22" s="526"/>
      <c r="GZ22" s="526"/>
      <c r="HA22" s="526"/>
      <c r="HB22" s="526"/>
      <c r="HC22" s="526"/>
      <c r="HD22" s="526"/>
      <c r="HE22" s="526"/>
      <c r="HF22" s="526"/>
      <c r="HG22" s="526"/>
      <c r="HH22" s="526"/>
      <c r="HI22" s="526"/>
      <c r="HJ22" s="526"/>
      <c r="HK22" s="526"/>
      <c r="HL22" s="526"/>
      <c r="HM22" s="526"/>
      <c r="HN22" s="526"/>
      <c r="HO22" s="526"/>
      <c r="HP22" s="526"/>
      <c r="HQ22" s="526"/>
      <c r="HR22" s="526"/>
      <c r="HS22" s="526"/>
      <c r="HT22" s="526"/>
      <c r="HU22" s="526"/>
      <c r="HV22" s="526"/>
      <c r="HW22" s="526"/>
      <c r="HX22" s="526"/>
      <c r="HY22" s="526"/>
      <c r="HZ22" s="526"/>
      <c r="IA22" s="526"/>
      <c r="IB22" s="526"/>
      <c r="IC22" s="526"/>
      <c r="ID22" s="526"/>
      <c r="IE22" s="526"/>
      <c r="IF22" s="526"/>
      <c r="IG22" s="526"/>
      <c r="IH22" s="526"/>
      <c r="II22" s="526"/>
      <c r="IJ22" s="526"/>
      <c r="IK22" s="526"/>
      <c r="IL22" s="526"/>
      <c r="IM22" s="526"/>
      <c r="IN22" s="526"/>
      <c r="IO22" s="526"/>
      <c r="IP22" s="526"/>
      <c r="IQ22" s="526"/>
      <c r="IR22" s="526"/>
      <c r="IS22" s="526"/>
      <c r="IT22" s="526"/>
      <c r="IU22" s="526"/>
      <c r="IV22" s="526"/>
    </row>
    <row r="23" spans="1:256" s="290" customFormat="1" ht="10.85">
      <c r="A23" s="526"/>
      <c r="B23" s="536" t="s">
        <v>182</v>
      </c>
      <c r="C23" s="552"/>
      <c r="D23" s="552"/>
      <c r="E23" s="552"/>
      <c r="F23" s="552"/>
      <c r="G23" s="552"/>
      <c r="H23" s="552"/>
      <c r="I23" s="552"/>
      <c r="J23" s="552"/>
      <c r="K23" s="552"/>
      <c r="L23" s="552"/>
      <c r="M23" s="552"/>
      <c r="N23" s="552"/>
      <c r="O23" s="552"/>
      <c r="P23" s="552"/>
      <c r="Q23" s="552"/>
      <c r="R23" s="552"/>
      <c r="S23" s="552"/>
      <c r="T23" s="552"/>
      <c r="U23" s="552"/>
      <c r="V23" s="552"/>
      <c r="W23" s="552"/>
      <c r="X23" s="552"/>
      <c r="Y23" s="552"/>
      <c r="Z23" s="552"/>
      <c r="AA23" s="552"/>
      <c r="AB23" s="552"/>
      <c r="AC23" s="552"/>
      <c r="AD23" s="552"/>
      <c r="AE23" s="552"/>
      <c r="AF23" s="552"/>
      <c r="AG23" s="552"/>
      <c r="AH23" s="552"/>
      <c r="AI23" s="552"/>
      <c r="AJ23" s="552"/>
      <c r="AK23" s="552"/>
      <c r="AL23" s="552"/>
      <c r="AM23" s="552"/>
      <c r="AN23" s="552"/>
      <c r="AO23" s="552"/>
      <c r="AP23" s="552"/>
      <c r="AQ23" s="552"/>
      <c r="AR23" s="552"/>
      <c r="AS23" s="552"/>
      <c r="AT23" s="552"/>
      <c r="AU23" s="552"/>
      <c r="AV23" s="552"/>
      <c r="AW23" s="552"/>
      <c r="AX23" s="552"/>
      <c r="AY23" s="665"/>
      <c r="AZ23" s="538"/>
      <c r="BA23" s="538"/>
      <c r="BB23" s="526"/>
      <c r="BC23" s="526"/>
      <c r="BD23" s="526"/>
      <c r="BE23" s="526"/>
      <c r="BF23" s="290" t="s">
        <v>48</v>
      </c>
      <c r="BG23" s="677">
        <v>22</v>
      </c>
      <c r="BH23" s="526"/>
      <c r="BI23" s="526"/>
      <c r="BJ23" s="526"/>
      <c r="BK23" s="526"/>
      <c r="BL23" s="526"/>
      <c r="BM23" s="526"/>
      <c r="BN23" s="526"/>
      <c r="BO23" s="526"/>
      <c r="BP23" s="526"/>
      <c r="BQ23" s="526"/>
      <c r="BR23" s="526"/>
      <c r="BS23" s="526"/>
      <c r="BT23" s="526"/>
      <c r="BU23" s="526"/>
      <c r="BV23" s="526"/>
      <c r="BW23" s="526"/>
      <c r="BX23" s="526"/>
      <c r="BY23" s="526"/>
      <c r="BZ23" s="526"/>
      <c r="CA23" s="526"/>
      <c r="CB23" s="526"/>
      <c r="CC23" s="526"/>
      <c r="CD23" s="526"/>
      <c r="CE23" s="526"/>
      <c r="CF23" s="526"/>
      <c r="CG23" s="526"/>
      <c r="CH23" s="526"/>
      <c r="CI23" s="526"/>
      <c r="CJ23" s="526"/>
      <c r="CK23" s="526"/>
      <c r="CL23" s="526"/>
      <c r="CM23" s="526"/>
      <c r="CN23" s="526"/>
      <c r="CO23" s="526"/>
      <c r="CP23" s="526"/>
      <c r="CQ23" s="526"/>
      <c r="CR23" s="526"/>
      <c r="CS23" s="526"/>
      <c r="CT23" s="526"/>
      <c r="CU23" s="526"/>
      <c r="CV23" s="526"/>
      <c r="CW23" s="526"/>
      <c r="CX23" s="526"/>
      <c r="CY23" s="526"/>
      <c r="CZ23" s="526"/>
      <c r="DA23" s="526"/>
      <c r="DB23" s="526"/>
      <c r="DC23" s="526"/>
      <c r="DD23" s="526"/>
      <c r="DE23" s="526"/>
      <c r="DF23" s="526"/>
      <c r="DG23" s="526"/>
      <c r="DH23" s="526"/>
      <c r="DI23" s="526"/>
      <c r="DJ23" s="526"/>
      <c r="DK23" s="526"/>
      <c r="DL23" s="526"/>
      <c r="DM23" s="526"/>
      <c r="DN23" s="526"/>
      <c r="DO23" s="526"/>
      <c r="DP23" s="526"/>
      <c r="DQ23" s="526"/>
      <c r="DR23" s="526"/>
      <c r="DS23" s="526"/>
      <c r="DT23" s="526"/>
      <c r="DU23" s="526"/>
      <c r="DV23" s="526"/>
      <c r="DW23" s="526"/>
      <c r="DX23" s="526"/>
      <c r="DY23" s="526"/>
      <c r="DZ23" s="526"/>
      <c r="EA23" s="526"/>
      <c r="EB23" s="526"/>
      <c r="EC23" s="526"/>
      <c r="ED23" s="526"/>
      <c r="EE23" s="526"/>
      <c r="EF23" s="526"/>
      <c r="EG23" s="526"/>
      <c r="EH23" s="526"/>
      <c r="EI23" s="526"/>
      <c r="EJ23" s="526"/>
      <c r="EK23" s="526"/>
      <c r="EL23" s="526"/>
      <c r="EM23" s="526"/>
      <c r="EN23" s="526"/>
      <c r="EO23" s="526"/>
      <c r="EP23" s="526"/>
      <c r="EQ23" s="526"/>
      <c r="ER23" s="526"/>
      <c r="ES23" s="526"/>
      <c r="ET23" s="526"/>
      <c r="EU23" s="526"/>
      <c r="EV23" s="526"/>
      <c r="EW23" s="526"/>
      <c r="EX23" s="526"/>
      <c r="EY23" s="526"/>
      <c r="EZ23" s="526"/>
      <c r="FA23" s="526"/>
      <c r="FB23" s="526"/>
      <c r="FC23" s="526"/>
      <c r="FD23" s="526"/>
      <c r="FE23" s="526"/>
      <c r="FF23" s="526"/>
      <c r="FG23" s="526"/>
      <c r="FH23" s="526"/>
      <c r="FI23" s="526"/>
      <c r="FJ23" s="526"/>
      <c r="FK23" s="526"/>
      <c r="FL23" s="526"/>
      <c r="FM23" s="526"/>
      <c r="FN23" s="526"/>
      <c r="FO23" s="526"/>
      <c r="FP23" s="526"/>
      <c r="FQ23" s="526"/>
      <c r="FR23" s="526"/>
      <c r="FS23" s="526"/>
      <c r="FT23" s="526"/>
      <c r="FU23" s="526"/>
      <c r="FV23" s="526"/>
      <c r="FW23" s="526"/>
      <c r="FX23" s="526"/>
      <c r="FY23" s="526"/>
      <c r="FZ23" s="526"/>
      <c r="GA23" s="526"/>
      <c r="GB23" s="526"/>
      <c r="GC23" s="526"/>
      <c r="GD23" s="526"/>
      <c r="GE23" s="526"/>
      <c r="GF23" s="526"/>
      <c r="GG23" s="526"/>
      <c r="GH23" s="526"/>
      <c r="GI23" s="526"/>
      <c r="GJ23" s="526"/>
      <c r="GK23" s="526"/>
      <c r="GL23" s="526"/>
      <c r="GM23" s="526"/>
      <c r="GN23" s="526"/>
      <c r="GO23" s="526"/>
      <c r="GP23" s="526"/>
      <c r="GQ23" s="526"/>
      <c r="GR23" s="526"/>
      <c r="GS23" s="526"/>
      <c r="GT23" s="526"/>
      <c r="GU23" s="526"/>
      <c r="GV23" s="526"/>
      <c r="GW23" s="526"/>
      <c r="GX23" s="526"/>
      <c r="GY23" s="526"/>
      <c r="GZ23" s="526"/>
      <c r="HA23" s="526"/>
      <c r="HB23" s="526"/>
      <c r="HC23" s="526"/>
      <c r="HD23" s="526"/>
      <c r="HE23" s="526"/>
      <c r="HF23" s="526"/>
      <c r="HG23" s="526"/>
      <c r="HH23" s="526"/>
      <c r="HI23" s="526"/>
      <c r="HJ23" s="526"/>
      <c r="HK23" s="526"/>
      <c r="HL23" s="526"/>
      <c r="HM23" s="526"/>
      <c r="HN23" s="526"/>
      <c r="HO23" s="526"/>
      <c r="HP23" s="526"/>
      <c r="HQ23" s="526"/>
      <c r="HR23" s="526"/>
      <c r="HS23" s="526"/>
      <c r="HT23" s="526"/>
      <c r="HU23" s="526"/>
      <c r="HV23" s="526"/>
      <c r="HW23" s="526"/>
      <c r="HX23" s="526"/>
      <c r="HY23" s="526"/>
      <c r="HZ23" s="526"/>
      <c r="IA23" s="526"/>
      <c r="IB23" s="526"/>
      <c r="IC23" s="526"/>
      <c r="ID23" s="526"/>
      <c r="IE23" s="526"/>
      <c r="IF23" s="526"/>
      <c r="IG23" s="526"/>
      <c r="IH23" s="526"/>
      <c r="II23" s="526"/>
      <c r="IJ23" s="526"/>
      <c r="IK23" s="526"/>
      <c r="IL23" s="526"/>
      <c r="IM23" s="526"/>
      <c r="IN23" s="526"/>
      <c r="IO23" s="526"/>
      <c r="IP23" s="526"/>
      <c r="IQ23" s="526"/>
      <c r="IR23" s="526"/>
      <c r="IS23" s="526"/>
      <c r="IT23" s="526"/>
      <c r="IU23" s="526"/>
      <c r="IV23" s="526"/>
    </row>
    <row r="24" spans="1:256" s="290" customFormat="1" ht="11.6">
      <c r="A24" s="526"/>
      <c r="B24" s="537">
        <f>AF8</f>
        <v>0</v>
      </c>
      <c r="C24" s="553"/>
      <c r="D24" s="553"/>
      <c r="E24" s="553"/>
      <c r="F24" s="553"/>
      <c r="G24" s="553"/>
      <c r="H24" s="553"/>
      <c r="I24" s="553"/>
      <c r="J24" s="553"/>
      <c r="K24" s="553"/>
      <c r="L24" s="553"/>
      <c r="M24" s="553"/>
      <c r="N24" s="553"/>
      <c r="O24" s="553"/>
      <c r="P24" s="553"/>
      <c r="Q24" s="553"/>
      <c r="R24" s="553"/>
      <c r="S24" s="553"/>
      <c r="T24" s="553"/>
      <c r="U24" s="553"/>
      <c r="V24" s="553"/>
      <c r="W24" s="553"/>
      <c r="X24" s="553"/>
      <c r="Y24" s="553"/>
      <c r="Z24" s="553"/>
      <c r="AA24" s="553"/>
      <c r="AB24" s="553"/>
      <c r="AC24" s="553"/>
      <c r="AD24" s="553"/>
      <c r="AE24" s="553"/>
      <c r="AF24" s="553"/>
      <c r="AG24" s="553"/>
      <c r="AH24" s="553"/>
      <c r="AI24" s="553"/>
      <c r="AJ24" s="553"/>
      <c r="AK24" s="553"/>
      <c r="AL24" s="553"/>
      <c r="AM24" s="553"/>
      <c r="AN24" s="553"/>
      <c r="AO24" s="553"/>
      <c r="AP24" s="553"/>
      <c r="AQ24" s="553"/>
      <c r="AR24" s="553"/>
      <c r="AS24" s="553"/>
      <c r="AT24" s="553"/>
      <c r="AU24" s="553"/>
      <c r="AV24" s="553"/>
      <c r="AW24" s="553"/>
      <c r="AX24" s="553"/>
      <c r="AY24" s="666"/>
      <c r="AZ24" s="538"/>
      <c r="BA24" s="538"/>
      <c r="BB24" s="526"/>
      <c r="BC24" s="526"/>
      <c r="BD24" s="526"/>
      <c r="BE24" s="526"/>
      <c r="BF24" s="290" t="s">
        <v>41</v>
      </c>
      <c r="BG24" s="677">
        <v>23</v>
      </c>
      <c r="BH24" s="526"/>
      <c r="BI24" s="526"/>
      <c r="BJ24" s="526"/>
      <c r="BK24" s="526"/>
      <c r="BL24" s="526"/>
      <c r="BM24" s="526"/>
      <c r="BN24" s="526"/>
      <c r="BO24" s="526"/>
      <c r="BP24" s="526"/>
      <c r="BQ24" s="526"/>
      <c r="BR24" s="526"/>
      <c r="BS24" s="526"/>
      <c r="BT24" s="526"/>
      <c r="BU24" s="526"/>
      <c r="BV24" s="526"/>
      <c r="BW24" s="526"/>
      <c r="BX24" s="526"/>
      <c r="BY24" s="526"/>
      <c r="BZ24" s="526"/>
      <c r="CA24" s="526"/>
      <c r="CB24" s="526"/>
      <c r="CC24" s="526"/>
      <c r="CD24" s="526"/>
      <c r="CE24" s="526"/>
      <c r="CF24" s="526"/>
      <c r="CG24" s="526"/>
      <c r="CH24" s="526"/>
      <c r="CI24" s="526"/>
      <c r="CJ24" s="526"/>
      <c r="CK24" s="526"/>
      <c r="CL24" s="526"/>
      <c r="CM24" s="526"/>
      <c r="CN24" s="526"/>
      <c r="CO24" s="526"/>
      <c r="CP24" s="526"/>
      <c r="CQ24" s="526"/>
      <c r="CR24" s="526"/>
      <c r="CS24" s="526"/>
      <c r="CT24" s="526"/>
      <c r="CU24" s="526"/>
      <c r="CV24" s="526"/>
      <c r="CW24" s="526"/>
      <c r="CX24" s="526"/>
      <c r="CY24" s="526"/>
      <c r="CZ24" s="526"/>
      <c r="DA24" s="526"/>
      <c r="DB24" s="526"/>
      <c r="DC24" s="526"/>
      <c r="DD24" s="526"/>
      <c r="DE24" s="526"/>
      <c r="DF24" s="526"/>
      <c r="DG24" s="526"/>
      <c r="DH24" s="526"/>
      <c r="DI24" s="526"/>
      <c r="DJ24" s="526"/>
      <c r="DK24" s="526"/>
      <c r="DL24" s="526"/>
      <c r="DM24" s="526"/>
      <c r="DN24" s="526"/>
      <c r="DO24" s="526"/>
      <c r="DP24" s="526"/>
      <c r="DQ24" s="526"/>
      <c r="DR24" s="526"/>
      <c r="DS24" s="526"/>
      <c r="DT24" s="526"/>
      <c r="DU24" s="526"/>
      <c r="DV24" s="526"/>
      <c r="DW24" s="526"/>
      <c r="DX24" s="526"/>
      <c r="DY24" s="526"/>
      <c r="DZ24" s="526"/>
      <c r="EA24" s="526"/>
      <c r="EB24" s="526"/>
      <c r="EC24" s="526"/>
      <c r="ED24" s="526"/>
      <c r="EE24" s="526"/>
      <c r="EF24" s="526"/>
      <c r="EG24" s="526"/>
      <c r="EH24" s="526"/>
      <c r="EI24" s="526"/>
      <c r="EJ24" s="526"/>
      <c r="EK24" s="526"/>
      <c r="EL24" s="526"/>
      <c r="EM24" s="526"/>
      <c r="EN24" s="526"/>
      <c r="EO24" s="526"/>
      <c r="EP24" s="526"/>
      <c r="EQ24" s="526"/>
      <c r="ER24" s="526"/>
      <c r="ES24" s="526"/>
      <c r="ET24" s="526"/>
      <c r="EU24" s="526"/>
      <c r="EV24" s="526"/>
      <c r="EW24" s="526"/>
      <c r="EX24" s="526"/>
      <c r="EY24" s="526"/>
      <c r="EZ24" s="526"/>
      <c r="FA24" s="526"/>
      <c r="FB24" s="526"/>
      <c r="FC24" s="526"/>
      <c r="FD24" s="526"/>
      <c r="FE24" s="526"/>
      <c r="FF24" s="526"/>
      <c r="FG24" s="526"/>
      <c r="FH24" s="526"/>
      <c r="FI24" s="526"/>
      <c r="FJ24" s="526"/>
      <c r="FK24" s="526"/>
      <c r="FL24" s="526"/>
      <c r="FM24" s="526"/>
      <c r="FN24" s="526"/>
      <c r="FO24" s="526"/>
      <c r="FP24" s="526"/>
      <c r="FQ24" s="526"/>
      <c r="FR24" s="526"/>
      <c r="FS24" s="526"/>
      <c r="FT24" s="526"/>
      <c r="FU24" s="526"/>
      <c r="FV24" s="526"/>
      <c r="FW24" s="526"/>
      <c r="FX24" s="526"/>
      <c r="FY24" s="526"/>
      <c r="FZ24" s="526"/>
      <c r="GA24" s="526"/>
      <c r="GB24" s="526"/>
      <c r="GC24" s="526"/>
      <c r="GD24" s="526"/>
      <c r="GE24" s="526"/>
      <c r="GF24" s="526"/>
      <c r="GG24" s="526"/>
      <c r="GH24" s="526"/>
      <c r="GI24" s="526"/>
      <c r="GJ24" s="526"/>
      <c r="GK24" s="526"/>
      <c r="GL24" s="526"/>
      <c r="GM24" s="526"/>
      <c r="GN24" s="526"/>
      <c r="GO24" s="526"/>
      <c r="GP24" s="526"/>
      <c r="GQ24" s="526"/>
      <c r="GR24" s="526"/>
      <c r="GS24" s="526"/>
      <c r="GT24" s="526"/>
      <c r="GU24" s="526"/>
      <c r="GV24" s="526"/>
      <c r="GW24" s="526"/>
      <c r="GX24" s="526"/>
      <c r="GY24" s="526"/>
      <c r="GZ24" s="526"/>
      <c r="HA24" s="526"/>
      <c r="HB24" s="526"/>
      <c r="HC24" s="526"/>
      <c r="HD24" s="526"/>
      <c r="HE24" s="526"/>
      <c r="HF24" s="526"/>
      <c r="HG24" s="526"/>
      <c r="HH24" s="526"/>
      <c r="HI24" s="526"/>
      <c r="HJ24" s="526"/>
      <c r="HK24" s="526"/>
      <c r="HL24" s="526"/>
      <c r="HM24" s="526"/>
      <c r="HN24" s="526"/>
      <c r="HO24" s="526"/>
      <c r="HP24" s="526"/>
      <c r="HQ24" s="526"/>
      <c r="HR24" s="526"/>
      <c r="HS24" s="526"/>
      <c r="HT24" s="526"/>
      <c r="HU24" s="526"/>
      <c r="HV24" s="526"/>
      <c r="HW24" s="526"/>
      <c r="HX24" s="526"/>
      <c r="HY24" s="526"/>
      <c r="HZ24" s="526"/>
      <c r="IA24" s="526"/>
      <c r="IB24" s="526"/>
      <c r="IC24" s="526"/>
      <c r="ID24" s="526"/>
      <c r="IE24" s="526"/>
      <c r="IF24" s="526"/>
      <c r="IG24" s="526"/>
      <c r="IH24" s="526"/>
      <c r="II24" s="526"/>
      <c r="IJ24" s="526"/>
      <c r="IK24" s="526"/>
      <c r="IL24" s="526"/>
      <c r="IM24" s="526"/>
      <c r="IN24" s="526"/>
      <c r="IO24" s="526"/>
      <c r="IP24" s="526"/>
      <c r="IQ24" s="526"/>
      <c r="IR24" s="526"/>
      <c r="IS24" s="526"/>
      <c r="IT24" s="526"/>
      <c r="IU24" s="526"/>
      <c r="IV24" s="526"/>
    </row>
    <row r="25" spans="1:256" s="529" customFormat="1" ht="11.6">
      <c r="A25" s="526"/>
      <c r="B25" s="535"/>
      <c r="C25" s="535"/>
      <c r="D25" s="535"/>
      <c r="E25" s="535"/>
      <c r="F25" s="535"/>
      <c r="G25" s="535"/>
      <c r="H25" s="535"/>
      <c r="I25" s="535"/>
      <c r="J25" s="535">
        <v>5</v>
      </c>
      <c r="K25" s="535"/>
      <c r="L25" s="535"/>
      <c r="M25" s="535"/>
      <c r="N25" s="535"/>
      <c r="O25" s="535"/>
      <c r="P25" s="535"/>
      <c r="Q25" s="535"/>
      <c r="R25" s="535"/>
      <c r="S25" s="535"/>
      <c r="T25" s="535">
        <v>10</v>
      </c>
      <c r="U25" s="535"/>
      <c r="V25" s="535"/>
      <c r="W25" s="535"/>
      <c r="X25" s="535"/>
      <c r="Y25" s="535"/>
      <c r="Z25" s="535"/>
      <c r="AA25" s="535"/>
      <c r="AB25" s="535"/>
      <c r="AC25" s="535"/>
      <c r="AD25" s="535">
        <v>15</v>
      </c>
      <c r="AE25" s="535"/>
      <c r="AF25" s="535"/>
      <c r="AG25" s="535"/>
      <c r="AH25" s="535"/>
      <c r="AI25" s="535"/>
      <c r="AJ25" s="535"/>
      <c r="AK25" s="535"/>
      <c r="AL25" s="535"/>
      <c r="AM25" s="535"/>
      <c r="AN25" s="535">
        <v>20</v>
      </c>
      <c r="AO25" s="535"/>
      <c r="AP25" s="535"/>
      <c r="AQ25" s="535"/>
      <c r="AR25" s="535"/>
      <c r="AS25" s="535"/>
      <c r="AT25" s="535"/>
      <c r="AU25" s="535"/>
      <c r="AV25" s="535"/>
      <c r="AW25" s="535"/>
      <c r="AX25" s="535">
        <v>25</v>
      </c>
      <c r="AY25" s="535"/>
      <c r="AZ25" s="639"/>
      <c r="BA25" s="639"/>
      <c r="BB25" s="526"/>
      <c r="BC25" s="526"/>
      <c r="BD25" s="526"/>
      <c r="BE25" s="526"/>
      <c r="BF25" s="529" t="s">
        <v>228</v>
      </c>
      <c r="BG25" s="678">
        <v>24</v>
      </c>
      <c r="BH25" s="526"/>
      <c r="BI25" s="526"/>
      <c r="BJ25" s="526"/>
      <c r="BK25" s="526"/>
      <c r="BL25" s="526"/>
      <c r="BM25" s="526"/>
      <c r="BN25" s="526"/>
      <c r="BO25" s="526"/>
      <c r="BP25" s="526"/>
      <c r="BQ25" s="526"/>
      <c r="BR25" s="526"/>
      <c r="BS25" s="526"/>
      <c r="BT25" s="526"/>
      <c r="BU25" s="526"/>
      <c r="BV25" s="526"/>
      <c r="BW25" s="526"/>
      <c r="BX25" s="526"/>
      <c r="BY25" s="526"/>
      <c r="BZ25" s="526"/>
      <c r="CA25" s="526"/>
      <c r="CB25" s="526"/>
      <c r="CC25" s="526"/>
      <c r="CD25" s="526"/>
      <c r="CE25" s="526"/>
      <c r="CF25" s="526"/>
      <c r="CG25" s="526"/>
      <c r="CH25" s="526"/>
      <c r="CI25" s="526"/>
      <c r="CJ25" s="526"/>
      <c r="CK25" s="526"/>
      <c r="CL25" s="526"/>
      <c r="CM25" s="526"/>
      <c r="CN25" s="526"/>
      <c r="CO25" s="526"/>
      <c r="CP25" s="526"/>
      <c r="CQ25" s="526"/>
      <c r="CR25" s="526"/>
      <c r="CS25" s="526"/>
      <c r="CT25" s="526"/>
      <c r="CU25" s="526"/>
      <c r="CV25" s="526"/>
      <c r="CW25" s="526"/>
      <c r="CX25" s="526"/>
      <c r="CY25" s="526"/>
      <c r="CZ25" s="526"/>
      <c r="DA25" s="526"/>
      <c r="DB25" s="526"/>
      <c r="DC25" s="526"/>
      <c r="DD25" s="526"/>
      <c r="DE25" s="526"/>
      <c r="DF25" s="526"/>
      <c r="DG25" s="526"/>
      <c r="DH25" s="526"/>
      <c r="DI25" s="526"/>
      <c r="DJ25" s="526"/>
      <c r="DK25" s="526"/>
      <c r="DL25" s="526"/>
      <c r="DM25" s="526"/>
      <c r="DN25" s="526"/>
      <c r="DO25" s="526"/>
      <c r="DP25" s="526"/>
      <c r="DQ25" s="526"/>
      <c r="DR25" s="526"/>
      <c r="DS25" s="526"/>
      <c r="DT25" s="526"/>
      <c r="DU25" s="526"/>
      <c r="DV25" s="526"/>
      <c r="DW25" s="526"/>
      <c r="DX25" s="526"/>
      <c r="DY25" s="526"/>
      <c r="DZ25" s="526"/>
      <c r="EA25" s="526"/>
      <c r="EB25" s="526"/>
      <c r="EC25" s="526"/>
      <c r="ED25" s="526"/>
      <c r="EE25" s="526"/>
      <c r="EF25" s="526"/>
      <c r="EG25" s="526"/>
      <c r="EH25" s="526"/>
      <c r="EI25" s="526"/>
      <c r="EJ25" s="526"/>
      <c r="EK25" s="526"/>
      <c r="EL25" s="526"/>
      <c r="EM25" s="526"/>
      <c r="EN25" s="526"/>
      <c r="EO25" s="526"/>
      <c r="EP25" s="526"/>
      <c r="EQ25" s="526"/>
      <c r="ER25" s="526"/>
      <c r="ES25" s="526"/>
      <c r="ET25" s="526"/>
      <c r="EU25" s="526"/>
      <c r="EV25" s="526"/>
      <c r="EW25" s="526"/>
      <c r="EX25" s="526"/>
      <c r="EY25" s="526"/>
      <c r="EZ25" s="526"/>
      <c r="FA25" s="526"/>
      <c r="FB25" s="526"/>
      <c r="FC25" s="526"/>
      <c r="FD25" s="526"/>
      <c r="FE25" s="526"/>
      <c r="FF25" s="526"/>
      <c r="FG25" s="526"/>
      <c r="FH25" s="526"/>
      <c r="FI25" s="526"/>
      <c r="FJ25" s="526"/>
      <c r="FK25" s="526"/>
      <c r="FL25" s="526"/>
      <c r="FM25" s="526"/>
      <c r="FN25" s="526"/>
      <c r="FO25" s="526"/>
      <c r="FP25" s="526"/>
      <c r="FQ25" s="526"/>
      <c r="FR25" s="526"/>
      <c r="FS25" s="526"/>
      <c r="FT25" s="526"/>
      <c r="FU25" s="526"/>
      <c r="FV25" s="526"/>
      <c r="FW25" s="526"/>
      <c r="FX25" s="526"/>
      <c r="FY25" s="526"/>
      <c r="FZ25" s="526"/>
      <c r="GA25" s="526"/>
      <c r="GB25" s="526"/>
      <c r="GC25" s="526"/>
      <c r="GD25" s="526"/>
      <c r="GE25" s="526"/>
      <c r="GF25" s="526"/>
      <c r="GG25" s="526"/>
      <c r="GH25" s="526"/>
      <c r="GI25" s="526"/>
      <c r="GJ25" s="526"/>
      <c r="GK25" s="526"/>
      <c r="GL25" s="526"/>
      <c r="GM25" s="526"/>
      <c r="GN25" s="526"/>
      <c r="GO25" s="526"/>
      <c r="GP25" s="526"/>
      <c r="GQ25" s="526"/>
      <c r="GR25" s="526"/>
      <c r="GS25" s="526"/>
      <c r="GT25" s="526"/>
      <c r="GU25" s="526"/>
      <c r="GV25" s="526"/>
      <c r="GW25" s="526"/>
      <c r="GX25" s="526"/>
      <c r="GY25" s="526"/>
      <c r="GZ25" s="526"/>
      <c r="HA25" s="526"/>
      <c r="HB25" s="526"/>
      <c r="HC25" s="526"/>
      <c r="HD25" s="526"/>
      <c r="HE25" s="526"/>
      <c r="HF25" s="526"/>
      <c r="HG25" s="526"/>
      <c r="HH25" s="526"/>
      <c r="HI25" s="526"/>
      <c r="HJ25" s="526"/>
      <c r="HK25" s="526"/>
      <c r="HL25" s="526"/>
      <c r="HM25" s="526"/>
      <c r="HN25" s="526"/>
      <c r="HO25" s="526"/>
      <c r="HP25" s="526"/>
      <c r="HQ25" s="526"/>
      <c r="HR25" s="526"/>
      <c r="HS25" s="526"/>
      <c r="HT25" s="526"/>
      <c r="HU25" s="526"/>
      <c r="HV25" s="526"/>
      <c r="HW25" s="526"/>
      <c r="HX25" s="526"/>
      <c r="HY25" s="526"/>
      <c r="HZ25" s="526"/>
      <c r="IA25" s="526"/>
      <c r="IB25" s="526"/>
      <c r="IC25" s="526"/>
      <c r="ID25" s="526"/>
      <c r="IE25" s="526"/>
      <c r="IF25" s="526"/>
      <c r="IG25" s="526"/>
      <c r="IH25" s="526"/>
      <c r="II25" s="526"/>
      <c r="IJ25" s="526"/>
      <c r="IK25" s="526"/>
      <c r="IL25" s="526"/>
      <c r="IM25" s="526"/>
      <c r="IN25" s="526"/>
      <c r="IO25" s="526"/>
      <c r="IP25" s="526"/>
      <c r="IQ25" s="526"/>
      <c r="IR25" s="526"/>
      <c r="IS25" s="526"/>
      <c r="IT25" s="526"/>
      <c r="IU25" s="526"/>
      <c r="IV25" s="526"/>
    </row>
    <row r="26" spans="1:256" s="290" customFormat="1" ht="10.85">
      <c r="A26" s="526"/>
      <c r="B26" s="536" t="s">
        <v>26</v>
      </c>
      <c r="C26" s="552"/>
      <c r="D26" s="552"/>
      <c r="E26" s="552"/>
      <c r="F26" s="552"/>
      <c r="G26" s="552"/>
      <c r="H26" s="552"/>
      <c r="I26" s="552"/>
      <c r="J26" s="552"/>
      <c r="K26" s="552"/>
      <c r="L26" s="552"/>
      <c r="M26" s="552"/>
      <c r="N26" s="552"/>
      <c r="O26" s="552"/>
      <c r="P26" s="552"/>
      <c r="Q26" s="552"/>
      <c r="R26" s="552"/>
      <c r="S26" s="552"/>
      <c r="T26" s="552"/>
      <c r="U26" s="552"/>
      <c r="V26" s="552"/>
      <c r="W26" s="552"/>
      <c r="X26" s="552"/>
      <c r="Y26" s="552"/>
      <c r="Z26" s="552"/>
      <c r="AA26" s="552"/>
      <c r="AB26" s="552"/>
      <c r="AC26" s="552"/>
      <c r="AD26" s="552"/>
      <c r="AE26" s="552"/>
      <c r="AF26" s="552"/>
      <c r="AG26" s="552"/>
      <c r="AH26" s="552"/>
      <c r="AI26" s="552"/>
      <c r="AJ26" s="552"/>
      <c r="AK26" s="552"/>
      <c r="AL26" s="552"/>
      <c r="AM26" s="552"/>
      <c r="AN26" s="552"/>
      <c r="AO26" s="552"/>
      <c r="AP26" s="552"/>
      <c r="AQ26" s="552"/>
      <c r="AR26" s="552"/>
      <c r="AS26" s="552"/>
      <c r="AT26" s="552"/>
      <c r="AU26" s="552"/>
      <c r="AV26" s="552"/>
      <c r="AW26" s="552"/>
      <c r="AX26" s="552"/>
      <c r="AY26" s="665"/>
      <c r="AZ26" s="538"/>
      <c r="BA26" s="538"/>
      <c r="BB26" s="526"/>
      <c r="BC26" s="526"/>
      <c r="BD26" s="526"/>
      <c r="BE26" s="526"/>
      <c r="BF26" s="290" t="s">
        <v>287</v>
      </c>
      <c r="BG26" s="677">
        <v>25</v>
      </c>
      <c r="BH26" s="526"/>
      <c r="BI26" s="526"/>
      <c r="BJ26" s="526"/>
      <c r="BK26" s="526"/>
      <c r="BL26" s="526"/>
      <c r="BM26" s="526"/>
      <c r="BN26" s="526"/>
      <c r="BO26" s="526"/>
      <c r="BP26" s="526"/>
      <c r="BQ26" s="526"/>
      <c r="BR26" s="526"/>
      <c r="BS26" s="526"/>
      <c r="BT26" s="526"/>
      <c r="BU26" s="526"/>
      <c r="BV26" s="526"/>
      <c r="BW26" s="526"/>
      <c r="BX26" s="526"/>
      <c r="BY26" s="526"/>
      <c r="BZ26" s="526"/>
      <c r="CA26" s="526"/>
      <c r="CB26" s="526"/>
      <c r="CC26" s="526"/>
      <c r="CD26" s="526"/>
      <c r="CE26" s="526"/>
      <c r="CF26" s="526"/>
      <c r="CG26" s="526"/>
      <c r="CH26" s="526"/>
      <c r="CI26" s="526"/>
      <c r="CJ26" s="526"/>
      <c r="CK26" s="526"/>
      <c r="CL26" s="526"/>
      <c r="CM26" s="526"/>
      <c r="CN26" s="526"/>
      <c r="CO26" s="526"/>
      <c r="CP26" s="526"/>
      <c r="CQ26" s="526"/>
      <c r="CR26" s="526"/>
      <c r="CS26" s="526"/>
      <c r="CT26" s="526"/>
      <c r="CU26" s="526"/>
      <c r="CV26" s="526"/>
      <c r="CW26" s="526"/>
      <c r="CX26" s="526"/>
      <c r="CY26" s="526"/>
      <c r="CZ26" s="526"/>
      <c r="DA26" s="526"/>
      <c r="DB26" s="526"/>
      <c r="DC26" s="526"/>
      <c r="DD26" s="526"/>
      <c r="DE26" s="526"/>
      <c r="DF26" s="526"/>
      <c r="DG26" s="526"/>
      <c r="DH26" s="526"/>
      <c r="DI26" s="526"/>
      <c r="DJ26" s="526"/>
      <c r="DK26" s="526"/>
      <c r="DL26" s="526"/>
      <c r="DM26" s="526"/>
      <c r="DN26" s="526"/>
      <c r="DO26" s="526"/>
      <c r="DP26" s="526"/>
      <c r="DQ26" s="526"/>
      <c r="DR26" s="526"/>
      <c r="DS26" s="526"/>
      <c r="DT26" s="526"/>
      <c r="DU26" s="526"/>
      <c r="DV26" s="526"/>
      <c r="DW26" s="526"/>
      <c r="DX26" s="526"/>
      <c r="DY26" s="526"/>
      <c r="DZ26" s="526"/>
      <c r="EA26" s="526"/>
      <c r="EB26" s="526"/>
      <c r="EC26" s="526"/>
      <c r="ED26" s="526"/>
      <c r="EE26" s="526"/>
      <c r="EF26" s="526"/>
      <c r="EG26" s="526"/>
      <c r="EH26" s="526"/>
      <c r="EI26" s="526"/>
      <c r="EJ26" s="526"/>
      <c r="EK26" s="526"/>
      <c r="EL26" s="526"/>
      <c r="EM26" s="526"/>
      <c r="EN26" s="526"/>
      <c r="EO26" s="526"/>
      <c r="EP26" s="526"/>
      <c r="EQ26" s="526"/>
      <c r="ER26" s="526"/>
      <c r="ES26" s="526"/>
      <c r="ET26" s="526"/>
      <c r="EU26" s="526"/>
      <c r="EV26" s="526"/>
      <c r="EW26" s="526"/>
      <c r="EX26" s="526"/>
      <c r="EY26" s="526"/>
      <c r="EZ26" s="526"/>
      <c r="FA26" s="526"/>
      <c r="FB26" s="526"/>
      <c r="FC26" s="526"/>
      <c r="FD26" s="526"/>
      <c r="FE26" s="526"/>
      <c r="FF26" s="526"/>
      <c r="FG26" s="526"/>
      <c r="FH26" s="526"/>
      <c r="FI26" s="526"/>
      <c r="FJ26" s="526"/>
      <c r="FK26" s="526"/>
      <c r="FL26" s="526"/>
      <c r="FM26" s="526"/>
      <c r="FN26" s="526"/>
      <c r="FO26" s="526"/>
      <c r="FP26" s="526"/>
      <c r="FQ26" s="526"/>
      <c r="FR26" s="526"/>
      <c r="FS26" s="526"/>
      <c r="FT26" s="526"/>
      <c r="FU26" s="526"/>
      <c r="FV26" s="526"/>
      <c r="FW26" s="526"/>
      <c r="FX26" s="526"/>
      <c r="FY26" s="526"/>
      <c r="FZ26" s="526"/>
      <c r="GA26" s="526"/>
      <c r="GB26" s="526"/>
      <c r="GC26" s="526"/>
      <c r="GD26" s="526"/>
      <c r="GE26" s="526"/>
      <c r="GF26" s="526"/>
      <c r="GG26" s="526"/>
      <c r="GH26" s="526"/>
      <c r="GI26" s="526"/>
      <c r="GJ26" s="526"/>
      <c r="GK26" s="526"/>
      <c r="GL26" s="526"/>
      <c r="GM26" s="526"/>
      <c r="GN26" s="526"/>
      <c r="GO26" s="526"/>
      <c r="GP26" s="526"/>
      <c r="GQ26" s="526"/>
      <c r="GR26" s="526"/>
      <c r="GS26" s="526"/>
      <c r="GT26" s="526"/>
      <c r="GU26" s="526"/>
      <c r="GV26" s="526"/>
      <c r="GW26" s="526"/>
      <c r="GX26" s="526"/>
      <c r="GY26" s="526"/>
      <c r="GZ26" s="526"/>
      <c r="HA26" s="526"/>
      <c r="HB26" s="526"/>
      <c r="HC26" s="526"/>
      <c r="HD26" s="526"/>
      <c r="HE26" s="526"/>
      <c r="HF26" s="526"/>
      <c r="HG26" s="526"/>
      <c r="HH26" s="526"/>
      <c r="HI26" s="526"/>
      <c r="HJ26" s="526"/>
      <c r="HK26" s="526"/>
      <c r="HL26" s="526"/>
      <c r="HM26" s="526"/>
      <c r="HN26" s="526"/>
      <c r="HO26" s="526"/>
      <c r="HP26" s="526"/>
      <c r="HQ26" s="526"/>
      <c r="HR26" s="526"/>
      <c r="HS26" s="526"/>
      <c r="HT26" s="526"/>
      <c r="HU26" s="526"/>
      <c r="HV26" s="526"/>
      <c r="HW26" s="526"/>
      <c r="HX26" s="526"/>
      <c r="HY26" s="526"/>
      <c r="HZ26" s="526"/>
      <c r="IA26" s="526"/>
      <c r="IB26" s="526"/>
      <c r="IC26" s="526"/>
      <c r="ID26" s="526"/>
      <c r="IE26" s="526"/>
      <c r="IF26" s="526"/>
      <c r="IG26" s="526"/>
      <c r="IH26" s="526"/>
      <c r="II26" s="526"/>
      <c r="IJ26" s="526"/>
      <c r="IK26" s="526"/>
      <c r="IL26" s="526"/>
      <c r="IM26" s="526"/>
      <c r="IN26" s="526"/>
      <c r="IO26" s="526"/>
      <c r="IP26" s="526"/>
      <c r="IQ26" s="526"/>
      <c r="IR26" s="526"/>
      <c r="IS26" s="526"/>
      <c r="IT26" s="526"/>
      <c r="IU26" s="526"/>
      <c r="IV26" s="526"/>
    </row>
    <row r="27" spans="1:256" s="290" customFormat="1" ht="11.6">
      <c r="A27" s="526"/>
      <c r="B27" s="537"/>
      <c r="C27" s="553"/>
      <c r="D27" s="553"/>
      <c r="E27" s="553"/>
      <c r="F27" s="553"/>
      <c r="G27" s="553"/>
      <c r="H27" s="553"/>
      <c r="I27" s="553"/>
      <c r="J27" s="553"/>
      <c r="K27" s="553"/>
      <c r="L27" s="553"/>
      <c r="M27" s="553"/>
      <c r="N27" s="553"/>
      <c r="O27" s="553"/>
      <c r="P27" s="553"/>
      <c r="Q27" s="553"/>
      <c r="R27" s="553"/>
      <c r="S27" s="553"/>
      <c r="T27" s="553"/>
      <c r="U27" s="553"/>
      <c r="V27" s="553"/>
      <c r="W27" s="553"/>
      <c r="X27" s="553"/>
      <c r="Y27" s="553"/>
      <c r="Z27" s="553"/>
      <c r="AA27" s="553"/>
      <c r="AB27" s="553"/>
      <c r="AC27" s="553"/>
      <c r="AD27" s="553"/>
      <c r="AE27" s="553"/>
      <c r="AF27" s="553"/>
      <c r="AG27" s="553"/>
      <c r="AH27" s="553"/>
      <c r="AI27" s="553"/>
      <c r="AJ27" s="553"/>
      <c r="AK27" s="553"/>
      <c r="AL27" s="553"/>
      <c r="AM27" s="553"/>
      <c r="AN27" s="553"/>
      <c r="AO27" s="553"/>
      <c r="AP27" s="553"/>
      <c r="AQ27" s="553"/>
      <c r="AR27" s="553"/>
      <c r="AS27" s="553"/>
      <c r="AT27" s="553"/>
      <c r="AU27" s="553"/>
      <c r="AV27" s="553"/>
      <c r="AW27" s="553"/>
      <c r="AX27" s="553"/>
      <c r="AY27" s="666"/>
      <c r="AZ27" s="538"/>
      <c r="BA27" s="538"/>
      <c r="BB27" s="526"/>
      <c r="BC27" s="526"/>
      <c r="BD27" s="526"/>
      <c r="BE27" s="526"/>
      <c r="BF27" s="290" t="s">
        <v>300</v>
      </c>
      <c r="BG27" s="677">
        <v>26</v>
      </c>
      <c r="BH27" s="526"/>
      <c r="BI27" s="526"/>
      <c r="BJ27" s="526"/>
      <c r="BK27" s="526"/>
      <c r="BL27" s="526"/>
      <c r="BM27" s="526"/>
      <c r="BN27" s="526"/>
      <c r="BO27" s="526"/>
      <c r="BP27" s="526"/>
      <c r="BQ27" s="526"/>
      <c r="BR27" s="526"/>
      <c r="BS27" s="526"/>
      <c r="BT27" s="526"/>
      <c r="BU27" s="526"/>
      <c r="BV27" s="526"/>
      <c r="BW27" s="526"/>
      <c r="BX27" s="526"/>
      <c r="BY27" s="526"/>
      <c r="BZ27" s="526"/>
      <c r="CA27" s="526"/>
      <c r="CB27" s="526"/>
      <c r="CC27" s="526"/>
      <c r="CD27" s="526"/>
      <c r="CE27" s="526"/>
      <c r="CF27" s="526"/>
      <c r="CG27" s="526"/>
      <c r="CH27" s="526"/>
      <c r="CI27" s="526"/>
      <c r="CJ27" s="526"/>
      <c r="CK27" s="526"/>
      <c r="CL27" s="526"/>
      <c r="CM27" s="526"/>
      <c r="CN27" s="526"/>
      <c r="CO27" s="526"/>
      <c r="CP27" s="526"/>
      <c r="CQ27" s="526"/>
      <c r="CR27" s="526"/>
      <c r="CS27" s="526"/>
      <c r="CT27" s="526"/>
      <c r="CU27" s="526"/>
      <c r="CV27" s="526"/>
      <c r="CW27" s="526"/>
      <c r="CX27" s="526"/>
      <c r="CY27" s="526"/>
      <c r="CZ27" s="526"/>
      <c r="DA27" s="526"/>
      <c r="DB27" s="526"/>
      <c r="DC27" s="526"/>
      <c r="DD27" s="526"/>
      <c r="DE27" s="526"/>
      <c r="DF27" s="526"/>
      <c r="DG27" s="526"/>
      <c r="DH27" s="526"/>
      <c r="DI27" s="526"/>
      <c r="DJ27" s="526"/>
      <c r="DK27" s="526"/>
      <c r="DL27" s="526"/>
      <c r="DM27" s="526"/>
      <c r="DN27" s="526"/>
      <c r="DO27" s="526"/>
      <c r="DP27" s="526"/>
      <c r="DQ27" s="526"/>
      <c r="DR27" s="526"/>
      <c r="DS27" s="526"/>
      <c r="DT27" s="526"/>
      <c r="DU27" s="526"/>
      <c r="DV27" s="526"/>
      <c r="DW27" s="526"/>
      <c r="DX27" s="526"/>
      <c r="DY27" s="526"/>
      <c r="DZ27" s="526"/>
      <c r="EA27" s="526"/>
      <c r="EB27" s="526"/>
      <c r="EC27" s="526"/>
      <c r="ED27" s="526"/>
      <c r="EE27" s="526"/>
      <c r="EF27" s="526"/>
      <c r="EG27" s="526"/>
      <c r="EH27" s="526"/>
      <c r="EI27" s="526"/>
      <c r="EJ27" s="526"/>
      <c r="EK27" s="526"/>
      <c r="EL27" s="526"/>
      <c r="EM27" s="526"/>
      <c r="EN27" s="526"/>
      <c r="EO27" s="526"/>
      <c r="EP27" s="526"/>
      <c r="EQ27" s="526"/>
      <c r="ER27" s="526"/>
      <c r="ES27" s="526"/>
      <c r="ET27" s="526"/>
      <c r="EU27" s="526"/>
      <c r="EV27" s="526"/>
      <c r="EW27" s="526"/>
      <c r="EX27" s="526"/>
      <c r="EY27" s="526"/>
      <c r="EZ27" s="526"/>
      <c r="FA27" s="526"/>
      <c r="FB27" s="526"/>
      <c r="FC27" s="526"/>
      <c r="FD27" s="526"/>
      <c r="FE27" s="526"/>
      <c r="FF27" s="526"/>
      <c r="FG27" s="526"/>
      <c r="FH27" s="526"/>
      <c r="FI27" s="526"/>
      <c r="FJ27" s="526"/>
      <c r="FK27" s="526"/>
      <c r="FL27" s="526"/>
      <c r="FM27" s="526"/>
      <c r="FN27" s="526"/>
      <c r="FO27" s="526"/>
      <c r="FP27" s="526"/>
      <c r="FQ27" s="526"/>
      <c r="FR27" s="526"/>
      <c r="FS27" s="526"/>
      <c r="FT27" s="526"/>
      <c r="FU27" s="526"/>
      <c r="FV27" s="526"/>
      <c r="FW27" s="526"/>
      <c r="FX27" s="526"/>
      <c r="FY27" s="526"/>
      <c r="FZ27" s="526"/>
      <c r="GA27" s="526"/>
      <c r="GB27" s="526"/>
      <c r="GC27" s="526"/>
      <c r="GD27" s="526"/>
      <c r="GE27" s="526"/>
      <c r="GF27" s="526"/>
      <c r="GG27" s="526"/>
      <c r="GH27" s="526"/>
      <c r="GI27" s="526"/>
      <c r="GJ27" s="526"/>
      <c r="GK27" s="526"/>
      <c r="GL27" s="526"/>
      <c r="GM27" s="526"/>
      <c r="GN27" s="526"/>
      <c r="GO27" s="526"/>
      <c r="GP27" s="526"/>
      <c r="GQ27" s="526"/>
      <c r="GR27" s="526"/>
      <c r="GS27" s="526"/>
      <c r="GT27" s="526"/>
      <c r="GU27" s="526"/>
      <c r="GV27" s="526"/>
      <c r="GW27" s="526"/>
      <c r="GX27" s="526"/>
      <c r="GY27" s="526"/>
      <c r="GZ27" s="526"/>
      <c r="HA27" s="526"/>
      <c r="HB27" s="526"/>
      <c r="HC27" s="526"/>
      <c r="HD27" s="526"/>
      <c r="HE27" s="526"/>
      <c r="HF27" s="526"/>
      <c r="HG27" s="526"/>
      <c r="HH27" s="526"/>
      <c r="HI27" s="526"/>
      <c r="HJ27" s="526"/>
      <c r="HK27" s="526"/>
      <c r="HL27" s="526"/>
      <c r="HM27" s="526"/>
      <c r="HN27" s="526"/>
      <c r="HO27" s="526"/>
      <c r="HP27" s="526"/>
      <c r="HQ27" s="526"/>
      <c r="HR27" s="526"/>
      <c r="HS27" s="526"/>
      <c r="HT27" s="526"/>
      <c r="HU27" s="526"/>
      <c r="HV27" s="526"/>
      <c r="HW27" s="526"/>
      <c r="HX27" s="526"/>
      <c r="HY27" s="526"/>
      <c r="HZ27" s="526"/>
      <c r="IA27" s="526"/>
      <c r="IB27" s="526"/>
      <c r="IC27" s="526"/>
      <c r="ID27" s="526"/>
      <c r="IE27" s="526"/>
      <c r="IF27" s="526"/>
      <c r="IG27" s="526"/>
      <c r="IH27" s="526"/>
      <c r="II27" s="526"/>
      <c r="IJ27" s="526"/>
      <c r="IK27" s="526"/>
      <c r="IL27" s="526"/>
      <c r="IM27" s="526"/>
      <c r="IN27" s="526"/>
      <c r="IO27" s="526"/>
      <c r="IP27" s="526"/>
      <c r="IQ27" s="526"/>
      <c r="IR27" s="526"/>
      <c r="IS27" s="526"/>
      <c r="IT27" s="526"/>
      <c r="IU27" s="526"/>
      <c r="IV27" s="526"/>
    </row>
    <row r="28" spans="1:256" s="290" customFormat="1" ht="11.6">
      <c r="A28" s="526"/>
      <c r="B28" s="538"/>
      <c r="C28" s="538"/>
      <c r="D28" s="538"/>
      <c r="E28" s="538"/>
      <c r="F28" s="538"/>
      <c r="G28" s="538"/>
      <c r="H28" s="538"/>
      <c r="I28" s="538"/>
      <c r="J28" s="538"/>
      <c r="K28" s="538"/>
      <c r="L28" s="538"/>
      <c r="M28" s="538"/>
      <c r="N28" s="538"/>
      <c r="O28" s="538"/>
      <c r="P28" s="538"/>
      <c r="Q28" s="538"/>
      <c r="R28" s="538"/>
      <c r="S28" s="538"/>
      <c r="T28" s="538"/>
      <c r="U28" s="538"/>
      <c r="V28" s="538"/>
      <c r="W28" s="538"/>
      <c r="X28" s="538"/>
      <c r="Y28" s="538"/>
      <c r="Z28" s="538"/>
      <c r="AA28" s="538"/>
      <c r="AB28" s="538"/>
      <c r="AC28" s="538"/>
      <c r="AD28" s="538"/>
      <c r="AE28" s="538"/>
      <c r="AF28" s="538"/>
      <c r="AG28" s="538"/>
      <c r="AH28" s="538"/>
      <c r="AI28" s="538"/>
      <c r="AJ28" s="538"/>
      <c r="AK28" s="538"/>
      <c r="AL28" s="538"/>
      <c r="AM28" s="538"/>
      <c r="AN28" s="538"/>
      <c r="AO28" s="538"/>
      <c r="AP28" s="538"/>
      <c r="AQ28" s="538"/>
      <c r="AR28" s="538"/>
      <c r="AS28" s="538"/>
      <c r="AT28" s="538"/>
      <c r="AU28" s="538"/>
      <c r="AV28" s="538"/>
      <c r="AW28" s="538"/>
      <c r="AX28" s="538"/>
      <c r="AY28" s="538"/>
      <c r="AZ28" s="538"/>
      <c r="BA28" s="538"/>
      <c r="BB28" s="526"/>
      <c r="BC28" s="526"/>
      <c r="BD28" s="526"/>
      <c r="BE28" s="526"/>
      <c r="BF28" s="290" t="s">
        <v>249</v>
      </c>
      <c r="BG28" s="677">
        <v>27</v>
      </c>
      <c r="BH28" s="526"/>
      <c r="BI28" s="526"/>
      <c r="BJ28" s="526"/>
      <c r="BK28" s="526"/>
      <c r="BL28" s="526"/>
      <c r="BM28" s="526"/>
      <c r="BN28" s="526"/>
      <c r="BO28" s="526"/>
      <c r="BP28" s="526"/>
      <c r="BQ28" s="526"/>
      <c r="BR28" s="526"/>
      <c r="BS28" s="526"/>
      <c r="BT28" s="526"/>
      <c r="BU28" s="526"/>
      <c r="BV28" s="526"/>
      <c r="BW28" s="526"/>
      <c r="BX28" s="526"/>
      <c r="BY28" s="526"/>
      <c r="BZ28" s="526"/>
      <c r="CA28" s="526"/>
      <c r="CB28" s="526"/>
      <c r="CC28" s="526"/>
      <c r="CD28" s="526"/>
      <c r="CE28" s="526"/>
      <c r="CF28" s="526"/>
      <c r="CG28" s="526"/>
      <c r="CH28" s="526"/>
      <c r="CI28" s="526"/>
      <c r="CJ28" s="526"/>
      <c r="CK28" s="526"/>
      <c r="CL28" s="526"/>
      <c r="CM28" s="526"/>
      <c r="CN28" s="526"/>
      <c r="CO28" s="526"/>
      <c r="CP28" s="526"/>
      <c r="CQ28" s="526"/>
      <c r="CR28" s="526"/>
      <c r="CS28" s="526"/>
      <c r="CT28" s="526"/>
      <c r="CU28" s="526"/>
      <c r="CV28" s="526"/>
      <c r="CW28" s="526"/>
      <c r="CX28" s="526"/>
      <c r="CY28" s="526"/>
      <c r="CZ28" s="526"/>
      <c r="DA28" s="526"/>
      <c r="DB28" s="526"/>
      <c r="DC28" s="526"/>
      <c r="DD28" s="526"/>
      <c r="DE28" s="526"/>
      <c r="DF28" s="526"/>
      <c r="DG28" s="526"/>
      <c r="DH28" s="526"/>
      <c r="DI28" s="526"/>
      <c r="DJ28" s="526"/>
      <c r="DK28" s="526"/>
      <c r="DL28" s="526"/>
      <c r="DM28" s="526"/>
      <c r="DN28" s="526"/>
      <c r="DO28" s="526"/>
      <c r="DP28" s="526"/>
      <c r="DQ28" s="526"/>
      <c r="DR28" s="526"/>
      <c r="DS28" s="526"/>
      <c r="DT28" s="526"/>
      <c r="DU28" s="526"/>
      <c r="DV28" s="526"/>
      <c r="DW28" s="526"/>
      <c r="DX28" s="526"/>
      <c r="DY28" s="526"/>
      <c r="DZ28" s="526"/>
      <c r="EA28" s="526"/>
      <c r="EB28" s="526"/>
      <c r="EC28" s="526"/>
      <c r="ED28" s="526"/>
      <c r="EE28" s="526"/>
      <c r="EF28" s="526"/>
      <c r="EG28" s="526"/>
      <c r="EH28" s="526"/>
      <c r="EI28" s="526"/>
      <c r="EJ28" s="526"/>
      <c r="EK28" s="526"/>
      <c r="EL28" s="526"/>
      <c r="EM28" s="526"/>
      <c r="EN28" s="526"/>
      <c r="EO28" s="526"/>
      <c r="EP28" s="526"/>
      <c r="EQ28" s="526"/>
      <c r="ER28" s="526"/>
      <c r="ES28" s="526"/>
      <c r="ET28" s="526"/>
      <c r="EU28" s="526"/>
      <c r="EV28" s="526"/>
      <c r="EW28" s="526"/>
      <c r="EX28" s="526"/>
      <c r="EY28" s="526"/>
      <c r="EZ28" s="526"/>
      <c r="FA28" s="526"/>
      <c r="FB28" s="526"/>
      <c r="FC28" s="526"/>
      <c r="FD28" s="526"/>
      <c r="FE28" s="526"/>
      <c r="FF28" s="526"/>
      <c r="FG28" s="526"/>
      <c r="FH28" s="526"/>
      <c r="FI28" s="526"/>
      <c r="FJ28" s="526"/>
      <c r="FK28" s="526"/>
      <c r="FL28" s="526"/>
      <c r="FM28" s="526"/>
      <c r="FN28" s="526"/>
      <c r="FO28" s="526"/>
      <c r="FP28" s="526"/>
      <c r="FQ28" s="526"/>
      <c r="FR28" s="526"/>
      <c r="FS28" s="526"/>
      <c r="FT28" s="526"/>
      <c r="FU28" s="526"/>
      <c r="FV28" s="526"/>
      <c r="FW28" s="526"/>
      <c r="FX28" s="526"/>
      <c r="FY28" s="526"/>
      <c r="FZ28" s="526"/>
      <c r="GA28" s="526"/>
      <c r="GB28" s="526"/>
      <c r="GC28" s="526"/>
      <c r="GD28" s="526"/>
      <c r="GE28" s="526"/>
      <c r="GF28" s="526"/>
      <c r="GG28" s="526"/>
      <c r="GH28" s="526"/>
      <c r="GI28" s="526"/>
      <c r="GJ28" s="526"/>
      <c r="GK28" s="526"/>
      <c r="GL28" s="526"/>
      <c r="GM28" s="526"/>
      <c r="GN28" s="526"/>
      <c r="GO28" s="526"/>
      <c r="GP28" s="526"/>
      <c r="GQ28" s="526"/>
      <c r="GR28" s="526"/>
      <c r="GS28" s="526"/>
      <c r="GT28" s="526"/>
      <c r="GU28" s="526"/>
      <c r="GV28" s="526"/>
      <c r="GW28" s="526"/>
      <c r="GX28" s="526"/>
      <c r="GY28" s="526"/>
      <c r="GZ28" s="526"/>
      <c r="HA28" s="526"/>
      <c r="HB28" s="526"/>
      <c r="HC28" s="526"/>
      <c r="HD28" s="526"/>
      <c r="HE28" s="526"/>
      <c r="HF28" s="526"/>
      <c r="HG28" s="526"/>
      <c r="HH28" s="526"/>
      <c r="HI28" s="526"/>
      <c r="HJ28" s="526"/>
      <c r="HK28" s="526"/>
      <c r="HL28" s="526"/>
      <c r="HM28" s="526"/>
      <c r="HN28" s="526"/>
      <c r="HO28" s="526"/>
      <c r="HP28" s="526"/>
      <c r="HQ28" s="526"/>
      <c r="HR28" s="526"/>
      <c r="HS28" s="526"/>
      <c r="HT28" s="526"/>
      <c r="HU28" s="526"/>
      <c r="HV28" s="526"/>
      <c r="HW28" s="526"/>
      <c r="HX28" s="526"/>
      <c r="HY28" s="526"/>
      <c r="HZ28" s="526"/>
      <c r="IA28" s="526"/>
      <c r="IB28" s="526"/>
      <c r="IC28" s="526"/>
      <c r="ID28" s="526"/>
      <c r="IE28" s="526"/>
      <c r="IF28" s="526"/>
      <c r="IG28" s="526"/>
      <c r="IH28" s="526"/>
      <c r="II28" s="526"/>
      <c r="IJ28" s="526"/>
      <c r="IK28" s="526"/>
      <c r="IL28" s="526"/>
      <c r="IM28" s="526"/>
      <c r="IN28" s="526"/>
      <c r="IO28" s="526"/>
      <c r="IP28" s="526"/>
      <c r="IQ28" s="526"/>
      <c r="IR28" s="526"/>
      <c r="IS28" s="526"/>
      <c r="IT28" s="526"/>
      <c r="IU28" s="526"/>
      <c r="IV28" s="526"/>
    </row>
    <row r="29" spans="1:256" s="290" customFormat="1" ht="10.85">
      <c r="A29" s="526"/>
      <c r="B29" s="539" t="s">
        <v>115</v>
      </c>
      <c r="C29" s="554"/>
      <c r="D29" s="554"/>
      <c r="E29" s="578"/>
      <c r="F29" s="580" t="s">
        <v>467</v>
      </c>
      <c r="G29" s="580"/>
      <c r="H29" s="580"/>
      <c r="I29" s="585"/>
      <c r="J29" s="587" t="s">
        <v>265</v>
      </c>
      <c r="K29" s="580"/>
      <c r="L29" s="580"/>
      <c r="M29" s="580"/>
      <c r="N29" s="580"/>
      <c r="O29" s="580"/>
      <c r="P29" s="580"/>
      <c r="Q29" s="580"/>
      <c r="R29" s="580"/>
      <c r="S29" s="580"/>
      <c r="T29" s="580"/>
      <c r="U29" s="580"/>
      <c r="V29" s="580"/>
      <c r="W29" s="580"/>
      <c r="X29" s="580"/>
      <c r="Y29" s="585"/>
      <c r="Z29" s="587" t="s">
        <v>16</v>
      </c>
      <c r="AA29" s="580"/>
      <c r="AB29" s="620"/>
      <c r="AC29" s="623"/>
      <c r="AD29" s="626" t="s">
        <v>314</v>
      </c>
      <c r="AE29" s="630"/>
      <c r="AF29" s="630"/>
      <c r="AG29" s="630"/>
      <c r="AH29" s="630"/>
      <c r="AI29" s="643"/>
      <c r="AJ29" s="646" t="s">
        <v>387</v>
      </c>
      <c r="AK29" s="630"/>
      <c r="AL29" s="630"/>
      <c r="AM29" s="630"/>
      <c r="AN29" s="630"/>
      <c r="AO29" s="643"/>
      <c r="AP29" s="538"/>
      <c r="AQ29" s="538"/>
      <c r="AR29" s="538"/>
      <c r="AS29" s="538"/>
      <c r="AT29" s="538"/>
      <c r="AU29" s="538"/>
      <c r="AV29" s="538"/>
      <c r="AW29" s="538"/>
      <c r="AX29" s="538"/>
      <c r="AY29" s="538"/>
      <c r="AZ29" s="538"/>
      <c r="BA29" s="538"/>
      <c r="BB29" s="526"/>
      <c r="BC29" s="526"/>
      <c r="BD29" s="526"/>
      <c r="BE29" s="526"/>
      <c r="BF29" s="290" t="s">
        <v>362</v>
      </c>
      <c r="BG29" s="677">
        <v>28</v>
      </c>
      <c r="BH29" s="526"/>
      <c r="BI29" s="526"/>
      <c r="BJ29" s="526"/>
      <c r="BK29" s="526"/>
      <c r="BL29" s="526"/>
      <c r="BM29" s="526"/>
      <c r="BN29" s="526"/>
      <c r="BO29" s="526"/>
      <c r="BP29" s="526"/>
      <c r="BQ29" s="526"/>
      <c r="BR29" s="526"/>
      <c r="BS29" s="526"/>
      <c r="BT29" s="526"/>
      <c r="BU29" s="526"/>
      <c r="BV29" s="526"/>
      <c r="BW29" s="526"/>
      <c r="BX29" s="526"/>
      <c r="BY29" s="526"/>
      <c r="BZ29" s="526"/>
      <c r="CA29" s="526"/>
      <c r="CB29" s="526"/>
      <c r="CC29" s="526"/>
      <c r="CD29" s="526"/>
      <c r="CE29" s="526"/>
      <c r="CF29" s="526"/>
      <c r="CG29" s="526"/>
      <c r="CH29" s="526"/>
      <c r="CI29" s="526"/>
      <c r="CJ29" s="526"/>
      <c r="CK29" s="526"/>
      <c r="CL29" s="526"/>
      <c r="CM29" s="526"/>
      <c r="CN29" s="526"/>
      <c r="CO29" s="526"/>
      <c r="CP29" s="526"/>
      <c r="CQ29" s="526"/>
      <c r="CR29" s="526"/>
      <c r="CS29" s="526"/>
      <c r="CT29" s="526"/>
      <c r="CU29" s="526"/>
      <c r="CV29" s="526"/>
      <c r="CW29" s="526"/>
      <c r="CX29" s="526"/>
      <c r="CY29" s="526"/>
      <c r="CZ29" s="526"/>
      <c r="DA29" s="526"/>
      <c r="DB29" s="526"/>
      <c r="DC29" s="526"/>
      <c r="DD29" s="526"/>
      <c r="DE29" s="526"/>
      <c r="DF29" s="526"/>
      <c r="DG29" s="526"/>
      <c r="DH29" s="526"/>
      <c r="DI29" s="526"/>
      <c r="DJ29" s="526"/>
      <c r="DK29" s="526"/>
      <c r="DL29" s="526"/>
      <c r="DM29" s="526"/>
      <c r="DN29" s="526"/>
      <c r="DO29" s="526"/>
      <c r="DP29" s="526"/>
      <c r="DQ29" s="526"/>
      <c r="DR29" s="526"/>
      <c r="DS29" s="526"/>
      <c r="DT29" s="526"/>
      <c r="DU29" s="526"/>
      <c r="DV29" s="526"/>
      <c r="DW29" s="526"/>
      <c r="DX29" s="526"/>
      <c r="DY29" s="526"/>
      <c r="DZ29" s="526"/>
      <c r="EA29" s="526"/>
      <c r="EB29" s="526"/>
      <c r="EC29" s="526"/>
      <c r="ED29" s="526"/>
      <c r="EE29" s="526"/>
      <c r="EF29" s="526"/>
      <c r="EG29" s="526"/>
      <c r="EH29" s="526"/>
      <c r="EI29" s="526"/>
      <c r="EJ29" s="526"/>
      <c r="EK29" s="526"/>
      <c r="EL29" s="526"/>
      <c r="EM29" s="526"/>
      <c r="EN29" s="526"/>
      <c r="EO29" s="526"/>
      <c r="EP29" s="526"/>
      <c r="EQ29" s="526"/>
      <c r="ER29" s="526"/>
      <c r="ES29" s="526"/>
      <c r="ET29" s="526"/>
      <c r="EU29" s="526"/>
      <c r="EV29" s="526"/>
      <c r="EW29" s="526"/>
      <c r="EX29" s="526"/>
      <c r="EY29" s="526"/>
      <c r="EZ29" s="526"/>
      <c r="FA29" s="526"/>
      <c r="FB29" s="526"/>
      <c r="FC29" s="526"/>
      <c r="FD29" s="526"/>
      <c r="FE29" s="526"/>
      <c r="FF29" s="526"/>
      <c r="FG29" s="526"/>
      <c r="FH29" s="526"/>
      <c r="FI29" s="526"/>
      <c r="FJ29" s="526"/>
      <c r="FK29" s="526"/>
      <c r="FL29" s="526"/>
      <c r="FM29" s="526"/>
      <c r="FN29" s="526"/>
      <c r="FO29" s="526"/>
      <c r="FP29" s="526"/>
      <c r="FQ29" s="526"/>
      <c r="FR29" s="526"/>
      <c r="FS29" s="526"/>
      <c r="FT29" s="526"/>
      <c r="FU29" s="526"/>
      <c r="FV29" s="526"/>
      <c r="FW29" s="526"/>
      <c r="FX29" s="526"/>
      <c r="FY29" s="526"/>
      <c r="FZ29" s="526"/>
      <c r="GA29" s="526"/>
      <c r="GB29" s="526"/>
      <c r="GC29" s="526"/>
      <c r="GD29" s="526"/>
      <c r="GE29" s="526"/>
      <c r="GF29" s="526"/>
      <c r="GG29" s="526"/>
      <c r="GH29" s="526"/>
      <c r="GI29" s="526"/>
      <c r="GJ29" s="526"/>
      <c r="GK29" s="526"/>
      <c r="GL29" s="526"/>
      <c r="GM29" s="526"/>
      <c r="GN29" s="526"/>
      <c r="GO29" s="526"/>
      <c r="GP29" s="526"/>
      <c r="GQ29" s="526"/>
      <c r="GR29" s="526"/>
      <c r="GS29" s="526"/>
      <c r="GT29" s="526"/>
      <c r="GU29" s="526"/>
      <c r="GV29" s="526"/>
      <c r="GW29" s="526"/>
      <c r="GX29" s="526"/>
      <c r="GY29" s="526"/>
      <c r="GZ29" s="526"/>
      <c r="HA29" s="526"/>
      <c r="HB29" s="526"/>
      <c r="HC29" s="526"/>
      <c r="HD29" s="526"/>
      <c r="HE29" s="526"/>
      <c r="HF29" s="526"/>
      <c r="HG29" s="526"/>
      <c r="HH29" s="526"/>
      <c r="HI29" s="526"/>
      <c r="HJ29" s="526"/>
      <c r="HK29" s="526"/>
      <c r="HL29" s="526"/>
      <c r="HM29" s="526"/>
      <c r="HN29" s="526"/>
      <c r="HO29" s="526"/>
      <c r="HP29" s="526"/>
      <c r="HQ29" s="526"/>
      <c r="HR29" s="526"/>
      <c r="HS29" s="526"/>
      <c r="HT29" s="526"/>
      <c r="HU29" s="526"/>
      <c r="HV29" s="526"/>
      <c r="HW29" s="526"/>
      <c r="HX29" s="526"/>
      <c r="HY29" s="526"/>
      <c r="HZ29" s="526"/>
      <c r="IA29" s="526"/>
      <c r="IB29" s="526"/>
      <c r="IC29" s="526"/>
      <c r="ID29" s="526"/>
      <c r="IE29" s="526"/>
      <c r="IF29" s="526"/>
      <c r="IG29" s="526"/>
      <c r="IH29" s="526"/>
      <c r="II29" s="526"/>
      <c r="IJ29" s="526"/>
      <c r="IK29" s="526"/>
      <c r="IL29" s="526"/>
      <c r="IM29" s="526"/>
      <c r="IN29" s="526"/>
      <c r="IO29" s="526"/>
      <c r="IP29" s="526"/>
      <c r="IQ29" s="526"/>
      <c r="IR29" s="526"/>
      <c r="IS29" s="526"/>
      <c r="IT29" s="526"/>
      <c r="IU29" s="526"/>
      <c r="IV29" s="526"/>
    </row>
    <row r="30" spans="1:256" s="290" customFormat="1" ht="11.6">
      <c r="A30" s="526"/>
      <c r="B30" s="540" t="s">
        <v>457</v>
      </c>
      <c r="C30" s="555"/>
      <c r="D30" s="570" t="s">
        <v>457</v>
      </c>
      <c r="E30" s="579"/>
      <c r="F30" s="581">
        <v>9</v>
      </c>
      <c r="G30" s="582"/>
      <c r="H30" s="584">
        <v>9</v>
      </c>
      <c r="I30" s="586"/>
      <c r="J30" s="581">
        <f>記入シート!E7</f>
        <v>0</v>
      </c>
      <c r="K30" s="556"/>
      <c r="L30" s="556"/>
      <c r="M30" s="556"/>
      <c r="N30" s="556"/>
      <c r="O30" s="556"/>
      <c r="P30" s="556"/>
      <c r="Q30" s="556"/>
      <c r="R30" s="556"/>
      <c r="S30" s="556"/>
      <c r="T30" s="556"/>
      <c r="U30" s="556"/>
      <c r="V30" s="556"/>
      <c r="W30" s="556"/>
      <c r="X30" s="556"/>
      <c r="Y30" s="606"/>
      <c r="Z30" s="614">
        <v>22</v>
      </c>
      <c r="AA30" s="617"/>
      <c r="AB30" s="617"/>
      <c r="AC30" s="624"/>
      <c r="AD30" s="627"/>
      <c r="AE30" s="631"/>
      <c r="AF30" s="635"/>
      <c r="AG30" s="640"/>
      <c r="AH30" s="635"/>
      <c r="AI30" s="643"/>
      <c r="AJ30" s="646"/>
      <c r="AK30" s="640"/>
      <c r="AL30" s="635"/>
      <c r="AM30" s="640"/>
      <c r="AN30" s="635"/>
      <c r="AO30" s="643"/>
      <c r="AP30" s="538"/>
      <c r="AQ30" s="538"/>
      <c r="AR30" s="538"/>
      <c r="AS30" s="538"/>
      <c r="AT30" s="538"/>
      <c r="AU30" s="538"/>
      <c r="AV30" s="538"/>
      <c r="AW30" s="538"/>
      <c r="AX30" s="538"/>
      <c r="AY30" s="538"/>
      <c r="AZ30" s="538"/>
      <c r="BA30" s="538"/>
      <c r="BB30" s="526"/>
      <c r="BC30" s="526"/>
      <c r="BD30" s="526"/>
      <c r="BE30" s="526"/>
      <c r="BF30" s="290" t="s">
        <v>289</v>
      </c>
      <c r="BG30" s="677">
        <v>29</v>
      </c>
      <c r="BH30" s="526"/>
      <c r="BI30" s="526"/>
      <c r="BJ30" s="526"/>
      <c r="BK30" s="526"/>
      <c r="BL30" s="526"/>
      <c r="BM30" s="526"/>
      <c r="BN30" s="526"/>
      <c r="BO30" s="526"/>
      <c r="BP30" s="526"/>
      <c r="BQ30" s="526"/>
      <c r="BR30" s="526"/>
      <c r="BS30" s="526"/>
      <c r="BT30" s="526"/>
      <c r="BU30" s="526"/>
      <c r="BV30" s="526"/>
      <c r="BW30" s="526"/>
      <c r="BX30" s="526"/>
      <c r="BY30" s="526"/>
      <c r="BZ30" s="526"/>
      <c r="CA30" s="526"/>
      <c r="CB30" s="526"/>
      <c r="CC30" s="526"/>
      <c r="CD30" s="526"/>
      <c r="CE30" s="526"/>
      <c r="CF30" s="526"/>
      <c r="CG30" s="526"/>
      <c r="CH30" s="526"/>
      <c r="CI30" s="526"/>
      <c r="CJ30" s="526"/>
      <c r="CK30" s="526"/>
      <c r="CL30" s="526"/>
      <c r="CM30" s="526"/>
      <c r="CN30" s="526"/>
      <c r="CO30" s="526"/>
      <c r="CP30" s="526"/>
      <c r="CQ30" s="526"/>
      <c r="CR30" s="526"/>
      <c r="CS30" s="526"/>
      <c r="CT30" s="526"/>
      <c r="CU30" s="526"/>
      <c r="CV30" s="526"/>
      <c r="CW30" s="526"/>
      <c r="CX30" s="526"/>
      <c r="CY30" s="526"/>
      <c r="CZ30" s="526"/>
      <c r="DA30" s="526"/>
      <c r="DB30" s="526"/>
      <c r="DC30" s="526"/>
      <c r="DD30" s="526"/>
      <c r="DE30" s="526"/>
      <c r="DF30" s="526"/>
      <c r="DG30" s="526"/>
      <c r="DH30" s="526"/>
      <c r="DI30" s="526"/>
      <c r="DJ30" s="526"/>
      <c r="DK30" s="526"/>
      <c r="DL30" s="526"/>
      <c r="DM30" s="526"/>
      <c r="DN30" s="526"/>
      <c r="DO30" s="526"/>
      <c r="DP30" s="526"/>
      <c r="DQ30" s="526"/>
      <c r="DR30" s="526"/>
      <c r="DS30" s="526"/>
      <c r="DT30" s="526"/>
      <c r="DU30" s="526"/>
      <c r="DV30" s="526"/>
      <c r="DW30" s="526"/>
      <c r="DX30" s="526"/>
      <c r="DY30" s="526"/>
      <c r="DZ30" s="526"/>
      <c r="EA30" s="526"/>
      <c r="EB30" s="526"/>
      <c r="EC30" s="526"/>
      <c r="ED30" s="526"/>
      <c r="EE30" s="526"/>
      <c r="EF30" s="526"/>
      <c r="EG30" s="526"/>
      <c r="EH30" s="526"/>
      <c r="EI30" s="526"/>
      <c r="EJ30" s="526"/>
      <c r="EK30" s="526"/>
      <c r="EL30" s="526"/>
      <c r="EM30" s="526"/>
      <c r="EN30" s="526"/>
      <c r="EO30" s="526"/>
      <c r="EP30" s="526"/>
      <c r="EQ30" s="526"/>
      <c r="ER30" s="526"/>
      <c r="ES30" s="526"/>
      <c r="ET30" s="526"/>
      <c r="EU30" s="526"/>
      <c r="EV30" s="526"/>
      <c r="EW30" s="526"/>
      <c r="EX30" s="526"/>
      <c r="EY30" s="526"/>
      <c r="EZ30" s="526"/>
      <c r="FA30" s="526"/>
      <c r="FB30" s="526"/>
      <c r="FC30" s="526"/>
      <c r="FD30" s="526"/>
      <c r="FE30" s="526"/>
      <c r="FF30" s="526"/>
      <c r="FG30" s="526"/>
      <c r="FH30" s="526"/>
      <c r="FI30" s="526"/>
      <c r="FJ30" s="526"/>
      <c r="FK30" s="526"/>
      <c r="FL30" s="526"/>
      <c r="FM30" s="526"/>
      <c r="FN30" s="526"/>
      <c r="FO30" s="526"/>
      <c r="FP30" s="526"/>
      <c r="FQ30" s="526"/>
      <c r="FR30" s="526"/>
      <c r="FS30" s="526"/>
      <c r="FT30" s="526"/>
      <c r="FU30" s="526"/>
      <c r="FV30" s="526"/>
      <c r="FW30" s="526"/>
      <c r="FX30" s="526"/>
      <c r="FY30" s="526"/>
      <c r="FZ30" s="526"/>
      <c r="GA30" s="526"/>
      <c r="GB30" s="526"/>
      <c r="GC30" s="526"/>
      <c r="GD30" s="526"/>
      <c r="GE30" s="526"/>
      <c r="GF30" s="526"/>
      <c r="GG30" s="526"/>
      <c r="GH30" s="526"/>
      <c r="GI30" s="526"/>
      <c r="GJ30" s="526"/>
      <c r="GK30" s="526"/>
      <c r="GL30" s="526"/>
      <c r="GM30" s="526"/>
      <c r="GN30" s="526"/>
      <c r="GO30" s="526"/>
      <c r="GP30" s="526"/>
      <c r="GQ30" s="526"/>
      <c r="GR30" s="526"/>
      <c r="GS30" s="526"/>
      <c r="GT30" s="526"/>
      <c r="GU30" s="526"/>
      <c r="GV30" s="526"/>
      <c r="GW30" s="526"/>
      <c r="GX30" s="526"/>
      <c r="GY30" s="526"/>
      <c r="GZ30" s="526"/>
      <c r="HA30" s="526"/>
      <c r="HB30" s="526"/>
      <c r="HC30" s="526"/>
      <c r="HD30" s="526"/>
      <c r="HE30" s="526"/>
      <c r="HF30" s="526"/>
      <c r="HG30" s="526"/>
      <c r="HH30" s="526"/>
      <c r="HI30" s="526"/>
      <c r="HJ30" s="526"/>
      <c r="HK30" s="526"/>
      <c r="HL30" s="526"/>
      <c r="HM30" s="526"/>
      <c r="HN30" s="526"/>
      <c r="HO30" s="526"/>
      <c r="HP30" s="526"/>
      <c r="HQ30" s="526"/>
      <c r="HR30" s="526"/>
      <c r="HS30" s="526"/>
      <c r="HT30" s="526"/>
      <c r="HU30" s="526"/>
      <c r="HV30" s="526"/>
      <c r="HW30" s="526"/>
      <c r="HX30" s="526"/>
      <c r="HY30" s="526"/>
      <c r="HZ30" s="526"/>
      <c r="IA30" s="526"/>
      <c r="IB30" s="526"/>
      <c r="IC30" s="526"/>
      <c r="ID30" s="526"/>
      <c r="IE30" s="526"/>
      <c r="IF30" s="526"/>
      <c r="IG30" s="526"/>
      <c r="IH30" s="526"/>
      <c r="II30" s="526"/>
      <c r="IJ30" s="526"/>
      <c r="IK30" s="526"/>
      <c r="IL30" s="526"/>
      <c r="IM30" s="526"/>
      <c r="IN30" s="526"/>
      <c r="IO30" s="526"/>
      <c r="IP30" s="526"/>
      <c r="IQ30" s="526"/>
      <c r="IR30" s="526"/>
      <c r="IS30" s="526"/>
      <c r="IT30" s="526"/>
      <c r="IU30" s="526"/>
      <c r="IV30" s="526"/>
    </row>
    <row r="31" spans="1:256" s="290" customFormat="1" ht="11.6">
      <c r="A31" s="526"/>
      <c r="B31" s="538"/>
      <c r="C31" s="538"/>
      <c r="D31" s="538"/>
      <c r="E31" s="538"/>
      <c r="F31" s="538"/>
      <c r="G31" s="538"/>
      <c r="H31" s="538"/>
      <c r="I31" s="538"/>
      <c r="J31" s="538"/>
      <c r="K31" s="538"/>
      <c r="L31" s="538"/>
      <c r="M31" s="538"/>
      <c r="N31" s="538"/>
      <c r="O31" s="538"/>
      <c r="P31" s="538"/>
      <c r="Q31" s="538"/>
      <c r="R31" s="538"/>
      <c r="S31" s="538"/>
      <c r="T31" s="538"/>
      <c r="U31" s="538"/>
      <c r="V31" s="538"/>
      <c r="W31" s="538"/>
      <c r="X31" s="538"/>
      <c r="Y31" s="538"/>
      <c r="Z31" s="538"/>
      <c r="AA31" s="538"/>
      <c r="AB31" s="538"/>
      <c r="AC31" s="538"/>
      <c r="AD31" s="538"/>
      <c r="AE31" s="538"/>
      <c r="AF31" s="538"/>
      <c r="AG31" s="538"/>
      <c r="AH31" s="538"/>
      <c r="AI31" s="538"/>
      <c r="AJ31" s="538"/>
      <c r="AK31" s="538"/>
      <c r="AL31" s="538"/>
      <c r="AM31" s="538"/>
      <c r="AN31" s="538"/>
      <c r="AO31" s="538"/>
      <c r="AP31" s="538"/>
      <c r="AQ31" s="538"/>
      <c r="AR31" s="538"/>
      <c r="AS31" s="538"/>
      <c r="AT31" s="538"/>
      <c r="AU31" s="538"/>
      <c r="AV31" s="538"/>
      <c r="AW31" s="538"/>
      <c r="AX31" s="538"/>
      <c r="AY31" s="538"/>
      <c r="AZ31" s="538"/>
      <c r="BA31" s="538"/>
      <c r="BB31" s="526"/>
      <c r="BC31" s="526"/>
      <c r="BD31" s="526"/>
      <c r="BE31" s="526"/>
      <c r="BF31" s="290" t="s">
        <v>121</v>
      </c>
      <c r="BG31" s="677">
        <v>30</v>
      </c>
      <c r="BH31" s="526"/>
      <c r="BI31" s="526"/>
      <c r="BJ31" s="526"/>
      <c r="BK31" s="526"/>
      <c r="BL31" s="526"/>
      <c r="BM31" s="526"/>
      <c r="BN31" s="526"/>
      <c r="BO31" s="526"/>
      <c r="BP31" s="526"/>
      <c r="BQ31" s="526"/>
      <c r="BR31" s="526"/>
      <c r="BS31" s="526"/>
      <c r="BT31" s="526"/>
      <c r="BU31" s="526"/>
      <c r="BV31" s="526"/>
      <c r="BW31" s="526"/>
      <c r="BX31" s="526"/>
      <c r="BY31" s="526"/>
      <c r="BZ31" s="526"/>
      <c r="CA31" s="526"/>
      <c r="CB31" s="526"/>
      <c r="CC31" s="526"/>
      <c r="CD31" s="526"/>
      <c r="CE31" s="526"/>
      <c r="CF31" s="526"/>
      <c r="CG31" s="526"/>
      <c r="CH31" s="526"/>
      <c r="CI31" s="526"/>
      <c r="CJ31" s="526"/>
      <c r="CK31" s="526"/>
      <c r="CL31" s="526"/>
      <c r="CM31" s="526"/>
      <c r="CN31" s="526"/>
      <c r="CO31" s="526"/>
      <c r="CP31" s="526"/>
      <c r="CQ31" s="526"/>
      <c r="CR31" s="526"/>
      <c r="CS31" s="526"/>
      <c r="CT31" s="526"/>
      <c r="CU31" s="526"/>
      <c r="CV31" s="526"/>
      <c r="CW31" s="526"/>
      <c r="CX31" s="526"/>
      <c r="CY31" s="526"/>
      <c r="CZ31" s="526"/>
      <c r="DA31" s="526"/>
      <c r="DB31" s="526"/>
      <c r="DC31" s="526"/>
      <c r="DD31" s="526"/>
      <c r="DE31" s="526"/>
      <c r="DF31" s="526"/>
      <c r="DG31" s="526"/>
      <c r="DH31" s="526"/>
      <c r="DI31" s="526"/>
      <c r="DJ31" s="526"/>
      <c r="DK31" s="526"/>
      <c r="DL31" s="526"/>
      <c r="DM31" s="526"/>
      <c r="DN31" s="526"/>
      <c r="DO31" s="526"/>
      <c r="DP31" s="526"/>
      <c r="DQ31" s="526"/>
      <c r="DR31" s="526"/>
      <c r="DS31" s="526"/>
      <c r="DT31" s="526"/>
      <c r="DU31" s="526"/>
      <c r="DV31" s="526"/>
      <c r="DW31" s="526"/>
      <c r="DX31" s="526"/>
      <c r="DY31" s="526"/>
      <c r="DZ31" s="526"/>
      <c r="EA31" s="526"/>
      <c r="EB31" s="526"/>
      <c r="EC31" s="526"/>
      <c r="ED31" s="526"/>
      <c r="EE31" s="526"/>
      <c r="EF31" s="526"/>
      <c r="EG31" s="526"/>
      <c r="EH31" s="526"/>
      <c r="EI31" s="526"/>
      <c r="EJ31" s="526"/>
      <c r="EK31" s="526"/>
      <c r="EL31" s="526"/>
      <c r="EM31" s="526"/>
      <c r="EN31" s="526"/>
      <c r="EO31" s="526"/>
      <c r="EP31" s="526"/>
      <c r="EQ31" s="526"/>
      <c r="ER31" s="526"/>
      <c r="ES31" s="526"/>
      <c r="ET31" s="526"/>
      <c r="EU31" s="526"/>
      <c r="EV31" s="526"/>
      <c r="EW31" s="526"/>
      <c r="EX31" s="526"/>
      <c r="EY31" s="526"/>
      <c r="EZ31" s="526"/>
      <c r="FA31" s="526"/>
      <c r="FB31" s="526"/>
      <c r="FC31" s="526"/>
      <c r="FD31" s="526"/>
      <c r="FE31" s="526"/>
      <c r="FF31" s="526"/>
      <c r="FG31" s="526"/>
      <c r="FH31" s="526"/>
      <c r="FI31" s="526"/>
      <c r="FJ31" s="526"/>
      <c r="FK31" s="526"/>
      <c r="FL31" s="526"/>
      <c r="FM31" s="526"/>
      <c r="FN31" s="526"/>
      <c r="FO31" s="526"/>
      <c r="FP31" s="526"/>
      <c r="FQ31" s="526"/>
      <c r="FR31" s="526"/>
      <c r="FS31" s="526"/>
      <c r="FT31" s="526"/>
      <c r="FU31" s="526"/>
      <c r="FV31" s="526"/>
      <c r="FW31" s="526"/>
      <c r="FX31" s="526"/>
      <c r="FY31" s="526"/>
      <c r="FZ31" s="526"/>
      <c r="GA31" s="526"/>
      <c r="GB31" s="526"/>
      <c r="GC31" s="526"/>
      <c r="GD31" s="526"/>
      <c r="GE31" s="526"/>
      <c r="GF31" s="526"/>
      <c r="GG31" s="526"/>
      <c r="GH31" s="526"/>
      <c r="GI31" s="526"/>
      <c r="GJ31" s="526"/>
      <c r="GK31" s="526"/>
      <c r="GL31" s="526"/>
      <c r="GM31" s="526"/>
      <c r="GN31" s="526"/>
      <c r="GO31" s="526"/>
      <c r="GP31" s="526"/>
      <c r="GQ31" s="526"/>
      <c r="GR31" s="526"/>
      <c r="GS31" s="526"/>
      <c r="GT31" s="526"/>
      <c r="GU31" s="526"/>
      <c r="GV31" s="526"/>
      <c r="GW31" s="526"/>
      <c r="GX31" s="526"/>
      <c r="GY31" s="526"/>
      <c r="GZ31" s="526"/>
      <c r="HA31" s="526"/>
      <c r="HB31" s="526"/>
      <c r="HC31" s="526"/>
      <c r="HD31" s="526"/>
      <c r="HE31" s="526"/>
      <c r="HF31" s="526"/>
      <c r="HG31" s="526"/>
      <c r="HH31" s="526"/>
      <c r="HI31" s="526"/>
      <c r="HJ31" s="526"/>
      <c r="HK31" s="526"/>
      <c r="HL31" s="526"/>
      <c r="HM31" s="526"/>
      <c r="HN31" s="526"/>
      <c r="HO31" s="526"/>
      <c r="HP31" s="526"/>
      <c r="HQ31" s="526"/>
      <c r="HR31" s="526"/>
      <c r="HS31" s="526"/>
      <c r="HT31" s="526"/>
      <c r="HU31" s="526"/>
      <c r="HV31" s="526"/>
      <c r="HW31" s="526"/>
      <c r="HX31" s="526"/>
      <c r="HY31" s="526"/>
      <c r="HZ31" s="526"/>
      <c r="IA31" s="526"/>
      <c r="IB31" s="526"/>
      <c r="IC31" s="526"/>
      <c r="ID31" s="526"/>
      <c r="IE31" s="526"/>
      <c r="IF31" s="526"/>
      <c r="IG31" s="526"/>
      <c r="IH31" s="526"/>
      <c r="II31" s="526"/>
      <c r="IJ31" s="526"/>
      <c r="IK31" s="526"/>
      <c r="IL31" s="526"/>
      <c r="IM31" s="526"/>
      <c r="IN31" s="526"/>
      <c r="IO31" s="526"/>
      <c r="IP31" s="526"/>
      <c r="IQ31" s="526"/>
      <c r="IR31" s="526"/>
      <c r="IS31" s="526"/>
      <c r="IT31" s="526"/>
      <c r="IU31" s="526"/>
      <c r="IV31" s="526"/>
    </row>
    <row r="32" spans="1:256" s="290" customFormat="1" ht="10.85">
      <c r="A32" s="526"/>
      <c r="B32" s="536" t="s">
        <v>458</v>
      </c>
      <c r="C32" s="552"/>
      <c r="D32" s="552"/>
      <c r="E32" s="552"/>
      <c r="F32" s="552"/>
      <c r="G32" s="552"/>
      <c r="H32" s="552"/>
      <c r="I32" s="552"/>
      <c r="J32" s="552"/>
      <c r="K32" s="552"/>
      <c r="L32" s="552"/>
      <c r="M32" s="552"/>
      <c r="N32" s="552"/>
      <c r="O32" s="552"/>
      <c r="P32" s="552"/>
      <c r="Q32" s="552"/>
      <c r="R32" s="552"/>
      <c r="S32" s="552"/>
      <c r="T32" s="552"/>
      <c r="U32" s="552"/>
      <c r="V32" s="552"/>
      <c r="W32" s="552"/>
      <c r="X32" s="552"/>
      <c r="Y32" s="552"/>
      <c r="Z32" s="552"/>
      <c r="AA32" s="552"/>
      <c r="AB32" s="552"/>
      <c r="AC32" s="552"/>
      <c r="AD32" s="552"/>
      <c r="AE32" s="552"/>
      <c r="AF32" s="552"/>
      <c r="AG32" s="552"/>
      <c r="AH32" s="552"/>
      <c r="AI32" s="552"/>
      <c r="AJ32" s="552"/>
      <c r="AK32" s="552"/>
      <c r="AL32" s="552"/>
      <c r="AM32" s="552"/>
      <c r="AN32" s="552"/>
      <c r="AO32" s="552"/>
      <c r="AP32" s="552"/>
      <c r="AQ32" s="552"/>
      <c r="AR32" s="552"/>
      <c r="AS32" s="552"/>
      <c r="AT32" s="552"/>
      <c r="AU32" s="552"/>
      <c r="AV32" s="552"/>
      <c r="AW32" s="552"/>
      <c r="AX32" s="552"/>
      <c r="AY32" s="552"/>
      <c r="AZ32" s="552"/>
      <c r="BA32" s="665"/>
      <c r="BB32" s="526"/>
      <c r="BC32" s="526"/>
      <c r="BD32" s="526"/>
      <c r="BE32" s="526"/>
      <c r="BF32" s="290" t="s">
        <v>363</v>
      </c>
      <c r="BG32" s="677">
        <v>31</v>
      </c>
      <c r="BH32" s="526"/>
      <c r="BI32" s="526"/>
      <c r="BJ32" s="526"/>
      <c r="BK32" s="526"/>
      <c r="BL32" s="526"/>
      <c r="BM32" s="526"/>
      <c r="BN32" s="526"/>
      <c r="BO32" s="526"/>
      <c r="BP32" s="526"/>
      <c r="BQ32" s="526"/>
      <c r="BR32" s="526"/>
      <c r="BS32" s="526"/>
      <c r="BT32" s="526"/>
      <c r="BU32" s="526"/>
      <c r="BV32" s="526"/>
      <c r="BW32" s="526"/>
      <c r="BX32" s="526"/>
      <c r="BY32" s="526"/>
      <c r="BZ32" s="526"/>
      <c r="CA32" s="526"/>
      <c r="CB32" s="526"/>
      <c r="CC32" s="526"/>
      <c r="CD32" s="526"/>
      <c r="CE32" s="526"/>
      <c r="CF32" s="526"/>
      <c r="CG32" s="526"/>
      <c r="CH32" s="526"/>
      <c r="CI32" s="526"/>
      <c r="CJ32" s="526"/>
      <c r="CK32" s="526"/>
      <c r="CL32" s="526"/>
      <c r="CM32" s="526"/>
      <c r="CN32" s="526"/>
      <c r="CO32" s="526"/>
      <c r="CP32" s="526"/>
      <c r="CQ32" s="526"/>
      <c r="CR32" s="526"/>
      <c r="CS32" s="526"/>
      <c r="CT32" s="526"/>
      <c r="CU32" s="526"/>
      <c r="CV32" s="526"/>
      <c r="CW32" s="526"/>
      <c r="CX32" s="526"/>
      <c r="CY32" s="526"/>
      <c r="CZ32" s="526"/>
      <c r="DA32" s="526"/>
      <c r="DB32" s="526"/>
      <c r="DC32" s="526"/>
      <c r="DD32" s="526"/>
      <c r="DE32" s="526"/>
      <c r="DF32" s="526"/>
      <c r="DG32" s="526"/>
      <c r="DH32" s="526"/>
      <c r="DI32" s="526"/>
      <c r="DJ32" s="526"/>
      <c r="DK32" s="526"/>
      <c r="DL32" s="526"/>
      <c r="DM32" s="526"/>
      <c r="DN32" s="526"/>
      <c r="DO32" s="526"/>
      <c r="DP32" s="526"/>
      <c r="DQ32" s="526"/>
      <c r="DR32" s="526"/>
      <c r="DS32" s="526"/>
      <c r="DT32" s="526"/>
      <c r="DU32" s="526"/>
      <c r="DV32" s="526"/>
      <c r="DW32" s="526"/>
      <c r="DX32" s="526"/>
      <c r="DY32" s="526"/>
      <c r="DZ32" s="526"/>
      <c r="EA32" s="526"/>
      <c r="EB32" s="526"/>
      <c r="EC32" s="526"/>
      <c r="ED32" s="526"/>
      <c r="EE32" s="526"/>
      <c r="EF32" s="526"/>
      <c r="EG32" s="526"/>
      <c r="EH32" s="526"/>
      <c r="EI32" s="526"/>
      <c r="EJ32" s="526"/>
      <c r="EK32" s="526"/>
      <c r="EL32" s="526"/>
      <c r="EM32" s="526"/>
      <c r="EN32" s="526"/>
      <c r="EO32" s="526"/>
      <c r="EP32" s="526"/>
      <c r="EQ32" s="526"/>
      <c r="ER32" s="526"/>
      <c r="ES32" s="526"/>
      <c r="ET32" s="526"/>
      <c r="EU32" s="526"/>
      <c r="EV32" s="526"/>
      <c r="EW32" s="526"/>
      <c r="EX32" s="526"/>
      <c r="EY32" s="526"/>
      <c r="EZ32" s="526"/>
      <c r="FA32" s="526"/>
      <c r="FB32" s="526"/>
      <c r="FC32" s="526"/>
      <c r="FD32" s="526"/>
      <c r="FE32" s="526"/>
      <c r="FF32" s="526"/>
      <c r="FG32" s="526"/>
      <c r="FH32" s="526"/>
      <c r="FI32" s="526"/>
      <c r="FJ32" s="526"/>
      <c r="FK32" s="526"/>
      <c r="FL32" s="526"/>
      <c r="FM32" s="526"/>
      <c r="FN32" s="526"/>
      <c r="FO32" s="526"/>
      <c r="FP32" s="526"/>
      <c r="FQ32" s="526"/>
      <c r="FR32" s="526"/>
      <c r="FS32" s="526"/>
      <c r="FT32" s="526"/>
      <c r="FU32" s="526"/>
      <c r="FV32" s="526"/>
      <c r="FW32" s="526"/>
      <c r="FX32" s="526"/>
      <c r="FY32" s="526"/>
      <c r="FZ32" s="526"/>
      <c r="GA32" s="526"/>
      <c r="GB32" s="526"/>
      <c r="GC32" s="526"/>
      <c r="GD32" s="526"/>
      <c r="GE32" s="526"/>
      <c r="GF32" s="526"/>
      <c r="GG32" s="526"/>
      <c r="GH32" s="526"/>
      <c r="GI32" s="526"/>
      <c r="GJ32" s="526"/>
      <c r="GK32" s="526"/>
      <c r="GL32" s="526"/>
      <c r="GM32" s="526"/>
      <c r="GN32" s="526"/>
      <c r="GO32" s="526"/>
      <c r="GP32" s="526"/>
      <c r="GQ32" s="526"/>
      <c r="GR32" s="526"/>
      <c r="GS32" s="526"/>
      <c r="GT32" s="526"/>
      <c r="GU32" s="526"/>
      <c r="GV32" s="526"/>
      <c r="GW32" s="526"/>
      <c r="GX32" s="526"/>
      <c r="GY32" s="526"/>
      <c r="GZ32" s="526"/>
      <c r="HA32" s="526"/>
      <c r="HB32" s="526"/>
      <c r="HC32" s="526"/>
      <c r="HD32" s="526"/>
      <c r="HE32" s="526"/>
      <c r="HF32" s="526"/>
      <c r="HG32" s="526"/>
      <c r="HH32" s="526"/>
      <c r="HI32" s="526"/>
      <c r="HJ32" s="526"/>
      <c r="HK32" s="526"/>
      <c r="HL32" s="526"/>
      <c r="HM32" s="526"/>
      <c r="HN32" s="526"/>
      <c r="HO32" s="526"/>
      <c r="HP32" s="526"/>
      <c r="HQ32" s="526"/>
      <c r="HR32" s="526"/>
      <c r="HS32" s="526"/>
      <c r="HT32" s="526"/>
      <c r="HU32" s="526"/>
      <c r="HV32" s="526"/>
      <c r="HW32" s="526"/>
      <c r="HX32" s="526"/>
      <c r="HY32" s="526"/>
      <c r="HZ32" s="526"/>
      <c r="IA32" s="526"/>
      <c r="IB32" s="526"/>
      <c r="IC32" s="526"/>
      <c r="ID32" s="526"/>
      <c r="IE32" s="526"/>
      <c r="IF32" s="526"/>
      <c r="IG32" s="526"/>
      <c r="IH32" s="526"/>
      <c r="II32" s="526"/>
      <c r="IJ32" s="526"/>
      <c r="IK32" s="526"/>
      <c r="IL32" s="526"/>
      <c r="IM32" s="526"/>
      <c r="IN32" s="526"/>
      <c r="IO32" s="526"/>
      <c r="IP32" s="526"/>
      <c r="IQ32" s="526"/>
      <c r="IR32" s="526"/>
      <c r="IS32" s="526"/>
      <c r="IT32" s="526"/>
      <c r="IU32" s="526"/>
      <c r="IV32" s="526"/>
    </row>
    <row r="33" spans="1:256" s="290" customFormat="1" ht="11.6">
      <c r="A33" s="526"/>
      <c r="B33" s="541" t="str">
        <f>記入シート!F7&amp;記入シート!G7&amp;記入シート!E9</f>
        <v/>
      </c>
      <c r="C33" s="556"/>
      <c r="D33" s="556"/>
      <c r="E33" s="556"/>
      <c r="F33" s="556"/>
      <c r="G33" s="556"/>
      <c r="H33" s="556"/>
      <c r="I33" s="556"/>
      <c r="J33" s="556"/>
      <c r="K33" s="556"/>
      <c r="L33" s="556"/>
      <c r="M33" s="556"/>
      <c r="N33" s="556"/>
      <c r="O33" s="556"/>
      <c r="P33" s="556"/>
      <c r="Q33" s="556"/>
      <c r="R33" s="556"/>
      <c r="S33" s="556"/>
      <c r="T33" s="556"/>
      <c r="U33" s="556"/>
      <c r="V33" s="556"/>
      <c r="W33" s="556"/>
      <c r="X33" s="556"/>
      <c r="Y33" s="556"/>
      <c r="Z33" s="556"/>
      <c r="AA33" s="556"/>
      <c r="AB33" s="556"/>
      <c r="AC33" s="556"/>
      <c r="AD33" s="556"/>
      <c r="AE33" s="556"/>
      <c r="AF33" s="556"/>
      <c r="AG33" s="556"/>
      <c r="AH33" s="556"/>
      <c r="AI33" s="556"/>
      <c r="AJ33" s="556"/>
      <c r="AK33" s="556"/>
      <c r="AL33" s="556"/>
      <c r="AM33" s="556"/>
      <c r="AN33" s="556"/>
      <c r="AO33" s="556"/>
      <c r="AP33" s="556"/>
      <c r="AQ33" s="556"/>
      <c r="AR33" s="556"/>
      <c r="AS33" s="556"/>
      <c r="AT33" s="556"/>
      <c r="AU33" s="556"/>
      <c r="AV33" s="556"/>
      <c r="AW33" s="556"/>
      <c r="AX33" s="556"/>
      <c r="AY33" s="556"/>
      <c r="AZ33" s="556"/>
      <c r="BA33" s="674"/>
      <c r="BB33" s="526"/>
      <c r="BC33" s="526"/>
      <c r="BD33" s="526"/>
      <c r="BE33" s="526"/>
      <c r="BF33" s="290" t="s">
        <v>164</v>
      </c>
      <c r="BG33" s="677">
        <v>32</v>
      </c>
      <c r="BH33" s="526"/>
      <c r="BI33" s="526"/>
      <c r="BJ33" s="526"/>
      <c r="BK33" s="526"/>
      <c r="BL33" s="526"/>
      <c r="BM33" s="526"/>
      <c r="BN33" s="526"/>
      <c r="BO33" s="526"/>
      <c r="BP33" s="526"/>
      <c r="BQ33" s="526"/>
      <c r="BR33" s="526"/>
      <c r="BS33" s="526"/>
      <c r="BT33" s="526"/>
      <c r="BU33" s="526"/>
      <c r="BV33" s="526"/>
      <c r="BW33" s="526"/>
      <c r="BX33" s="526"/>
      <c r="BY33" s="526"/>
      <c r="BZ33" s="526"/>
      <c r="CA33" s="526"/>
      <c r="CB33" s="526"/>
      <c r="CC33" s="526"/>
      <c r="CD33" s="526"/>
      <c r="CE33" s="526"/>
      <c r="CF33" s="526"/>
      <c r="CG33" s="526"/>
      <c r="CH33" s="526"/>
      <c r="CI33" s="526"/>
      <c r="CJ33" s="526"/>
      <c r="CK33" s="526"/>
      <c r="CL33" s="526"/>
      <c r="CM33" s="526"/>
      <c r="CN33" s="526"/>
      <c r="CO33" s="526"/>
      <c r="CP33" s="526"/>
      <c r="CQ33" s="526"/>
      <c r="CR33" s="526"/>
      <c r="CS33" s="526"/>
      <c r="CT33" s="526"/>
      <c r="CU33" s="526"/>
      <c r="CV33" s="526"/>
      <c r="CW33" s="526"/>
      <c r="CX33" s="526"/>
      <c r="CY33" s="526"/>
      <c r="CZ33" s="526"/>
      <c r="DA33" s="526"/>
      <c r="DB33" s="526"/>
      <c r="DC33" s="526"/>
      <c r="DD33" s="526"/>
      <c r="DE33" s="526"/>
      <c r="DF33" s="526"/>
      <c r="DG33" s="526"/>
      <c r="DH33" s="526"/>
      <c r="DI33" s="526"/>
      <c r="DJ33" s="526"/>
      <c r="DK33" s="526"/>
      <c r="DL33" s="526"/>
      <c r="DM33" s="526"/>
      <c r="DN33" s="526"/>
      <c r="DO33" s="526"/>
      <c r="DP33" s="526"/>
      <c r="DQ33" s="526"/>
      <c r="DR33" s="526"/>
      <c r="DS33" s="526"/>
      <c r="DT33" s="526"/>
      <c r="DU33" s="526"/>
      <c r="DV33" s="526"/>
      <c r="DW33" s="526"/>
      <c r="DX33" s="526"/>
      <c r="DY33" s="526"/>
      <c r="DZ33" s="526"/>
      <c r="EA33" s="526"/>
      <c r="EB33" s="526"/>
      <c r="EC33" s="526"/>
      <c r="ED33" s="526"/>
      <c r="EE33" s="526"/>
      <c r="EF33" s="526"/>
      <c r="EG33" s="526"/>
      <c r="EH33" s="526"/>
      <c r="EI33" s="526"/>
      <c r="EJ33" s="526"/>
      <c r="EK33" s="526"/>
      <c r="EL33" s="526"/>
      <c r="EM33" s="526"/>
      <c r="EN33" s="526"/>
      <c r="EO33" s="526"/>
      <c r="EP33" s="526"/>
      <c r="EQ33" s="526"/>
      <c r="ER33" s="526"/>
      <c r="ES33" s="526"/>
      <c r="ET33" s="526"/>
      <c r="EU33" s="526"/>
      <c r="EV33" s="526"/>
      <c r="EW33" s="526"/>
      <c r="EX33" s="526"/>
      <c r="EY33" s="526"/>
      <c r="EZ33" s="526"/>
      <c r="FA33" s="526"/>
      <c r="FB33" s="526"/>
      <c r="FC33" s="526"/>
      <c r="FD33" s="526"/>
      <c r="FE33" s="526"/>
      <c r="FF33" s="526"/>
      <c r="FG33" s="526"/>
      <c r="FH33" s="526"/>
      <c r="FI33" s="526"/>
      <c r="FJ33" s="526"/>
      <c r="FK33" s="526"/>
      <c r="FL33" s="526"/>
      <c r="FM33" s="526"/>
      <c r="FN33" s="526"/>
      <c r="FO33" s="526"/>
      <c r="FP33" s="526"/>
      <c r="FQ33" s="526"/>
      <c r="FR33" s="526"/>
      <c r="FS33" s="526"/>
      <c r="FT33" s="526"/>
      <c r="FU33" s="526"/>
      <c r="FV33" s="526"/>
      <c r="FW33" s="526"/>
      <c r="FX33" s="526"/>
      <c r="FY33" s="526"/>
      <c r="FZ33" s="526"/>
      <c r="GA33" s="526"/>
      <c r="GB33" s="526"/>
      <c r="GC33" s="526"/>
      <c r="GD33" s="526"/>
      <c r="GE33" s="526"/>
      <c r="GF33" s="526"/>
      <c r="GG33" s="526"/>
      <c r="GH33" s="526"/>
      <c r="GI33" s="526"/>
      <c r="GJ33" s="526"/>
      <c r="GK33" s="526"/>
      <c r="GL33" s="526"/>
      <c r="GM33" s="526"/>
      <c r="GN33" s="526"/>
      <c r="GO33" s="526"/>
      <c r="GP33" s="526"/>
      <c r="GQ33" s="526"/>
      <c r="GR33" s="526"/>
      <c r="GS33" s="526"/>
      <c r="GT33" s="526"/>
      <c r="GU33" s="526"/>
      <c r="GV33" s="526"/>
      <c r="GW33" s="526"/>
      <c r="GX33" s="526"/>
      <c r="GY33" s="526"/>
      <c r="GZ33" s="526"/>
      <c r="HA33" s="526"/>
      <c r="HB33" s="526"/>
      <c r="HC33" s="526"/>
      <c r="HD33" s="526"/>
      <c r="HE33" s="526"/>
      <c r="HF33" s="526"/>
      <c r="HG33" s="526"/>
      <c r="HH33" s="526"/>
      <c r="HI33" s="526"/>
      <c r="HJ33" s="526"/>
      <c r="HK33" s="526"/>
      <c r="HL33" s="526"/>
      <c r="HM33" s="526"/>
      <c r="HN33" s="526"/>
      <c r="HO33" s="526"/>
      <c r="HP33" s="526"/>
      <c r="HQ33" s="526"/>
      <c r="HR33" s="526"/>
      <c r="HS33" s="526"/>
      <c r="HT33" s="526"/>
      <c r="HU33" s="526"/>
      <c r="HV33" s="526"/>
      <c r="HW33" s="526"/>
      <c r="HX33" s="526"/>
      <c r="HY33" s="526"/>
      <c r="HZ33" s="526"/>
      <c r="IA33" s="526"/>
      <c r="IB33" s="526"/>
      <c r="IC33" s="526"/>
      <c r="ID33" s="526"/>
      <c r="IE33" s="526"/>
      <c r="IF33" s="526"/>
      <c r="IG33" s="526"/>
      <c r="IH33" s="526"/>
      <c r="II33" s="526"/>
      <c r="IJ33" s="526"/>
      <c r="IK33" s="526"/>
      <c r="IL33" s="526"/>
      <c r="IM33" s="526"/>
      <c r="IN33" s="526"/>
      <c r="IO33" s="526"/>
      <c r="IP33" s="526"/>
      <c r="IQ33" s="526"/>
      <c r="IR33" s="526"/>
      <c r="IS33" s="526"/>
      <c r="IT33" s="526"/>
      <c r="IU33" s="526"/>
      <c r="IV33" s="526"/>
    </row>
    <row r="34" spans="1:256" s="529" customFormat="1" ht="11.6">
      <c r="A34" s="526"/>
      <c r="B34" s="535"/>
      <c r="C34" s="535"/>
      <c r="D34" s="535"/>
      <c r="E34" s="535"/>
      <c r="F34" s="535"/>
      <c r="G34" s="535"/>
      <c r="H34" s="535"/>
      <c r="I34" s="535"/>
      <c r="J34" s="535">
        <v>5</v>
      </c>
      <c r="K34" s="535"/>
      <c r="L34" s="535"/>
      <c r="M34" s="535"/>
      <c r="N34" s="535"/>
      <c r="O34" s="535"/>
      <c r="P34" s="535"/>
      <c r="Q34" s="535"/>
      <c r="R34" s="535"/>
      <c r="S34" s="535"/>
      <c r="T34" s="535">
        <v>10</v>
      </c>
      <c r="U34" s="535"/>
      <c r="V34" s="535"/>
      <c r="W34" s="535"/>
      <c r="X34" s="535"/>
      <c r="Y34" s="535"/>
      <c r="Z34" s="535"/>
      <c r="AA34" s="535"/>
      <c r="AB34" s="535"/>
      <c r="AC34" s="535"/>
      <c r="AD34" s="535">
        <v>15</v>
      </c>
      <c r="AE34" s="535"/>
      <c r="AF34" s="535"/>
      <c r="AG34" s="535"/>
      <c r="AH34" s="535"/>
      <c r="AI34" s="535"/>
      <c r="AJ34" s="535"/>
      <c r="AK34" s="535"/>
      <c r="AL34" s="535"/>
      <c r="AM34" s="535"/>
      <c r="AN34" s="535">
        <v>20</v>
      </c>
      <c r="AO34" s="535"/>
      <c r="AP34" s="535"/>
      <c r="AQ34" s="535"/>
      <c r="AR34" s="535"/>
      <c r="AS34" s="535"/>
      <c r="AT34" s="535"/>
      <c r="AU34" s="535"/>
      <c r="AV34" s="535"/>
      <c r="AW34" s="535"/>
      <c r="AX34" s="535">
        <v>25</v>
      </c>
      <c r="AY34" s="535"/>
      <c r="AZ34" s="535"/>
      <c r="BA34" s="535"/>
      <c r="BB34" s="526"/>
      <c r="BC34" s="526"/>
      <c r="BD34" s="526"/>
      <c r="BE34" s="526"/>
      <c r="BF34" s="529" t="s">
        <v>60</v>
      </c>
      <c r="BG34" s="678">
        <v>33</v>
      </c>
      <c r="BH34" s="526"/>
      <c r="BI34" s="526"/>
      <c r="BJ34" s="526"/>
      <c r="BK34" s="526"/>
      <c r="BL34" s="526"/>
      <c r="BM34" s="526"/>
      <c r="BN34" s="526"/>
      <c r="BO34" s="526"/>
      <c r="BP34" s="526"/>
      <c r="BQ34" s="526"/>
      <c r="BR34" s="526"/>
      <c r="BS34" s="526"/>
      <c r="BT34" s="526"/>
      <c r="BU34" s="526"/>
      <c r="BV34" s="526"/>
      <c r="BW34" s="526"/>
      <c r="BX34" s="526"/>
      <c r="BY34" s="526"/>
      <c r="BZ34" s="526"/>
      <c r="CA34" s="526"/>
      <c r="CB34" s="526"/>
      <c r="CC34" s="526"/>
      <c r="CD34" s="526"/>
      <c r="CE34" s="526"/>
      <c r="CF34" s="526"/>
      <c r="CG34" s="526"/>
      <c r="CH34" s="526"/>
      <c r="CI34" s="526"/>
      <c r="CJ34" s="526"/>
      <c r="CK34" s="526"/>
      <c r="CL34" s="526"/>
      <c r="CM34" s="526"/>
      <c r="CN34" s="526"/>
      <c r="CO34" s="526"/>
      <c r="CP34" s="526"/>
      <c r="CQ34" s="526"/>
      <c r="CR34" s="526"/>
      <c r="CS34" s="526"/>
      <c r="CT34" s="526"/>
      <c r="CU34" s="526"/>
      <c r="CV34" s="526"/>
      <c r="CW34" s="526"/>
      <c r="CX34" s="526"/>
      <c r="CY34" s="526"/>
      <c r="CZ34" s="526"/>
      <c r="DA34" s="526"/>
      <c r="DB34" s="526"/>
      <c r="DC34" s="526"/>
      <c r="DD34" s="526"/>
      <c r="DE34" s="526"/>
      <c r="DF34" s="526"/>
      <c r="DG34" s="526"/>
      <c r="DH34" s="526"/>
      <c r="DI34" s="526"/>
      <c r="DJ34" s="526"/>
      <c r="DK34" s="526"/>
      <c r="DL34" s="526"/>
      <c r="DM34" s="526"/>
      <c r="DN34" s="526"/>
      <c r="DO34" s="526"/>
      <c r="DP34" s="526"/>
      <c r="DQ34" s="526"/>
      <c r="DR34" s="526"/>
      <c r="DS34" s="526"/>
      <c r="DT34" s="526"/>
      <c r="DU34" s="526"/>
      <c r="DV34" s="526"/>
      <c r="DW34" s="526"/>
      <c r="DX34" s="526"/>
      <c r="DY34" s="526"/>
      <c r="DZ34" s="526"/>
      <c r="EA34" s="526"/>
      <c r="EB34" s="526"/>
      <c r="EC34" s="526"/>
      <c r="ED34" s="526"/>
      <c r="EE34" s="526"/>
      <c r="EF34" s="526"/>
      <c r="EG34" s="526"/>
      <c r="EH34" s="526"/>
      <c r="EI34" s="526"/>
      <c r="EJ34" s="526"/>
      <c r="EK34" s="526"/>
      <c r="EL34" s="526"/>
      <c r="EM34" s="526"/>
      <c r="EN34" s="526"/>
      <c r="EO34" s="526"/>
      <c r="EP34" s="526"/>
      <c r="EQ34" s="526"/>
      <c r="ER34" s="526"/>
      <c r="ES34" s="526"/>
      <c r="ET34" s="526"/>
      <c r="EU34" s="526"/>
      <c r="EV34" s="526"/>
      <c r="EW34" s="526"/>
      <c r="EX34" s="526"/>
      <c r="EY34" s="526"/>
      <c r="EZ34" s="526"/>
      <c r="FA34" s="526"/>
      <c r="FB34" s="526"/>
      <c r="FC34" s="526"/>
      <c r="FD34" s="526"/>
      <c r="FE34" s="526"/>
      <c r="FF34" s="526"/>
      <c r="FG34" s="526"/>
      <c r="FH34" s="526"/>
      <c r="FI34" s="526"/>
      <c r="FJ34" s="526"/>
      <c r="FK34" s="526"/>
      <c r="FL34" s="526"/>
      <c r="FM34" s="526"/>
      <c r="FN34" s="526"/>
      <c r="FO34" s="526"/>
      <c r="FP34" s="526"/>
      <c r="FQ34" s="526"/>
      <c r="FR34" s="526"/>
      <c r="FS34" s="526"/>
      <c r="FT34" s="526"/>
      <c r="FU34" s="526"/>
      <c r="FV34" s="526"/>
      <c r="FW34" s="526"/>
      <c r="FX34" s="526"/>
      <c r="FY34" s="526"/>
      <c r="FZ34" s="526"/>
      <c r="GA34" s="526"/>
      <c r="GB34" s="526"/>
      <c r="GC34" s="526"/>
      <c r="GD34" s="526"/>
      <c r="GE34" s="526"/>
      <c r="GF34" s="526"/>
      <c r="GG34" s="526"/>
      <c r="GH34" s="526"/>
      <c r="GI34" s="526"/>
      <c r="GJ34" s="526"/>
      <c r="GK34" s="526"/>
      <c r="GL34" s="526"/>
      <c r="GM34" s="526"/>
      <c r="GN34" s="526"/>
      <c r="GO34" s="526"/>
      <c r="GP34" s="526"/>
      <c r="GQ34" s="526"/>
      <c r="GR34" s="526"/>
      <c r="GS34" s="526"/>
      <c r="GT34" s="526"/>
      <c r="GU34" s="526"/>
      <c r="GV34" s="526"/>
      <c r="GW34" s="526"/>
      <c r="GX34" s="526"/>
      <c r="GY34" s="526"/>
      <c r="GZ34" s="526"/>
      <c r="HA34" s="526"/>
      <c r="HB34" s="526"/>
      <c r="HC34" s="526"/>
      <c r="HD34" s="526"/>
      <c r="HE34" s="526"/>
      <c r="HF34" s="526"/>
      <c r="HG34" s="526"/>
      <c r="HH34" s="526"/>
      <c r="HI34" s="526"/>
      <c r="HJ34" s="526"/>
      <c r="HK34" s="526"/>
      <c r="HL34" s="526"/>
      <c r="HM34" s="526"/>
      <c r="HN34" s="526"/>
      <c r="HO34" s="526"/>
      <c r="HP34" s="526"/>
      <c r="HQ34" s="526"/>
      <c r="HR34" s="526"/>
      <c r="HS34" s="526"/>
      <c r="HT34" s="526"/>
      <c r="HU34" s="526"/>
      <c r="HV34" s="526"/>
      <c r="HW34" s="526"/>
      <c r="HX34" s="526"/>
      <c r="HY34" s="526"/>
      <c r="HZ34" s="526"/>
      <c r="IA34" s="526"/>
      <c r="IB34" s="526"/>
      <c r="IC34" s="526"/>
      <c r="ID34" s="526"/>
      <c r="IE34" s="526"/>
      <c r="IF34" s="526"/>
      <c r="IG34" s="526"/>
      <c r="IH34" s="526"/>
      <c r="II34" s="526"/>
      <c r="IJ34" s="526"/>
      <c r="IK34" s="526"/>
      <c r="IL34" s="526"/>
      <c r="IM34" s="526"/>
      <c r="IN34" s="526"/>
      <c r="IO34" s="526"/>
      <c r="IP34" s="526"/>
      <c r="IQ34" s="526"/>
      <c r="IR34" s="526"/>
      <c r="IS34" s="526"/>
      <c r="IT34" s="526"/>
      <c r="IU34" s="526"/>
      <c r="IV34" s="526"/>
    </row>
    <row r="35" spans="1:256" s="290" customFormat="1" ht="10.85">
      <c r="A35" s="526"/>
      <c r="B35" s="536" t="s">
        <v>230</v>
      </c>
      <c r="C35" s="552"/>
      <c r="D35" s="552"/>
      <c r="E35" s="552"/>
      <c r="F35" s="552"/>
      <c r="G35" s="552"/>
      <c r="H35" s="552"/>
      <c r="I35" s="552"/>
      <c r="J35" s="552"/>
      <c r="K35" s="552"/>
      <c r="L35" s="552"/>
      <c r="M35" s="552"/>
      <c r="N35" s="552"/>
      <c r="O35" s="552"/>
      <c r="P35" s="552"/>
      <c r="Q35" s="552"/>
      <c r="R35" s="552"/>
      <c r="S35" s="552"/>
      <c r="T35" s="552"/>
      <c r="U35" s="552"/>
      <c r="V35" s="552"/>
      <c r="W35" s="552"/>
      <c r="X35" s="552"/>
      <c r="Y35" s="552"/>
      <c r="Z35" s="552"/>
      <c r="AA35" s="552"/>
      <c r="AB35" s="552"/>
      <c r="AC35" s="552"/>
      <c r="AD35" s="552"/>
      <c r="AE35" s="552"/>
      <c r="AF35" s="552"/>
      <c r="AG35" s="552"/>
      <c r="AH35" s="552"/>
      <c r="AI35" s="552"/>
      <c r="AJ35" s="552"/>
      <c r="AK35" s="552"/>
      <c r="AL35" s="552"/>
      <c r="AM35" s="552"/>
      <c r="AN35" s="552"/>
      <c r="AO35" s="552"/>
      <c r="AP35" s="552"/>
      <c r="AQ35" s="552"/>
      <c r="AR35" s="552"/>
      <c r="AS35" s="552"/>
      <c r="AT35" s="552"/>
      <c r="AU35" s="552"/>
      <c r="AV35" s="552"/>
      <c r="AW35" s="552"/>
      <c r="AX35" s="552"/>
      <c r="AY35" s="552"/>
      <c r="AZ35" s="552"/>
      <c r="BA35" s="665"/>
      <c r="BB35" s="526"/>
      <c r="BC35" s="526"/>
      <c r="BD35" s="526"/>
      <c r="BE35" s="526"/>
      <c r="BF35" s="290" t="s">
        <v>276</v>
      </c>
      <c r="BG35" s="677">
        <v>34</v>
      </c>
      <c r="BH35" s="526"/>
      <c r="BI35" s="526"/>
      <c r="BJ35" s="526"/>
      <c r="BK35" s="526"/>
      <c r="BL35" s="526"/>
      <c r="BM35" s="526"/>
      <c r="BN35" s="526"/>
      <c r="BO35" s="526"/>
      <c r="BP35" s="526"/>
      <c r="BQ35" s="526"/>
      <c r="BR35" s="526"/>
      <c r="BS35" s="526"/>
      <c r="BT35" s="526"/>
      <c r="BU35" s="526"/>
      <c r="BV35" s="526"/>
      <c r="BW35" s="526"/>
      <c r="BX35" s="526"/>
      <c r="BY35" s="526"/>
      <c r="BZ35" s="526"/>
      <c r="CA35" s="526"/>
      <c r="CB35" s="526"/>
      <c r="CC35" s="526"/>
      <c r="CD35" s="526"/>
      <c r="CE35" s="526"/>
      <c r="CF35" s="526"/>
      <c r="CG35" s="526"/>
      <c r="CH35" s="526"/>
      <c r="CI35" s="526"/>
      <c r="CJ35" s="526"/>
      <c r="CK35" s="526"/>
      <c r="CL35" s="526"/>
      <c r="CM35" s="526"/>
      <c r="CN35" s="526"/>
      <c r="CO35" s="526"/>
      <c r="CP35" s="526"/>
      <c r="CQ35" s="526"/>
      <c r="CR35" s="526"/>
      <c r="CS35" s="526"/>
      <c r="CT35" s="526"/>
      <c r="CU35" s="526"/>
      <c r="CV35" s="526"/>
      <c r="CW35" s="526"/>
      <c r="CX35" s="526"/>
      <c r="CY35" s="526"/>
      <c r="CZ35" s="526"/>
      <c r="DA35" s="526"/>
      <c r="DB35" s="526"/>
      <c r="DC35" s="526"/>
      <c r="DD35" s="526"/>
      <c r="DE35" s="526"/>
      <c r="DF35" s="526"/>
      <c r="DG35" s="526"/>
      <c r="DH35" s="526"/>
      <c r="DI35" s="526"/>
      <c r="DJ35" s="526"/>
      <c r="DK35" s="526"/>
      <c r="DL35" s="526"/>
      <c r="DM35" s="526"/>
      <c r="DN35" s="526"/>
      <c r="DO35" s="526"/>
      <c r="DP35" s="526"/>
      <c r="DQ35" s="526"/>
      <c r="DR35" s="526"/>
      <c r="DS35" s="526"/>
      <c r="DT35" s="526"/>
      <c r="DU35" s="526"/>
      <c r="DV35" s="526"/>
      <c r="DW35" s="526"/>
      <c r="DX35" s="526"/>
      <c r="DY35" s="526"/>
      <c r="DZ35" s="526"/>
      <c r="EA35" s="526"/>
      <c r="EB35" s="526"/>
      <c r="EC35" s="526"/>
      <c r="ED35" s="526"/>
      <c r="EE35" s="526"/>
      <c r="EF35" s="526"/>
      <c r="EG35" s="526"/>
      <c r="EH35" s="526"/>
      <c r="EI35" s="526"/>
      <c r="EJ35" s="526"/>
      <c r="EK35" s="526"/>
      <c r="EL35" s="526"/>
      <c r="EM35" s="526"/>
      <c r="EN35" s="526"/>
      <c r="EO35" s="526"/>
      <c r="EP35" s="526"/>
      <c r="EQ35" s="526"/>
      <c r="ER35" s="526"/>
      <c r="ES35" s="526"/>
      <c r="ET35" s="526"/>
      <c r="EU35" s="526"/>
      <c r="EV35" s="526"/>
      <c r="EW35" s="526"/>
      <c r="EX35" s="526"/>
      <c r="EY35" s="526"/>
      <c r="EZ35" s="526"/>
      <c r="FA35" s="526"/>
      <c r="FB35" s="526"/>
      <c r="FC35" s="526"/>
      <c r="FD35" s="526"/>
      <c r="FE35" s="526"/>
      <c r="FF35" s="526"/>
      <c r="FG35" s="526"/>
      <c r="FH35" s="526"/>
      <c r="FI35" s="526"/>
      <c r="FJ35" s="526"/>
      <c r="FK35" s="526"/>
      <c r="FL35" s="526"/>
      <c r="FM35" s="526"/>
      <c r="FN35" s="526"/>
      <c r="FO35" s="526"/>
      <c r="FP35" s="526"/>
      <c r="FQ35" s="526"/>
      <c r="FR35" s="526"/>
      <c r="FS35" s="526"/>
      <c r="FT35" s="526"/>
      <c r="FU35" s="526"/>
      <c r="FV35" s="526"/>
      <c r="FW35" s="526"/>
      <c r="FX35" s="526"/>
      <c r="FY35" s="526"/>
      <c r="FZ35" s="526"/>
      <c r="GA35" s="526"/>
      <c r="GB35" s="526"/>
      <c r="GC35" s="526"/>
      <c r="GD35" s="526"/>
      <c r="GE35" s="526"/>
      <c r="GF35" s="526"/>
      <c r="GG35" s="526"/>
      <c r="GH35" s="526"/>
      <c r="GI35" s="526"/>
      <c r="GJ35" s="526"/>
      <c r="GK35" s="526"/>
      <c r="GL35" s="526"/>
      <c r="GM35" s="526"/>
      <c r="GN35" s="526"/>
      <c r="GO35" s="526"/>
      <c r="GP35" s="526"/>
      <c r="GQ35" s="526"/>
      <c r="GR35" s="526"/>
      <c r="GS35" s="526"/>
      <c r="GT35" s="526"/>
      <c r="GU35" s="526"/>
      <c r="GV35" s="526"/>
      <c r="GW35" s="526"/>
      <c r="GX35" s="526"/>
      <c r="GY35" s="526"/>
      <c r="GZ35" s="526"/>
      <c r="HA35" s="526"/>
      <c r="HB35" s="526"/>
      <c r="HC35" s="526"/>
      <c r="HD35" s="526"/>
      <c r="HE35" s="526"/>
      <c r="HF35" s="526"/>
      <c r="HG35" s="526"/>
      <c r="HH35" s="526"/>
      <c r="HI35" s="526"/>
      <c r="HJ35" s="526"/>
      <c r="HK35" s="526"/>
      <c r="HL35" s="526"/>
      <c r="HM35" s="526"/>
      <c r="HN35" s="526"/>
      <c r="HO35" s="526"/>
      <c r="HP35" s="526"/>
      <c r="HQ35" s="526"/>
      <c r="HR35" s="526"/>
      <c r="HS35" s="526"/>
      <c r="HT35" s="526"/>
      <c r="HU35" s="526"/>
      <c r="HV35" s="526"/>
      <c r="HW35" s="526"/>
      <c r="HX35" s="526"/>
      <c r="HY35" s="526"/>
      <c r="HZ35" s="526"/>
      <c r="IA35" s="526"/>
      <c r="IB35" s="526"/>
      <c r="IC35" s="526"/>
      <c r="ID35" s="526"/>
      <c r="IE35" s="526"/>
      <c r="IF35" s="526"/>
      <c r="IG35" s="526"/>
      <c r="IH35" s="526"/>
      <c r="II35" s="526"/>
      <c r="IJ35" s="526"/>
      <c r="IK35" s="526"/>
      <c r="IL35" s="526"/>
      <c r="IM35" s="526"/>
      <c r="IN35" s="526"/>
      <c r="IO35" s="526"/>
      <c r="IP35" s="526"/>
      <c r="IQ35" s="526"/>
      <c r="IR35" s="526"/>
      <c r="IS35" s="526"/>
      <c r="IT35" s="526"/>
      <c r="IU35" s="526"/>
      <c r="IV35" s="526"/>
    </row>
    <row r="36" spans="1:256" s="290" customFormat="1" ht="11.6">
      <c r="A36" s="526"/>
      <c r="B36" s="542">
        <f>記入シート!F9</f>
        <v>0</v>
      </c>
      <c r="C36" s="556"/>
      <c r="D36" s="556"/>
      <c r="E36" s="556"/>
      <c r="F36" s="556"/>
      <c r="G36" s="556"/>
      <c r="H36" s="556"/>
      <c r="I36" s="556"/>
      <c r="J36" s="556"/>
      <c r="K36" s="556"/>
      <c r="L36" s="556"/>
      <c r="M36" s="556"/>
      <c r="N36" s="556"/>
      <c r="O36" s="556"/>
      <c r="P36" s="556"/>
      <c r="Q36" s="556"/>
      <c r="R36" s="556"/>
      <c r="S36" s="556"/>
      <c r="T36" s="556"/>
      <c r="U36" s="556"/>
      <c r="V36" s="556"/>
      <c r="W36" s="556"/>
      <c r="X36" s="556"/>
      <c r="Y36" s="556"/>
      <c r="Z36" s="556"/>
      <c r="AA36" s="556"/>
      <c r="AB36" s="556"/>
      <c r="AC36" s="556"/>
      <c r="AD36" s="556"/>
      <c r="AE36" s="556"/>
      <c r="AF36" s="556"/>
      <c r="AG36" s="556"/>
      <c r="AH36" s="556"/>
      <c r="AI36" s="556"/>
      <c r="AJ36" s="556"/>
      <c r="AK36" s="556"/>
      <c r="AL36" s="556"/>
      <c r="AM36" s="556"/>
      <c r="AN36" s="556"/>
      <c r="AO36" s="556"/>
      <c r="AP36" s="556"/>
      <c r="AQ36" s="556"/>
      <c r="AR36" s="556"/>
      <c r="AS36" s="556"/>
      <c r="AT36" s="556"/>
      <c r="AU36" s="556"/>
      <c r="AV36" s="556"/>
      <c r="AW36" s="556"/>
      <c r="AX36" s="556"/>
      <c r="AY36" s="556"/>
      <c r="AZ36" s="556"/>
      <c r="BA36" s="674"/>
      <c r="BB36" s="526"/>
      <c r="BC36" s="526"/>
      <c r="BD36" s="526"/>
      <c r="BE36" s="526"/>
      <c r="BF36" s="290" t="s">
        <v>323</v>
      </c>
      <c r="BG36" s="677">
        <v>35</v>
      </c>
      <c r="BH36" s="526"/>
      <c r="BI36" s="526"/>
      <c r="BJ36" s="526"/>
      <c r="BK36" s="526"/>
      <c r="BL36" s="526"/>
      <c r="BM36" s="526"/>
      <c r="BN36" s="526"/>
      <c r="BO36" s="526"/>
      <c r="BP36" s="526"/>
      <c r="BQ36" s="526"/>
      <c r="BR36" s="526"/>
      <c r="BS36" s="526"/>
      <c r="BT36" s="526"/>
      <c r="BU36" s="526"/>
      <c r="BV36" s="526"/>
      <c r="BW36" s="526"/>
      <c r="BX36" s="526"/>
      <c r="BY36" s="526"/>
      <c r="BZ36" s="526"/>
      <c r="CA36" s="526"/>
      <c r="CB36" s="526"/>
      <c r="CC36" s="526"/>
      <c r="CD36" s="526"/>
      <c r="CE36" s="526"/>
      <c r="CF36" s="526"/>
      <c r="CG36" s="526"/>
      <c r="CH36" s="526"/>
      <c r="CI36" s="526"/>
      <c r="CJ36" s="526"/>
      <c r="CK36" s="526"/>
      <c r="CL36" s="526"/>
      <c r="CM36" s="526"/>
      <c r="CN36" s="526"/>
      <c r="CO36" s="526"/>
      <c r="CP36" s="526"/>
      <c r="CQ36" s="526"/>
      <c r="CR36" s="526"/>
      <c r="CS36" s="526"/>
      <c r="CT36" s="526"/>
      <c r="CU36" s="526"/>
      <c r="CV36" s="526"/>
      <c r="CW36" s="526"/>
      <c r="CX36" s="526"/>
      <c r="CY36" s="526"/>
      <c r="CZ36" s="526"/>
      <c r="DA36" s="526"/>
      <c r="DB36" s="526"/>
      <c r="DC36" s="526"/>
      <c r="DD36" s="526"/>
      <c r="DE36" s="526"/>
      <c r="DF36" s="526"/>
      <c r="DG36" s="526"/>
      <c r="DH36" s="526"/>
      <c r="DI36" s="526"/>
      <c r="DJ36" s="526"/>
      <c r="DK36" s="526"/>
      <c r="DL36" s="526"/>
      <c r="DM36" s="526"/>
      <c r="DN36" s="526"/>
      <c r="DO36" s="526"/>
      <c r="DP36" s="526"/>
      <c r="DQ36" s="526"/>
      <c r="DR36" s="526"/>
      <c r="DS36" s="526"/>
      <c r="DT36" s="526"/>
      <c r="DU36" s="526"/>
      <c r="DV36" s="526"/>
      <c r="DW36" s="526"/>
      <c r="DX36" s="526"/>
      <c r="DY36" s="526"/>
      <c r="DZ36" s="526"/>
      <c r="EA36" s="526"/>
      <c r="EB36" s="526"/>
      <c r="EC36" s="526"/>
      <c r="ED36" s="526"/>
      <c r="EE36" s="526"/>
      <c r="EF36" s="526"/>
      <c r="EG36" s="526"/>
      <c r="EH36" s="526"/>
      <c r="EI36" s="526"/>
      <c r="EJ36" s="526"/>
      <c r="EK36" s="526"/>
      <c r="EL36" s="526"/>
      <c r="EM36" s="526"/>
      <c r="EN36" s="526"/>
      <c r="EO36" s="526"/>
      <c r="EP36" s="526"/>
      <c r="EQ36" s="526"/>
      <c r="ER36" s="526"/>
      <c r="ES36" s="526"/>
      <c r="ET36" s="526"/>
      <c r="EU36" s="526"/>
      <c r="EV36" s="526"/>
      <c r="EW36" s="526"/>
      <c r="EX36" s="526"/>
      <c r="EY36" s="526"/>
      <c r="EZ36" s="526"/>
      <c r="FA36" s="526"/>
      <c r="FB36" s="526"/>
      <c r="FC36" s="526"/>
      <c r="FD36" s="526"/>
      <c r="FE36" s="526"/>
      <c r="FF36" s="526"/>
      <c r="FG36" s="526"/>
      <c r="FH36" s="526"/>
      <c r="FI36" s="526"/>
      <c r="FJ36" s="526"/>
      <c r="FK36" s="526"/>
      <c r="FL36" s="526"/>
      <c r="FM36" s="526"/>
      <c r="FN36" s="526"/>
      <c r="FO36" s="526"/>
      <c r="FP36" s="526"/>
      <c r="FQ36" s="526"/>
      <c r="FR36" s="526"/>
      <c r="FS36" s="526"/>
      <c r="FT36" s="526"/>
      <c r="FU36" s="526"/>
      <c r="FV36" s="526"/>
      <c r="FW36" s="526"/>
      <c r="FX36" s="526"/>
      <c r="FY36" s="526"/>
      <c r="FZ36" s="526"/>
      <c r="GA36" s="526"/>
      <c r="GB36" s="526"/>
      <c r="GC36" s="526"/>
      <c r="GD36" s="526"/>
      <c r="GE36" s="526"/>
      <c r="GF36" s="526"/>
      <c r="GG36" s="526"/>
      <c r="GH36" s="526"/>
      <c r="GI36" s="526"/>
      <c r="GJ36" s="526"/>
      <c r="GK36" s="526"/>
      <c r="GL36" s="526"/>
      <c r="GM36" s="526"/>
      <c r="GN36" s="526"/>
      <c r="GO36" s="526"/>
      <c r="GP36" s="526"/>
      <c r="GQ36" s="526"/>
      <c r="GR36" s="526"/>
      <c r="GS36" s="526"/>
      <c r="GT36" s="526"/>
      <c r="GU36" s="526"/>
      <c r="GV36" s="526"/>
      <c r="GW36" s="526"/>
      <c r="GX36" s="526"/>
      <c r="GY36" s="526"/>
      <c r="GZ36" s="526"/>
      <c r="HA36" s="526"/>
      <c r="HB36" s="526"/>
      <c r="HC36" s="526"/>
      <c r="HD36" s="526"/>
      <c r="HE36" s="526"/>
      <c r="HF36" s="526"/>
      <c r="HG36" s="526"/>
      <c r="HH36" s="526"/>
      <c r="HI36" s="526"/>
      <c r="HJ36" s="526"/>
      <c r="HK36" s="526"/>
      <c r="HL36" s="526"/>
      <c r="HM36" s="526"/>
      <c r="HN36" s="526"/>
      <c r="HO36" s="526"/>
      <c r="HP36" s="526"/>
      <c r="HQ36" s="526"/>
      <c r="HR36" s="526"/>
      <c r="HS36" s="526"/>
      <c r="HT36" s="526"/>
      <c r="HU36" s="526"/>
      <c r="HV36" s="526"/>
      <c r="HW36" s="526"/>
      <c r="HX36" s="526"/>
      <c r="HY36" s="526"/>
      <c r="HZ36" s="526"/>
      <c r="IA36" s="526"/>
      <c r="IB36" s="526"/>
      <c r="IC36" s="526"/>
      <c r="ID36" s="526"/>
      <c r="IE36" s="526"/>
      <c r="IF36" s="526"/>
      <c r="IG36" s="526"/>
      <c r="IH36" s="526"/>
      <c r="II36" s="526"/>
      <c r="IJ36" s="526"/>
      <c r="IK36" s="526"/>
      <c r="IL36" s="526"/>
      <c r="IM36" s="526"/>
      <c r="IN36" s="526"/>
      <c r="IO36" s="526"/>
      <c r="IP36" s="526"/>
      <c r="IQ36" s="526"/>
      <c r="IR36" s="526"/>
      <c r="IS36" s="526"/>
      <c r="IT36" s="526"/>
      <c r="IU36" s="526"/>
      <c r="IV36" s="526"/>
    </row>
    <row r="37" spans="1:256" s="529" customFormat="1" ht="11.6">
      <c r="A37" s="526"/>
      <c r="B37" s="535"/>
      <c r="C37" s="535"/>
      <c r="D37" s="535"/>
      <c r="E37" s="535"/>
      <c r="F37" s="535"/>
      <c r="G37" s="535"/>
      <c r="H37" s="535"/>
      <c r="I37" s="535"/>
      <c r="J37" s="535">
        <v>5</v>
      </c>
      <c r="K37" s="535"/>
      <c r="L37" s="535"/>
      <c r="M37" s="535"/>
      <c r="N37" s="535"/>
      <c r="O37" s="535"/>
      <c r="P37" s="535"/>
      <c r="Q37" s="535"/>
      <c r="R37" s="535"/>
      <c r="S37" s="535"/>
      <c r="T37" s="535">
        <v>10</v>
      </c>
      <c r="U37" s="535"/>
      <c r="V37" s="535"/>
      <c r="W37" s="535"/>
      <c r="X37" s="535"/>
      <c r="Y37" s="535"/>
      <c r="Z37" s="535"/>
      <c r="AA37" s="535"/>
      <c r="AB37" s="535"/>
      <c r="AC37" s="535"/>
      <c r="AD37" s="535">
        <v>15</v>
      </c>
      <c r="AE37" s="535"/>
      <c r="AF37" s="535"/>
      <c r="AG37" s="535"/>
      <c r="AH37" s="535"/>
      <c r="AI37" s="535"/>
      <c r="AJ37" s="535"/>
      <c r="AK37" s="535"/>
      <c r="AL37" s="535"/>
      <c r="AM37" s="535"/>
      <c r="AN37" s="535">
        <v>20</v>
      </c>
      <c r="AO37" s="535"/>
      <c r="AP37" s="535"/>
      <c r="AQ37" s="535"/>
      <c r="AR37" s="535"/>
      <c r="AS37" s="535"/>
      <c r="AT37" s="535"/>
      <c r="AU37" s="535"/>
      <c r="AV37" s="535"/>
      <c r="AW37" s="535"/>
      <c r="AX37" s="535">
        <v>25</v>
      </c>
      <c r="AY37" s="535"/>
      <c r="AZ37" s="535"/>
      <c r="BA37" s="535"/>
      <c r="BB37" s="526"/>
      <c r="BC37" s="526"/>
      <c r="BD37" s="526"/>
      <c r="BE37" s="526"/>
      <c r="BF37" s="529" t="s">
        <v>364</v>
      </c>
      <c r="BG37" s="678">
        <v>36</v>
      </c>
      <c r="BH37" s="526"/>
      <c r="BI37" s="526"/>
      <c r="BJ37" s="526"/>
      <c r="BK37" s="526"/>
      <c r="BL37" s="526"/>
      <c r="BM37" s="526"/>
      <c r="BN37" s="526"/>
      <c r="BO37" s="526"/>
      <c r="BP37" s="526"/>
      <c r="BQ37" s="526"/>
      <c r="BR37" s="526"/>
      <c r="BS37" s="526"/>
      <c r="BT37" s="526"/>
      <c r="BU37" s="526"/>
      <c r="BV37" s="526"/>
      <c r="BW37" s="526"/>
      <c r="BX37" s="526"/>
      <c r="BY37" s="526"/>
      <c r="BZ37" s="526"/>
      <c r="CA37" s="526"/>
      <c r="CB37" s="526"/>
      <c r="CC37" s="526"/>
      <c r="CD37" s="526"/>
      <c r="CE37" s="526"/>
      <c r="CF37" s="526"/>
      <c r="CG37" s="526"/>
      <c r="CH37" s="526"/>
      <c r="CI37" s="526"/>
      <c r="CJ37" s="526"/>
      <c r="CK37" s="526"/>
      <c r="CL37" s="526"/>
      <c r="CM37" s="526"/>
      <c r="CN37" s="526"/>
      <c r="CO37" s="526"/>
      <c r="CP37" s="526"/>
      <c r="CQ37" s="526"/>
      <c r="CR37" s="526"/>
      <c r="CS37" s="526"/>
      <c r="CT37" s="526"/>
      <c r="CU37" s="526"/>
      <c r="CV37" s="526"/>
      <c r="CW37" s="526"/>
      <c r="CX37" s="526"/>
      <c r="CY37" s="526"/>
      <c r="CZ37" s="526"/>
      <c r="DA37" s="526"/>
      <c r="DB37" s="526"/>
      <c r="DC37" s="526"/>
      <c r="DD37" s="526"/>
      <c r="DE37" s="526"/>
      <c r="DF37" s="526"/>
      <c r="DG37" s="526"/>
      <c r="DH37" s="526"/>
      <c r="DI37" s="526"/>
      <c r="DJ37" s="526"/>
      <c r="DK37" s="526"/>
      <c r="DL37" s="526"/>
      <c r="DM37" s="526"/>
      <c r="DN37" s="526"/>
      <c r="DO37" s="526"/>
      <c r="DP37" s="526"/>
      <c r="DQ37" s="526"/>
      <c r="DR37" s="526"/>
      <c r="DS37" s="526"/>
      <c r="DT37" s="526"/>
      <c r="DU37" s="526"/>
      <c r="DV37" s="526"/>
      <c r="DW37" s="526"/>
      <c r="DX37" s="526"/>
      <c r="DY37" s="526"/>
      <c r="DZ37" s="526"/>
      <c r="EA37" s="526"/>
      <c r="EB37" s="526"/>
      <c r="EC37" s="526"/>
      <c r="ED37" s="526"/>
      <c r="EE37" s="526"/>
      <c r="EF37" s="526"/>
      <c r="EG37" s="526"/>
      <c r="EH37" s="526"/>
      <c r="EI37" s="526"/>
      <c r="EJ37" s="526"/>
      <c r="EK37" s="526"/>
      <c r="EL37" s="526"/>
      <c r="EM37" s="526"/>
      <c r="EN37" s="526"/>
      <c r="EO37" s="526"/>
      <c r="EP37" s="526"/>
      <c r="EQ37" s="526"/>
      <c r="ER37" s="526"/>
      <c r="ES37" s="526"/>
      <c r="ET37" s="526"/>
      <c r="EU37" s="526"/>
      <c r="EV37" s="526"/>
      <c r="EW37" s="526"/>
      <c r="EX37" s="526"/>
      <c r="EY37" s="526"/>
      <c r="EZ37" s="526"/>
      <c r="FA37" s="526"/>
      <c r="FB37" s="526"/>
      <c r="FC37" s="526"/>
      <c r="FD37" s="526"/>
      <c r="FE37" s="526"/>
      <c r="FF37" s="526"/>
      <c r="FG37" s="526"/>
      <c r="FH37" s="526"/>
      <c r="FI37" s="526"/>
      <c r="FJ37" s="526"/>
      <c r="FK37" s="526"/>
      <c r="FL37" s="526"/>
      <c r="FM37" s="526"/>
      <c r="FN37" s="526"/>
      <c r="FO37" s="526"/>
      <c r="FP37" s="526"/>
      <c r="FQ37" s="526"/>
      <c r="FR37" s="526"/>
      <c r="FS37" s="526"/>
      <c r="FT37" s="526"/>
      <c r="FU37" s="526"/>
      <c r="FV37" s="526"/>
      <c r="FW37" s="526"/>
      <c r="FX37" s="526"/>
      <c r="FY37" s="526"/>
      <c r="FZ37" s="526"/>
      <c r="GA37" s="526"/>
      <c r="GB37" s="526"/>
      <c r="GC37" s="526"/>
      <c r="GD37" s="526"/>
      <c r="GE37" s="526"/>
      <c r="GF37" s="526"/>
      <c r="GG37" s="526"/>
      <c r="GH37" s="526"/>
      <c r="GI37" s="526"/>
      <c r="GJ37" s="526"/>
      <c r="GK37" s="526"/>
      <c r="GL37" s="526"/>
      <c r="GM37" s="526"/>
      <c r="GN37" s="526"/>
      <c r="GO37" s="526"/>
      <c r="GP37" s="526"/>
      <c r="GQ37" s="526"/>
      <c r="GR37" s="526"/>
      <c r="GS37" s="526"/>
      <c r="GT37" s="526"/>
      <c r="GU37" s="526"/>
      <c r="GV37" s="526"/>
      <c r="GW37" s="526"/>
      <c r="GX37" s="526"/>
      <c r="GY37" s="526"/>
      <c r="GZ37" s="526"/>
      <c r="HA37" s="526"/>
      <c r="HB37" s="526"/>
      <c r="HC37" s="526"/>
      <c r="HD37" s="526"/>
      <c r="HE37" s="526"/>
      <c r="HF37" s="526"/>
      <c r="HG37" s="526"/>
      <c r="HH37" s="526"/>
      <c r="HI37" s="526"/>
      <c r="HJ37" s="526"/>
      <c r="HK37" s="526"/>
      <c r="HL37" s="526"/>
      <c r="HM37" s="526"/>
      <c r="HN37" s="526"/>
      <c r="HO37" s="526"/>
      <c r="HP37" s="526"/>
      <c r="HQ37" s="526"/>
      <c r="HR37" s="526"/>
      <c r="HS37" s="526"/>
      <c r="HT37" s="526"/>
      <c r="HU37" s="526"/>
      <c r="HV37" s="526"/>
      <c r="HW37" s="526"/>
      <c r="HX37" s="526"/>
      <c r="HY37" s="526"/>
      <c r="HZ37" s="526"/>
      <c r="IA37" s="526"/>
      <c r="IB37" s="526"/>
      <c r="IC37" s="526"/>
      <c r="ID37" s="526"/>
      <c r="IE37" s="526"/>
      <c r="IF37" s="526"/>
      <c r="IG37" s="526"/>
      <c r="IH37" s="526"/>
      <c r="II37" s="526"/>
      <c r="IJ37" s="526"/>
      <c r="IK37" s="526"/>
      <c r="IL37" s="526"/>
      <c r="IM37" s="526"/>
      <c r="IN37" s="526"/>
      <c r="IO37" s="526"/>
      <c r="IP37" s="526"/>
      <c r="IQ37" s="526"/>
      <c r="IR37" s="526"/>
      <c r="IS37" s="526"/>
      <c r="IT37" s="526"/>
      <c r="IU37" s="526"/>
      <c r="IV37" s="526"/>
    </row>
    <row r="38" spans="1:256" s="290" customFormat="1" ht="10.85">
      <c r="A38" s="526"/>
      <c r="B38" s="536" t="s">
        <v>459</v>
      </c>
      <c r="C38" s="552"/>
      <c r="D38" s="552"/>
      <c r="E38" s="552"/>
      <c r="F38" s="552"/>
      <c r="G38" s="552"/>
      <c r="H38" s="552"/>
      <c r="I38" s="552"/>
      <c r="J38" s="552"/>
      <c r="K38" s="552"/>
      <c r="L38" s="552"/>
      <c r="M38" s="552"/>
      <c r="N38" s="552"/>
      <c r="O38" s="552"/>
      <c r="P38" s="552"/>
      <c r="Q38" s="552"/>
      <c r="R38" s="552"/>
      <c r="S38" s="552"/>
      <c r="T38" s="552"/>
      <c r="U38" s="552"/>
      <c r="V38" s="552"/>
      <c r="W38" s="552"/>
      <c r="X38" s="552"/>
      <c r="Y38" s="552"/>
      <c r="Z38" s="552"/>
      <c r="AA38" s="552"/>
      <c r="AB38" s="552"/>
      <c r="AC38" s="552"/>
      <c r="AD38" s="552"/>
      <c r="AE38" s="552"/>
      <c r="AF38" s="552"/>
      <c r="AG38" s="552"/>
      <c r="AH38" s="552"/>
      <c r="AI38" s="552"/>
      <c r="AJ38" s="552"/>
      <c r="AK38" s="552"/>
      <c r="AL38" s="552"/>
      <c r="AM38" s="552"/>
      <c r="AN38" s="552"/>
      <c r="AO38" s="552"/>
      <c r="AP38" s="552"/>
      <c r="AQ38" s="552"/>
      <c r="AR38" s="552"/>
      <c r="AS38" s="552"/>
      <c r="AT38" s="552"/>
      <c r="AU38" s="552"/>
      <c r="AV38" s="552"/>
      <c r="AW38" s="552"/>
      <c r="AX38" s="552"/>
      <c r="AY38" s="552"/>
      <c r="AZ38" s="552"/>
      <c r="BA38" s="665"/>
      <c r="BB38" s="526"/>
      <c r="BC38" s="526"/>
      <c r="BD38" s="526"/>
      <c r="BE38" s="526"/>
      <c r="BF38" s="290" t="s">
        <v>61</v>
      </c>
      <c r="BG38" s="677">
        <v>37</v>
      </c>
      <c r="BH38" s="526"/>
      <c r="BI38" s="526"/>
      <c r="BJ38" s="526"/>
      <c r="BK38" s="526"/>
      <c r="BL38" s="526"/>
      <c r="BM38" s="526"/>
      <c r="BN38" s="526"/>
      <c r="BO38" s="526"/>
      <c r="BP38" s="526"/>
      <c r="BQ38" s="526"/>
      <c r="BR38" s="526"/>
      <c r="BS38" s="526"/>
      <c r="BT38" s="526"/>
      <c r="BU38" s="526"/>
      <c r="BV38" s="526"/>
      <c r="BW38" s="526"/>
      <c r="BX38" s="526"/>
      <c r="BY38" s="526"/>
      <c r="BZ38" s="526"/>
      <c r="CA38" s="526"/>
      <c r="CB38" s="526"/>
      <c r="CC38" s="526"/>
      <c r="CD38" s="526"/>
      <c r="CE38" s="526"/>
      <c r="CF38" s="526"/>
      <c r="CG38" s="526"/>
      <c r="CH38" s="526"/>
      <c r="CI38" s="526"/>
      <c r="CJ38" s="526"/>
      <c r="CK38" s="526"/>
      <c r="CL38" s="526"/>
      <c r="CM38" s="526"/>
      <c r="CN38" s="526"/>
      <c r="CO38" s="526"/>
      <c r="CP38" s="526"/>
      <c r="CQ38" s="526"/>
      <c r="CR38" s="526"/>
      <c r="CS38" s="526"/>
      <c r="CT38" s="526"/>
      <c r="CU38" s="526"/>
      <c r="CV38" s="526"/>
      <c r="CW38" s="526"/>
      <c r="CX38" s="526"/>
      <c r="CY38" s="526"/>
      <c r="CZ38" s="526"/>
      <c r="DA38" s="526"/>
      <c r="DB38" s="526"/>
      <c r="DC38" s="526"/>
      <c r="DD38" s="526"/>
      <c r="DE38" s="526"/>
      <c r="DF38" s="526"/>
      <c r="DG38" s="526"/>
      <c r="DH38" s="526"/>
      <c r="DI38" s="526"/>
      <c r="DJ38" s="526"/>
      <c r="DK38" s="526"/>
      <c r="DL38" s="526"/>
      <c r="DM38" s="526"/>
      <c r="DN38" s="526"/>
      <c r="DO38" s="526"/>
      <c r="DP38" s="526"/>
      <c r="DQ38" s="526"/>
      <c r="DR38" s="526"/>
      <c r="DS38" s="526"/>
      <c r="DT38" s="526"/>
      <c r="DU38" s="526"/>
      <c r="DV38" s="526"/>
      <c r="DW38" s="526"/>
      <c r="DX38" s="526"/>
      <c r="DY38" s="526"/>
      <c r="DZ38" s="526"/>
      <c r="EA38" s="526"/>
      <c r="EB38" s="526"/>
      <c r="EC38" s="526"/>
      <c r="ED38" s="526"/>
      <c r="EE38" s="526"/>
      <c r="EF38" s="526"/>
      <c r="EG38" s="526"/>
      <c r="EH38" s="526"/>
      <c r="EI38" s="526"/>
      <c r="EJ38" s="526"/>
      <c r="EK38" s="526"/>
      <c r="EL38" s="526"/>
      <c r="EM38" s="526"/>
      <c r="EN38" s="526"/>
      <c r="EO38" s="526"/>
      <c r="EP38" s="526"/>
      <c r="EQ38" s="526"/>
      <c r="ER38" s="526"/>
      <c r="ES38" s="526"/>
      <c r="ET38" s="526"/>
      <c r="EU38" s="526"/>
      <c r="EV38" s="526"/>
      <c r="EW38" s="526"/>
      <c r="EX38" s="526"/>
      <c r="EY38" s="526"/>
      <c r="EZ38" s="526"/>
      <c r="FA38" s="526"/>
      <c r="FB38" s="526"/>
      <c r="FC38" s="526"/>
      <c r="FD38" s="526"/>
      <c r="FE38" s="526"/>
      <c r="FF38" s="526"/>
      <c r="FG38" s="526"/>
      <c r="FH38" s="526"/>
      <c r="FI38" s="526"/>
      <c r="FJ38" s="526"/>
      <c r="FK38" s="526"/>
      <c r="FL38" s="526"/>
      <c r="FM38" s="526"/>
      <c r="FN38" s="526"/>
      <c r="FO38" s="526"/>
      <c r="FP38" s="526"/>
      <c r="FQ38" s="526"/>
      <c r="FR38" s="526"/>
      <c r="FS38" s="526"/>
      <c r="FT38" s="526"/>
      <c r="FU38" s="526"/>
      <c r="FV38" s="526"/>
      <c r="FW38" s="526"/>
      <c r="FX38" s="526"/>
      <c r="FY38" s="526"/>
      <c r="FZ38" s="526"/>
      <c r="GA38" s="526"/>
      <c r="GB38" s="526"/>
      <c r="GC38" s="526"/>
      <c r="GD38" s="526"/>
      <c r="GE38" s="526"/>
      <c r="GF38" s="526"/>
      <c r="GG38" s="526"/>
      <c r="GH38" s="526"/>
      <c r="GI38" s="526"/>
      <c r="GJ38" s="526"/>
      <c r="GK38" s="526"/>
      <c r="GL38" s="526"/>
      <c r="GM38" s="526"/>
      <c r="GN38" s="526"/>
      <c r="GO38" s="526"/>
      <c r="GP38" s="526"/>
      <c r="GQ38" s="526"/>
      <c r="GR38" s="526"/>
      <c r="GS38" s="526"/>
      <c r="GT38" s="526"/>
      <c r="GU38" s="526"/>
      <c r="GV38" s="526"/>
      <c r="GW38" s="526"/>
      <c r="GX38" s="526"/>
      <c r="GY38" s="526"/>
      <c r="GZ38" s="526"/>
      <c r="HA38" s="526"/>
      <c r="HB38" s="526"/>
      <c r="HC38" s="526"/>
      <c r="HD38" s="526"/>
      <c r="HE38" s="526"/>
      <c r="HF38" s="526"/>
      <c r="HG38" s="526"/>
      <c r="HH38" s="526"/>
      <c r="HI38" s="526"/>
      <c r="HJ38" s="526"/>
      <c r="HK38" s="526"/>
      <c r="HL38" s="526"/>
      <c r="HM38" s="526"/>
      <c r="HN38" s="526"/>
      <c r="HO38" s="526"/>
      <c r="HP38" s="526"/>
      <c r="HQ38" s="526"/>
      <c r="HR38" s="526"/>
      <c r="HS38" s="526"/>
      <c r="HT38" s="526"/>
      <c r="HU38" s="526"/>
      <c r="HV38" s="526"/>
      <c r="HW38" s="526"/>
      <c r="HX38" s="526"/>
      <c r="HY38" s="526"/>
      <c r="HZ38" s="526"/>
      <c r="IA38" s="526"/>
      <c r="IB38" s="526"/>
      <c r="IC38" s="526"/>
      <c r="ID38" s="526"/>
      <c r="IE38" s="526"/>
      <c r="IF38" s="526"/>
      <c r="IG38" s="526"/>
      <c r="IH38" s="526"/>
      <c r="II38" s="526"/>
      <c r="IJ38" s="526"/>
      <c r="IK38" s="526"/>
      <c r="IL38" s="526"/>
      <c r="IM38" s="526"/>
      <c r="IN38" s="526"/>
      <c r="IO38" s="526"/>
      <c r="IP38" s="526"/>
      <c r="IQ38" s="526"/>
      <c r="IR38" s="526"/>
      <c r="IS38" s="526"/>
      <c r="IT38" s="526"/>
      <c r="IU38" s="526"/>
      <c r="IV38" s="526"/>
    </row>
    <row r="39" spans="1:256" s="290" customFormat="1" ht="11.6">
      <c r="A39" s="526"/>
      <c r="B39" s="542">
        <f>記入シート!G9</f>
        <v>0</v>
      </c>
      <c r="C39" s="556"/>
      <c r="D39" s="556"/>
      <c r="E39" s="556"/>
      <c r="F39" s="556"/>
      <c r="G39" s="556"/>
      <c r="H39" s="556"/>
      <c r="I39" s="556"/>
      <c r="J39" s="556"/>
      <c r="K39" s="556"/>
      <c r="L39" s="556"/>
      <c r="M39" s="556"/>
      <c r="N39" s="556"/>
      <c r="O39" s="556"/>
      <c r="P39" s="556"/>
      <c r="Q39" s="556"/>
      <c r="R39" s="556"/>
      <c r="S39" s="556"/>
      <c r="T39" s="556"/>
      <c r="U39" s="556"/>
      <c r="V39" s="556"/>
      <c r="W39" s="556"/>
      <c r="X39" s="556"/>
      <c r="Y39" s="556"/>
      <c r="Z39" s="556"/>
      <c r="AA39" s="556"/>
      <c r="AB39" s="556"/>
      <c r="AC39" s="556"/>
      <c r="AD39" s="556"/>
      <c r="AE39" s="556"/>
      <c r="AF39" s="556"/>
      <c r="AG39" s="556"/>
      <c r="AH39" s="556"/>
      <c r="AI39" s="556"/>
      <c r="AJ39" s="556"/>
      <c r="AK39" s="556"/>
      <c r="AL39" s="556"/>
      <c r="AM39" s="556"/>
      <c r="AN39" s="556"/>
      <c r="AO39" s="556"/>
      <c r="AP39" s="556"/>
      <c r="AQ39" s="556"/>
      <c r="AR39" s="556"/>
      <c r="AS39" s="556"/>
      <c r="AT39" s="556"/>
      <c r="AU39" s="556"/>
      <c r="AV39" s="556"/>
      <c r="AW39" s="556"/>
      <c r="AX39" s="556"/>
      <c r="AY39" s="556"/>
      <c r="AZ39" s="556"/>
      <c r="BA39" s="674"/>
      <c r="BB39" s="526"/>
      <c r="BC39" s="526"/>
      <c r="BD39" s="526"/>
      <c r="BE39" s="526"/>
      <c r="BF39" s="290" t="s">
        <v>365</v>
      </c>
      <c r="BG39" s="677">
        <v>38</v>
      </c>
      <c r="BH39" s="526"/>
      <c r="BI39" s="526"/>
      <c r="BJ39" s="526"/>
      <c r="BK39" s="526"/>
      <c r="BL39" s="526"/>
      <c r="BM39" s="526"/>
      <c r="BN39" s="526"/>
      <c r="BO39" s="526"/>
      <c r="BP39" s="526"/>
      <c r="BQ39" s="526"/>
      <c r="BR39" s="526"/>
      <c r="BS39" s="526"/>
      <c r="BT39" s="526"/>
      <c r="BU39" s="526"/>
      <c r="BV39" s="526"/>
      <c r="BW39" s="526"/>
      <c r="BX39" s="526"/>
      <c r="BY39" s="526"/>
      <c r="BZ39" s="526"/>
      <c r="CA39" s="526"/>
      <c r="CB39" s="526"/>
      <c r="CC39" s="526"/>
      <c r="CD39" s="526"/>
      <c r="CE39" s="526"/>
      <c r="CF39" s="526"/>
      <c r="CG39" s="526"/>
      <c r="CH39" s="526"/>
      <c r="CI39" s="526"/>
      <c r="CJ39" s="526"/>
      <c r="CK39" s="526"/>
      <c r="CL39" s="526"/>
      <c r="CM39" s="526"/>
      <c r="CN39" s="526"/>
      <c r="CO39" s="526"/>
      <c r="CP39" s="526"/>
      <c r="CQ39" s="526"/>
      <c r="CR39" s="526"/>
      <c r="CS39" s="526"/>
      <c r="CT39" s="526"/>
      <c r="CU39" s="526"/>
      <c r="CV39" s="526"/>
      <c r="CW39" s="526"/>
      <c r="CX39" s="526"/>
      <c r="CY39" s="526"/>
      <c r="CZ39" s="526"/>
      <c r="DA39" s="526"/>
      <c r="DB39" s="526"/>
      <c r="DC39" s="526"/>
      <c r="DD39" s="526"/>
      <c r="DE39" s="526"/>
      <c r="DF39" s="526"/>
      <c r="DG39" s="526"/>
      <c r="DH39" s="526"/>
      <c r="DI39" s="526"/>
      <c r="DJ39" s="526"/>
      <c r="DK39" s="526"/>
      <c r="DL39" s="526"/>
      <c r="DM39" s="526"/>
      <c r="DN39" s="526"/>
      <c r="DO39" s="526"/>
      <c r="DP39" s="526"/>
      <c r="DQ39" s="526"/>
      <c r="DR39" s="526"/>
      <c r="DS39" s="526"/>
      <c r="DT39" s="526"/>
      <c r="DU39" s="526"/>
      <c r="DV39" s="526"/>
      <c r="DW39" s="526"/>
      <c r="DX39" s="526"/>
      <c r="DY39" s="526"/>
      <c r="DZ39" s="526"/>
      <c r="EA39" s="526"/>
      <c r="EB39" s="526"/>
      <c r="EC39" s="526"/>
      <c r="ED39" s="526"/>
      <c r="EE39" s="526"/>
      <c r="EF39" s="526"/>
      <c r="EG39" s="526"/>
      <c r="EH39" s="526"/>
      <c r="EI39" s="526"/>
      <c r="EJ39" s="526"/>
      <c r="EK39" s="526"/>
      <c r="EL39" s="526"/>
      <c r="EM39" s="526"/>
      <c r="EN39" s="526"/>
      <c r="EO39" s="526"/>
      <c r="EP39" s="526"/>
      <c r="EQ39" s="526"/>
      <c r="ER39" s="526"/>
      <c r="ES39" s="526"/>
      <c r="ET39" s="526"/>
      <c r="EU39" s="526"/>
      <c r="EV39" s="526"/>
      <c r="EW39" s="526"/>
      <c r="EX39" s="526"/>
      <c r="EY39" s="526"/>
      <c r="EZ39" s="526"/>
      <c r="FA39" s="526"/>
      <c r="FB39" s="526"/>
      <c r="FC39" s="526"/>
      <c r="FD39" s="526"/>
      <c r="FE39" s="526"/>
      <c r="FF39" s="526"/>
      <c r="FG39" s="526"/>
      <c r="FH39" s="526"/>
      <c r="FI39" s="526"/>
      <c r="FJ39" s="526"/>
      <c r="FK39" s="526"/>
      <c r="FL39" s="526"/>
      <c r="FM39" s="526"/>
      <c r="FN39" s="526"/>
      <c r="FO39" s="526"/>
      <c r="FP39" s="526"/>
      <c r="FQ39" s="526"/>
      <c r="FR39" s="526"/>
      <c r="FS39" s="526"/>
      <c r="FT39" s="526"/>
      <c r="FU39" s="526"/>
      <c r="FV39" s="526"/>
      <c r="FW39" s="526"/>
      <c r="FX39" s="526"/>
      <c r="FY39" s="526"/>
      <c r="FZ39" s="526"/>
      <c r="GA39" s="526"/>
      <c r="GB39" s="526"/>
      <c r="GC39" s="526"/>
      <c r="GD39" s="526"/>
      <c r="GE39" s="526"/>
      <c r="GF39" s="526"/>
      <c r="GG39" s="526"/>
      <c r="GH39" s="526"/>
      <c r="GI39" s="526"/>
      <c r="GJ39" s="526"/>
      <c r="GK39" s="526"/>
      <c r="GL39" s="526"/>
      <c r="GM39" s="526"/>
      <c r="GN39" s="526"/>
      <c r="GO39" s="526"/>
      <c r="GP39" s="526"/>
      <c r="GQ39" s="526"/>
      <c r="GR39" s="526"/>
      <c r="GS39" s="526"/>
      <c r="GT39" s="526"/>
      <c r="GU39" s="526"/>
      <c r="GV39" s="526"/>
      <c r="GW39" s="526"/>
      <c r="GX39" s="526"/>
      <c r="GY39" s="526"/>
      <c r="GZ39" s="526"/>
      <c r="HA39" s="526"/>
      <c r="HB39" s="526"/>
      <c r="HC39" s="526"/>
      <c r="HD39" s="526"/>
      <c r="HE39" s="526"/>
      <c r="HF39" s="526"/>
      <c r="HG39" s="526"/>
      <c r="HH39" s="526"/>
      <c r="HI39" s="526"/>
      <c r="HJ39" s="526"/>
      <c r="HK39" s="526"/>
      <c r="HL39" s="526"/>
      <c r="HM39" s="526"/>
      <c r="HN39" s="526"/>
      <c r="HO39" s="526"/>
      <c r="HP39" s="526"/>
      <c r="HQ39" s="526"/>
      <c r="HR39" s="526"/>
      <c r="HS39" s="526"/>
      <c r="HT39" s="526"/>
      <c r="HU39" s="526"/>
      <c r="HV39" s="526"/>
      <c r="HW39" s="526"/>
      <c r="HX39" s="526"/>
      <c r="HY39" s="526"/>
      <c r="HZ39" s="526"/>
      <c r="IA39" s="526"/>
      <c r="IB39" s="526"/>
      <c r="IC39" s="526"/>
      <c r="ID39" s="526"/>
      <c r="IE39" s="526"/>
      <c r="IF39" s="526"/>
      <c r="IG39" s="526"/>
      <c r="IH39" s="526"/>
      <c r="II39" s="526"/>
      <c r="IJ39" s="526"/>
      <c r="IK39" s="526"/>
      <c r="IL39" s="526"/>
      <c r="IM39" s="526"/>
      <c r="IN39" s="526"/>
      <c r="IO39" s="526"/>
      <c r="IP39" s="526"/>
      <c r="IQ39" s="526"/>
      <c r="IR39" s="526"/>
      <c r="IS39" s="526"/>
      <c r="IT39" s="526"/>
      <c r="IU39" s="526"/>
      <c r="IV39" s="526"/>
    </row>
    <row r="40" spans="1:256" s="527" customFormat="1" ht="14.95">
      <c r="A40" s="526"/>
      <c r="B40" s="531"/>
      <c r="C40" s="531"/>
      <c r="D40" s="531"/>
      <c r="E40" s="531"/>
      <c r="F40" s="531"/>
      <c r="G40" s="531"/>
      <c r="H40" s="531"/>
      <c r="I40" s="531"/>
      <c r="J40" s="531"/>
      <c r="K40" s="531"/>
      <c r="L40" s="531"/>
      <c r="M40" s="531"/>
      <c r="N40" s="531"/>
      <c r="O40" s="531"/>
      <c r="P40" s="531"/>
      <c r="Q40" s="531"/>
      <c r="R40" s="531"/>
      <c r="S40" s="531"/>
      <c r="T40" s="531"/>
      <c r="U40" s="531"/>
      <c r="V40" s="531"/>
      <c r="W40" s="531"/>
      <c r="X40" s="531"/>
      <c r="Y40" s="531"/>
      <c r="Z40" s="531"/>
      <c r="AA40" s="531"/>
      <c r="AB40" s="531"/>
      <c r="AC40" s="531"/>
      <c r="AD40" s="531"/>
      <c r="AE40" s="531"/>
      <c r="AF40" s="531"/>
      <c r="AG40" s="531"/>
      <c r="AH40" s="531"/>
      <c r="AI40" s="531"/>
      <c r="AJ40" s="531"/>
      <c r="AK40" s="531"/>
      <c r="AL40" s="531"/>
      <c r="AM40" s="531"/>
      <c r="AN40" s="531"/>
      <c r="AO40" s="531"/>
      <c r="AP40" s="531"/>
      <c r="AQ40" s="531"/>
      <c r="AR40" s="531"/>
      <c r="AS40" s="531"/>
      <c r="AT40" s="531"/>
      <c r="AU40" s="531"/>
      <c r="AV40" s="531"/>
      <c r="AW40" s="531"/>
      <c r="AX40" s="531"/>
      <c r="AY40" s="531"/>
      <c r="AZ40" s="531"/>
      <c r="BA40" s="531"/>
      <c r="BB40" s="526"/>
      <c r="BC40" s="526"/>
      <c r="BD40" s="526"/>
      <c r="BE40" s="526"/>
      <c r="BF40" s="526" t="s">
        <v>66</v>
      </c>
      <c r="BG40" s="675">
        <v>39</v>
      </c>
      <c r="BH40" s="526"/>
      <c r="BI40" s="526"/>
      <c r="BJ40" s="526"/>
      <c r="BK40" s="526"/>
      <c r="BL40" s="526"/>
      <c r="BM40" s="526"/>
      <c r="BN40" s="526"/>
      <c r="BO40" s="526"/>
      <c r="BP40" s="526"/>
      <c r="BQ40" s="526"/>
      <c r="BR40" s="526"/>
      <c r="BS40" s="526"/>
      <c r="BT40" s="526"/>
      <c r="BU40" s="526"/>
      <c r="BV40" s="526"/>
      <c r="BW40" s="526"/>
      <c r="BX40" s="526"/>
      <c r="BY40" s="526"/>
      <c r="BZ40" s="526"/>
      <c r="CA40" s="526"/>
      <c r="CB40" s="526"/>
      <c r="CC40" s="526"/>
      <c r="CD40" s="526"/>
      <c r="CE40" s="526"/>
      <c r="CF40" s="526"/>
      <c r="CG40" s="526"/>
      <c r="CH40" s="526"/>
      <c r="CI40" s="526"/>
      <c r="CJ40" s="526"/>
      <c r="CK40" s="526"/>
      <c r="CL40" s="526"/>
      <c r="CM40" s="526"/>
      <c r="CN40" s="526"/>
      <c r="CO40" s="526"/>
      <c r="CP40" s="526"/>
      <c r="CQ40" s="526"/>
      <c r="CR40" s="526"/>
      <c r="CS40" s="526"/>
      <c r="CT40" s="526"/>
      <c r="CU40" s="526"/>
      <c r="CV40" s="526"/>
      <c r="CW40" s="526"/>
      <c r="CX40" s="526"/>
      <c r="CY40" s="526"/>
      <c r="CZ40" s="526"/>
      <c r="DA40" s="526"/>
      <c r="DB40" s="526"/>
      <c r="DC40" s="526"/>
      <c r="DD40" s="526"/>
      <c r="DE40" s="526"/>
      <c r="DF40" s="526"/>
      <c r="DG40" s="526"/>
      <c r="DH40" s="526"/>
      <c r="DI40" s="526"/>
      <c r="DJ40" s="526"/>
      <c r="DK40" s="526"/>
      <c r="DL40" s="526"/>
      <c r="DM40" s="526"/>
      <c r="DN40" s="526"/>
      <c r="DO40" s="526"/>
      <c r="DP40" s="526"/>
      <c r="DQ40" s="526"/>
      <c r="DR40" s="526"/>
      <c r="DS40" s="526"/>
      <c r="DT40" s="526"/>
      <c r="DU40" s="526"/>
      <c r="DV40" s="526"/>
      <c r="DW40" s="526"/>
      <c r="DX40" s="526"/>
      <c r="DY40" s="526"/>
      <c r="DZ40" s="526"/>
      <c r="EA40" s="526"/>
      <c r="EB40" s="526"/>
      <c r="EC40" s="526"/>
      <c r="ED40" s="526"/>
      <c r="EE40" s="526"/>
      <c r="EF40" s="526"/>
      <c r="EG40" s="526"/>
      <c r="EH40" s="526"/>
      <c r="EI40" s="526"/>
      <c r="EJ40" s="526"/>
      <c r="EK40" s="526"/>
      <c r="EL40" s="526"/>
      <c r="EM40" s="526"/>
      <c r="EN40" s="526"/>
      <c r="EO40" s="526"/>
      <c r="EP40" s="526"/>
      <c r="EQ40" s="526"/>
      <c r="ER40" s="526"/>
      <c r="ES40" s="526"/>
      <c r="ET40" s="526"/>
      <c r="EU40" s="526"/>
      <c r="EV40" s="526"/>
      <c r="EW40" s="526"/>
      <c r="EX40" s="526"/>
      <c r="EY40" s="526"/>
      <c r="EZ40" s="526"/>
      <c r="FA40" s="526"/>
      <c r="FB40" s="526"/>
      <c r="FC40" s="526"/>
      <c r="FD40" s="526"/>
      <c r="FE40" s="526"/>
      <c r="FF40" s="526"/>
      <c r="FG40" s="526"/>
      <c r="FH40" s="526"/>
      <c r="FI40" s="526"/>
      <c r="FJ40" s="526"/>
      <c r="FK40" s="526"/>
      <c r="FL40" s="526"/>
      <c r="FM40" s="526"/>
      <c r="FN40" s="526"/>
      <c r="FO40" s="526"/>
      <c r="FP40" s="526"/>
      <c r="FQ40" s="526"/>
      <c r="FR40" s="526"/>
      <c r="FS40" s="526"/>
      <c r="FT40" s="526"/>
      <c r="FU40" s="526"/>
      <c r="FV40" s="526"/>
      <c r="FW40" s="526"/>
      <c r="FX40" s="526"/>
      <c r="FY40" s="526"/>
      <c r="FZ40" s="526"/>
      <c r="GA40" s="526"/>
      <c r="GB40" s="526"/>
      <c r="GC40" s="526"/>
      <c r="GD40" s="526"/>
      <c r="GE40" s="526"/>
      <c r="GF40" s="526"/>
      <c r="GG40" s="526"/>
      <c r="GH40" s="526"/>
      <c r="GI40" s="526"/>
      <c r="GJ40" s="526"/>
      <c r="GK40" s="526"/>
      <c r="GL40" s="526"/>
      <c r="GM40" s="526"/>
      <c r="GN40" s="526"/>
      <c r="GO40" s="526"/>
      <c r="GP40" s="526"/>
      <c r="GQ40" s="526"/>
      <c r="GR40" s="526"/>
      <c r="GS40" s="526"/>
      <c r="GT40" s="526"/>
      <c r="GU40" s="526"/>
      <c r="GV40" s="526"/>
      <c r="GW40" s="526"/>
      <c r="GX40" s="526"/>
      <c r="GY40" s="526"/>
      <c r="GZ40" s="526"/>
      <c r="HA40" s="526"/>
      <c r="HB40" s="526"/>
      <c r="HC40" s="526"/>
      <c r="HD40" s="526"/>
      <c r="HE40" s="526"/>
      <c r="HF40" s="526"/>
      <c r="HG40" s="526"/>
      <c r="HH40" s="526"/>
      <c r="HI40" s="526"/>
      <c r="HJ40" s="526"/>
      <c r="HK40" s="526"/>
      <c r="HL40" s="526"/>
      <c r="HM40" s="526"/>
      <c r="HN40" s="526"/>
      <c r="HO40" s="526"/>
      <c r="HP40" s="526"/>
      <c r="HQ40" s="526"/>
      <c r="HR40" s="526"/>
      <c r="HS40" s="526"/>
      <c r="HT40" s="526"/>
      <c r="HU40" s="526"/>
      <c r="HV40" s="526"/>
      <c r="HW40" s="526"/>
      <c r="HX40" s="526"/>
      <c r="HY40" s="526"/>
      <c r="HZ40" s="526"/>
      <c r="IA40" s="526"/>
      <c r="IB40" s="526"/>
      <c r="IC40" s="526"/>
      <c r="ID40" s="526"/>
      <c r="IE40" s="526"/>
      <c r="IF40" s="526"/>
      <c r="IG40" s="526"/>
      <c r="IH40" s="526"/>
      <c r="II40" s="526"/>
      <c r="IJ40" s="526"/>
      <c r="IK40" s="526"/>
      <c r="IL40" s="526"/>
      <c r="IM40" s="526"/>
      <c r="IN40" s="526"/>
      <c r="IO40" s="526"/>
      <c r="IP40" s="526"/>
      <c r="IQ40" s="526"/>
      <c r="IR40" s="526"/>
      <c r="IS40" s="526"/>
      <c r="IT40" s="526"/>
      <c r="IU40" s="526"/>
      <c r="IV40" s="526"/>
    </row>
    <row r="41" spans="1:256" s="527" customFormat="1" ht="14.95">
      <c r="A41" s="526"/>
      <c r="B41" s="543"/>
      <c r="C41" s="557"/>
      <c r="D41" s="557"/>
      <c r="E41" s="557"/>
      <c r="F41" s="557"/>
      <c r="G41" s="557"/>
      <c r="H41" s="557"/>
      <c r="I41" s="557"/>
      <c r="J41" s="557"/>
      <c r="K41" s="557"/>
      <c r="L41" s="557"/>
      <c r="M41" s="557"/>
      <c r="N41" s="557"/>
      <c r="O41" s="557"/>
      <c r="P41" s="557"/>
      <c r="Q41" s="557"/>
      <c r="R41" s="557"/>
      <c r="S41" s="557"/>
      <c r="T41" s="557"/>
      <c r="U41" s="557"/>
      <c r="V41" s="557"/>
      <c r="W41" s="557"/>
      <c r="X41" s="557"/>
      <c r="Y41" s="557"/>
      <c r="Z41" s="557"/>
      <c r="AA41" s="557"/>
      <c r="AB41" s="557"/>
      <c r="AC41" s="557"/>
      <c r="AD41" s="557"/>
      <c r="AE41" s="557"/>
      <c r="AF41" s="557"/>
      <c r="AG41" s="557"/>
      <c r="AH41" s="557"/>
      <c r="AI41" s="557"/>
      <c r="AJ41" s="557"/>
      <c r="AK41" s="557"/>
      <c r="AL41" s="557"/>
      <c r="AM41" s="557"/>
      <c r="AN41" s="557"/>
      <c r="AO41" s="557"/>
      <c r="AP41" s="557"/>
      <c r="AQ41" s="557"/>
      <c r="AR41" s="557"/>
      <c r="AS41" s="557"/>
      <c r="AT41" s="557"/>
      <c r="AU41" s="557"/>
      <c r="AV41" s="557"/>
      <c r="AW41" s="667"/>
      <c r="AX41" s="531"/>
      <c r="AY41" s="531"/>
      <c r="AZ41" s="531"/>
      <c r="BA41" s="531"/>
      <c r="BB41" s="526"/>
      <c r="BC41" s="526"/>
      <c r="BD41" s="526"/>
      <c r="BE41" s="526"/>
      <c r="BF41" s="526" t="s">
        <v>367</v>
      </c>
      <c r="BG41" s="675">
        <v>40</v>
      </c>
      <c r="BH41" s="526"/>
      <c r="BI41" s="526"/>
      <c r="BJ41" s="526"/>
      <c r="BK41" s="526"/>
      <c r="BL41" s="526"/>
      <c r="BM41" s="526"/>
      <c r="BN41" s="526"/>
      <c r="BO41" s="526"/>
      <c r="BP41" s="526"/>
      <c r="BQ41" s="526"/>
      <c r="BR41" s="526"/>
      <c r="BS41" s="526"/>
      <c r="BT41" s="526"/>
      <c r="BU41" s="526"/>
      <c r="BV41" s="526"/>
      <c r="BW41" s="526"/>
      <c r="BX41" s="526"/>
      <c r="BY41" s="526"/>
      <c r="BZ41" s="526"/>
      <c r="CA41" s="526"/>
      <c r="CB41" s="526"/>
      <c r="CC41" s="526"/>
      <c r="CD41" s="526"/>
      <c r="CE41" s="526"/>
      <c r="CF41" s="526"/>
      <c r="CG41" s="526"/>
      <c r="CH41" s="526"/>
      <c r="CI41" s="526"/>
      <c r="CJ41" s="526"/>
      <c r="CK41" s="526"/>
      <c r="CL41" s="526"/>
      <c r="CM41" s="526"/>
      <c r="CN41" s="526"/>
      <c r="CO41" s="526"/>
      <c r="CP41" s="526"/>
      <c r="CQ41" s="526"/>
      <c r="CR41" s="526"/>
      <c r="CS41" s="526"/>
      <c r="CT41" s="526"/>
      <c r="CU41" s="526"/>
      <c r="CV41" s="526"/>
      <c r="CW41" s="526"/>
      <c r="CX41" s="526"/>
      <c r="CY41" s="526"/>
      <c r="CZ41" s="526"/>
      <c r="DA41" s="526"/>
      <c r="DB41" s="526"/>
      <c r="DC41" s="526"/>
      <c r="DD41" s="526"/>
      <c r="DE41" s="526"/>
      <c r="DF41" s="526"/>
      <c r="DG41" s="526"/>
      <c r="DH41" s="526"/>
      <c r="DI41" s="526"/>
      <c r="DJ41" s="526"/>
      <c r="DK41" s="526"/>
      <c r="DL41" s="526"/>
      <c r="DM41" s="526"/>
      <c r="DN41" s="526"/>
      <c r="DO41" s="526"/>
      <c r="DP41" s="526"/>
      <c r="DQ41" s="526"/>
      <c r="DR41" s="526"/>
      <c r="DS41" s="526"/>
      <c r="DT41" s="526"/>
      <c r="DU41" s="526"/>
      <c r="DV41" s="526"/>
      <c r="DW41" s="526"/>
      <c r="DX41" s="526"/>
      <c r="DY41" s="526"/>
      <c r="DZ41" s="526"/>
      <c r="EA41" s="526"/>
      <c r="EB41" s="526"/>
      <c r="EC41" s="526"/>
      <c r="ED41" s="526"/>
      <c r="EE41" s="526"/>
      <c r="EF41" s="526"/>
      <c r="EG41" s="526"/>
      <c r="EH41" s="526"/>
      <c r="EI41" s="526"/>
      <c r="EJ41" s="526"/>
      <c r="EK41" s="526"/>
      <c r="EL41" s="526"/>
      <c r="EM41" s="526"/>
      <c r="EN41" s="526"/>
      <c r="EO41" s="526"/>
      <c r="EP41" s="526"/>
      <c r="EQ41" s="526"/>
      <c r="ER41" s="526"/>
      <c r="ES41" s="526"/>
      <c r="ET41" s="526"/>
      <c r="EU41" s="526"/>
      <c r="EV41" s="526"/>
      <c r="EW41" s="526"/>
      <c r="EX41" s="526"/>
      <c r="EY41" s="526"/>
      <c r="EZ41" s="526"/>
      <c r="FA41" s="526"/>
      <c r="FB41" s="526"/>
      <c r="FC41" s="526"/>
      <c r="FD41" s="526"/>
      <c r="FE41" s="526"/>
      <c r="FF41" s="526"/>
      <c r="FG41" s="526"/>
      <c r="FH41" s="526"/>
      <c r="FI41" s="526"/>
      <c r="FJ41" s="526"/>
      <c r="FK41" s="526"/>
      <c r="FL41" s="526"/>
      <c r="FM41" s="526"/>
      <c r="FN41" s="526"/>
      <c r="FO41" s="526"/>
      <c r="FP41" s="526"/>
      <c r="FQ41" s="526"/>
      <c r="FR41" s="526"/>
      <c r="FS41" s="526"/>
      <c r="FT41" s="526"/>
      <c r="FU41" s="526"/>
      <c r="FV41" s="526"/>
      <c r="FW41" s="526"/>
      <c r="FX41" s="526"/>
      <c r="FY41" s="526"/>
      <c r="FZ41" s="526"/>
      <c r="GA41" s="526"/>
      <c r="GB41" s="526"/>
      <c r="GC41" s="526"/>
      <c r="GD41" s="526"/>
      <c r="GE41" s="526"/>
      <c r="GF41" s="526"/>
      <c r="GG41" s="526"/>
      <c r="GH41" s="526"/>
      <c r="GI41" s="526"/>
      <c r="GJ41" s="526"/>
      <c r="GK41" s="526"/>
      <c r="GL41" s="526"/>
      <c r="GM41" s="526"/>
      <c r="GN41" s="526"/>
      <c r="GO41" s="526"/>
      <c r="GP41" s="526"/>
      <c r="GQ41" s="526"/>
      <c r="GR41" s="526"/>
      <c r="GS41" s="526"/>
      <c r="GT41" s="526"/>
      <c r="GU41" s="526"/>
      <c r="GV41" s="526"/>
      <c r="GW41" s="526"/>
      <c r="GX41" s="526"/>
      <c r="GY41" s="526"/>
      <c r="GZ41" s="526"/>
      <c r="HA41" s="526"/>
      <c r="HB41" s="526"/>
      <c r="HC41" s="526"/>
      <c r="HD41" s="526"/>
      <c r="HE41" s="526"/>
      <c r="HF41" s="526"/>
      <c r="HG41" s="526"/>
      <c r="HH41" s="526"/>
      <c r="HI41" s="526"/>
      <c r="HJ41" s="526"/>
      <c r="HK41" s="526"/>
      <c r="HL41" s="526"/>
      <c r="HM41" s="526"/>
      <c r="HN41" s="526"/>
      <c r="HO41" s="526"/>
      <c r="HP41" s="526"/>
      <c r="HQ41" s="526"/>
      <c r="HR41" s="526"/>
      <c r="HS41" s="526"/>
      <c r="HT41" s="526"/>
      <c r="HU41" s="526"/>
      <c r="HV41" s="526"/>
      <c r="HW41" s="526"/>
      <c r="HX41" s="526"/>
      <c r="HY41" s="526"/>
      <c r="HZ41" s="526"/>
      <c r="IA41" s="526"/>
      <c r="IB41" s="526"/>
      <c r="IC41" s="526"/>
      <c r="ID41" s="526"/>
      <c r="IE41" s="526"/>
      <c r="IF41" s="526"/>
      <c r="IG41" s="526"/>
      <c r="IH41" s="526"/>
      <c r="II41" s="526"/>
      <c r="IJ41" s="526"/>
      <c r="IK41" s="526"/>
      <c r="IL41" s="526"/>
      <c r="IM41" s="526"/>
      <c r="IN41" s="526"/>
      <c r="IO41" s="526"/>
      <c r="IP41" s="526"/>
      <c r="IQ41" s="526"/>
      <c r="IR41" s="526"/>
      <c r="IS41" s="526"/>
      <c r="IT41" s="526"/>
      <c r="IU41" s="526"/>
      <c r="IV41" s="526"/>
    </row>
    <row r="42" spans="1:256" s="527" customFormat="1" ht="14.95">
      <c r="A42" s="526"/>
      <c r="B42" s="544" t="s">
        <v>460</v>
      </c>
      <c r="C42" s="558"/>
      <c r="D42" s="559"/>
      <c r="E42" s="559"/>
      <c r="F42" s="559"/>
      <c r="G42" s="559"/>
      <c r="H42" s="559"/>
      <c r="I42" s="559"/>
      <c r="J42" s="559"/>
      <c r="K42" s="559"/>
      <c r="L42" s="559"/>
      <c r="M42" s="559"/>
      <c r="N42" s="559"/>
      <c r="O42" s="559"/>
      <c r="P42" s="559"/>
      <c r="Q42" s="559"/>
      <c r="R42" s="559"/>
      <c r="S42" s="559"/>
      <c r="T42" s="559"/>
      <c r="U42" s="559"/>
      <c r="V42" s="559"/>
      <c r="W42" s="559"/>
      <c r="X42" s="559"/>
      <c r="Y42" s="559"/>
      <c r="Z42" s="559"/>
      <c r="AA42" s="559"/>
      <c r="AB42" s="559"/>
      <c r="AC42" s="559"/>
      <c r="AD42" s="559"/>
      <c r="AE42" s="559"/>
      <c r="AF42" s="559"/>
      <c r="AG42" s="559"/>
      <c r="AH42" s="559"/>
      <c r="AI42" s="559"/>
      <c r="AJ42" s="559"/>
      <c r="AK42" s="559"/>
      <c r="AL42" s="559"/>
      <c r="AM42" s="559"/>
      <c r="AN42" s="559"/>
      <c r="AO42" s="559"/>
      <c r="AP42" s="559"/>
      <c r="AQ42" s="559"/>
      <c r="AR42" s="559"/>
      <c r="AS42" s="559"/>
      <c r="AT42" s="559"/>
      <c r="AU42" s="559"/>
      <c r="AV42" s="559"/>
      <c r="AW42" s="668"/>
      <c r="AX42" s="531"/>
      <c r="AY42" s="531"/>
      <c r="AZ42" s="531"/>
      <c r="BA42" s="531"/>
      <c r="BB42" s="526"/>
      <c r="BC42" s="526"/>
      <c r="BD42" s="526"/>
      <c r="BE42" s="526"/>
      <c r="BF42" s="526" t="s">
        <v>371</v>
      </c>
      <c r="BG42" s="675">
        <v>41</v>
      </c>
      <c r="BH42" s="526"/>
      <c r="BI42" s="526"/>
      <c r="BJ42" s="526"/>
      <c r="BK42" s="526"/>
      <c r="BL42" s="526"/>
      <c r="BM42" s="526"/>
      <c r="BN42" s="526"/>
      <c r="BO42" s="526"/>
      <c r="BP42" s="526"/>
      <c r="BQ42" s="526"/>
      <c r="BR42" s="526"/>
      <c r="BS42" s="526"/>
      <c r="BT42" s="526"/>
      <c r="BU42" s="526"/>
      <c r="BV42" s="526"/>
      <c r="BW42" s="526"/>
      <c r="BX42" s="526"/>
      <c r="BY42" s="526"/>
      <c r="BZ42" s="526"/>
      <c r="CA42" s="526"/>
      <c r="CB42" s="526"/>
      <c r="CC42" s="526"/>
      <c r="CD42" s="526"/>
      <c r="CE42" s="526"/>
      <c r="CF42" s="526"/>
      <c r="CG42" s="526"/>
      <c r="CH42" s="526"/>
      <c r="CI42" s="526"/>
      <c r="CJ42" s="526"/>
      <c r="CK42" s="526"/>
      <c r="CL42" s="526"/>
      <c r="CM42" s="526"/>
      <c r="CN42" s="526"/>
      <c r="CO42" s="526"/>
      <c r="CP42" s="526"/>
      <c r="CQ42" s="526"/>
      <c r="CR42" s="526"/>
      <c r="CS42" s="526"/>
      <c r="CT42" s="526"/>
      <c r="CU42" s="526"/>
      <c r="CV42" s="526"/>
      <c r="CW42" s="526"/>
      <c r="CX42" s="526"/>
      <c r="CY42" s="526"/>
      <c r="CZ42" s="526"/>
      <c r="DA42" s="526"/>
      <c r="DB42" s="526"/>
      <c r="DC42" s="526"/>
      <c r="DD42" s="526"/>
      <c r="DE42" s="526"/>
      <c r="DF42" s="526"/>
      <c r="DG42" s="526"/>
      <c r="DH42" s="526"/>
      <c r="DI42" s="526"/>
      <c r="DJ42" s="526"/>
      <c r="DK42" s="526"/>
      <c r="DL42" s="526"/>
      <c r="DM42" s="526"/>
      <c r="DN42" s="526"/>
      <c r="DO42" s="526"/>
      <c r="DP42" s="526"/>
      <c r="DQ42" s="526"/>
      <c r="DR42" s="526"/>
      <c r="DS42" s="526"/>
      <c r="DT42" s="526"/>
      <c r="DU42" s="526"/>
      <c r="DV42" s="526"/>
      <c r="DW42" s="526"/>
      <c r="DX42" s="526"/>
      <c r="DY42" s="526"/>
      <c r="DZ42" s="526"/>
      <c r="EA42" s="526"/>
      <c r="EB42" s="526"/>
      <c r="EC42" s="526"/>
      <c r="ED42" s="526"/>
      <c r="EE42" s="526"/>
      <c r="EF42" s="526"/>
      <c r="EG42" s="526"/>
      <c r="EH42" s="526"/>
      <c r="EI42" s="526"/>
      <c r="EJ42" s="526"/>
      <c r="EK42" s="526"/>
      <c r="EL42" s="526"/>
      <c r="EM42" s="526"/>
      <c r="EN42" s="526"/>
      <c r="EO42" s="526"/>
      <c r="EP42" s="526"/>
      <c r="EQ42" s="526"/>
      <c r="ER42" s="526"/>
      <c r="ES42" s="526"/>
      <c r="ET42" s="526"/>
      <c r="EU42" s="526"/>
      <c r="EV42" s="526"/>
      <c r="EW42" s="526"/>
      <c r="EX42" s="526"/>
      <c r="EY42" s="526"/>
      <c r="EZ42" s="526"/>
      <c r="FA42" s="526"/>
      <c r="FB42" s="526"/>
      <c r="FC42" s="526"/>
      <c r="FD42" s="526"/>
      <c r="FE42" s="526"/>
      <c r="FF42" s="526"/>
      <c r="FG42" s="526"/>
      <c r="FH42" s="526"/>
      <c r="FI42" s="526"/>
      <c r="FJ42" s="526"/>
      <c r="FK42" s="526"/>
      <c r="FL42" s="526"/>
      <c r="FM42" s="526"/>
      <c r="FN42" s="526"/>
      <c r="FO42" s="526"/>
      <c r="FP42" s="526"/>
      <c r="FQ42" s="526"/>
      <c r="FR42" s="526"/>
      <c r="FS42" s="526"/>
      <c r="FT42" s="526"/>
      <c r="FU42" s="526"/>
      <c r="FV42" s="526"/>
      <c r="FW42" s="526"/>
      <c r="FX42" s="526"/>
      <c r="FY42" s="526"/>
      <c r="FZ42" s="526"/>
      <c r="GA42" s="526"/>
      <c r="GB42" s="526"/>
      <c r="GC42" s="526"/>
      <c r="GD42" s="526"/>
      <c r="GE42" s="526"/>
      <c r="GF42" s="526"/>
      <c r="GG42" s="526"/>
      <c r="GH42" s="526"/>
      <c r="GI42" s="526"/>
      <c r="GJ42" s="526"/>
      <c r="GK42" s="526"/>
      <c r="GL42" s="526"/>
      <c r="GM42" s="526"/>
      <c r="GN42" s="526"/>
      <c r="GO42" s="526"/>
      <c r="GP42" s="526"/>
      <c r="GQ42" s="526"/>
      <c r="GR42" s="526"/>
      <c r="GS42" s="526"/>
      <c r="GT42" s="526"/>
      <c r="GU42" s="526"/>
      <c r="GV42" s="526"/>
      <c r="GW42" s="526"/>
      <c r="GX42" s="526"/>
      <c r="GY42" s="526"/>
      <c r="GZ42" s="526"/>
      <c r="HA42" s="526"/>
      <c r="HB42" s="526"/>
      <c r="HC42" s="526"/>
      <c r="HD42" s="526"/>
      <c r="HE42" s="526"/>
      <c r="HF42" s="526"/>
      <c r="HG42" s="526"/>
      <c r="HH42" s="526"/>
      <c r="HI42" s="526"/>
      <c r="HJ42" s="526"/>
      <c r="HK42" s="526"/>
      <c r="HL42" s="526"/>
      <c r="HM42" s="526"/>
      <c r="HN42" s="526"/>
      <c r="HO42" s="526"/>
      <c r="HP42" s="526"/>
      <c r="HQ42" s="526"/>
      <c r="HR42" s="526"/>
      <c r="HS42" s="526"/>
      <c r="HT42" s="526"/>
      <c r="HU42" s="526"/>
      <c r="HV42" s="526"/>
      <c r="HW42" s="526"/>
      <c r="HX42" s="526"/>
      <c r="HY42" s="526"/>
      <c r="HZ42" s="526"/>
      <c r="IA42" s="526"/>
      <c r="IB42" s="526"/>
      <c r="IC42" s="526"/>
      <c r="ID42" s="526"/>
      <c r="IE42" s="526"/>
      <c r="IF42" s="526"/>
      <c r="IG42" s="526"/>
      <c r="IH42" s="526"/>
      <c r="II42" s="526"/>
      <c r="IJ42" s="526"/>
      <c r="IK42" s="526"/>
      <c r="IL42" s="526"/>
      <c r="IM42" s="526"/>
      <c r="IN42" s="526"/>
      <c r="IO42" s="526"/>
      <c r="IP42" s="526"/>
      <c r="IQ42" s="526"/>
      <c r="IR42" s="526"/>
      <c r="IS42" s="526"/>
      <c r="IT42" s="526"/>
      <c r="IU42" s="526"/>
      <c r="IV42" s="526"/>
    </row>
    <row r="43" spans="1:256" s="527" customFormat="1" ht="15.7">
      <c r="A43" s="526"/>
      <c r="B43" s="544"/>
      <c r="C43" s="559" t="s">
        <v>141</v>
      </c>
      <c r="D43" s="559"/>
      <c r="E43" s="559"/>
      <c r="F43" s="559"/>
      <c r="G43" s="559"/>
      <c r="H43" s="559"/>
      <c r="I43" s="559"/>
      <c r="J43" s="559"/>
      <c r="K43" s="559"/>
      <c r="L43" s="559"/>
      <c r="M43" s="559"/>
      <c r="N43" s="559"/>
      <c r="O43" s="559"/>
      <c r="P43" s="559"/>
      <c r="Q43" s="559"/>
      <c r="R43" s="559"/>
      <c r="S43" s="559"/>
      <c r="T43" s="559"/>
      <c r="U43" s="559"/>
      <c r="V43" s="559"/>
      <c r="W43" s="559"/>
      <c r="X43" s="559"/>
      <c r="Y43" s="559"/>
      <c r="Z43" s="559"/>
      <c r="AA43" s="559"/>
      <c r="AB43" s="559"/>
      <c r="AC43" s="559"/>
      <c r="AD43" s="559"/>
      <c r="AE43" s="559"/>
      <c r="AF43" s="559"/>
      <c r="AG43" s="559"/>
      <c r="AH43" s="559"/>
      <c r="AI43" s="559"/>
      <c r="AJ43" s="559"/>
      <c r="AK43" s="559"/>
      <c r="AL43" s="559"/>
      <c r="AM43" s="559"/>
      <c r="AN43" s="559"/>
      <c r="AO43" s="559"/>
      <c r="AP43" s="559"/>
      <c r="AQ43" s="559"/>
      <c r="AR43" s="559"/>
      <c r="AS43" s="559"/>
      <c r="AT43" s="559"/>
      <c r="AU43" s="559"/>
      <c r="AV43" s="559"/>
      <c r="AW43" s="668"/>
      <c r="AX43" s="531"/>
      <c r="AY43" s="531"/>
      <c r="AZ43" s="531"/>
      <c r="BA43" s="531"/>
      <c r="BB43" s="526"/>
      <c r="BC43" s="526"/>
      <c r="BD43" s="526"/>
      <c r="BE43" s="526"/>
      <c r="BF43" s="526" t="s">
        <v>196</v>
      </c>
      <c r="BG43" s="675">
        <v>42</v>
      </c>
      <c r="BH43" s="526"/>
      <c r="BI43" s="526"/>
      <c r="BJ43" s="526"/>
      <c r="BK43" s="526"/>
      <c r="BL43" s="526"/>
      <c r="BM43" s="526"/>
      <c r="BN43" s="526"/>
      <c r="BO43" s="526"/>
      <c r="BP43" s="526"/>
      <c r="BQ43" s="526"/>
      <c r="BR43" s="526"/>
      <c r="BS43" s="526"/>
      <c r="BT43" s="526"/>
      <c r="BU43" s="526"/>
      <c r="BV43" s="526"/>
      <c r="BW43" s="526"/>
      <c r="BX43" s="526"/>
      <c r="BY43" s="526"/>
      <c r="BZ43" s="526"/>
      <c r="CA43" s="526"/>
      <c r="CB43" s="526"/>
      <c r="CC43" s="526"/>
      <c r="CD43" s="526"/>
      <c r="CE43" s="526"/>
      <c r="CF43" s="526"/>
      <c r="CG43" s="526"/>
      <c r="CH43" s="526"/>
      <c r="CI43" s="526"/>
      <c r="CJ43" s="526"/>
      <c r="CK43" s="526"/>
      <c r="CL43" s="526"/>
      <c r="CM43" s="526"/>
      <c r="CN43" s="526"/>
      <c r="CO43" s="526"/>
      <c r="CP43" s="526"/>
      <c r="CQ43" s="526"/>
      <c r="CR43" s="526"/>
      <c r="CS43" s="526"/>
      <c r="CT43" s="526"/>
      <c r="CU43" s="526"/>
      <c r="CV43" s="526"/>
      <c r="CW43" s="526"/>
      <c r="CX43" s="526"/>
      <c r="CY43" s="526"/>
      <c r="CZ43" s="526"/>
      <c r="DA43" s="526"/>
      <c r="DB43" s="526"/>
      <c r="DC43" s="526"/>
      <c r="DD43" s="526"/>
      <c r="DE43" s="526"/>
      <c r="DF43" s="526"/>
      <c r="DG43" s="526"/>
      <c r="DH43" s="526"/>
      <c r="DI43" s="526"/>
      <c r="DJ43" s="526"/>
      <c r="DK43" s="526"/>
      <c r="DL43" s="526"/>
      <c r="DM43" s="526"/>
      <c r="DN43" s="526"/>
      <c r="DO43" s="526"/>
      <c r="DP43" s="526"/>
      <c r="DQ43" s="526"/>
      <c r="DR43" s="526"/>
      <c r="DS43" s="526"/>
      <c r="DT43" s="526"/>
      <c r="DU43" s="526"/>
      <c r="DV43" s="526"/>
      <c r="DW43" s="526"/>
      <c r="DX43" s="526"/>
      <c r="DY43" s="526"/>
      <c r="DZ43" s="526"/>
      <c r="EA43" s="526"/>
      <c r="EB43" s="526"/>
      <c r="EC43" s="526"/>
      <c r="ED43" s="526"/>
      <c r="EE43" s="526"/>
      <c r="EF43" s="526"/>
      <c r="EG43" s="526"/>
      <c r="EH43" s="526"/>
      <c r="EI43" s="526"/>
      <c r="EJ43" s="526"/>
      <c r="EK43" s="526"/>
      <c r="EL43" s="526"/>
      <c r="EM43" s="526"/>
      <c r="EN43" s="526"/>
      <c r="EO43" s="526"/>
      <c r="EP43" s="526"/>
      <c r="EQ43" s="526"/>
      <c r="ER43" s="526"/>
      <c r="ES43" s="526"/>
      <c r="ET43" s="526"/>
      <c r="EU43" s="526"/>
      <c r="EV43" s="526"/>
      <c r="EW43" s="526"/>
      <c r="EX43" s="526"/>
      <c r="EY43" s="526"/>
      <c r="EZ43" s="526"/>
      <c r="FA43" s="526"/>
      <c r="FB43" s="526"/>
      <c r="FC43" s="526"/>
      <c r="FD43" s="526"/>
      <c r="FE43" s="526"/>
      <c r="FF43" s="526"/>
      <c r="FG43" s="526"/>
      <c r="FH43" s="526"/>
      <c r="FI43" s="526"/>
      <c r="FJ43" s="526"/>
      <c r="FK43" s="526"/>
      <c r="FL43" s="526"/>
      <c r="FM43" s="526"/>
      <c r="FN43" s="526"/>
      <c r="FO43" s="526"/>
      <c r="FP43" s="526"/>
      <c r="FQ43" s="526"/>
      <c r="FR43" s="526"/>
      <c r="FS43" s="526"/>
      <c r="FT43" s="526"/>
      <c r="FU43" s="526"/>
      <c r="FV43" s="526"/>
      <c r="FW43" s="526"/>
      <c r="FX43" s="526"/>
      <c r="FY43" s="526"/>
      <c r="FZ43" s="526"/>
      <c r="GA43" s="526"/>
      <c r="GB43" s="526"/>
      <c r="GC43" s="526"/>
      <c r="GD43" s="526"/>
      <c r="GE43" s="526"/>
      <c r="GF43" s="526"/>
      <c r="GG43" s="526"/>
      <c r="GH43" s="526"/>
      <c r="GI43" s="526"/>
      <c r="GJ43" s="526"/>
      <c r="GK43" s="526"/>
      <c r="GL43" s="526"/>
      <c r="GM43" s="526"/>
      <c r="GN43" s="526"/>
      <c r="GO43" s="526"/>
      <c r="GP43" s="526"/>
      <c r="GQ43" s="526"/>
      <c r="GR43" s="526"/>
      <c r="GS43" s="526"/>
      <c r="GT43" s="526"/>
      <c r="GU43" s="526"/>
      <c r="GV43" s="526"/>
      <c r="GW43" s="526"/>
      <c r="GX43" s="526"/>
      <c r="GY43" s="526"/>
      <c r="GZ43" s="526"/>
      <c r="HA43" s="526"/>
      <c r="HB43" s="526"/>
      <c r="HC43" s="526"/>
      <c r="HD43" s="526"/>
      <c r="HE43" s="526"/>
      <c r="HF43" s="526"/>
      <c r="HG43" s="526"/>
      <c r="HH43" s="526"/>
      <c r="HI43" s="526"/>
      <c r="HJ43" s="526"/>
      <c r="HK43" s="526"/>
      <c r="HL43" s="526"/>
      <c r="HM43" s="526"/>
      <c r="HN43" s="526"/>
      <c r="HO43" s="526"/>
      <c r="HP43" s="526"/>
      <c r="HQ43" s="526"/>
      <c r="HR43" s="526"/>
      <c r="HS43" s="526"/>
      <c r="HT43" s="526"/>
      <c r="HU43" s="526"/>
      <c r="HV43" s="526"/>
      <c r="HW43" s="526"/>
      <c r="HX43" s="526"/>
      <c r="HY43" s="526"/>
      <c r="HZ43" s="526"/>
      <c r="IA43" s="526"/>
      <c r="IB43" s="526"/>
      <c r="IC43" s="526"/>
      <c r="ID43" s="526"/>
      <c r="IE43" s="526"/>
      <c r="IF43" s="526"/>
      <c r="IG43" s="526"/>
      <c r="IH43" s="526"/>
      <c r="II43" s="526"/>
      <c r="IJ43" s="526"/>
      <c r="IK43" s="526"/>
      <c r="IL43" s="526"/>
      <c r="IM43" s="526"/>
      <c r="IN43" s="526"/>
      <c r="IO43" s="526"/>
      <c r="IP43" s="526"/>
      <c r="IQ43" s="526"/>
      <c r="IR43" s="526"/>
      <c r="IS43" s="526"/>
      <c r="IT43" s="526"/>
      <c r="IU43" s="526"/>
      <c r="IV43" s="526"/>
    </row>
    <row r="44" spans="1:256" s="290" customFormat="1" ht="10.85">
      <c r="A44" s="526"/>
      <c r="B44" s="545"/>
      <c r="C44" s="539" t="s">
        <v>461</v>
      </c>
      <c r="D44" s="554"/>
      <c r="E44" s="554"/>
      <c r="F44" s="554"/>
      <c r="G44" s="554"/>
      <c r="H44" s="554"/>
      <c r="I44" s="554"/>
      <c r="J44" s="554"/>
      <c r="K44" s="554"/>
      <c r="L44" s="554"/>
      <c r="M44" s="554"/>
      <c r="N44" s="554"/>
      <c r="O44" s="554"/>
      <c r="P44" s="554"/>
      <c r="Q44" s="554"/>
      <c r="R44" s="554"/>
      <c r="S44" s="554"/>
      <c r="T44" s="554"/>
      <c r="U44" s="554"/>
      <c r="V44" s="554"/>
      <c r="W44" s="554"/>
      <c r="X44" s="554"/>
      <c r="Y44" s="607"/>
      <c r="Z44" s="538"/>
      <c r="AA44" s="538"/>
      <c r="AB44" s="538"/>
      <c r="AC44" s="538"/>
      <c r="AD44" s="538"/>
      <c r="AE44" s="538"/>
      <c r="AF44" s="538"/>
      <c r="AG44" s="538"/>
      <c r="AH44" s="538"/>
      <c r="AI44" s="538"/>
      <c r="AJ44" s="538"/>
      <c r="AK44" s="538"/>
      <c r="AL44" s="538"/>
      <c r="AM44" s="538"/>
      <c r="AN44" s="538"/>
      <c r="AO44" s="538"/>
      <c r="AP44" s="538"/>
      <c r="AQ44" s="538"/>
      <c r="AR44" s="538"/>
      <c r="AS44" s="538"/>
      <c r="AT44" s="538"/>
      <c r="AU44" s="538"/>
      <c r="AV44" s="538"/>
      <c r="AW44" s="669"/>
      <c r="AX44" s="538"/>
      <c r="AY44" s="538"/>
      <c r="AZ44" s="538"/>
      <c r="BA44" s="538"/>
      <c r="BB44" s="526"/>
      <c r="BC44" s="526"/>
      <c r="BD44" s="526"/>
      <c r="BE44" s="526"/>
      <c r="BF44" s="290" t="s">
        <v>160</v>
      </c>
      <c r="BG44" s="677">
        <v>43</v>
      </c>
      <c r="BH44" s="526"/>
      <c r="BI44" s="526"/>
      <c r="BJ44" s="526"/>
      <c r="BK44" s="526"/>
      <c r="BL44" s="526"/>
      <c r="BM44" s="526"/>
      <c r="BN44" s="526"/>
      <c r="BO44" s="526"/>
      <c r="BP44" s="526"/>
      <c r="BQ44" s="526"/>
      <c r="BR44" s="526"/>
      <c r="BS44" s="526"/>
      <c r="BT44" s="526"/>
      <c r="BU44" s="526"/>
      <c r="BV44" s="526"/>
      <c r="BW44" s="526"/>
      <c r="BX44" s="526"/>
      <c r="BY44" s="526"/>
      <c r="BZ44" s="526"/>
      <c r="CA44" s="526"/>
      <c r="CB44" s="526"/>
      <c r="CC44" s="526"/>
      <c r="CD44" s="526"/>
      <c r="CE44" s="526"/>
      <c r="CF44" s="526"/>
      <c r="CG44" s="526"/>
      <c r="CH44" s="526"/>
      <c r="CI44" s="526"/>
      <c r="CJ44" s="526"/>
      <c r="CK44" s="526"/>
      <c r="CL44" s="526"/>
      <c r="CM44" s="526"/>
      <c r="CN44" s="526"/>
      <c r="CO44" s="526"/>
      <c r="CP44" s="526"/>
      <c r="CQ44" s="526"/>
      <c r="CR44" s="526"/>
      <c r="CS44" s="526"/>
      <c r="CT44" s="526"/>
      <c r="CU44" s="526"/>
      <c r="CV44" s="526"/>
      <c r="CW44" s="526"/>
      <c r="CX44" s="526"/>
      <c r="CY44" s="526"/>
      <c r="CZ44" s="526"/>
      <c r="DA44" s="526"/>
      <c r="DB44" s="526"/>
      <c r="DC44" s="526"/>
      <c r="DD44" s="526"/>
      <c r="DE44" s="526"/>
      <c r="DF44" s="526"/>
      <c r="DG44" s="526"/>
      <c r="DH44" s="526"/>
      <c r="DI44" s="526"/>
      <c r="DJ44" s="526"/>
      <c r="DK44" s="526"/>
      <c r="DL44" s="526"/>
      <c r="DM44" s="526"/>
      <c r="DN44" s="526"/>
      <c r="DO44" s="526"/>
      <c r="DP44" s="526"/>
      <c r="DQ44" s="526"/>
      <c r="DR44" s="526"/>
      <c r="DS44" s="526"/>
      <c r="DT44" s="526"/>
      <c r="DU44" s="526"/>
      <c r="DV44" s="526"/>
      <c r="DW44" s="526"/>
      <c r="DX44" s="526"/>
      <c r="DY44" s="526"/>
      <c r="DZ44" s="526"/>
      <c r="EA44" s="526"/>
      <c r="EB44" s="526"/>
      <c r="EC44" s="526"/>
      <c r="ED44" s="526"/>
      <c r="EE44" s="526"/>
      <c r="EF44" s="526"/>
      <c r="EG44" s="526"/>
      <c r="EH44" s="526"/>
      <c r="EI44" s="526"/>
      <c r="EJ44" s="526"/>
      <c r="EK44" s="526"/>
      <c r="EL44" s="526"/>
      <c r="EM44" s="526"/>
      <c r="EN44" s="526"/>
      <c r="EO44" s="526"/>
      <c r="EP44" s="526"/>
      <c r="EQ44" s="526"/>
      <c r="ER44" s="526"/>
      <c r="ES44" s="526"/>
      <c r="ET44" s="526"/>
      <c r="EU44" s="526"/>
      <c r="EV44" s="526"/>
      <c r="EW44" s="526"/>
      <c r="EX44" s="526"/>
      <c r="EY44" s="526"/>
      <c r="EZ44" s="526"/>
      <c r="FA44" s="526"/>
      <c r="FB44" s="526"/>
      <c r="FC44" s="526"/>
      <c r="FD44" s="526"/>
      <c r="FE44" s="526"/>
      <c r="FF44" s="526"/>
      <c r="FG44" s="526"/>
      <c r="FH44" s="526"/>
      <c r="FI44" s="526"/>
      <c r="FJ44" s="526"/>
      <c r="FK44" s="526"/>
      <c r="FL44" s="526"/>
      <c r="FM44" s="526"/>
      <c r="FN44" s="526"/>
      <c r="FO44" s="526"/>
      <c r="FP44" s="526"/>
      <c r="FQ44" s="526"/>
      <c r="FR44" s="526"/>
      <c r="FS44" s="526"/>
      <c r="FT44" s="526"/>
      <c r="FU44" s="526"/>
      <c r="FV44" s="526"/>
      <c r="FW44" s="526"/>
      <c r="FX44" s="526"/>
      <c r="FY44" s="526"/>
      <c r="FZ44" s="526"/>
      <c r="GA44" s="526"/>
      <c r="GB44" s="526"/>
      <c r="GC44" s="526"/>
      <c r="GD44" s="526"/>
      <c r="GE44" s="526"/>
      <c r="GF44" s="526"/>
      <c r="GG44" s="526"/>
      <c r="GH44" s="526"/>
      <c r="GI44" s="526"/>
      <c r="GJ44" s="526"/>
      <c r="GK44" s="526"/>
      <c r="GL44" s="526"/>
      <c r="GM44" s="526"/>
      <c r="GN44" s="526"/>
      <c r="GO44" s="526"/>
      <c r="GP44" s="526"/>
      <c r="GQ44" s="526"/>
      <c r="GR44" s="526"/>
      <c r="GS44" s="526"/>
      <c r="GT44" s="526"/>
      <c r="GU44" s="526"/>
      <c r="GV44" s="526"/>
      <c r="GW44" s="526"/>
      <c r="GX44" s="526"/>
      <c r="GY44" s="526"/>
      <c r="GZ44" s="526"/>
      <c r="HA44" s="526"/>
      <c r="HB44" s="526"/>
      <c r="HC44" s="526"/>
      <c r="HD44" s="526"/>
      <c r="HE44" s="526"/>
      <c r="HF44" s="526"/>
      <c r="HG44" s="526"/>
      <c r="HH44" s="526"/>
      <c r="HI44" s="526"/>
      <c r="HJ44" s="526"/>
      <c r="HK44" s="526"/>
      <c r="HL44" s="526"/>
      <c r="HM44" s="526"/>
      <c r="HN44" s="526"/>
      <c r="HO44" s="526"/>
      <c r="HP44" s="526"/>
      <c r="HQ44" s="526"/>
      <c r="HR44" s="526"/>
      <c r="HS44" s="526"/>
      <c r="HT44" s="526"/>
      <c r="HU44" s="526"/>
      <c r="HV44" s="526"/>
      <c r="HW44" s="526"/>
      <c r="HX44" s="526"/>
      <c r="HY44" s="526"/>
      <c r="HZ44" s="526"/>
      <c r="IA44" s="526"/>
      <c r="IB44" s="526"/>
      <c r="IC44" s="526"/>
      <c r="ID44" s="526"/>
      <c r="IE44" s="526"/>
      <c r="IF44" s="526"/>
      <c r="IG44" s="526"/>
      <c r="IH44" s="526"/>
      <c r="II44" s="526"/>
      <c r="IJ44" s="526"/>
      <c r="IK44" s="526"/>
      <c r="IL44" s="526"/>
      <c r="IM44" s="526"/>
      <c r="IN44" s="526"/>
      <c r="IO44" s="526"/>
      <c r="IP44" s="526"/>
      <c r="IQ44" s="526"/>
      <c r="IR44" s="526"/>
      <c r="IS44" s="526"/>
      <c r="IT44" s="526"/>
      <c r="IU44" s="526"/>
      <c r="IV44" s="526"/>
    </row>
    <row r="45" spans="1:256" s="290" customFormat="1" ht="10.85">
      <c r="A45" s="526"/>
      <c r="B45" s="545"/>
      <c r="C45" s="560" t="s">
        <v>462</v>
      </c>
      <c r="D45" s="571"/>
      <c r="E45" s="571"/>
      <c r="F45" s="571"/>
      <c r="G45" s="571"/>
      <c r="H45" s="571"/>
      <c r="I45" s="571"/>
      <c r="J45" s="571"/>
      <c r="K45" s="571"/>
      <c r="L45" s="571"/>
      <c r="M45" s="571"/>
      <c r="N45" s="593" t="s">
        <v>340</v>
      </c>
      <c r="O45" s="593"/>
      <c r="P45" s="593"/>
      <c r="Q45" s="593"/>
      <c r="R45" s="571" t="s">
        <v>397</v>
      </c>
      <c r="S45" s="571"/>
      <c r="T45" s="571"/>
      <c r="U45" s="571"/>
      <c r="V45" s="571"/>
      <c r="W45" s="603"/>
      <c r="X45" s="605"/>
      <c r="Y45" s="608"/>
      <c r="Z45" s="615" t="s">
        <v>475</v>
      </c>
      <c r="AA45" s="550"/>
      <c r="AB45" s="550"/>
      <c r="AC45" s="550"/>
      <c r="AD45" s="550"/>
      <c r="AE45" s="550"/>
      <c r="AF45" s="591"/>
      <c r="AG45" s="538"/>
      <c r="AH45" s="538"/>
      <c r="AI45" s="644" t="s">
        <v>476</v>
      </c>
      <c r="AJ45" s="644"/>
      <c r="AK45" s="644"/>
      <c r="AL45" s="644"/>
      <c r="AM45" s="644"/>
      <c r="AN45" s="644"/>
      <c r="AO45" s="658"/>
      <c r="AP45" s="538"/>
      <c r="AQ45" s="538"/>
      <c r="AR45" s="538"/>
      <c r="AS45" s="538"/>
      <c r="AT45" s="538"/>
      <c r="AU45" s="538"/>
      <c r="AV45" s="538"/>
      <c r="AW45" s="669"/>
      <c r="AX45" s="538"/>
      <c r="AY45" s="538"/>
      <c r="AZ45" s="538"/>
      <c r="BA45" s="538"/>
      <c r="BB45" s="526"/>
      <c r="BC45" s="526"/>
      <c r="BD45" s="526"/>
      <c r="BE45" s="526"/>
      <c r="BF45" s="290" t="s">
        <v>336</v>
      </c>
      <c r="BG45" s="677">
        <v>44</v>
      </c>
      <c r="BH45" s="526"/>
      <c r="BI45" s="526"/>
      <c r="BJ45" s="526"/>
      <c r="BK45" s="526"/>
      <c r="BL45" s="526"/>
      <c r="BM45" s="526"/>
      <c r="BN45" s="526"/>
      <c r="BO45" s="526"/>
      <c r="BP45" s="526"/>
      <c r="BQ45" s="526"/>
      <c r="BR45" s="526"/>
      <c r="BS45" s="526"/>
      <c r="BT45" s="526"/>
      <c r="BU45" s="526"/>
      <c r="BV45" s="526"/>
      <c r="BW45" s="526"/>
      <c r="BX45" s="526"/>
      <c r="BY45" s="526"/>
      <c r="BZ45" s="526"/>
      <c r="CA45" s="526"/>
      <c r="CB45" s="526"/>
      <c r="CC45" s="526"/>
      <c r="CD45" s="526"/>
      <c r="CE45" s="526"/>
      <c r="CF45" s="526"/>
      <c r="CG45" s="526"/>
      <c r="CH45" s="526"/>
      <c r="CI45" s="526"/>
      <c r="CJ45" s="526"/>
      <c r="CK45" s="526"/>
      <c r="CL45" s="526"/>
      <c r="CM45" s="526"/>
      <c r="CN45" s="526"/>
      <c r="CO45" s="526"/>
      <c r="CP45" s="526"/>
      <c r="CQ45" s="526"/>
      <c r="CR45" s="526"/>
      <c r="CS45" s="526"/>
      <c r="CT45" s="526"/>
      <c r="CU45" s="526"/>
      <c r="CV45" s="526"/>
      <c r="CW45" s="526"/>
      <c r="CX45" s="526"/>
      <c r="CY45" s="526"/>
      <c r="CZ45" s="526"/>
      <c r="DA45" s="526"/>
      <c r="DB45" s="526"/>
      <c r="DC45" s="526"/>
      <c r="DD45" s="526"/>
      <c r="DE45" s="526"/>
      <c r="DF45" s="526"/>
      <c r="DG45" s="526"/>
      <c r="DH45" s="526"/>
      <c r="DI45" s="526"/>
      <c r="DJ45" s="526"/>
      <c r="DK45" s="526"/>
      <c r="DL45" s="526"/>
      <c r="DM45" s="526"/>
      <c r="DN45" s="526"/>
      <c r="DO45" s="526"/>
      <c r="DP45" s="526"/>
      <c r="DQ45" s="526"/>
      <c r="DR45" s="526"/>
      <c r="DS45" s="526"/>
      <c r="DT45" s="526"/>
      <c r="DU45" s="526"/>
      <c r="DV45" s="526"/>
      <c r="DW45" s="526"/>
      <c r="DX45" s="526"/>
      <c r="DY45" s="526"/>
      <c r="DZ45" s="526"/>
      <c r="EA45" s="526"/>
      <c r="EB45" s="526"/>
      <c r="EC45" s="526"/>
      <c r="ED45" s="526"/>
      <c r="EE45" s="526"/>
      <c r="EF45" s="526"/>
      <c r="EG45" s="526"/>
      <c r="EH45" s="526"/>
      <c r="EI45" s="526"/>
      <c r="EJ45" s="526"/>
      <c r="EK45" s="526"/>
      <c r="EL45" s="526"/>
      <c r="EM45" s="526"/>
      <c r="EN45" s="526"/>
      <c r="EO45" s="526"/>
      <c r="EP45" s="526"/>
      <c r="EQ45" s="526"/>
      <c r="ER45" s="526"/>
      <c r="ES45" s="526"/>
      <c r="ET45" s="526"/>
      <c r="EU45" s="526"/>
      <c r="EV45" s="526"/>
      <c r="EW45" s="526"/>
      <c r="EX45" s="526"/>
      <c r="EY45" s="526"/>
      <c r="EZ45" s="526"/>
      <c r="FA45" s="526"/>
      <c r="FB45" s="526"/>
      <c r="FC45" s="526"/>
      <c r="FD45" s="526"/>
      <c r="FE45" s="526"/>
      <c r="FF45" s="526"/>
      <c r="FG45" s="526"/>
      <c r="FH45" s="526"/>
      <c r="FI45" s="526"/>
      <c r="FJ45" s="526"/>
      <c r="FK45" s="526"/>
      <c r="FL45" s="526"/>
      <c r="FM45" s="526"/>
      <c r="FN45" s="526"/>
      <c r="FO45" s="526"/>
      <c r="FP45" s="526"/>
      <c r="FQ45" s="526"/>
      <c r="FR45" s="526"/>
      <c r="FS45" s="526"/>
      <c r="FT45" s="526"/>
      <c r="FU45" s="526"/>
      <c r="FV45" s="526"/>
      <c r="FW45" s="526"/>
      <c r="FX45" s="526"/>
      <c r="FY45" s="526"/>
      <c r="FZ45" s="526"/>
      <c r="GA45" s="526"/>
      <c r="GB45" s="526"/>
      <c r="GC45" s="526"/>
      <c r="GD45" s="526"/>
      <c r="GE45" s="526"/>
      <c r="GF45" s="526"/>
      <c r="GG45" s="526"/>
      <c r="GH45" s="526"/>
      <c r="GI45" s="526"/>
      <c r="GJ45" s="526"/>
      <c r="GK45" s="526"/>
      <c r="GL45" s="526"/>
      <c r="GM45" s="526"/>
      <c r="GN45" s="526"/>
      <c r="GO45" s="526"/>
      <c r="GP45" s="526"/>
      <c r="GQ45" s="526"/>
      <c r="GR45" s="526"/>
      <c r="GS45" s="526"/>
      <c r="GT45" s="526"/>
      <c r="GU45" s="526"/>
      <c r="GV45" s="526"/>
      <c r="GW45" s="526"/>
      <c r="GX45" s="526"/>
      <c r="GY45" s="526"/>
      <c r="GZ45" s="526"/>
      <c r="HA45" s="526"/>
      <c r="HB45" s="526"/>
      <c r="HC45" s="526"/>
      <c r="HD45" s="526"/>
      <c r="HE45" s="526"/>
      <c r="HF45" s="526"/>
      <c r="HG45" s="526"/>
      <c r="HH45" s="526"/>
      <c r="HI45" s="526"/>
      <c r="HJ45" s="526"/>
      <c r="HK45" s="526"/>
      <c r="HL45" s="526"/>
      <c r="HM45" s="526"/>
      <c r="HN45" s="526"/>
      <c r="HO45" s="526"/>
      <c r="HP45" s="526"/>
      <c r="HQ45" s="526"/>
      <c r="HR45" s="526"/>
      <c r="HS45" s="526"/>
      <c r="HT45" s="526"/>
      <c r="HU45" s="526"/>
      <c r="HV45" s="526"/>
      <c r="HW45" s="526"/>
      <c r="HX45" s="526"/>
      <c r="HY45" s="526"/>
      <c r="HZ45" s="526"/>
      <c r="IA45" s="526"/>
      <c r="IB45" s="526"/>
      <c r="IC45" s="526"/>
      <c r="ID45" s="526"/>
      <c r="IE45" s="526"/>
      <c r="IF45" s="526"/>
      <c r="IG45" s="526"/>
      <c r="IH45" s="526"/>
      <c r="II45" s="526"/>
      <c r="IJ45" s="526"/>
      <c r="IK45" s="526"/>
      <c r="IL45" s="526"/>
      <c r="IM45" s="526"/>
      <c r="IN45" s="526"/>
      <c r="IO45" s="526"/>
      <c r="IP45" s="526"/>
      <c r="IQ45" s="526"/>
      <c r="IR45" s="526"/>
      <c r="IS45" s="526"/>
      <c r="IT45" s="526"/>
      <c r="IU45" s="526"/>
      <c r="IV45" s="526"/>
    </row>
    <row r="46" spans="1:256" s="290" customFormat="1" ht="11.6">
      <c r="A46" s="526"/>
      <c r="B46" s="545"/>
      <c r="C46" s="561">
        <f>記入シート!E22</f>
        <v>0</v>
      </c>
      <c r="D46" s="572"/>
      <c r="E46" s="572"/>
      <c r="F46" s="572"/>
      <c r="G46" s="572"/>
      <c r="H46" s="572"/>
      <c r="I46" s="572"/>
      <c r="J46" s="572"/>
      <c r="K46" s="572"/>
      <c r="L46" s="572"/>
      <c r="M46" s="572"/>
      <c r="N46" s="572">
        <f>記入シート!F22</f>
        <v>0</v>
      </c>
      <c r="O46" s="572"/>
      <c r="P46" s="572"/>
      <c r="Q46" s="572"/>
      <c r="R46" s="572">
        <f>記入シート!G22</f>
        <v>0</v>
      </c>
      <c r="S46" s="572"/>
      <c r="T46" s="572"/>
      <c r="U46" s="572"/>
      <c r="V46" s="572"/>
      <c r="W46" s="604"/>
      <c r="X46" s="595"/>
      <c r="Y46" s="609"/>
      <c r="Z46" s="616"/>
      <c r="AA46" s="618"/>
      <c r="AB46" s="618"/>
      <c r="AC46" s="625"/>
      <c r="AD46" s="628"/>
      <c r="AE46" s="618"/>
      <c r="AF46" s="636"/>
      <c r="AG46" s="538"/>
      <c r="AH46" s="538"/>
      <c r="AI46" s="645"/>
      <c r="AJ46" s="645"/>
      <c r="AK46" s="645"/>
      <c r="AL46" s="645"/>
      <c r="AM46" s="645"/>
      <c r="AN46" s="645"/>
      <c r="AO46" s="657"/>
      <c r="AP46" s="538"/>
      <c r="AQ46" s="538"/>
      <c r="AR46" s="538"/>
      <c r="AS46" s="538"/>
      <c r="AT46" s="538"/>
      <c r="AU46" s="538"/>
      <c r="AV46" s="538"/>
      <c r="AW46" s="669"/>
      <c r="AX46" s="538"/>
      <c r="AY46" s="538"/>
      <c r="AZ46" s="538"/>
      <c r="BA46" s="538"/>
      <c r="BB46" s="526"/>
      <c r="BC46" s="526"/>
      <c r="BD46" s="526"/>
      <c r="BE46" s="526"/>
      <c r="BF46" s="290" t="s">
        <v>118</v>
      </c>
      <c r="BG46" s="677">
        <v>45</v>
      </c>
      <c r="BH46" s="526"/>
      <c r="BI46" s="526"/>
      <c r="BJ46" s="526"/>
      <c r="BK46" s="526"/>
      <c r="BL46" s="526"/>
      <c r="BM46" s="526"/>
      <c r="BN46" s="526"/>
      <c r="BO46" s="526"/>
      <c r="BP46" s="526"/>
      <c r="BQ46" s="526"/>
      <c r="BR46" s="526"/>
      <c r="BS46" s="526"/>
      <c r="BT46" s="526"/>
      <c r="BU46" s="526"/>
      <c r="BV46" s="526"/>
      <c r="BW46" s="526"/>
      <c r="BX46" s="526"/>
      <c r="BY46" s="526"/>
      <c r="BZ46" s="526"/>
      <c r="CA46" s="526"/>
      <c r="CB46" s="526"/>
      <c r="CC46" s="526"/>
      <c r="CD46" s="526"/>
      <c r="CE46" s="526"/>
      <c r="CF46" s="526"/>
      <c r="CG46" s="526"/>
      <c r="CH46" s="526"/>
      <c r="CI46" s="526"/>
      <c r="CJ46" s="526"/>
      <c r="CK46" s="526"/>
      <c r="CL46" s="526"/>
      <c r="CM46" s="526"/>
      <c r="CN46" s="526"/>
      <c r="CO46" s="526"/>
      <c r="CP46" s="526"/>
      <c r="CQ46" s="526"/>
      <c r="CR46" s="526"/>
      <c r="CS46" s="526"/>
      <c r="CT46" s="526"/>
      <c r="CU46" s="526"/>
      <c r="CV46" s="526"/>
      <c r="CW46" s="526"/>
      <c r="CX46" s="526"/>
      <c r="CY46" s="526"/>
      <c r="CZ46" s="526"/>
      <c r="DA46" s="526"/>
      <c r="DB46" s="526"/>
      <c r="DC46" s="526"/>
      <c r="DD46" s="526"/>
      <c r="DE46" s="526"/>
      <c r="DF46" s="526"/>
      <c r="DG46" s="526"/>
      <c r="DH46" s="526"/>
      <c r="DI46" s="526"/>
      <c r="DJ46" s="526"/>
      <c r="DK46" s="526"/>
      <c r="DL46" s="526"/>
      <c r="DM46" s="526"/>
      <c r="DN46" s="526"/>
      <c r="DO46" s="526"/>
      <c r="DP46" s="526"/>
      <c r="DQ46" s="526"/>
      <c r="DR46" s="526"/>
      <c r="DS46" s="526"/>
      <c r="DT46" s="526"/>
      <c r="DU46" s="526"/>
      <c r="DV46" s="526"/>
      <c r="DW46" s="526"/>
      <c r="DX46" s="526"/>
      <c r="DY46" s="526"/>
      <c r="DZ46" s="526"/>
      <c r="EA46" s="526"/>
      <c r="EB46" s="526"/>
      <c r="EC46" s="526"/>
      <c r="ED46" s="526"/>
      <c r="EE46" s="526"/>
      <c r="EF46" s="526"/>
      <c r="EG46" s="526"/>
      <c r="EH46" s="526"/>
      <c r="EI46" s="526"/>
      <c r="EJ46" s="526"/>
      <c r="EK46" s="526"/>
      <c r="EL46" s="526"/>
      <c r="EM46" s="526"/>
      <c r="EN46" s="526"/>
      <c r="EO46" s="526"/>
      <c r="EP46" s="526"/>
      <c r="EQ46" s="526"/>
      <c r="ER46" s="526"/>
      <c r="ES46" s="526"/>
      <c r="ET46" s="526"/>
      <c r="EU46" s="526"/>
      <c r="EV46" s="526"/>
      <c r="EW46" s="526"/>
      <c r="EX46" s="526"/>
      <c r="EY46" s="526"/>
      <c r="EZ46" s="526"/>
      <c r="FA46" s="526"/>
      <c r="FB46" s="526"/>
      <c r="FC46" s="526"/>
      <c r="FD46" s="526"/>
      <c r="FE46" s="526"/>
      <c r="FF46" s="526"/>
      <c r="FG46" s="526"/>
      <c r="FH46" s="526"/>
      <c r="FI46" s="526"/>
      <c r="FJ46" s="526"/>
      <c r="FK46" s="526"/>
      <c r="FL46" s="526"/>
      <c r="FM46" s="526"/>
      <c r="FN46" s="526"/>
      <c r="FO46" s="526"/>
      <c r="FP46" s="526"/>
      <c r="FQ46" s="526"/>
      <c r="FR46" s="526"/>
      <c r="FS46" s="526"/>
      <c r="FT46" s="526"/>
      <c r="FU46" s="526"/>
      <c r="FV46" s="526"/>
      <c r="FW46" s="526"/>
      <c r="FX46" s="526"/>
      <c r="FY46" s="526"/>
      <c r="FZ46" s="526"/>
      <c r="GA46" s="526"/>
      <c r="GB46" s="526"/>
      <c r="GC46" s="526"/>
      <c r="GD46" s="526"/>
      <c r="GE46" s="526"/>
      <c r="GF46" s="526"/>
      <c r="GG46" s="526"/>
      <c r="GH46" s="526"/>
      <c r="GI46" s="526"/>
      <c r="GJ46" s="526"/>
      <c r="GK46" s="526"/>
      <c r="GL46" s="526"/>
      <c r="GM46" s="526"/>
      <c r="GN46" s="526"/>
      <c r="GO46" s="526"/>
      <c r="GP46" s="526"/>
      <c r="GQ46" s="526"/>
      <c r="GR46" s="526"/>
      <c r="GS46" s="526"/>
      <c r="GT46" s="526"/>
      <c r="GU46" s="526"/>
      <c r="GV46" s="526"/>
      <c r="GW46" s="526"/>
      <c r="GX46" s="526"/>
      <c r="GY46" s="526"/>
      <c r="GZ46" s="526"/>
      <c r="HA46" s="526"/>
      <c r="HB46" s="526"/>
      <c r="HC46" s="526"/>
      <c r="HD46" s="526"/>
      <c r="HE46" s="526"/>
      <c r="HF46" s="526"/>
      <c r="HG46" s="526"/>
      <c r="HH46" s="526"/>
      <c r="HI46" s="526"/>
      <c r="HJ46" s="526"/>
      <c r="HK46" s="526"/>
      <c r="HL46" s="526"/>
      <c r="HM46" s="526"/>
      <c r="HN46" s="526"/>
      <c r="HO46" s="526"/>
      <c r="HP46" s="526"/>
      <c r="HQ46" s="526"/>
      <c r="HR46" s="526"/>
      <c r="HS46" s="526"/>
      <c r="HT46" s="526"/>
      <c r="HU46" s="526"/>
      <c r="HV46" s="526"/>
      <c r="HW46" s="526"/>
      <c r="HX46" s="526"/>
      <c r="HY46" s="526"/>
      <c r="HZ46" s="526"/>
      <c r="IA46" s="526"/>
      <c r="IB46" s="526"/>
      <c r="IC46" s="526"/>
      <c r="ID46" s="526"/>
      <c r="IE46" s="526"/>
      <c r="IF46" s="526"/>
      <c r="IG46" s="526"/>
      <c r="IH46" s="526"/>
      <c r="II46" s="526"/>
      <c r="IJ46" s="526"/>
      <c r="IK46" s="526"/>
      <c r="IL46" s="526"/>
      <c r="IM46" s="526"/>
      <c r="IN46" s="526"/>
      <c r="IO46" s="526"/>
      <c r="IP46" s="526"/>
      <c r="IQ46" s="526"/>
      <c r="IR46" s="526"/>
      <c r="IS46" s="526"/>
      <c r="IT46" s="526"/>
      <c r="IU46" s="526"/>
      <c r="IV46" s="526"/>
    </row>
    <row r="47" spans="1:256" s="290" customFormat="1" ht="16.149999999999999" customHeight="1">
      <c r="A47" s="526"/>
      <c r="B47" s="545"/>
      <c r="C47" s="562" t="s">
        <v>217</v>
      </c>
      <c r="D47" s="573"/>
      <c r="E47" s="573"/>
      <c r="F47" s="573"/>
      <c r="G47" s="573"/>
      <c r="H47" s="573"/>
      <c r="I47" s="573"/>
      <c r="J47" s="573"/>
      <c r="K47" s="573"/>
      <c r="L47" s="573"/>
      <c r="M47" s="573"/>
      <c r="N47" s="573"/>
      <c r="O47" s="573"/>
      <c r="P47" s="573"/>
      <c r="Q47" s="573"/>
      <c r="R47" s="573"/>
      <c r="S47" s="573"/>
      <c r="T47" s="573"/>
      <c r="U47" s="573"/>
      <c r="V47" s="573"/>
      <c r="W47" s="573"/>
      <c r="X47" s="573"/>
      <c r="Y47" s="573"/>
      <c r="Z47" s="573"/>
      <c r="AA47" s="573"/>
      <c r="AB47" s="573"/>
      <c r="AC47" s="573"/>
      <c r="AD47" s="573"/>
      <c r="AE47" s="573"/>
      <c r="AF47" s="637"/>
      <c r="AG47" s="641" t="s">
        <v>277</v>
      </c>
      <c r="AH47" s="642"/>
      <c r="AI47" s="642"/>
      <c r="AJ47" s="647"/>
      <c r="AK47" s="649" t="s">
        <v>29</v>
      </c>
      <c r="AL47" s="652"/>
      <c r="AM47" s="652"/>
      <c r="AN47" s="652"/>
      <c r="AO47" s="652"/>
      <c r="AP47" s="652"/>
      <c r="AQ47" s="660"/>
      <c r="AR47" s="662"/>
      <c r="AS47" s="538"/>
      <c r="AT47" s="538"/>
      <c r="AU47" s="538"/>
      <c r="AV47" s="538"/>
      <c r="AW47" s="669"/>
      <c r="AX47" s="538"/>
      <c r="AY47" s="538"/>
      <c r="AZ47" s="538"/>
      <c r="BA47" s="538"/>
      <c r="BB47" s="526"/>
      <c r="BC47" s="526"/>
      <c r="BD47" s="526"/>
      <c r="BE47" s="526"/>
      <c r="BF47" s="290" t="s">
        <v>90</v>
      </c>
      <c r="BG47" s="677">
        <v>46</v>
      </c>
      <c r="BH47" s="526"/>
      <c r="BI47" s="526"/>
      <c r="BJ47" s="526"/>
      <c r="BK47" s="526"/>
      <c r="BL47" s="526"/>
      <c r="BM47" s="526"/>
      <c r="BN47" s="526"/>
      <c r="BO47" s="526"/>
      <c r="BP47" s="526"/>
      <c r="BQ47" s="526"/>
      <c r="BR47" s="526"/>
      <c r="BS47" s="526"/>
      <c r="BT47" s="526"/>
      <c r="BU47" s="526"/>
      <c r="BV47" s="526"/>
      <c r="BW47" s="526"/>
      <c r="BX47" s="526"/>
      <c r="BY47" s="526"/>
      <c r="BZ47" s="526"/>
      <c r="CA47" s="526"/>
      <c r="CB47" s="526"/>
      <c r="CC47" s="526"/>
      <c r="CD47" s="526"/>
      <c r="CE47" s="526"/>
      <c r="CF47" s="526"/>
      <c r="CG47" s="526"/>
      <c r="CH47" s="526"/>
      <c r="CI47" s="526"/>
      <c r="CJ47" s="526"/>
      <c r="CK47" s="526"/>
      <c r="CL47" s="526"/>
      <c r="CM47" s="526"/>
      <c r="CN47" s="526"/>
      <c r="CO47" s="526"/>
      <c r="CP47" s="526"/>
      <c r="CQ47" s="526"/>
      <c r="CR47" s="526"/>
      <c r="CS47" s="526"/>
      <c r="CT47" s="526"/>
      <c r="CU47" s="526"/>
      <c r="CV47" s="526"/>
      <c r="CW47" s="526"/>
      <c r="CX47" s="526"/>
      <c r="CY47" s="526"/>
      <c r="CZ47" s="526"/>
      <c r="DA47" s="526"/>
      <c r="DB47" s="526"/>
      <c r="DC47" s="526"/>
      <c r="DD47" s="526"/>
      <c r="DE47" s="526"/>
      <c r="DF47" s="526"/>
      <c r="DG47" s="526"/>
      <c r="DH47" s="526"/>
      <c r="DI47" s="526"/>
      <c r="DJ47" s="526"/>
      <c r="DK47" s="526"/>
      <c r="DL47" s="526"/>
      <c r="DM47" s="526"/>
      <c r="DN47" s="526"/>
      <c r="DO47" s="526"/>
      <c r="DP47" s="526"/>
      <c r="DQ47" s="526"/>
      <c r="DR47" s="526"/>
      <c r="DS47" s="526"/>
      <c r="DT47" s="526"/>
      <c r="DU47" s="526"/>
      <c r="DV47" s="526"/>
      <c r="DW47" s="526"/>
      <c r="DX47" s="526"/>
      <c r="DY47" s="526"/>
      <c r="DZ47" s="526"/>
      <c r="EA47" s="526"/>
      <c r="EB47" s="526"/>
      <c r="EC47" s="526"/>
      <c r="ED47" s="526"/>
      <c r="EE47" s="526"/>
      <c r="EF47" s="526"/>
      <c r="EG47" s="526"/>
      <c r="EH47" s="526"/>
      <c r="EI47" s="526"/>
      <c r="EJ47" s="526"/>
      <c r="EK47" s="526"/>
      <c r="EL47" s="526"/>
      <c r="EM47" s="526"/>
      <c r="EN47" s="526"/>
      <c r="EO47" s="526"/>
      <c r="EP47" s="526"/>
      <c r="EQ47" s="526"/>
      <c r="ER47" s="526"/>
      <c r="ES47" s="526"/>
      <c r="ET47" s="526"/>
      <c r="EU47" s="526"/>
      <c r="EV47" s="526"/>
      <c r="EW47" s="526"/>
      <c r="EX47" s="526"/>
      <c r="EY47" s="526"/>
      <c r="EZ47" s="526"/>
      <c r="FA47" s="526"/>
      <c r="FB47" s="526"/>
      <c r="FC47" s="526"/>
      <c r="FD47" s="526"/>
      <c r="FE47" s="526"/>
      <c r="FF47" s="526"/>
      <c r="FG47" s="526"/>
      <c r="FH47" s="526"/>
      <c r="FI47" s="526"/>
      <c r="FJ47" s="526"/>
      <c r="FK47" s="526"/>
      <c r="FL47" s="526"/>
      <c r="FM47" s="526"/>
      <c r="FN47" s="526"/>
      <c r="FO47" s="526"/>
      <c r="FP47" s="526"/>
      <c r="FQ47" s="526"/>
      <c r="FR47" s="526"/>
      <c r="FS47" s="526"/>
      <c r="FT47" s="526"/>
      <c r="FU47" s="526"/>
      <c r="FV47" s="526"/>
      <c r="FW47" s="526"/>
      <c r="FX47" s="526"/>
      <c r="FY47" s="526"/>
      <c r="FZ47" s="526"/>
      <c r="GA47" s="526"/>
      <c r="GB47" s="526"/>
      <c r="GC47" s="526"/>
      <c r="GD47" s="526"/>
      <c r="GE47" s="526"/>
      <c r="GF47" s="526"/>
      <c r="GG47" s="526"/>
      <c r="GH47" s="526"/>
      <c r="GI47" s="526"/>
      <c r="GJ47" s="526"/>
      <c r="GK47" s="526"/>
      <c r="GL47" s="526"/>
      <c r="GM47" s="526"/>
      <c r="GN47" s="526"/>
      <c r="GO47" s="526"/>
      <c r="GP47" s="526"/>
      <c r="GQ47" s="526"/>
      <c r="GR47" s="526"/>
      <c r="GS47" s="526"/>
      <c r="GT47" s="526"/>
      <c r="GU47" s="526"/>
      <c r="GV47" s="526"/>
      <c r="GW47" s="526"/>
      <c r="GX47" s="526"/>
      <c r="GY47" s="526"/>
      <c r="GZ47" s="526"/>
      <c r="HA47" s="526"/>
      <c r="HB47" s="526"/>
      <c r="HC47" s="526"/>
      <c r="HD47" s="526"/>
      <c r="HE47" s="526"/>
      <c r="HF47" s="526"/>
      <c r="HG47" s="526"/>
      <c r="HH47" s="526"/>
      <c r="HI47" s="526"/>
      <c r="HJ47" s="526"/>
      <c r="HK47" s="526"/>
      <c r="HL47" s="526"/>
      <c r="HM47" s="526"/>
      <c r="HN47" s="526"/>
      <c r="HO47" s="526"/>
      <c r="HP47" s="526"/>
      <c r="HQ47" s="526"/>
      <c r="HR47" s="526"/>
      <c r="HS47" s="526"/>
      <c r="HT47" s="526"/>
      <c r="HU47" s="526"/>
      <c r="HV47" s="526"/>
      <c r="HW47" s="526"/>
      <c r="HX47" s="526"/>
      <c r="HY47" s="526"/>
      <c r="HZ47" s="526"/>
      <c r="IA47" s="526"/>
      <c r="IB47" s="526"/>
      <c r="IC47" s="526"/>
      <c r="ID47" s="526"/>
      <c r="IE47" s="526"/>
      <c r="IF47" s="526"/>
      <c r="IG47" s="526"/>
      <c r="IH47" s="526"/>
      <c r="II47" s="526"/>
      <c r="IJ47" s="526"/>
      <c r="IK47" s="526"/>
      <c r="IL47" s="526"/>
      <c r="IM47" s="526"/>
      <c r="IN47" s="526"/>
      <c r="IO47" s="526"/>
      <c r="IP47" s="526"/>
      <c r="IQ47" s="526"/>
      <c r="IR47" s="526"/>
      <c r="IS47" s="526"/>
      <c r="IT47" s="526"/>
      <c r="IU47" s="526"/>
      <c r="IV47" s="526"/>
    </row>
    <row r="48" spans="1:256" s="290" customFormat="1" ht="21.65" customHeight="1">
      <c r="A48" s="526"/>
      <c r="B48" s="546"/>
      <c r="C48" s="563" t="str">
        <f>MID(記入シート!G24,1,1)</f>
        <v/>
      </c>
      <c r="D48" s="574" t="str">
        <f>MID(記入シート!G24,2,1)</f>
        <v/>
      </c>
      <c r="E48" s="574" t="str">
        <f>MID(記入シート!G24,3,1)</f>
        <v/>
      </c>
      <c r="F48" s="574" t="str">
        <f>MID(記入シート!G24,4,1)</f>
        <v/>
      </c>
      <c r="G48" s="574" t="str">
        <f>MID(記入シート!G24,5,1)</f>
        <v/>
      </c>
      <c r="H48" s="574" t="str">
        <f>MID(記入シート!G24,6,1)</f>
        <v/>
      </c>
      <c r="I48" s="574" t="str">
        <f>MID(記入シート!G24,7,1)</f>
        <v/>
      </c>
      <c r="J48" s="574" t="str">
        <f>MID(記入シート!G24,8,1)</f>
        <v/>
      </c>
      <c r="K48" s="574" t="str">
        <f>MID(記入シート!G24,9,1)</f>
        <v/>
      </c>
      <c r="L48" s="574" t="str">
        <f>MID(記入シート!G24,10,1)</f>
        <v/>
      </c>
      <c r="M48" s="574" t="str">
        <f>MID(記入シート!G24,11,1)</f>
        <v/>
      </c>
      <c r="N48" s="574" t="str">
        <f>MID(記入シート!G24,12,1)</f>
        <v/>
      </c>
      <c r="O48" s="574" t="str">
        <f>MID(記入シート!G24,13,1)</f>
        <v/>
      </c>
      <c r="P48" s="574" t="str">
        <f>MID(記入シート!G24,14,1)</f>
        <v/>
      </c>
      <c r="Q48" s="574" t="str">
        <f>MID(記入シート!G24,15,1)</f>
        <v/>
      </c>
      <c r="R48" s="574" t="str">
        <f>MID(記入シート!G24,16,1)</f>
        <v/>
      </c>
      <c r="S48" s="574" t="str">
        <f>MID(記入シート!G24,17,1)</f>
        <v/>
      </c>
      <c r="T48" s="574" t="str">
        <f>MID(記入シート!G24,18,1)</f>
        <v/>
      </c>
      <c r="U48" s="574" t="str">
        <f>MID(記入シート!G24,19,1)</f>
        <v/>
      </c>
      <c r="V48" s="574" t="str">
        <f>MID(記入シート!G24,20,1)</f>
        <v/>
      </c>
      <c r="W48" s="574" t="str">
        <f>MID(記入シート!G24,21,1)</f>
        <v/>
      </c>
      <c r="X48" s="574" t="str">
        <f>MID(記入シート!G24,22,1)</f>
        <v/>
      </c>
      <c r="Y48" s="574" t="str">
        <f>MID(記入シート!G24,23,1)</f>
        <v/>
      </c>
      <c r="Z48" s="574" t="str">
        <f>MID(記入シート!G24,24,1)</f>
        <v/>
      </c>
      <c r="AA48" s="574" t="str">
        <f>MID(記入シート!G24,25,1)</f>
        <v/>
      </c>
      <c r="AB48" s="574" t="str">
        <f>MID(記入シート!G24,26,1)</f>
        <v/>
      </c>
      <c r="AC48" s="574" t="str">
        <f>MID(記入シート!G24,27,1)</f>
        <v/>
      </c>
      <c r="AD48" s="574" t="str">
        <f>MID(記入シート!G24,28,1)</f>
        <v/>
      </c>
      <c r="AE48" s="574" t="str">
        <f>MID(記入シート!G24,29,1)</f>
        <v/>
      </c>
      <c r="AF48" s="638" t="str">
        <f>MID(記入シート!G24,30,1)</f>
        <v/>
      </c>
      <c r="AG48" s="581" t="e">
        <f>VLOOKUP(記入シート!E24,BF51:BG53,2,FALSE)</f>
        <v>#N/A</v>
      </c>
      <c r="AH48" s="597"/>
      <c r="AI48" s="597"/>
      <c r="AJ48" s="586"/>
      <c r="AK48" s="650" t="str">
        <f>IF(ISERROR(MID(記入シート!F24,LEN(記入シート!F24)-6,1)),"0",MID(記入シート!F24,LEN(記入シート!F24)-6,1))</f>
        <v>0</v>
      </c>
      <c r="AL48" s="653" t="str">
        <f>IF(ISERROR(MID(記入シート!F24,LEN(記入シート!F24)-5,1)),"0",MID(記入シート!F24,LEN(記入シート!F24)-5,1))</f>
        <v>0</v>
      </c>
      <c r="AM48" s="653" t="e">
        <f>MID(記入シート!F24,LEN(記入シート!F24)-4,1)</f>
        <v>#VALUE!</v>
      </c>
      <c r="AN48" s="653" t="e">
        <f>MID(記入シート!F24,LEN(記入シート!F24)-3,1)</f>
        <v>#VALUE!</v>
      </c>
      <c r="AO48" s="653" t="e">
        <f>MID(記入シート!F24,LEN(記入シート!F24)-2,1)</f>
        <v>#VALUE!</v>
      </c>
      <c r="AP48" s="653" t="e">
        <f>MID(記入シート!F24,LEN(記入シート!F24)-1,1)</f>
        <v>#VALUE!</v>
      </c>
      <c r="AQ48" s="661" t="e">
        <f>MID(記入シート!F24,LEN(記入シート!F24),1)</f>
        <v>#VALUE!</v>
      </c>
      <c r="AR48" s="663"/>
      <c r="AS48" s="664"/>
      <c r="AT48" s="664"/>
      <c r="AU48" s="664"/>
      <c r="AV48" s="664"/>
      <c r="AW48" s="669"/>
      <c r="AX48" s="664"/>
      <c r="AY48" s="664"/>
      <c r="AZ48" s="664"/>
      <c r="BA48" s="664"/>
      <c r="BB48" s="526"/>
      <c r="BC48" s="526"/>
      <c r="BD48" s="526"/>
      <c r="BE48" s="526"/>
      <c r="BF48" s="290" t="s">
        <v>12</v>
      </c>
      <c r="BG48" s="677">
        <v>47</v>
      </c>
      <c r="BH48" s="526"/>
      <c r="BI48" s="526"/>
      <c r="BJ48" s="526"/>
      <c r="BK48" s="526"/>
      <c r="BL48" s="526"/>
      <c r="BM48" s="526"/>
      <c r="BN48" s="526"/>
      <c r="BO48" s="526"/>
      <c r="BP48" s="526"/>
      <c r="BQ48" s="526"/>
      <c r="BR48" s="526"/>
      <c r="BS48" s="526"/>
      <c r="BT48" s="526"/>
      <c r="BU48" s="526"/>
      <c r="BV48" s="526"/>
      <c r="BW48" s="526"/>
      <c r="BX48" s="526"/>
      <c r="BY48" s="526"/>
      <c r="BZ48" s="526"/>
      <c r="CA48" s="526"/>
      <c r="CB48" s="526"/>
      <c r="CC48" s="526"/>
      <c r="CD48" s="526"/>
      <c r="CE48" s="526"/>
      <c r="CF48" s="526"/>
      <c r="CG48" s="526"/>
      <c r="CH48" s="526"/>
      <c r="CI48" s="526"/>
      <c r="CJ48" s="526"/>
      <c r="CK48" s="526"/>
      <c r="CL48" s="526"/>
      <c r="CM48" s="526"/>
      <c r="CN48" s="526"/>
      <c r="CO48" s="526"/>
      <c r="CP48" s="526"/>
      <c r="CQ48" s="526"/>
      <c r="CR48" s="526"/>
      <c r="CS48" s="526"/>
      <c r="CT48" s="526"/>
      <c r="CU48" s="526"/>
      <c r="CV48" s="526"/>
      <c r="CW48" s="526"/>
      <c r="CX48" s="526"/>
      <c r="CY48" s="526"/>
      <c r="CZ48" s="526"/>
      <c r="DA48" s="526"/>
      <c r="DB48" s="526"/>
      <c r="DC48" s="526"/>
      <c r="DD48" s="526"/>
      <c r="DE48" s="526"/>
      <c r="DF48" s="526"/>
      <c r="DG48" s="526"/>
      <c r="DH48" s="526"/>
      <c r="DI48" s="526"/>
      <c r="DJ48" s="526"/>
      <c r="DK48" s="526"/>
      <c r="DL48" s="526"/>
      <c r="DM48" s="526"/>
      <c r="DN48" s="526"/>
      <c r="DO48" s="526"/>
      <c r="DP48" s="526"/>
      <c r="DQ48" s="526"/>
      <c r="DR48" s="526"/>
      <c r="DS48" s="526"/>
      <c r="DT48" s="526"/>
      <c r="DU48" s="526"/>
      <c r="DV48" s="526"/>
      <c r="DW48" s="526"/>
      <c r="DX48" s="526"/>
      <c r="DY48" s="526"/>
      <c r="DZ48" s="526"/>
      <c r="EA48" s="526"/>
      <c r="EB48" s="526"/>
      <c r="EC48" s="526"/>
      <c r="ED48" s="526"/>
      <c r="EE48" s="526"/>
      <c r="EF48" s="526"/>
      <c r="EG48" s="526"/>
      <c r="EH48" s="526"/>
      <c r="EI48" s="526"/>
      <c r="EJ48" s="526"/>
      <c r="EK48" s="526"/>
      <c r="EL48" s="526"/>
      <c r="EM48" s="526"/>
      <c r="EN48" s="526"/>
      <c r="EO48" s="526"/>
      <c r="EP48" s="526"/>
      <c r="EQ48" s="526"/>
      <c r="ER48" s="526"/>
      <c r="ES48" s="526"/>
      <c r="ET48" s="526"/>
      <c r="EU48" s="526"/>
      <c r="EV48" s="526"/>
      <c r="EW48" s="526"/>
      <c r="EX48" s="526"/>
      <c r="EY48" s="526"/>
      <c r="EZ48" s="526"/>
      <c r="FA48" s="526"/>
      <c r="FB48" s="526"/>
      <c r="FC48" s="526"/>
      <c r="FD48" s="526"/>
      <c r="FE48" s="526"/>
      <c r="FF48" s="526"/>
      <c r="FG48" s="526"/>
      <c r="FH48" s="526"/>
      <c r="FI48" s="526"/>
      <c r="FJ48" s="526"/>
      <c r="FK48" s="526"/>
      <c r="FL48" s="526"/>
      <c r="FM48" s="526"/>
      <c r="FN48" s="526"/>
      <c r="FO48" s="526"/>
      <c r="FP48" s="526"/>
      <c r="FQ48" s="526"/>
      <c r="FR48" s="526"/>
      <c r="FS48" s="526"/>
      <c r="FT48" s="526"/>
      <c r="FU48" s="526"/>
      <c r="FV48" s="526"/>
      <c r="FW48" s="526"/>
      <c r="FX48" s="526"/>
      <c r="FY48" s="526"/>
      <c r="FZ48" s="526"/>
      <c r="GA48" s="526"/>
      <c r="GB48" s="526"/>
      <c r="GC48" s="526"/>
      <c r="GD48" s="526"/>
      <c r="GE48" s="526"/>
      <c r="GF48" s="526"/>
      <c r="GG48" s="526"/>
      <c r="GH48" s="526"/>
      <c r="GI48" s="526"/>
      <c r="GJ48" s="526"/>
      <c r="GK48" s="526"/>
      <c r="GL48" s="526"/>
      <c r="GM48" s="526"/>
      <c r="GN48" s="526"/>
      <c r="GO48" s="526"/>
      <c r="GP48" s="526"/>
      <c r="GQ48" s="526"/>
      <c r="GR48" s="526"/>
      <c r="GS48" s="526"/>
      <c r="GT48" s="526"/>
      <c r="GU48" s="526"/>
      <c r="GV48" s="526"/>
      <c r="GW48" s="526"/>
      <c r="GX48" s="526"/>
      <c r="GY48" s="526"/>
      <c r="GZ48" s="526"/>
      <c r="HA48" s="526"/>
      <c r="HB48" s="526"/>
      <c r="HC48" s="526"/>
      <c r="HD48" s="526"/>
      <c r="HE48" s="526"/>
      <c r="HF48" s="526"/>
      <c r="HG48" s="526"/>
      <c r="HH48" s="526"/>
      <c r="HI48" s="526"/>
      <c r="HJ48" s="526"/>
      <c r="HK48" s="526"/>
      <c r="HL48" s="526"/>
      <c r="HM48" s="526"/>
      <c r="HN48" s="526"/>
      <c r="HO48" s="526"/>
      <c r="HP48" s="526"/>
      <c r="HQ48" s="526"/>
      <c r="HR48" s="526"/>
      <c r="HS48" s="526"/>
      <c r="HT48" s="526"/>
      <c r="HU48" s="526"/>
      <c r="HV48" s="526"/>
      <c r="HW48" s="526"/>
      <c r="HX48" s="526"/>
      <c r="HY48" s="526"/>
      <c r="HZ48" s="526"/>
      <c r="IA48" s="526"/>
      <c r="IB48" s="526"/>
      <c r="IC48" s="526"/>
      <c r="ID48" s="526"/>
      <c r="IE48" s="526"/>
      <c r="IF48" s="526"/>
      <c r="IG48" s="526"/>
      <c r="IH48" s="526"/>
      <c r="II48" s="526"/>
      <c r="IJ48" s="526"/>
      <c r="IK48" s="526"/>
      <c r="IL48" s="526"/>
      <c r="IM48" s="526"/>
      <c r="IN48" s="526"/>
      <c r="IO48" s="526"/>
      <c r="IP48" s="526"/>
      <c r="IQ48" s="526"/>
      <c r="IR48" s="526"/>
      <c r="IS48" s="526"/>
      <c r="IT48" s="526"/>
      <c r="IU48" s="526"/>
      <c r="IV48" s="526"/>
    </row>
    <row r="49" spans="1:256" s="290" customFormat="1" ht="12" customHeight="1">
      <c r="A49" s="526"/>
      <c r="B49" s="545"/>
      <c r="C49" s="564"/>
      <c r="D49" s="564"/>
      <c r="E49" s="564"/>
      <c r="F49" s="564"/>
      <c r="G49" s="564"/>
      <c r="H49" s="564"/>
      <c r="I49" s="564"/>
      <c r="J49" s="564"/>
      <c r="K49" s="564">
        <v>10</v>
      </c>
      <c r="L49" s="564"/>
      <c r="M49" s="564"/>
      <c r="N49" s="564"/>
      <c r="O49" s="564"/>
      <c r="P49" s="564"/>
      <c r="Q49" s="564"/>
      <c r="R49" s="564"/>
      <c r="S49" s="564"/>
      <c r="T49" s="564"/>
      <c r="U49" s="564">
        <v>20</v>
      </c>
      <c r="V49" s="564"/>
      <c r="W49" s="564"/>
      <c r="X49" s="564"/>
      <c r="Y49" s="564"/>
      <c r="Z49" s="564"/>
      <c r="AA49" s="564"/>
      <c r="AB49" s="564"/>
      <c r="AC49" s="564"/>
      <c r="AD49" s="564"/>
      <c r="AE49" s="564">
        <v>30</v>
      </c>
      <c r="AF49" s="564"/>
      <c r="AG49" s="564"/>
      <c r="AH49" s="564"/>
      <c r="AI49" s="564"/>
      <c r="AJ49" s="564"/>
      <c r="AK49" s="564"/>
      <c r="AL49" s="564"/>
      <c r="AM49" s="538"/>
      <c r="AN49" s="538"/>
      <c r="AO49" s="538"/>
      <c r="AP49" s="538"/>
      <c r="AQ49" s="538"/>
      <c r="AR49" s="538"/>
      <c r="AS49" s="538"/>
      <c r="AT49" s="538"/>
      <c r="AU49" s="538"/>
      <c r="AV49" s="538"/>
      <c r="AW49" s="669"/>
      <c r="AX49" s="538"/>
      <c r="AY49" s="538"/>
      <c r="AZ49" s="538"/>
      <c r="BA49" s="538"/>
      <c r="BB49" s="526"/>
      <c r="BC49" s="526"/>
      <c r="BD49" s="526"/>
      <c r="BE49" s="526"/>
      <c r="BF49" s="526"/>
      <c r="BG49" s="526"/>
      <c r="BH49" s="526"/>
      <c r="BI49" s="526"/>
      <c r="BJ49" s="526"/>
      <c r="BK49" s="526"/>
      <c r="BL49" s="526"/>
      <c r="BM49" s="526"/>
      <c r="BN49" s="526"/>
      <c r="BO49" s="526"/>
      <c r="BP49" s="526"/>
      <c r="BQ49" s="526"/>
      <c r="BR49" s="526"/>
      <c r="BS49" s="526"/>
      <c r="BT49" s="526"/>
      <c r="BU49" s="526"/>
      <c r="BV49" s="526"/>
      <c r="BW49" s="526"/>
      <c r="BX49" s="526"/>
      <c r="BY49" s="526"/>
      <c r="BZ49" s="526"/>
      <c r="CA49" s="526"/>
      <c r="CB49" s="526"/>
      <c r="CC49" s="526"/>
      <c r="CD49" s="526"/>
      <c r="CE49" s="526"/>
      <c r="CF49" s="526"/>
      <c r="CG49" s="526"/>
      <c r="CH49" s="526"/>
      <c r="CI49" s="526"/>
      <c r="CJ49" s="526"/>
      <c r="CK49" s="526"/>
      <c r="CL49" s="526"/>
      <c r="CM49" s="526"/>
      <c r="CN49" s="526"/>
      <c r="CO49" s="526"/>
      <c r="CP49" s="526"/>
      <c r="CQ49" s="526"/>
      <c r="CR49" s="526"/>
      <c r="CS49" s="526"/>
      <c r="CT49" s="526"/>
      <c r="CU49" s="526"/>
      <c r="CV49" s="526"/>
      <c r="CW49" s="526"/>
      <c r="CX49" s="526"/>
      <c r="CY49" s="526"/>
      <c r="CZ49" s="526"/>
      <c r="DA49" s="526"/>
      <c r="DB49" s="526"/>
      <c r="DC49" s="526"/>
      <c r="DD49" s="526"/>
      <c r="DE49" s="526"/>
      <c r="DF49" s="526"/>
      <c r="DG49" s="526"/>
      <c r="DH49" s="526"/>
      <c r="DI49" s="526"/>
      <c r="DJ49" s="526"/>
      <c r="DK49" s="526"/>
      <c r="DL49" s="526"/>
      <c r="DM49" s="526"/>
      <c r="DN49" s="526"/>
      <c r="DO49" s="526"/>
      <c r="DP49" s="526"/>
      <c r="DQ49" s="526"/>
      <c r="DR49" s="526"/>
      <c r="DS49" s="526"/>
      <c r="DT49" s="526"/>
      <c r="DU49" s="526"/>
      <c r="DV49" s="526"/>
      <c r="DW49" s="526"/>
      <c r="DX49" s="526"/>
      <c r="DY49" s="526"/>
      <c r="DZ49" s="526"/>
      <c r="EA49" s="526"/>
      <c r="EB49" s="526"/>
      <c r="EC49" s="526"/>
      <c r="ED49" s="526"/>
      <c r="EE49" s="526"/>
      <c r="EF49" s="526"/>
      <c r="EG49" s="526"/>
      <c r="EH49" s="526"/>
      <c r="EI49" s="526"/>
      <c r="EJ49" s="526"/>
      <c r="EK49" s="526"/>
      <c r="EL49" s="526"/>
      <c r="EM49" s="526"/>
      <c r="EN49" s="526"/>
      <c r="EO49" s="526"/>
      <c r="EP49" s="526"/>
      <c r="EQ49" s="526"/>
      <c r="ER49" s="526"/>
      <c r="ES49" s="526"/>
      <c r="ET49" s="526"/>
      <c r="EU49" s="526"/>
      <c r="EV49" s="526"/>
      <c r="EW49" s="526"/>
      <c r="EX49" s="526"/>
      <c r="EY49" s="526"/>
      <c r="EZ49" s="526"/>
      <c r="FA49" s="526"/>
      <c r="FB49" s="526"/>
      <c r="FC49" s="526"/>
      <c r="FD49" s="526"/>
      <c r="FE49" s="526"/>
      <c r="FF49" s="526"/>
      <c r="FG49" s="526"/>
      <c r="FH49" s="526"/>
      <c r="FI49" s="526"/>
      <c r="FJ49" s="526"/>
      <c r="FK49" s="526"/>
      <c r="FL49" s="526"/>
      <c r="FM49" s="526"/>
      <c r="FN49" s="526"/>
      <c r="FO49" s="526"/>
      <c r="FP49" s="526"/>
      <c r="FQ49" s="526"/>
      <c r="FR49" s="526"/>
      <c r="FS49" s="526"/>
      <c r="FT49" s="526"/>
      <c r="FU49" s="526"/>
      <c r="FV49" s="526"/>
      <c r="FW49" s="526"/>
      <c r="FX49" s="526"/>
      <c r="FY49" s="526"/>
      <c r="FZ49" s="526"/>
      <c r="GA49" s="526"/>
      <c r="GB49" s="526"/>
      <c r="GC49" s="526"/>
      <c r="GD49" s="526"/>
      <c r="GE49" s="526"/>
      <c r="GF49" s="526"/>
      <c r="GG49" s="526"/>
      <c r="GH49" s="526"/>
      <c r="GI49" s="526"/>
      <c r="GJ49" s="526"/>
      <c r="GK49" s="526"/>
      <c r="GL49" s="526"/>
      <c r="GM49" s="526"/>
      <c r="GN49" s="526"/>
      <c r="GO49" s="526"/>
      <c r="GP49" s="526"/>
      <c r="GQ49" s="526"/>
      <c r="GR49" s="526"/>
      <c r="GS49" s="526"/>
      <c r="GT49" s="526"/>
      <c r="GU49" s="526"/>
      <c r="GV49" s="526"/>
      <c r="GW49" s="526"/>
      <c r="GX49" s="526"/>
      <c r="GY49" s="526"/>
      <c r="GZ49" s="526"/>
      <c r="HA49" s="526"/>
      <c r="HB49" s="526"/>
      <c r="HC49" s="526"/>
      <c r="HD49" s="526"/>
      <c r="HE49" s="526"/>
      <c r="HF49" s="526"/>
      <c r="HG49" s="526"/>
      <c r="HH49" s="526"/>
      <c r="HI49" s="526"/>
      <c r="HJ49" s="526"/>
      <c r="HK49" s="526"/>
      <c r="HL49" s="526"/>
      <c r="HM49" s="526"/>
      <c r="HN49" s="526"/>
      <c r="HO49" s="526"/>
      <c r="HP49" s="526"/>
      <c r="HQ49" s="526"/>
      <c r="HR49" s="526"/>
      <c r="HS49" s="526"/>
      <c r="HT49" s="526"/>
      <c r="HU49" s="526"/>
      <c r="HV49" s="526"/>
      <c r="HW49" s="526"/>
      <c r="HX49" s="526"/>
      <c r="HY49" s="526"/>
      <c r="HZ49" s="526"/>
      <c r="IA49" s="526"/>
      <c r="IB49" s="526"/>
      <c r="IC49" s="526"/>
      <c r="ID49" s="526"/>
      <c r="IE49" s="526"/>
      <c r="IF49" s="526"/>
      <c r="IG49" s="526"/>
      <c r="IH49" s="526"/>
      <c r="II49" s="526"/>
      <c r="IJ49" s="526"/>
      <c r="IK49" s="526"/>
      <c r="IL49" s="526"/>
      <c r="IM49" s="526"/>
      <c r="IN49" s="526"/>
      <c r="IO49" s="526"/>
      <c r="IP49" s="526"/>
      <c r="IQ49" s="526"/>
      <c r="IR49" s="526"/>
      <c r="IS49" s="526"/>
      <c r="IT49" s="526"/>
      <c r="IU49" s="526"/>
      <c r="IV49" s="526"/>
    </row>
    <row r="50" spans="1:256" s="527" customFormat="1" ht="16.149999999999999" customHeight="1">
      <c r="A50" s="526"/>
      <c r="B50" s="544"/>
      <c r="C50" s="559" t="s">
        <v>463</v>
      </c>
      <c r="D50" s="559"/>
      <c r="E50" s="559"/>
      <c r="F50" s="559"/>
      <c r="G50" s="559"/>
      <c r="H50" s="559"/>
      <c r="I50" s="559"/>
      <c r="J50" s="559"/>
      <c r="K50" s="559"/>
      <c r="L50" s="559"/>
      <c r="M50" s="559"/>
      <c r="N50" s="559"/>
      <c r="O50" s="559"/>
      <c r="P50" s="559"/>
      <c r="Q50" s="559"/>
      <c r="R50" s="559"/>
      <c r="S50" s="559"/>
      <c r="T50" s="559"/>
      <c r="U50" s="559"/>
      <c r="V50" s="559"/>
      <c r="W50" s="559"/>
      <c r="X50" s="559"/>
      <c r="Y50" s="559"/>
      <c r="Z50" s="559"/>
      <c r="AA50" s="559"/>
      <c r="AB50" s="559"/>
      <c r="AC50" s="559"/>
      <c r="AD50" s="559"/>
      <c r="AE50" s="559"/>
      <c r="AF50" s="559"/>
      <c r="AG50" s="559"/>
      <c r="AH50" s="559"/>
      <c r="AI50" s="559"/>
      <c r="AJ50" s="559"/>
      <c r="AK50" s="559"/>
      <c r="AL50" s="559"/>
      <c r="AM50" s="559"/>
      <c r="AN50" s="559"/>
      <c r="AO50" s="559"/>
      <c r="AP50" s="559"/>
      <c r="AQ50" s="559"/>
      <c r="AR50" s="559"/>
      <c r="AS50" s="559"/>
      <c r="AT50" s="559"/>
      <c r="AU50" s="559"/>
      <c r="AV50" s="559"/>
      <c r="AW50" s="668"/>
      <c r="AX50" s="531"/>
      <c r="AY50" s="531"/>
      <c r="AZ50" s="531"/>
      <c r="BA50" s="531"/>
      <c r="BB50" s="526"/>
      <c r="BC50" s="526"/>
      <c r="BD50" s="526"/>
      <c r="BE50" s="526"/>
      <c r="BF50" s="526" t="s">
        <v>482</v>
      </c>
      <c r="BG50" s="526"/>
      <c r="BH50" s="526"/>
      <c r="BI50" s="526"/>
      <c r="BJ50" s="526"/>
      <c r="BK50" s="526"/>
      <c r="BL50" s="526"/>
      <c r="BM50" s="526"/>
      <c r="BN50" s="526"/>
      <c r="BO50" s="526"/>
      <c r="BP50" s="526"/>
      <c r="BQ50" s="526"/>
      <c r="BR50" s="526"/>
      <c r="BS50" s="526"/>
      <c r="BT50" s="526"/>
      <c r="BU50" s="526"/>
      <c r="BV50" s="526"/>
      <c r="BW50" s="526"/>
      <c r="BX50" s="526"/>
      <c r="BY50" s="526"/>
      <c r="BZ50" s="526"/>
      <c r="CA50" s="526"/>
      <c r="CB50" s="526"/>
      <c r="CC50" s="526"/>
      <c r="CD50" s="526"/>
      <c r="CE50" s="526"/>
      <c r="CF50" s="526"/>
      <c r="CG50" s="526"/>
      <c r="CH50" s="526"/>
      <c r="CI50" s="526"/>
      <c r="CJ50" s="526"/>
      <c r="CK50" s="526"/>
      <c r="CL50" s="526"/>
      <c r="CM50" s="526"/>
      <c r="CN50" s="526"/>
      <c r="CO50" s="526"/>
      <c r="CP50" s="526"/>
      <c r="CQ50" s="526"/>
      <c r="CR50" s="526"/>
      <c r="CS50" s="526"/>
      <c r="CT50" s="526"/>
      <c r="CU50" s="526"/>
      <c r="CV50" s="526"/>
      <c r="CW50" s="526"/>
      <c r="CX50" s="526"/>
      <c r="CY50" s="526"/>
      <c r="CZ50" s="526"/>
      <c r="DA50" s="526"/>
      <c r="DB50" s="526"/>
      <c r="DC50" s="526"/>
      <c r="DD50" s="526"/>
      <c r="DE50" s="526"/>
      <c r="DF50" s="526"/>
      <c r="DG50" s="526"/>
      <c r="DH50" s="526"/>
      <c r="DI50" s="526"/>
      <c r="DJ50" s="526"/>
      <c r="DK50" s="526"/>
      <c r="DL50" s="526"/>
      <c r="DM50" s="526"/>
      <c r="DN50" s="526"/>
      <c r="DO50" s="526"/>
      <c r="DP50" s="526"/>
      <c r="DQ50" s="526"/>
      <c r="DR50" s="526"/>
      <c r="DS50" s="526"/>
      <c r="DT50" s="526"/>
      <c r="DU50" s="526"/>
      <c r="DV50" s="526"/>
      <c r="DW50" s="526"/>
      <c r="DX50" s="526"/>
      <c r="DY50" s="526"/>
      <c r="DZ50" s="526"/>
      <c r="EA50" s="526"/>
      <c r="EB50" s="526"/>
      <c r="EC50" s="526"/>
      <c r="ED50" s="526"/>
      <c r="EE50" s="526"/>
      <c r="EF50" s="526"/>
      <c r="EG50" s="526"/>
      <c r="EH50" s="526"/>
      <c r="EI50" s="526"/>
      <c r="EJ50" s="526"/>
      <c r="EK50" s="526"/>
      <c r="EL50" s="526"/>
      <c r="EM50" s="526"/>
      <c r="EN50" s="526"/>
      <c r="EO50" s="526"/>
      <c r="EP50" s="526"/>
      <c r="EQ50" s="526"/>
      <c r="ER50" s="526"/>
      <c r="ES50" s="526"/>
      <c r="ET50" s="526"/>
      <c r="EU50" s="526"/>
      <c r="EV50" s="526"/>
      <c r="EW50" s="526"/>
      <c r="EX50" s="526"/>
      <c r="EY50" s="526"/>
      <c r="EZ50" s="526"/>
      <c r="FA50" s="526"/>
      <c r="FB50" s="526"/>
      <c r="FC50" s="526"/>
      <c r="FD50" s="526"/>
      <c r="FE50" s="526"/>
      <c r="FF50" s="526"/>
      <c r="FG50" s="526"/>
      <c r="FH50" s="526"/>
      <c r="FI50" s="526"/>
      <c r="FJ50" s="526"/>
      <c r="FK50" s="526"/>
      <c r="FL50" s="526"/>
      <c r="FM50" s="526"/>
      <c r="FN50" s="526"/>
      <c r="FO50" s="526"/>
      <c r="FP50" s="526"/>
      <c r="FQ50" s="526"/>
      <c r="FR50" s="526"/>
      <c r="FS50" s="526"/>
      <c r="FT50" s="526"/>
      <c r="FU50" s="526"/>
      <c r="FV50" s="526"/>
      <c r="FW50" s="526"/>
      <c r="FX50" s="526"/>
      <c r="FY50" s="526"/>
      <c r="FZ50" s="526"/>
      <c r="GA50" s="526"/>
      <c r="GB50" s="526"/>
      <c r="GC50" s="526"/>
      <c r="GD50" s="526"/>
      <c r="GE50" s="526"/>
      <c r="GF50" s="526"/>
      <c r="GG50" s="526"/>
      <c r="GH50" s="526"/>
      <c r="GI50" s="526"/>
      <c r="GJ50" s="526"/>
      <c r="GK50" s="526"/>
      <c r="GL50" s="526"/>
      <c r="GM50" s="526"/>
      <c r="GN50" s="526"/>
      <c r="GO50" s="526"/>
      <c r="GP50" s="526"/>
      <c r="GQ50" s="526"/>
      <c r="GR50" s="526"/>
      <c r="GS50" s="526"/>
      <c r="GT50" s="526"/>
      <c r="GU50" s="526"/>
      <c r="GV50" s="526"/>
      <c r="GW50" s="526"/>
      <c r="GX50" s="526"/>
      <c r="GY50" s="526"/>
      <c r="GZ50" s="526"/>
      <c r="HA50" s="526"/>
      <c r="HB50" s="526"/>
      <c r="HC50" s="526"/>
      <c r="HD50" s="526"/>
      <c r="HE50" s="526"/>
      <c r="HF50" s="526"/>
      <c r="HG50" s="526"/>
      <c r="HH50" s="526"/>
      <c r="HI50" s="526"/>
      <c r="HJ50" s="526"/>
      <c r="HK50" s="526"/>
      <c r="HL50" s="526"/>
      <c r="HM50" s="526"/>
      <c r="HN50" s="526"/>
      <c r="HO50" s="526"/>
      <c r="HP50" s="526"/>
      <c r="HQ50" s="526"/>
      <c r="HR50" s="526"/>
      <c r="HS50" s="526"/>
      <c r="HT50" s="526"/>
      <c r="HU50" s="526"/>
      <c r="HV50" s="526"/>
      <c r="HW50" s="526"/>
      <c r="HX50" s="526"/>
      <c r="HY50" s="526"/>
      <c r="HZ50" s="526"/>
      <c r="IA50" s="526"/>
      <c r="IB50" s="526"/>
      <c r="IC50" s="526"/>
      <c r="ID50" s="526"/>
      <c r="IE50" s="526"/>
      <c r="IF50" s="526"/>
      <c r="IG50" s="526"/>
      <c r="IH50" s="526"/>
      <c r="II50" s="526"/>
      <c r="IJ50" s="526"/>
      <c r="IK50" s="526"/>
      <c r="IL50" s="526"/>
      <c r="IM50" s="526"/>
      <c r="IN50" s="526"/>
      <c r="IO50" s="526"/>
      <c r="IP50" s="526"/>
      <c r="IQ50" s="526"/>
      <c r="IR50" s="526"/>
      <c r="IS50" s="526"/>
      <c r="IT50" s="526"/>
      <c r="IU50" s="526"/>
      <c r="IV50" s="526"/>
    </row>
    <row r="51" spans="1:256" s="527" customFormat="1" ht="12.65" customHeight="1">
      <c r="A51" s="526"/>
      <c r="B51" s="544"/>
      <c r="C51" s="559" t="s">
        <v>186</v>
      </c>
      <c r="D51" s="559"/>
      <c r="E51" s="559"/>
      <c r="F51" s="559"/>
      <c r="G51" s="559"/>
      <c r="H51" s="559"/>
      <c r="I51" s="559"/>
      <c r="J51" s="559"/>
      <c r="K51" s="559"/>
      <c r="L51" s="559"/>
      <c r="M51" s="559"/>
      <c r="N51" s="559"/>
      <c r="O51" s="559"/>
      <c r="P51" s="559"/>
      <c r="Q51" s="559"/>
      <c r="R51" s="559"/>
      <c r="S51" s="559"/>
      <c r="T51" s="559"/>
      <c r="U51" s="559"/>
      <c r="V51" s="559"/>
      <c r="W51" s="559"/>
      <c r="X51" s="559"/>
      <c r="Y51" s="559"/>
      <c r="Z51" s="559"/>
      <c r="AA51" s="559"/>
      <c r="AB51" s="559"/>
      <c r="AC51" s="559"/>
      <c r="AD51" s="559"/>
      <c r="AE51" s="559"/>
      <c r="AF51" s="559"/>
      <c r="AG51" s="559"/>
      <c r="AH51" s="559"/>
      <c r="AI51" s="559"/>
      <c r="AJ51" s="559"/>
      <c r="AK51" s="559"/>
      <c r="AL51" s="559"/>
      <c r="AM51" s="559"/>
      <c r="AN51" s="559"/>
      <c r="AO51" s="559"/>
      <c r="AP51" s="559"/>
      <c r="AQ51" s="559"/>
      <c r="AR51" s="559"/>
      <c r="AS51" s="559"/>
      <c r="AT51" s="559"/>
      <c r="AU51" s="559"/>
      <c r="AV51" s="559"/>
      <c r="AW51" s="668"/>
      <c r="AX51" s="531"/>
      <c r="AY51" s="531"/>
      <c r="AZ51" s="531"/>
      <c r="BA51" s="531"/>
      <c r="BB51" s="526"/>
      <c r="BC51" s="526"/>
      <c r="BD51" s="526"/>
      <c r="BE51" s="526"/>
      <c r="BF51" s="526" t="s">
        <v>263</v>
      </c>
      <c r="BG51" s="526">
        <v>1</v>
      </c>
      <c r="BH51" s="526"/>
      <c r="BI51" s="526"/>
      <c r="BJ51" s="526"/>
      <c r="BK51" s="526"/>
      <c r="BL51" s="526"/>
      <c r="BM51" s="526"/>
      <c r="BN51" s="526"/>
      <c r="BO51" s="526"/>
      <c r="BP51" s="526"/>
      <c r="BQ51" s="526"/>
      <c r="BR51" s="526"/>
      <c r="BS51" s="526"/>
      <c r="BT51" s="526"/>
      <c r="BU51" s="526"/>
      <c r="BV51" s="526"/>
      <c r="BW51" s="526"/>
      <c r="BX51" s="526"/>
      <c r="BY51" s="526"/>
      <c r="BZ51" s="526"/>
      <c r="CA51" s="526"/>
      <c r="CB51" s="526"/>
      <c r="CC51" s="526"/>
      <c r="CD51" s="526"/>
      <c r="CE51" s="526"/>
      <c r="CF51" s="526"/>
      <c r="CG51" s="526"/>
      <c r="CH51" s="526"/>
      <c r="CI51" s="526"/>
      <c r="CJ51" s="526"/>
      <c r="CK51" s="526"/>
      <c r="CL51" s="526"/>
      <c r="CM51" s="526"/>
      <c r="CN51" s="526"/>
      <c r="CO51" s="526"/>
      <c r="CP51" s="526"/>
      <c r="CQ51" s="526"/>
      <c r="CR51" s="526"/>
      <c r="CS51" s="526"/>
      <c r="CT51" s="526"/>
      <c r="CU51" s="526"/>
      <c r="CV51" s="526"/>
      <c r="CW51" s="526"/>
      <c r="CX51" s="526"/>
      <c r="CY51" s="526"/>
      <c r="CZ51" s="526"/>
      <c r="DA51" s="526"/>
      <c r="DB51" s="526"/>
      <c r="DC51" s="526"/>
      <c r="DD51" s="526"/>
      <c r="DE51" s="526"/>
      <c r="DF51" s="526"/>
      <c r="DG51" s="526"/>
      <c r="DH51" s="526"/>
      <c r="DI51" s="526"/>
      <c r="DJ51" s="526"/>
      <c r="DK51" s="526"/>
      <c r="DL51" s="526"/>
      <c r="DM51" s="526"/>
      <c r="DN51" s="526"/>
      <c r="DO51" s="526"/>
      <c r="DP51" s="526"/>
      <c r="DQ51" s="526"/>
      <c r="DR51" s="526"/>
      <c r="DS51" s="526"/>
      <c r="DT51" s="526"/>
      <c r="DU51" s="526"/>
      <c r="DV51" s="526"/>
      <c r="DW51" s="526"/>
      <c r="DX51" s="526"/>
      <c r="DY51" s="526"/>
      <c r="DZ51" s="526"/>
      <c r="EA51" s="526"/>
      <c r="EB51" s="526"/>
      <c r="EC51" s="526"/>
      <c r="ED51" s="526"/>
      <c r="EE51" s="526"/>
      <c r="EF51" s="526"/>
      <c r="EG51" s="526"/>
      <c r="EH51" s="526"/>
      <c r="EI51" s="526"/>
      <c r="EJ51" s="526"/>
      <c r="EK51" s="526"/>
      <c r="EL51" s="526"/>
      <c r="EM51" s="526"/>
      <c r="EN51" s="526"/>
      <c r="EO51" s="526"/>
      <c r="EP51" s="526"/>
      <c r="EQ51" s="526"/>
      <c r="ER51" s="526"/>
      <c r="ES51" s="526"/>
      <c r="ET51" s="526"/>
      <c r="EU51" s="526"/>
      <c r="EV51" s="526"/>
      <c r="EW51" s="526"/>
      <c r="EX51" s="526"/>
      <c r="EY51" s="526"/>
      <c r="EZ51" s="526"/>
      <c r="FA51" s="526"/>
      <c r="FB51" s="526"/>
      <c r="FC51" s="526"/>
      <c r="FD51" s="526"/>
      <c r="FE51" s="526"/>
      <c r="FF51" s="526"/>
      <c r="FG51" s="526"/>
      <c r="FH51" s="526"/>
      <c r="FI51" s="526"/>
      <c r="FJ51" s="526"/>
      <c r="FK51" s="526"/>
      <c r="FL51" s="526"/>
      <c r="FM51" s="526"/>
      <c r="FN51" s="526"/>
      <c r="FO51" s="526"/>
      <c r="FP51" s="526"/>
      <c r="FQ51" s="526"/>
      <c r="FR51" s="526"/>
      <c r="FS51" s="526"/>
      <c r="FT51" s="526"/>
      <c r="FU51" s="526"/>
      <c r="FV51" s="526"/>
      <c r="FW51" s="526"/>
      <c r="FX51" s="526"/>
      <c r="FY51" s="526"/>
      <c r="FZ51" s="526"/>
      <c r="GA51" s="526"/>
      <c r="GB51" s="526"/>
      <c r="GC51" s="526"/>
      <c r="GD51" s="526"/>
      <c r="GE51" s="526"/>
      <c r="GF51" s="526"/>
      <c r="GG51" s="526"/>
      <c r="GH51" s="526"/>
      <c r="GI51" s="526"/>
      <c r="GJ51" s="526"/>
      <c r="GK51" s="526"/>
      <c r="GL51" s="526"/>
      <c r="GM51" s="526"/>
      <c r="GN51" s="526"/>
      <c r="GO51" s="526"/>
      <c r="GP51" s="526"/>
      <c r="GQ51" s="526"/>
      <c r="GR51" s="526"/>
      <c r="GS51" s="526"/>
      <c r="GT51" s="526"/>
      <c r="GU51" s="526"/>
      <c r="GV51" s="526"/>
      <c r="GW51" s="526"/>
      <c r="GX51" s="526"/>
      <c r="GY51" s="526"/>
      <c r="GZ51" s="526"/>
      <c r="HA51" s="526"/>
      <c r="HB51" s="526"/>
      <c r="HC51" s="526"/>
      <c r="HD51" s="526"/>
      <c r="HE51" s="526"/>
      <c r="HF51" s="526"/>
      <c r="HG51" s="526"/>
      <c r="HH51" s="526"/>
      <c r="HI51" s="526"/>
      <c r="HJ51" s="526"/>
      <c r="HK51" s="526"/>
      <c r="HL51" s="526"/>
      <c r="HM51" s="526"/>
      <c r="HN51" s="526"/>
      <c r="HO51" s="526"/>
      <c r="HP51" s="526"/>
      <c r="HQ51" s="526"/>
      <c r="HR51" s="526"/>
      <c r="HS51" s="526"/>
      <c r="HT51" s="526"/>
      <c r="HU51" s="526"/>
      <c r="HV51" s="526"/>
      <c r="HW51" s="526"/>
      <c r="HX51" s="526"/>
      <c r="HY51" s="526"/>
      <c r="HZ51" s="526"/>
      <c r="IA51" s="526"/>
      <c r="IB51" s="526"/>
      <c r="IC51" s="526"/>
      <c r="ID51" s="526"/>
      <c r="IE51" s="526"/>
      <c r="IF51" s="526"/>
      <c r="IG51" s="526"/>
      <c r="IH51" s="526"/>
      <c r="II51" s="526"/>
      <c r="IJ51" s="526"/>
      <c r="IK51" s="526"/>
      <c r="IL51" s="526"/>
      <c r="IM51" s="526"/>
      <c r="IN51" s="526"/>
      <c r="IO51" s="526"/>
      <c r="IP51" s="526"/>
      <c r="IQ51" s="526"/>
      <c r="IR51" s="526"/>
      <c r="IS51" s="526"/>
      <c r="IT51" s="526"/>
      <c r="IU51" s="526"/>
      <c r="IV51" s="526"/>
    </row>
    <row r="52" spans="1:256" s="290" customFormat="1" ht="16.149999999999999" customHeight="1">
      <c r="A52" s="526"/>
      <c r="B52" s="545"/>
      <c r="C52" s="539" t="s">
        <v>461</v>
      </c>
      <c r="D52" s="554"/>
      <c r="E52" s="554"/>
      <c r="F52" s="554"/>
      <c r="G52" s="554"/>
      <c r="H52" s="554"/>
      <c r="I52" s="554"/>
      <c r="J52" s="554"/>
      <c r="K52" s="554"/>
      <c r="L52" s="554"/>
      <c r="M52" s="554"/>
      <c r="N52" s="554"/>
      <c r="O52" s="554"/>
      <c r="P52" s="554"/>
      <c r="Q52" s="554"/>
      <c r="R52" s="554"/>
      <c r="S52" s="554"/>
      <c r="T52" s="554"/>
      <c r="U52" s="554"/>
      <c r="V52" s="554"/>
      <c r="W52" s="554"/>
      <c r="X52" s="554"/>
      <c r="Y52" s="607"/>
      <c r="Z52" s="538"/>
      <c r="AA52" s="538"/>
      <c r="AB52" s="538"/>
      <c r="AC52" s="538"/>
      <c r="AD52" s="538"/>
      <c r="AE52" s="538"/>
      <c r="AF52" s="538"/>
      <c r="AG52" s="538"/>
      <c r="AH52" s="538"/>
      <c r="AI52" s="538"/>
      <c r="AJ52" s="538"/>
      <c r="AK52" s="538"/>
      <c r="AL52" s="538"/>
      <c r="AM52" s="538"/>
      <c r="AN52" s="538"/>
      <c r="AO52" s="538"/>
      <c r="AP52" s="538"/>
      <c r="AQ52" s="538"/>
      <c r="AR52" s="538"/>
      <c r="AS52" s="538"/>
      <c r="AT52" s="538"/>
      <c r="AU52" s="538"/>
      <c r="AV52" s="538"/>
      <c r="AW52" s="669"/>
      <c r="AX52" s="538"/>
      <c r="AY52" s="538"/>
      <c r="AZ52" s="538"/>
      <c r="BA52" s="538"/>
      <c r="BB52" s="526"/>
      <c r="BC52" s="526"/>
      <c r="BD52" s="526"/>
      <c r="BE52" s="526"/>
      <c r="BF52" s="290" t="s">
        <v>483</v>
      </c>
      <c r="BG52" s="290">
        <v>2</v>
      </c>
      <c r="BH52" s="526"/>
      <c r="BI52" s="526"/>
      <c r="BJ52" s="526"/>
      <c r="BK52" s="526"/>
      <c r="BL52" s="526"/>
      <c r="BM52" s="526"/>
      <c r="BN52" s="526"/>
      <c r="BO52" s="526"/>
      <c r="BP52" s="526"/>
      <c r="BQ52" s="526"/>
      <c r="BR52" s="526"/>
      <c r="BS52" s="526"/>
      <c r="BT52" s="526"/>
      <c r="BU52" s="526"/>
      <c r="BV52" s="526"/>
      <c r="BW52" s="526"/>
      <c r="BX52" s="526"/>
      <c r="BY52" s="526"/>
      <c r="BZ52" s="526"/>
      <c r="CA52" s="526"/>
      <c r="CB52" s="526"/>
      <c r="CC52" s="526"/>
      <c r="CD52" s="526"/>
      <c r="CE52" s="526"/>
      <c r="CF52" s="526"/>
      <c r="CG52" s="526"/>
      <c r="CH52" s="526"/>
      <c r="CI52" s="526"/>
      <c r="CJ52" s="526"/>
      <c r="CK52" s="526"/>
      <c r="CL52" s="526"/>
      <c r="CM52" s="526"/>
      <c r="CN52" s="526"/>
      <c r="CO52" s="526"/>
      <c r="CP52" s="526"/>
      <c r="CQ52" s="526"/>
      <c r="CR52" s="526"/>
      <c r="CS52" s="526"/>
      <c r="CT52" s="526"/>
      <c r="CU52" s="526"/>
      <c r="CV52" s="526"/>
      <c r="CW52" s="526"/>
      <c r="CX52" s="526"/>
      <c r="CY52" s="526"/>
      <c r="CZ52" s="526"/>
      <c r="DA52" s="526"/>
      <c r="DB52" s="526"/>
      <c r="DC52" s="526"/>
      <c r="DD52" s="526"/>
      <c r="DE52" s="526"/>
      <c r="DF52" s="526"/>
      <c r="DG52" s="526"/>
      <c r="DH52" s="526"/>
      <c r="DI52" s="526"/>
      <c r="DJ52" s="526"/>
      <c r="DK52" s="526"/>
      <c r="DL52" s="526"/>
      <c r="DM52" s="526"/>
      <c r="DN52" s="526"/>
      <c r="DO52" s="526"/>
      <c r="DP52" s="526"/>
      <c r="DQ52" s="526"/>
      <c r="DR52" s="526"/>
      <c r="DS52" s="526"/>
      <c r="DT52" s="526"/>
      <c r="DU52" s="526"/>
      <c r="DV52" s="526"/>
      <c r="DW52" s="526"/>
      <c r="DX52" s="526"/>
      <c r="DY52" s="526"/>
      <c r="DZ52" s="526"/>
      <c r="EA52" s="526"/>
      <c r="EB52" s="526"/>
      <c r="EC52" s="526"/>
      <c r="ED52" s="526"/>
      <c r="EE52" s="526"/>
      <c r="EF52" s="526"/>
      <c r="EG52" s="526"/>
      <c r="EH52" s="526"/>
      <c r="EI52" s="526"/>
      <c r="EJ52" s="526"/>
      <c r="EK52" s="526"/>
      <c r="EL52" s="526"/>
      <c r="EM52" s="526"/>
      <c r="EN52" s="526"/>
      <c r="EO52" s="526"/>
      <c r="EP52" s="526"/>
      <c r="EQ52" s="526"/>
      <c r="ER52" s="526"/>
      <c r="ES52" s="526"/>
      <c r="ET52" s="526"/>
      <c r="EU52" s="526"/>
      <c r="EV52" s="526"/>
      <c r="EW52" s="526"/>
      <c r="EX52" s="526"/>
      <c r="EY52" s="526"/>
      <c r="EZ52" s="526"/>
      <c r="FA52" s="526"/>
      <c r="FB52" s="526"/>
      <c r="FC52" s="526"/>
      <c r="FD52" s="526"/>
      <c r="FE52" s="526"/>
      <c r="FF52" s="526"/>
      <c r="FG52" s="526"/>
      <c r="FH52" s="526"/>
      <c r="FI52" s="526"/>
      <c r="FJ52" s="526"/>
      <c r="FK52" s="526"/>
      <c r="FL52" s="526"/>
      <c r="FM52" s="526"/>
      <c r="FN52" s="526"/>
      <c r="FO52" s="526"/>
      <c r="FP52" s="526"/>
      <c r="FQ52" s="526"/>
      <c r="FR52" s="526"/>
      <c r="FS52" s="526"/>
      <c r="FT52" s="526"/>
      <c r="FU52" s="526"/>
      <c r="FV52" s="526"/>
      <c r="FW52" s="526"/>
      <c r="FX52" s="526"/>
      <c r="FY52" s="526"/>
      <c r="FZ52" s="526"/>
      <c r="GA52" s="526"/>
      <c r="GB52" s="526"/>
      <c r="GC52" s="526"/>
      <c r="GD52" s="526"/>
      <c r="GE52" s="526"/>
      <c r="GF52" s="526"/>
      <c r="GG52" s="526"/>
      <c r="GH52" s="526"/>
      <c r="GI52" s="526"/>
      <c r="GJ52" s="526"/>
      <c r="GK52" s="526"/>
      <c r="GL52" s="526"/>
      <c r="GM52" s="526"/>
      <c r="GN52" s="526"/>
      <c r="GO52" s="526"/>
      <c r="GP52" s="526"/>
      <c r="GQ52" s="526"/>
      <c r="GR52" s="526"/>
      <c r="GS52" s="526"/>
      <c r="GT52" s="526"/>
      <c r="GU52" s="526"/>
      <c r="GV52" s="526"/>
      <c r="GW52" s="526"/>
      <c r="GX52" s="526"/>
      <c r="GY52" s="526"/>
      <c r="GZ52" s="526"/>
      <c r="HA52" s="526"/>
      <c r="HB52" s="526"/>
      <c r="HC52" s="526"/>
      <c r="HD52" s="526"/>
      <c r="HE52" s="526"/>
      <c r="HF52" s="526"/>
      <c r="HG52" s="526"/>
      <c r="HH52" s="526"/>
      <c r="HI52" s="526"/>
      <c r="HJ52" s="526"/>
      <c r="HK52" s="526"/>
      <c r="HL52" s="526"/>
      <c r="HM52" s="526"/>
      <c r="HN52" s="526"/>
      <c r="HO52" s="526"/>
      <c r="HP52" s="526"/>
      <c r="HQ52" s="526"/>
      <c r="HR52" s="526"/>
      <c r="HS52" s="526"/>
      <c r="HT52" s="526"/>
      <c r="HU52" s="526"/>
      <c r="HV52" s="526"/>
      <c r="HW52" s="526"/>
      <c r="HX52" s="526"/>
      <c r="HY52" s="526"/>
      <c r="HZ52" s="526"/>
      <c r="IA52" s="526"/>
      <c r="IB52" s="526"/>
      <c r="IC52" s="526"/>
      <c r="ID52" s="526"/>
      <c r="IE52" s="526"/>
      <c r="IF52" s="526"/>
      <c r="IG52" s="526"/>
      <c r="IH52" s="526"/>
      <c r="II52" s="526"/>
      <c r="IJ52" s="526"/>
      <c r="IK52" s="526"/>
      <c r="IL52" s="526"/>
      <c r="IM52" s="526"/>
      <c r="IN52" s="526"/>
      <c r="IO52" s="526"/>
      <c r="IP52" s="526"/>
      <c r="IQ52" s="526"/>
      <c r="IR52" s="526"/>
      <c r="IS52" s="526"/>
      <c r="IT52" s="526"/>
      <c r="IU52" s="526"/>
      <c r="IV52" s="526"/>
    </row>
    <row r="53" spans="1:256" s="290" customFormat="1" ht="16.149999999999999" customHeight="1">
      <c r="A53" s="526"/>
      <c r="B53" s="545"/>
      <c r="C53" s="565"/>
      <c r="D53" s="575"/>
      <c r="E53" s="575"/>
      <c r="F53" s="575"/>
      <c r="G53" s="575"/>
      <c r="H53" s="575"/>
      <c r="I53" s="575"/>
      <c r="J53" s="575"/>
      <c r="K53" s="575"/>
      <c r="L53" s="575"/>
      <c r="M53" s="575"/>
      <c r="N53" s="594" t="s">
        <v>205</v>
      </c>
      <c r="O53" s="594"/>
      <c r="P53" s="594"/>
      <c r="Q53" s="594"/>
      <c r="R53" s="594"/>
      <c r="S53" s="594"/>
      <c r="T53" s="594"/>
      <c r="U53" s="594"/>
      <c r="V53" s="594"/>
      <c r="W53" s="594"/>
      <c r="X53" s="594"/>
      <c r="Y53" s="610"/>
      <c r="Z53" s="615" t="s">
        <v>475</v>
      </c>
      <c r="AA53" s="550"/>
      <c r="AB53" s="550"/>
      <c r="AC53" s="550"/>
      <c r="AD53" s="550"/>
      <c r="AE53" s="550"/>
      <c r="AF53" s="591"/>
      <c r="AG53" s="538"/>
      <c r="AH53" s="538"/>
      <c r="AI53" s="644" t="s">
        <v>476</v>
      </c>
      <c r="AJ53" s="644"/>
      <c r="AK53" s="644"/>
      <c r="AL53" s="644"/>
      <c r="AM53" s="644"/>
      <c r="AN53" s="644"/>
      <c r="AO53" s="658"/>
      <c r="AP53" s="538"/>
      <c r="AQ53" s="538"/>
      <c r="AR53" s="538"/>
      <c r="AS53" s="538"/>
      <c r="AT53" s="538"/>
      <c r="AU53" s="538"/>
      <c r="AV53" s="538"/>
      <c r="AW53" s="669"/>
      <c r="AX53" s="538"/>
      <c r="AY53" s="538"/>
      <c r="AZ53" s="538"/>
      <c r="BA53" s="538"/>
      <c r="BB53" s="526"/>
      <c r="BC53" s="526"/>
      <c r="BD53" s="526"/>
      <c r="BE53" s="526"/>
      <c r="BF53" s="290" t="s">
        <v>223</v>
      </c>
      <c r="BG53" s="290">
        <v>7</v>
      </c>
      <c r="BH53" s="526"/>
      <c r="BI53" s="526"/>
      <c r="BJ53" s="526"/>
      <c r="BK53" s="526"/>
      <c r="BL53" s="526"/>
      <c r="BM53" s="526"/>
      <c r="BN53" s="526"/>
      <c r="BO53" s="526"/>
      <c r="BP53" s="526"/>
      <c r="BQ53" s="526"/>
      <c r="BR53" s="526"/>
      <c r="BS53" s="526"/>
      <c r="BT53" s="526"/>
      <c r="BU53" s="526"/>
      <c r="BV53" s="526"/>
      <c r="BW53" s="526"/>
      <c r="BX53" s="526"/>
      <c r="BY53" s="526"/>
      <c r="BZ53" s="526"/>
      <c r="CA53" s="526"/>
      <c r="CB53" s="526"/>
      <c r="CC53" s="526"/>
      <c r="CD53" s="526"/>
      <c r="CE53" s="526"/>
      <c r="CF53" s="526"/>
      <c r="CG53" s="526"/>
      <c r="CH53" s="526"/>
      <c r="CI53" s="526"/>
      <c r="CJ53" s="526"/>
      <c r="CK53" s="526"/>
      <c r="CL53" s="526"/>
      <c r="CM53" s="526"/>
      <c r="CN53" s="526"/>
      <c r="CO53" s="526"/>
      <c r="CP53" s="526"/>
      <c r="CQ53" s="526"/>
      <c r="CR53" s="526"/>
      <c r="CS53" s="526"/>
      <c r="CT53" s="526"/>
      <c r="CU53" s="526"/>
      <c r="CV53" s="526"/>
      <c r="CW53" s="526"/>
      <c r="CX53" s="526"/>
      <c r="CY53" s="526"/>
      <c r="CZ53" s="526"/>
      <c r="DA53" s="526"/>
      <c r="DB53" s="526"/>
      <c r="DC53" s="526"/>
      <c r="DD53" s="526"/>
      <c r="DE53" s="526"/>
      <c r="DF53" s="526"/>
      <c r="DG53" s="526"/>
      <c r="DH53" s="526"/>
      <c r="DI53" s="526"/>
      <c r="DJ53" s="526"/>
      <c r="DK53" s="526"/>
      <c r="DL53" s="526"/>
      <c r="DM53" s="526"/>
      <c r="DN53" s="526"/>
      <c r="DO53" s="526"/>
      <c r="DP53" s="526"/>
      <c r="DQ53" s="526"/>
      <c r="DR53" s="526"/>
      <c r="DS53" s="526"/>
      <c r="DT53" s="526"/>
      <c r="DU53" s="526"/>
      <c r="DV53" s="526"/>
      <c r="DW53" s="526"/>
      <c r="DX53" s="526"/>
      <c r="DY53" s="526"/>
      <c r="DZ53" s="526"/>
      <c r="EA53" s="526"/>
      <c r="EB53" s="526"/>
      <c r="EC53" s="526"/>
      <c r="ED53" s="526"/>
      <c r="EE53" s="526"/>
      <c r="EF53" s="526"/>
      <c r="EG53" s="526"/>
      <c r="EH53" s="526"/>
      <c r="EI53" s="526"/>
      <c r="EJ53" s="526"/>
      <c r="EK53" s="526"/>
      <c r="EL53" s="526"/>
      <c r="EM53" s="526"/>
      <c r="EN53" s="526"/>
      <c r="EO53" s="526"/>
      <c r="EP53" s="526"/>
      <c r="EQ53" s="526"/>
      <c r="ER53" s="526"/>
      <c r="ES53" s="526"/>
      <c r="ET53" s="526"/>
      <c r="EU53" s="526"/>
      <c r="EV53" s="526"/>
      <c r="EW53" s="526"/>
      <c r="EX53" s="526"/>
      <c r="EY53" s="526"/>
      <c r="EZ53" s="526"/>
      <c r="FA53" s="526"/>
      <c r="FB53" s="526"/>
      <c r="FC53" s="526"/>
      <c r="FD53" s="526"/>
      <c r="FE53" s="526"/>
      <c r="FF53" s="526"/>
      <c r="FG53" s="526"/>
      <c r="FH53" s="526"/>
      <c r="FI53" s="526"/>
      <c r="FJ53" s="526"/>
      <c r="FK53" s="526"/>
      <c r="FL53" s="526"/>
      <c r="FM53" s="526"/>
      <c r="FN53" s="526"/>
      <c r="FO53" s="526"/>
      <c r="FP53" s="526"/>
      <c r="FQ53" s="526"/>
      <c r="FR53" s="526"/>
      <c r="FS53" s="526"/>
      <c r="FT53" s="526"/>
      <c r="FU53" s="526"/>
      <c r="FV53" s="526"/>
      <c r="FW53" s="526"/>
      <c r="FX53" s="526"/>
      <c r="FY53" s="526"/>
      <c r="FZ53" s="526"/>
      <c r="GA53" s="526"/>
      <c r="GB53" s="526"/>
      <c r="GC53" s="526"/>
      <c r="GD53" s="526"/>
      <c r="GE53" s="526"/>
      <c r="GF53" s="526"/>
      <c r="GG53" s="526"/>
      <c r="GH53" s="526"/>
      <c r="GI53" s="526"/>
      <c r="GJ53" s="526"/>
      <c r="GK53" s="526"/>
      <c r="GL53" s="526"/>
      <c r="GM53" s="526"/>
      <c r="GN53" s="526"/>
      <c r="GO53" s="526"/>
      <c r="GP53" s="526"/>
      <c r="GQ53" s="526"/>
      <c r="GR53" s="526"/>
      <c r="GS53" s="526"/>
      <c r="GT53" s="526"/>
      <c r="GU53" s="526"/>
      <c r="GV53" s="526"/>
      <c r="GW53" s="526"/>
      <c r="GX53" s="526"/>
      <c r="GY53" s="526"/>
      <c r="GZ53" s="526"/>
      <c r="HA53" s="526"/>
      <c r="HB53" s="526"/>
      <c r="HC53" s="526"/>
      <c r="HD53" s="526"/>
      <c r="HE53" s="526"/>
      <c r="HF53" s="526"/>
      <c r="HG53" s="526"/>
      <c r="HH53" s="526"/>
      <c r="HI53" s="526"/>
      <c r="HJ53" s="526"/>
      <c r="HK53" s="526"/>
      <c r="HL53" s="526"/>
      <c r="HM53" s="526"/>
      <c r="HN53" s="526"/>
      <c r="HO53" s="526"/>
      <c r="HP53" s="526"/>
      <c r="HQ53" s="526"/>
      <c r="HR53" s="526"/>
      <c r="HS53" s="526"/>
      <c r="HT53" s="526"/>
      <c r="HU53" s="526"/>
      <c r="HV53" s="526"/>
      <c r="HW53" s="526"/>
      <c r="HX53" s="526"/>
      <c r="HY53" s="526"/>
      <c r="HZ53" s="526"/>
      <c r="IA53" s="526"/>
      <c r="IB53" s="526"/>
      <c r="IC53" s="526"/>
      <c r="ID53" s="526"/>
      <c r="IE53" s="526"/>
      <c r="IF53" s="526"/>
      <c r="IG53" s="526"/>
      <c r="IH53" s="526"/>
      <c r="II53" s="526"/>
      <c r="IJ53" s="526"/>
      <c r="IK53" s="526"/>
      <c r="IL53" s="526"/>
      <c r="IM53" s="526"/>
      <c r="IN53" s="526"/>
      <c r="IO53" s="526"/>
      <c r="IP53" s="526"/>
      <c r="IQ53" s="526"/>
      <c r="IR53" s="526"/>
      <c r="IS53" s="526"/>
      <c r="IT53" s="526"/>
      <c r="IU53" s="526"/>
      <c r="IV53" s="526"/>
    </row>
    <row r="54" spans="1:256" s="290" customFormat="1" ht="19.149999999999999" customHeight="1">
      <c r="A54" s="526"/>
      <c r="B54" s="545"/>
      <c r="C54" s="566"/>
      <c r="D54" s="576"/>
      <c r="E54" s="576"/>
      <c r="F54" s="576"/>
      <c r="G54" s="576"/>
      <c r="H54" s="576"/>
      <c r="I54" s="576"/>
      <c r="J54" s="576"/>
      <c r="K54" s="576"/>
      <c r="L54" s="576"/>
      <c r="M54" s="576"/>
      <c r="N54" s="595" t="s">
        <v>468</v>
      </c>
      <c r="O54" s="595"/>
      <c r="P54" s="595"/>
      <c r="Q54" s="595"/>
      <c r="R54" s="595"/>
      <c r="S54" s="595"/>
      <c r="T54" s="595"/>
      <c r="U54" s="595"/>
      <c r="V54" s="595"/>
      <c r="W54" s="595"/>
      <c r="X54" s="595" t="s">
        <v>470</v>
      </c>
      <c r="Y54" s="609"/>
      <c r="Z54" s="616"/>
      <c r="AA54" s="618"/>
      <c r="AB54" s="618"/>
      <c r="AC54" s="625"/>
      <c r="AD54" s="628"/>
      <c r="AE54" s="618"/>
      <c r="AF54" s="636"/>
      <c r="AG54" s="538"/>
      <c r="AH54" s="538"/>
      <c r="AI54" s="645"/>
      <c r="AJ54" s="645"/>
      <c r="AK54" s="645"/>
      <c r="AL54" s="645"/>
      <c r="AM54" s="645"/>
      <c r="AN54" s="645"/>
      <c r="AO54" s="657"/>
      <c r="AP54" s="538"/>
      <c r="AQ54" s="538"/>
      <c r="AR54" s="538"/>
      <c r="AS54" s="538"/>
      <c r="AT54" s="538"/>
      <c r="AU54" s="538"/>
      <c r="AV54" s="538"/>
      <c r="AW54" s="669"/>
      <c r="AX54" s="538"/>
      <c r="AY54" s="538"/>
      <c r="AZ54" s="538"/>
      <c r="BA54" s="538"/>
      <c r="BB54" s="526"/>
      <c r="BC54" s="526"/>
      <c r="BD54" s="526"/>
      <c r="BE54" s="526"/>
      <c r="BF54" s="526"/>
      <c r="BG54" s="526"/>
      <c r="BH54" s="526"/>
      <c r="BI54" s="526"/>
      <c r="BJ54" s="526"/>
      <c r="BK54" s="526"/>
      <c r="BL54" s="526"/>
      <c r="BM54" s="526"/>
      <c r="BN54" s="526"/>
      <c r="BO54" s="526"/>
      <c r="BP54" s="526"/>
      <c r="BQ54" s="526"/>
      <c r="BR54" s="526"/>
      <c r="BS54" s="526"/>
      <c r="BT54" s="526"/>
      <c r="BU54" s="526"/>
      <c r="BV54" s="526"/>
      <c r="BW54" s="526"/>
      <c r="BX54" s="526"/>
      <c r="BY54" s="526"/>
      <c r="BZ54" s="526"/>
      <c r="CA54" s="526"/>
      <c r="CB54" s="526"/>
      <c r="CC54" s="526"/>
      <c r="CD54" s="526"/>
      <c r="CE54" s="526"/>
      <c r="CF54" s="526"/>
      <c r="CG54" s="526"/>
      <c r="CH54" s="526"/>
      <c r="CI54" s="526"/>
      <c r="CJ54" s="526"/>
      <c r="CK54" s="526"/>
      <c r="CL54" s="526"/>
      <c r="CM54" s="526"/>
      <c r="CN54" s="526"/>
      <c r="CO54" s="526"/>
      <c r="CP54" s="526"/>
      <c r="CQ54" s="526"/>
      <c r="CR54" s="526"/>
      <c r="CS54" s="526"/>
      <c r="CT54" s="526"/>
      <c r="CU54" s="526"/>
      <c r="CV54" s="526"/>
      <c r="CW54" s="526"/>
      <c r="CX54" s="526"/>
      <c r="CY54" s="526"/>
      <c r="CZ54" s="526"/>
      <c r="DA54" s="526"/>
      <c r="DB54" s="526"/>
      <c r="DC54" s="526"/>
      <c r="DD54" s="526"/>
      <c r="DE54" s="526"/>
      <c r="DF54" s="526"/>
      <c r="DG54" s="526"/>
      <c r="DH54" s="526"/>
      <c r="DI54" s="526"/>
      <c r="DJ54" s="526"/>
      <c r="DK54" s="526"/>
      <c r="DL54" s="526"/>
      <c r="DM54" s="526"/>
      <c r="DN54" s="526"/>
      <c r="DO54" s="526"/>
      <c r="DP54" s="526"/>
      <c r="DQ54" s="526"/>
      <c r="DR54" s="526"/>
      <c r="DS54" s="526"/>
      <c r="DT54" s="526"/>
      <c r="DU54" s="526"/>
      <c r="DV54" s="526"/>
      <c r="DW54" s="526"/>
      <c r="DX54" s="526"/>
      <c r="DY54" s="526"/>
      <c r="DZ54" s="526"/>
      <c r="EA54" s="526"/>
      <c r="EB54" s="526"/>
      <c r="EC54" s="526"/>
      <c r="ED54" s="526"/>
      <c r="EE54" s="526"/>
      <c r="EF54" s="526"/>
      <c r="EG54" s="526"/>
      <c r="EH54" s="526"/>
      <c r="EI54" s="526"/>
      <c r="EJ54" s="526"/>
      <c r="EK54" s="526"/>
      <c r="EL54" s="526"/>
      <c r="EM54" s="526"/>
      <c r="EN54" s="526"/>
      <c r="EO54" s="526"/>
      <c r="EP54" s="526"/>
      <c r="EQ54" s="526"/>
      <c r="ER54" s="526"/>
      <c r="ES54" s="526"/>
      <c r="ET54" s="526"/>
      <c r="EU54" s="526"/>
      <c r="EV54" s="526"/>
      <c r="EW54" s="526"/>
      <c r="EX54" s="526"/>
      <c r="EY54" s="526"/>
      <c r="EZ54" s="526"/>
      <c r="FA54" s="526"/>
      <c r="FB54" s="526"/>
      <c r="FC54" s="526"/>
      <c r="FD54" s="526"/>
      <c r="FE54" s="526"/>
      <c r="FF54" s="526"/>
      <c r="FG54" s="526"/>
      <c r="FH54" s="526"/>
      <c r="FI54" s="526"/>
      <c r="FJ54" s="526"/>
      <c r="FK54" s="526"/>
      <c r="FL54" s="526"/>
      <c r="FM54" s="526"/>
      <c r="FN54" s="526"/>
      <c r="FO54" s="526"/>
      <c r="FP54" s="526"/>
      <c r="FQ54" s="526"/>
      <c r="FR54" s="526"/>
      <c r="FS54" s="526"/>
      <c r="FT54" s="526"/>
      <c r="FU54" s="526"/>
      <c r="FV54" s="526"/>
      <c r="FW54" s="526"/>
      <c r="FX54" s="526"/>
      <c r="FY54" s="526"/>
      <c r="FZ54" s="526"/>
      <c r="GA54" s="526"/>
      <c r="GB54" s="526"/>
      <c r="GC54" s="526"/>
      <c r="GD54" s="526"/>
      <c r="GE54" s="526"/>
      <c r="GF54" s="526"/>
      <c r="GG54" s="526"/>
      <c r="GH54" s="526"/>
      <c r="GI54" s="526"/>
      <c r="GJ54" s="526"/>
      <c r="GK54" s="526"/>
      <c r="GL54" s="526"/>
      <c r="GM54" s="526"/>
      <c r="GN54" s="526"/>
      <c r="GO54" s="526"/>
      <c r="GP54" s="526"/>
      <c r="GQ54" s="526"/>
      <c r="GR54" s="526"/>
      <c r="GS54" s="526"/>
      <c r="GT54" s="526"/>
      <c r="GU54" s="526"/>
      <c r="GV54" s="526"/>
      <c r="GW54" s="526"/>
      <c r="GX54" s="526"/>
      <c r="GY54" s="526"/>
      <c r="GZ54" s="526"/>
      <c r="HA54" s="526"/>
      <c r="HB54" s="526"/>
      <c r="HC54" s="526"/>
      <c r="HD54" s="526"/>
      <c r="HE54" s="526"/>
      <c r="HF54" s="526"/>
      <c r="HG54" s="526"/>
      <c r="HH54" s="526"/>
      <c r="HI54" s="526"/>
      <c r="HJ54" s="526"/>
      <c r="HK54" s="526"/>
      <c r="HL54" s="526"/>
      <c r="HM54" s="526"/>
      <c r="HN54" s="526"/>
      <c r="HO54" s="526"/>
      <c r="HP54" s="526"/>
      <c r="HQ54" s="526"/>
      <c r="HR54" s="526"/>
      <c r="HS54" s="526"/>
      <c r="HT54" s="526"/>
      <c r="HU54" s="526"/>
      <c r="HV54" s="526"/>
      <c r="HW54" s="526"/>
      <c r="HX54" s="526"/>
      <c r="HY54" s="526"/>
      <c r="HZ54" s="526"/>
      <c r="IA54" s="526"/>
      <c r="IB54" s="526"/>
      <c r="IC54" s="526"/>
      <c r="ID54" s="526"/>
      <c r="IE54" s="526"/>
      <c r="IF54" s="526"/>
      <c r="IG54" s="526"/>
      <c r="IH54" s="526"/>
      <c r="II54" s="526"/>
      <c r="IJ54" s="526"/>
      <c r="IK54" s="526"/>
      <c r="IL54" s="526"/>
      <c r="IM54" s="526"/>
      <c r="IN54" s="526"/>
      <c r="IO54" s="526"/>
      <c r="IP54" s="526"/>
      <c r="IQ54" s="526"/>
      <c r="IR54" s="526"/>
      <c r="IS54" s="526"/>
      <c r="IT54" s="526"/>
      <c r="IU54" s="526"/>
      <c r="IV54" s="526"/>
    </row>
    <row r="55" spans="1:256" s="290" customFormat="1" ht="16.149999999999999" customHeight="1">
      <c r="A55" s="526"/>
      <c r="B55" s="545"/>
      <c r="C55" s="562" t="s">
        <v>217</v>
      </c>
      <c r="D55" s="573"/>
      <c r="E55" s="573"/>
      <c r="F55" s="573"/>
      <c r="G55" s="573"/>
      <c r="H55" s="573"/>
      <c r="I55" s="573"/>
      <c r="J55" s="573"/>
      <c r="K55" s="573"/>
      <c r="L55" s="573"/>
      <c r="M55" s="573"/>
      <c r="N55" s="573"/>
      <c r="O55" s="573"/>
      <c r="P55" s="573"/>
      <c r="Q55" s="573"/>
      <c r="R55" s="573"/>
      <c r="S55" s="573"/>
      <c r="T55" s="573"/>
      <c r="U55" s="573"/>
      <c r="V55" s="573"/>
      <c r="W55" s="573"/>
      <c r="X55" s="573"/>
      <c r="Y55" s="573"/>
      <c r="Z55" s="573"/>
      <c r="AA55" s="573"/>
      <c r="AB55" s="573"/>
      <c r="AC55" s="573"/>
      <c r="AD55" s="573"/>
      <c r="AE55" s="573"/>
      <c r="AF55" s="637"/>
      <c r="AG55" s="641" t="s">
        <v>277</v>
      </c>
      <c r="AH55" s="642"/>
      <c r="AI55" s="642"/>
      <c r="AJ55" s="647"/>
      <c r="AK55" s="649" t="s">
        <v>29</v>
      </c>
      <c r="AL55" s="652"/>
      <c r="AM55" s="652"/>
      <c r="AN55" s="652"/>
      <c r="AO55" s="652"/>
      <c r="AP55" s="652"/>
      <c r="AQ55" s="660"/>
      <c r="AR55" s="662"/>
      <c r="AS55" s="538"/>
      <c r="AT55" s="538"/>
      <c r="AU55" s="538"/>
      <c r="AV55" s="538"/>
      <c r="AW55" s="669"/>
      <c r="AX55" s="538"/>
      <c r="AY55" s="538"/>
      <c r="AZ55" s="538"/>
      <c r="BA55" s="538"/>
      <c r="BB55" s="526"/>
      <c r="BC55" s="526"/>
      <c r="BD55" s="526"/>
      <c r="BE55" s="526"/>
      <c r="BF55" s="526"/>
      <c r="BG55" s="526"/>
      <c r="BH55" s="526"/>
      <c r="BI55" s="526"/>
      <c r="BJ55" s="526"/>
      <c r="BK55" s="526"/>
      <c r="BL55" s="526"/>
      <c r="BM55" s="526"/>
      <c r="BN55" s="526"/>
      <c r="BO55" s="526"/>
      <c r="BP55" s="526"/>
      <c r="BQ55" s="526"/>
      <c r="BR55" s="526"/>
      <c r="BS55" s="526"/>
      <c r="BT55" s="526"/>
      <c r="BU55" s="526"/>
      <c r="BV55" s="526"/>
      <c r="BW55" s="526"/>
      <c r="BX55" s="526"/>
      <c r="BY55" s="526"/>
      <c r="BZ55" s="526"/>
      <c r="CA55" s="526"/>
      <c r="CB55" s="526"/>
      <c r="CC55" s="526"/>
      <c r="CD55" s="526"/>
      <c r="CE55" s="526"/>
      <c r="CF55" s="526"/>
      <c r="CG55" s="526"/>
      <c r="CH55" s="526"/>
      <c r="CI55" s="526"/>
      <c r="CJ55" s="526"/>
      <c r="CK55" s="526"/>
      <c r="CL55" s="526"/>
      <c r="CM55" s="526"/>
      <c r="CN55" s="526"/>
      <c r="CO55" s="526"/>
      <c r="CP55" s="526"/>
      <c r="CQ55" s="526"/>
      <c r="CR55" s="526"/>
      <c r="CS55" s="526"/>
      <c r="CT55" s="526"/>
      <c r="CU55" s="526"/>
      <c r="CV55" s="526"/>
      <c r="CW55" s="526"/>
      <c r="CX55" s="526"/>
      <c r="CY55" s="526"/>
      <c r="CZ55" s="526"/>
      <c r="DA55" s="526"/>
      <c r="DB55" s="526"/>
      <c r="DC55" s="526"/>
      <c r="DD55" s="526"/>
      <c r="DE55" s="526"/>
      <c r="DF55" s="526"/>
      <c r="DG55" s="526"/>
      <c r="DH55" s="526"/>
      <c r="DI55" s="526"/>
      <c r="DJ55" s="526"/>
      <c r="DK55" s="526"/>
      <c r="DL55" s="526"/>
      <c r="DM55" s="526"/>
      <c r="DN55" s="526"/>
      <c r="DO55" s="526"/>
      <c r="DP55" s="526"/>
      <c r="DQ55" s="526"/>
      <c r="DR55" s="526"/>
      <c r="DS55" s="526"/>
      <c r="DT55" s="526"/>
      <c r="DU55" s="526"/>
      <c r="DV55" s="526"/>
      <c r="DW55" s="526"/>
      <c r="DX55" s="526"/>
      <c r="DY55" s="526"/>
      <c r="DZ55" s="526"/>
      <c r="EA55" s="526"/>
      <c r="EB55" s="526"/>
      <c r="EC55" s="526"/>
      <c r="ED55" s="526"/>
      <c r="EE55" s="526"/>
      <c r="EF55" s="526"/>
      <c r="EG55" s="526"/>
      <c r="EH55" s="526"/>
      <c r="EI55" s="526"/>
      <c r="EJ55" s="526"/>
      <c r="EK55" s="526"/>
      <c r="EL55" s="526"/>
      <c r="EM55" s="526"/>
      <c r="EN55" s="526"/>
      <c r="EO55" s="526"/>
      <c r="EP55" s="526"/>
      <c r="EQ55" s="526"/>
      <c r="ER55" s="526"/>
      <c r="ES55" s="526"/>
      <c r="ET55" s="526"/>
      <c r="EU55" s="526"/>
      <c r="EV55" s="526"/>
      <c r="EW55" s="526"/>
      <c r="EX55" s="526"/>
      <c r="EY55" s="526"/>
      <c r="EZ55" s="526"/>
      <c r="FA55" s="526"/>
      <c r="FB55" s="526"/>
      <c r="FC55" s="526"/>
      <c r="FD55" s="526"/>
      <c r="FE55" s="526"/>
      <c r="FF55" s="526"/>
      <c r="FG55" s="526"/>
      <c r="FH55" s="526"/>
      <c r="FI55" s="526"/>
      <c r="FJ55" s="526"/>
      <c r="FK55" s="526"/>
      <c r="FL55" s="526"/>
      <c r="FM55" s="526"/>
      <c r="FN55" s="526"/>
      <c r="FO55" s="526"/>
      <c r="FP55" s="526"/>
      <c r="FQ55" s="526"/>
      <c r="FR55" s="526"/>
      <c r="FS55" s="526"/>
      <c r="FT55" s="526"/>
      <c r="FU55" s="526"/>
      <c r="FV55" s="526"/>
      <c r="FW55" s="526"/>
      <c r="FX55" s="526"/>
      <c r="FY55" s="526"/>
      <c r="FZ55" s="526"/>
      <c r="GA55" s="526"/>
      <c r="GB55" s="526"/>
      <c r="GC55" s="526"/>
      <c r="GD55" s="526"/>
      <c r="GE55" s="526"/>
      <c r="GF55" s="526"/>
      <c r="GG55" s="526"/>
      <c r="GH55" s="526"/>
      <c r="GI55" s="526"/>
      <c r="GJ55" s="526"/>
      <c r="GK55" s="526"/>
      <c r="GL55" s="526"/>
      <c r="GM55" s="526"/>
      <c r="GN55" s="526"/>
      <c r="GO55" s="526"/>
      <c r="GP55" s="526"/>
      <c r="GQ55" s="526"/>
      <c r="GR55" s="526"/>
      <c r="GS55" s="526"/>
      <c r="GT55" s="526"/>
      <c r="GU55" s="526"/>
      <c r="GV55" s="526"/>
      <c r="GW55" s="526"/>
      <c r="GX55" s="526"/>
      <c r="GY55" s="526"/>
      <c r="GZ55" s="526"/>
      <c r="HA55" s="526"/>
      <c r="HB55" s="526"/>
      <c r="HC55" s="526"/>
      <c r="HD55" s="526"/>
      <c r="HE55" s="526"/>
      <c r="HF55" s="526"/>
      <c r="HG55" s="526"/>
      <c r="HH55" s="526"/>
      <c r="HI55" s="526"/>
      <c r="HJ55" s="526"/>
      <c r="HK55" s="526"/>
      <c r="HL55" s="526"/>
      <c r="HM55" s="526"/>
      <c r="HN55" s="526"/>
      <c r="HO55" s="526"/>
      <c r="HP55" s="526"/>
      <c r="HQ55" s="526"/>
      <c r="HR55" s="526"/>
      <c r="HS55" s="526"/>
      <c r="HT55" s="526"/>
      <c r="HU55" s="526"/>
      <c r="HV55" s="526"/>
      <c r="HW55" s="526"/>
      <c r="HX55" s="526"/>
      <c r="HY55" s="526"/>
      <c r="HZ55" s="526"/>
      <c r="IA55" s="526"/>
      <c r="IB55" s="526"/>
      <c r="IC55" s="526"/>
      <c r="ID55" s="526"/>
      <c r="IE55" s="526"/>
      <c r="IF55" s="526"/>
      <c r="IG55" s="526"/>
      <c r="IH55" s="526"/>
      <c r="II55" s="526"/>
      <c r="IJ55" s="526"/>
      <c r="IK55" s="526"/>
      <c r="IL55" s="526"/>
      <c r="IM55" s="526"/>
      <c r="IN55" s="526"/>
      <c r="IO55" s="526"/>
      <c r="IP55" s="526"/>
      <c r="IQ55" s="526"/>
      <c r="IR55" s="526"/>
      <c r="IS55" s="526"/>
      <c r="IT55" s="526"/>
      <c r="IU55" s="526"/>
      <c r="IV55" s="526"/>
    </row>
    <row r="56" spans="1:256" s="290" customFormat="1" ht="21.65" customHeight="1">
      <c r="A56" s="526"/>
      <c r="B56" s="545"/>
      <c r="C56" s="563"/>
      <c r="D56" s="574"/>
      <c r="E56" s="574"/>
      <c r="F56" s="574"/>
      <c r="G56" s="574"/>
      <c r="H56" s="574"/>
      <c r="I56" s="574"/>
      <c r="J56" s="574"/>
      <c r="K56" s="574"/>
      <c r="L56" s="574"/>
      <c r="M56" s="574"/>
      <c r="N56" s="574"/>
      <c r="O56" s="574"/>
      <c r="P56" s="574"/>
      <c r="Q56" s="574"/>
      <c r="R56" s="574"/>
      <c r="S56" s="574"/>
      <c r="T56" s="574"/>
      <c r="U56" s="574"/>
      <c r="V56" s="574"/>
      <c r="W56" s="574"/>
      <c r="X56" s="574"/>
      <c r="Y56" s="574"/>
      <c r="Z56" s="574"/>
      <c r="AA56" s="574"/>
      <c r="AB56" s="574"/>
      <c r="AC56" s="574"/>
      <c r="AD56" s="574"/>
      <c r="AE56" s="574"/>
      <c r="AF56" s="638"/>
      <c r="AG56" s="581"/>
      <c r="AH56" s="597"/>
      <c r="AI56" s="597"/>
      <c r="AJ56" s="586"/>
      <c r="AK56" s="651"/>
      <c r="AL56" s="654"/>
      <c r="AM56" s="654"/>
      <c r="AN56" s="654"/>
      <c r="AO56" s="654"/>
      <c r="AP56" s="654"/>
      <c r="AQ56" s="584"/>
      <c r="AR56" s="663"/>
      <c r="AS56" s="664"/>
      <c r="AT56" s="664"/>
      <c r="AU56" s="664"/>
      <c r="AV56" s="664"/>
      <c r="AW56" s="669"/>
      <c r="AX56" s="664"/>
      <c r="AY56" s="664"/>
      <c r="AZ56" s="664"/>
      <c r="BA56" s="664"/>
      <c r="BB56" s="526"/>
      <c r="BC56" s="526"/>
      <c r="BD56" s="526"/>
      <c r="BE56" s="526"/>
      <c r="BF56" s="526"/>
      <c r="BG56" s="526"/>
      <c r="BH56" s="526"/>
      <c r="BI56" s="526"/>
      <c r="BJ56" s="526"/>
      <c r="BK56" s="526"/>
      <c r="BL56" s="526"/>
      <c r="BM56" s="526"/>
      <c r="BN56" s="526"/>
      <c r="BO56" s="526"/>
      <c r="BP56" s="526"/>
      <c r="BQ56" s="526"/>
      <c r="BR56" s="526"/>
      <c r="BS56" s="526"/>
      <c r="BT56" s="526"/>
      <c r="BU56" s="526"/>
      <c r="BV56" s="526"/>
      <c r="BW56" s="526"/>
      <c r="BX56" s="526"/>
      <c r="BY56" s="526"/>
      <c r="BZ56" s="526"/>
      <c r="CA56" s="526"/>
      <c r="CB56" s="526"/>
      <c r="CC56" s="526"/>
      <c r="CD56" s="526"/>
      <c r="CE56" s="526"/>
      <c r="CF56" s="526"/>
      <c r="CG56" s="526"/>
      <c r="CH56" s="526"/>
      <c r="CI56" s="526"/>
      <c r="CJ56" s="526"/>
      <c r="CK56" s="526"/>
      <c r="CL56" s="526"/>
      <c r="CM56" s="526"/>
      <c r="CN56" s="526"/>
      <c r="CO56" s="526"/>
      <c r="CP56" s="526"/>
      <c r="CQ56" s="526"/>
      <c r="CR56" s="526"/>
      <c r="CS56" s="526"/>
      <c r="CT56" s="526"/>
      <c r="CU56" s="526"/>
      <c r="CV56" s="526"/>
      <c r="CW56" s="526"/>
      <c r="CX56" s="526"/>
      <c r="CY56" s="526"/>
      <c r="CZ56" s="526"/>
      <c r="DA56" s="526"/>
      <c r="DB56" s="526"/>
      <c r="DC56" s="526"/>
      <c r="DD56" s="526"/>
      <c r="DE56" s="526"/>
      <c r="DF56" s="526"/>
      <c r="DG56" s="526"/>
      <c r="DH56" s="526"/>
      <c r="DI56" s="526"/>
      <c r="DJ56" s="526"/>
      <c r="DK56" s="526"/>
      <c r="DL56" s="526"/>
      <c r="DM56" s="526"/>
      <c r="DN56" s="526"/>
      <c r="DO56" s="526"/>
      <c r="DP56" s="526"/>
      <c r="DQ56" s="526"/>
      <c r="DR56" s="526"/>
      <c r="DS56" s="526"/>
      <c r="DT56" s="526"/>
      <c r="DU56" s="526"/>
      <c r="DV56" s="526"/>
      <c r="DW56" s="526"/>
      <c r="DX56" s="526"/>
      <c r="DY56" s="526"/>
      <c r="DZ56" s="526"/>
      <c r="EA56" s="526"/>
      <c r="EB56" s="526"/>
      <c r="EC56" s="526"/>
      <c r="ED56" s="526"/>
      <c r="EE56" s="526"/>
      <c r="EF56" s="526"/>
      <c r="EG56" s="526"/>
      <c r="EH56" s="526"/>
      <c r="EI56" s="526"/>
      <c r="EJ56" s="526"/>
      <c r="EK56" s="526"/>
      <c r="EL56" s="526"/>
      <c r="EM56" s="526"/>
      <c r="EN56" s="526"/>
      <c r="EO56" s="526"/>
      <c r="EP56" s="526"/>
      <c r="EQ56" s="526"/>
      <c r="ER56" s="526"/>
      <c r="ES56" s="526"/>
      <c r="ET56" s="526"/>
      <c r="EU56" s="526"/>
      <c r="EV56" s="526"/>
      <c r="EW56" s="526"/>
      <c r="EX56" s="526"/>
      <c r="EY56" s="526"/>
      <c r="EZ56" s="526"/>
      <c r="FA56" s="526"/>
      <c r="FB56" s="526"/>
      <c r="FC56" s="526"/>
      <c r="FD56" s="526"/>
      <c r="FE56" s="526"/>
      <c r="FF56" s="526"/>
      <c r="FG56" s="526"/>
      <c r="FH56" s="526"/>
      <c r="FI56" s="526"/>
      <c r="FJ56" s="526"/>
      <c r="FK56" s="526"/>
      <c r="FL56" s="526"/>
      <c r="FM56" s="526"/>
      <c r="FN56" s="526"/>
      <c r="FO56" s="526"/>
      <c r="FP56" s="526"/>
      <c r="FQ56" s="526"/>
      <c r="FR56" s="526"/>
      <c r="FS56" s="526"/>
      <c r="FT56" s="526"/>
      <c r="FU56" s="526"/>
      <c r="FV56" s="526"/>
      <c r="FW56" s="526"/>
      <c r="FX56" s="526"/>
      <c r="FY56" s="526"/>
      <c r="FZ56" s="526"/>
      <c r="GA56" s="526"/>
      <c r="GB56" s="526"/>
      <c r="GC56" s="526"/>
      <c r="GD56" s="526"/>
      <c r="GE56" s="526"/>
      <c r="GF56" s="526"/>
      <c r="GG56" s="526"/>
      <c r="GH56" s="526"/>
      <c r="GI56" s="526"/>
      <c r="GJ56" s="526"/>
      <c r="GK56" s="526"/>
      <c r="GL56" s="526"/>
      <c r="GM56" s="526"/>
      <c r="GN56" s="526"/>
      <c r="GO56" s="526"/>
      <c r="GP56" s="526"/>
      <c r="GQ56" s="526"/>
      <c r="GR56" s="526"/>
      <c r="GS56" s="526"/>
      <c r="GT56" s="526"/>
      <c r="GU56" s="526"/>
      <c r="GV56" s="526"/>
      <c r="GW56" s="526"/>
      <c r="GX56" s="526"/>
      <c r="GY56" s="526"/>
      <c r="GZ56" s="526"/>
      <c r="HA56" s="526"/>
      <c r="HB56" s="526"/>
      <c r="HC56" s="526"/>
      <c r="HD56" s="526"/>
      <c r="HE56" s="526"/>
      <c r="HF56" s="526"/>
      <c r="HG56" s="526"/>
      <c r="HH56" s="526"/>
      <c r="HI56" s="526"/>
      <c r="HJ56" s="526"/>
      <c r="HK56" s="526"/>
      <c r="HL56" s="526"/>
      <c r="HM56" s="526"/>
      <c r="HN56" s="526"/>
      <c r="HO56" s="526"/>
      <c r="HP56" s="526"/>
      <c r="HQ56" s="526"/>
      <c r="HR56" s="526"/>
      <c r="HS56" s="526"/>
      <c r="HT56" s="526"/>
      <c r="HU56" s="526"/>
      <c r="HV56" s="526"/>
      <c r="HW56" s="526"/>
      <c r="HX56" s="526"/>
      <c r="HY56" s="526"/>
      <c r="HZ56" s="526"/>
      <c r="IA56" s="526"/>
      <c r="IB56" s="526"/>
      <c r="IC56" s="526"/>
      <c r="ID56" s="526"/>
      <c r="IE56" s="526"/>
      <c r="IF56" s="526"/>
      <c r="IG56" s="526"/>
      <c r="IH56" s="526"/>
      <c r="II56" s="526"/>
      <c r="IJ56" s="526"/>
      <c r="IK56" s="526"/>
      <c r="IL56" s="526"/>
      <c r="IM56" s="526"/>
      <c r="IN56" s="526"/>
      <c r="IO56" s="526"/>
      <c r="IP56" s="526"/>
      <c r="IQ56" s="526"/>
      <c r="IR56" s="526"/>
      <c r="IS56" s="526"/>
      <c r="IT56" s="526"/>
      <c r="IU56" s="526"/>
      <c r="IV56" s="526"/>
    </row>
    <row r="57" spans="1:256" s="529" customFormat="1" ht="12" customHeight="1">
      <c r="A57" s="526"/>
      <c r="B57" s="547"/>
      <c r="C57" s="567"/>
      <c r="D57" s="567"/>
      <c r="E57" s="567"/>
      <c r="F57" s="567"/>
      <c r="G57" s="567"/>
      <c r="H57" s="567"/>
      <c r="I57" s="567"/>
      <c r="J57" s="567"/>
      <c r="K57" s="567">
        <v>10</v>
      </c>
      <c r="L57" s="567"/>
      <c r="M57" s="567"/>
      <c r="N57" s="567"/>
      <c r="O57" s="567"/>
      <c r="P57" s="567"/>
      <c r="Q57" s="567"/>
      <c r="R57" s="567"/>
      <c r="S57" s="567"/>
      <c r="T57" s="567"/>
      <c r="U57" s="567">
        <v>20</v>
      </c>
      <c r="V57" s="567"/>
      <c r="W57" s="567"/>
      <c r="X57" s="567"/>
      <c r="Y57" s="567"/>
      <c r="Z57" s="567"/>
      <c r="AA57" s="567"/>
      <c r="AB57" s="567"/>
      <c r="AC57" s="567"/>
      <c r="AD57" s="567"/>
      <c r="AE57" s="567">
        <v>30</v>
      </c>
      <c r="AF57" s="567"/>
      <c r="AG57" s="567"/>
      <c r="AH57" s="567"/>
      <c r="AI57" s="567"/>
      <c r="AJ57" s="567"/>
      <c r="AK57" s="567"/>
      <c r="AL57" s="567"/>
      <c r="AM57" s="655"/>
      <c r="AN57" s="655"/>
      <c r="AO57" s="655"/>
      <c r="AP57" s="655"/>
      <c r="AQ57" s="655"/>
      <c r="AR57" s="655"/>
      <c r="AS57" s="655"/>
      <c r="AT57" s="655"/>
      <c r="AU57" s="655"/>
      <c r="AV57" s="655"/>
      <c r="AW57" s="670"/>
      <c r="AX57" s="639"/>
      <c r="AY57" s="639"/>
      <c r="AZ57" s="639"/>
      <c r="BA57" s="639"/>
      <c r="BB57" s="526"/>
      <c r="BC57" s="526"/>
      <c r="BD57" s="526"/>
      <c r="BE57" s="526"/>
      <c r="BF57" s="529"/>
      <c r="BG57" s="529"/>
      <c r="BH57" s="526"/>
      <c r="BI57" s="526"/>
      <c r="BJ57" s="526"/>
      <c r="BK57" s="526"/>
      <c r="BL57" s="526"/>
      <c r="BM57" s="526"/>
      <c r="BN57" s="526"/>
      <c r="BO57" s="526"/>
      <c r="BP57" s="526"/>
      <c r="BQ57" s="526"/>
      <c r="BR57" s="526"/>
      <c r="BS57" s="526"/>
      <c r="BT57" s="526"/>
      <c r="BU57" s="526"/>
      <c r="BV57" s="526"/>
      <c r="BW57" s="526"/>
      <c r="BX57" s="526"/>
      <c r="BY57" s="526"/>
      <c r="BZ57" s="526"/>
      <c r="CA57" s="526"/>
      <c r="CB57" s="526"/>
      <c r="CC57" s="526"/>
      <c r="CD57" s="526"/>
      <c r="CE57" s="526"/>
      <c r="CF57" s="526"/>
      <c r="CG57" s="526"/>
      <c r="CH57" s="526"/>
      <c r="CI57" s="526"/>
      <c r="CJ57" s="526"/>
      <c r="CK57" s="526"/>
      <c r="CL57" s="526"/>
      <c r="CM57" s="526"/>
      <c r="CN57" s="526"/>
      <c r="CO57" s="526"/>
      <c r="CP57" s="526"/>
      <c r="CQ57" s="526"/>
      <c r="CR57" s="526"/>
      <c r="CS57" s="526"/>
      <c r="CT57" s="526"/>
      <c r="CU57" s="526"/>
      <c r="CV57" s="526"/>
      <c r="CW57" s="526"/>
      <c r="CX57" s="526"/>
      <c r="CY57" s="526"/>
      <c r="CZ57" s="526"/>
      <c r="DA57" s="526"/>
      <c r="DB57" s="526"/>
      <c r="DC57" s="526"/>
      <c r="DD57" s="526"/>
      <c r="DE57" s="526"/>
      <c r="DF57" s="526"/>
      <c r="DG57" s="526"/>
      <c r="DH57" s="526"/>
      <c r="DI57" s="526"/>
      <c r="DJ57" s="526"/>
      <c r="DK57" s="526"/>
      <c r="DL57" s="526"/>
      <c r="DM57" s="526"/>
      <c r="DN57" s="526"/>
      <c r="DO57" s="526"/>
      <c r="DP57" s="526"/>
      <c r="DQ57" s="526"/>
      <c r="DR57" s="526"/>
      <c r="DS57" s="526"/>
      <c r="DT57" s="526"/>
      <c r="DU57" s="526"/>
      <c r="DV57" s="526"/>
      <c r="DW57" s="526"/>
      <c r="DX57" s="526"/>
      <c r="DY57" s="526"/>
      <c r="DZ57" s="526"/>
      <c r="EA57" s="526"/>
      <c r="EB57" s="526"/>
      <c r="EC57" s="526"/>
      <c r="ED57" s="526"/>
      <c r="EE57" s="526"/>
      <c r="EF57" s="526"/>
      <c r="EG57" s="526"/>
      <c r="EH57" s="526"/>
      <c r="EI57" s="526"/>
      <c r="EJ57" s="526"/>
      <c r="EK57" s="526"/>
      <c r="EL57" s="526"/>
      <c r="EM57" s="526"/>
      <c r="EN57" s="526"/>
      <c r="EO57" s="526"/>
      <c r="EP57" s="526"/>
      <c r="EQ57" s="526"/>
      <c r="ER57" s="526"/>
      <c r="ES57" s="526"/>
      <c r="ET57" s="526"/>
      <c r="EU57" s="526"/>
      <c r="EV57" s="526"/>
      <c r="EW57" s="526"/>
      <c r="EX57" s="526"/>
      <c r="EY57" s="526"/>
      <c r="EZ57" s="526"/>
      <c r="FA57" s="526"/>
      <c r="FB57" s="526"/>
      <c r="FC57" s="526"/>
      <c r="FD57" s="526"/>
      <c r="FE57" s="526"/>
      <c r="FF57" s="526"/>
      <c r="FG57" s="526"/>
      <c r="FH57" s="526"/>
      <c r="FI57" s="526"/>
      <c r="FJ57" s="526"/>
      <c r="FK57" s="526"/>
      <c r="FL57" s="526"/>
      <c r="FM57" s="526"/>
      <c r="FN57" s="526"/>
      <c r="FO57" s="526"/>
      <c r="FP57" s="526"/>
      <c r="FQ57" s="526"/>
      <c r="FR57" s="526"/>
      <c r="FS57" s="526"/>
      <c r="FT57" s="526"/>
      <c r="FU57" s="526"/>
      <c r="FV57" s="526"/>
      <c r="FW57" s="526"/>
      <c r="FX57" s="526"/>
      <c r="FY57" s="526"/>
      <c r="FZ57" s="526"/>
      <c r="GA57" s="526"/>
      <c r="GB57" s="526"/>
      <c r="GC57" s="526"/>
      <c r="GD57" s="526"/>
      <c r="GE57" s="526"/>
      <c r="GF57" s="526"/>
      <c r="GG57" s="526"/>
      <c r="GH57" s="526"/>
      <c r="GI57" s="526"/>
      <c r="GJ57" s="526"/>
      <c r="GK57" s="526"/>
      <c r="GL57" s="526"/>
      <c r="GM57" s="526"/>
      <c r="GN57" s="526"/>
      <c r="GO57" s="526"/>
      <c r="GP57" s="526"/>
      <c r="GQ57" s="526"/>
      <c r="GR57" s="526"/>
      <c r="GS57" s="526"/>
      <c r="GT57" s="526"/>
      <c r="GU57" s="526"/>
      <c r="GV57" s="526"/>
      <c r="GW57" s="526"/>
      <c r="GX57" s="526"/>
      <c r="GY57" s="526"/>
      <c r="GZ57" s="526"/>
      <c r="HA57" s="526"/>
      <c r="HB57" s="526"/>
      <c r="HC57" s="526"/>
      <c r="HD57" s="526"/>
      <c r="HE57" s="526"/>
      <c r="HF57" s="526"/>
      <c r="HG57" s="526"/>
      <c r="HH57" s="526"/>
      <c r="HI57" s="526"/>
      <c r="HJ57" s="526"/>
      <c r="HK57" s="526"/>
      <c r="HL57" s="526"/>
      <c r="HM57" s="526"/>
      <c r="HN57" s="526"/>
      <c r="HO57" s="526"/>
      <c r="HP57" s="526"/>
      <c r="HQ57" s="526"/>
      <c r="HR57" s="526"/>
      <c r="HS57" s="526"/>
      <c r="HT57" s="526"/>
      <c r="HU57" s="526"/>
      <c r="HV57" s="526"/>
      <c r="HW57" s="526"/>
      <c r="HX57" s="526"/>
      <c r="HY57" s="526"/>
      <c r="HZ57" s="526"/>
      <c r="IA57" s="526"/>
      <c r="IB57" s="526"/>
      <c r="IC57" s="526"/>
      <c r="ID57" s="526"/>
      <c r="IE57" s="526"/>
      <c r="IF57" s="526"/>
      <c r="IG57" s="526"/>
      <c r="IH57" s="526"/>
      <c r="II57" s="526"/>
      <c r="IJ57" s="526"/>
      <c r="IK57" s="526"/>
      <c r="IL57" s="526"/>
      <c r="IM57" s="526"/>
      <c r="IN57" s="526"/>
      <c r="IO57" s="526"/>
      <c r="IP57" s="526"/>
      <c r="IQ57" s="526"/>
      <c r="IR57" s="526"/>
      <c r="IS57" s="526"/>
      <c r="IT57" s="526"/>
      <c r="IU57" s="526"/>
      <c r="IV57" s="526"/>
    </row>
    <row r="58" spans="1:256" s="527" customFormat="1" ht="14.95">
      <c r="A58" s="526"/>
      <c r="B58" s="531"/>
      <c r="C58" s="531"/>
      <c r="D58" s="531"/>
      <c r="E58" s="531"/>
      <c r="F58" s="531"/>
      <c r="G58" s="531"/>
      <c r="H58" s="531"/>
      <c r="I58" s="531"/>
      <c r="J58" s="531"/>
      <c r="K58" s="531"/>
      <c r="L58" s="531"/>
      <c r="M58" s="531"/>
      <c r="N58" s="531"/>
      <c r="O58" s="531"/>
      <c r="P58" s="531"/>
      <c r="Q58" s="531"/>
      <c r="R58" s="531"/>
      <c r="S58" s="531"/>
      <c r="T58" s="531"/>
      <c r="U58" s="531"/>
      <c r="V58" s="531"/>
      <c r="W58" s="531"/>
      <c r="X58" s="531"/>
      <c r="Y58" s="531"/>
      <c r="Z58" s="531"/>
      <c r="AA58" s="531"/>
      <c r="AB58" s="531"/>
      <c r="AC58" s="531"/>
      <c r="AD58" s="531"/>
      <c r="AE58" s="531"/>
      <c r="AF58" s="531"/>
      <c r="AG58" s="531"/>
      <c r="AH58" s="531"/>
      <c r="AI58" s="531"/>
      <c r="AJ58" s="531"/>
      <c r="AK58" s="531"/>
      <c r="AL58" s="531"/>
      <c r="AM58" s="531"/>
      <c r="AN58" s="531"/>
      <c r="AO58" s="531"/>
      <c r="AP58" s="531"/>
      <c r="AQ58" s="531"/>
      <c r="AR58" s="531"/>
      <c r="AS58" s="531"/>
      <c r="AT58" s="531"/>
      <c r="AU58" s="531"/>
      <c r="AV58" s="531"/>
      <c r="AW58" s="531"/>
      <c r="AX58" s="531"/>
      <c r="AY58" s="531"/>
      <c r="AZ58" s="531"/>
      <c r="BA58" s="531"/>
      <c r="BB58" s="526"/>
      <c r="BC58" s="526"/>
      <c r="BD58" s="526"/>
      <c r="BE58" s="526"/>
      <c r="BF58" s="526"/>
      <c r="BG58" s="526"/>
      <c r="BH58" s="526"/>
      <c r="BI58" s="526"/>
      <c r="BJ58" s="526"/>
      <c r="BK58" s="526"/>
      <c r="BL58" s="526"/>
      <c r="BM58" s="526"/>
      <c r="BN58" s="526"/>
      <c r="BO58" s="526"/>
      <c r="BP58" s="526"/>
      <c r="BQ58" s="526"/>
      <c r="BR58" s="526"/>
      <c r="BS58" s="526"/>
      <c r="BT58" s="526"/>
      <c r="BU58" s="526"/>
      <c r="BV58" s="526"/>
      <c r="BW58" s="526"/>
      <c r="BX58" s="526"/>
      <c r="BY58" s="526"/>
      <c r="BZ58" s="526"/>
      <c r="CA58" s="526"/>
      <c r="CB58" s="526"/>
      <c r="CC58" s="526"/>
      <c r="CD58" s="526"/>
      <c r="CE58" s="526"/>
      <c r="CF58" s="526"/>
      <c r="CG58" s="526"/>
      <c r="CH58" s="526"/>
      <c r="CI58" s="526"/>
      <c r="CJ58" s="526"/>
      <c r="CK58" s="526"/>
      <c r="CL58" s="526"/>
      <c r="CM58" s="526"/>
      <c r="CN58" s="526"/>
      <c r="CO58" s="526"/>
      <c r="CP58" s="526"/>
      <c r="CQ58" s="526"/>
      <c r="CR58" s="526"/>
      <c r="CS58" s="526"/>
      <c r="CT58" s="526"/>
      <c r="CU58" s="526"/>
      <c r="CV58" s="526"/>
      <c r="CW58" s="526"/>
      <c r="CX58" s="526"/>
      <c r="CY58" s="526"/>
      <c r="CZ58" s="526"/>
      <c r="DA58" s="526"/>
      <c r="DB58" s="526"/>
      <c r="DC58" s="526"/>
      <c r="DD58" s="526"/>
      <c r="DE58" s="526"/>
      <c r="DF58" s="526"/>
      <c r="DG58" s="526"/>
      <c r="DH58" s="526"/>
      <c r="DI58" s="526"/>
      <c r="DJ58" s="526"/>
      <c r="DK58" s="526"/>
      <c r="DL58" s="526"/>
      <c r="DM58" s="526"/>
      <c r="DN58" s="526"/>
      <c r="DO58" s="526"/>
      <c r="DP58" s="526"/>
      <c r="DQ58" s="526"/>
      <c r="DR58" s="526"/>
      <c r="DS58" s="526"/>
      <c r="DT58" s="526"/>
      <c r="DU58" s="526"/>
      <c r="DV58" s="526"/>
      <c r="DW58" s="526"/>
      <c r="DX58" s="526"/>
      <c r="DY58" s="526"/>
      <c r="DZ58" s="526"/>
      <c r="EA58" s="526"/>
      <c r="EB58" s="526"/>
      <c r="EC58" s="526"/>
      <c r="ED58" s="526"/>
      <c r="EE58" s="526"/>
      <c r="EF58" s="526"/>
      <c r="EG58" s="526"/>
      <c r="EH58" s="526"/>
      <c r="EI58" s="526"/>
      <c r="EJ58" s="526"/>
      <c r="EK58" s="526"/>
      <c r="EL58" s="526"/>
      <c r="EM58" s="526"/>
      <c r="EN58" s="526"/>
      <c r="EO58" s="526"/>
      <c r="EP58" s="526"/>
      <c r="EQ58" s="526"/>
      <c r="ER58" s="526"/>
      <c r="ES58" s="526"/>
      <c r="ET58" s="526"/>
      <c r="EU58" s="526"/>
      <c r="EV58" s="526"/>
      <c r="EW58" s="526"/>
      <c r="EX58" s="526"/>
      <c r="EY58" s="526"/>
      <c r="EZ58" s="526"/>
      <c r="FA58" s="526"/>
      <c r="FB58" s="526"/>
      <c r="FC58" s="526"/>
      <c r="FD58" s="526"/>
      <c r="FE58" s="526"/>
      <c r="FF58" s="526"/>
      <c r="FG58" s="526"/>
      <c r="FH58" s="526"/>
      <c r="FI58" s="526"/>
      <c r="FJ58" s="526"/>
      <c r="FK58" s="526"/>
      <c r="FL58" s="526"/>
      <c r="FM58" s="526"/>
      <c r="FN58" s="526"/>
      <c r="FO58" s="526"/>
      <c r="FP58" s="526"/>
      <c r="FQ58" s="526"/>
      <c r="FR58" s="526"/>
      <c r="FS58" s="526"/>
      <c r="FT58" s="526"/>
      <c r="FU58" s="526"/>
      <c r="FV58" s="526"/>
      <c r="FW58" s="526"/>
      <c r="FX58" s="526"/>
      <c r="FY58" s="526"/>
      <c r="FZ58" s="526"/>
      <c r="GA58" s="526"/>
      <c r="GB58" s="526"/>
      <c r="GC58" s="526"/>
      <c r="GD58" s="526"/>
      <c r="GE58" s="526"/>
      <c r="GF58" s="526"/>
      <c r="GG58" s="526"/>
      <c r="GH58" s="526"/>
      <c r="GI58" s="526"/>
      <c r="GJ58" s="526"/>
      <c r="GK58" s="526"/>
      <c r="GL58" s="526"/>
      <c r="GM58" s="526"/>
      <c r="GN58" s="526"/>
      <c r="GO58" s="526"/>
      <c r="GP58" s="526"/>
      <c r="GQ58" s="526"/>
      <c r="GR58" s="526"/>
      <c r="GS58" s="526"/>
      <c r="GT58" s="526"/>
      <c r="GU58" s="526"/>
      <c r="GV58" s="526"/>
      <c r="GW58" s="526"/>
      <c r="GX58" s="526"/>
      <c r="GY58" s="526"/>
      <c r="GZ58" s="526"/>
      <c r="HA58" s="526"/>
      <c r="HB58" s="526"/>
      <c r="HC58" s="526"/>
      <c r="HD58" s="526"/>
      <c r="HE58" s="526"/>
      <c r="HF58" s="526"/>
      <c r="HG58" s="526"/>
      <c r="HH58" s="526"/>
      <c r="HI58" s="526"/>
      <c r="HJ58" s="526"/>
      <c r="HK58" s="526"/>
      <c r="HL58" s="526"/>
      <c r="HM58" s="526"/>
      <c r="HN58" s="526"/>
      <c r="HO58" s="526"/>
      <c r="HP58" s="526"/>
      <c r="HQ58" s="526"/>
      <c r="HR58" s="526"/>
      <c r="HS58" s="526"/>
      <c r="HT58" s="526"/>
      <c r="HU58" s="526"/>
      <c r="HV58" s="526"/>
      <c r="HW58" s="526"/>
      <c r="HX58" s="526"/>
      <c r="HY58" s="526"/>
      <c r="HZ58" s="526"/>
      <c r="IA58" s="526"/>
      <c r="IB58" s="526"/>
      <c r="IC58" s="526"/>
      <c r="ID58" s="526"/>
      <c r="IE58" s="526"/>
      <c r="IF58" s="526"/>
      <c r="IG58" s="526"/>
      <c r="IH58" s="526"/>
      <c r="II58" s="526"/>
      <c r="IJ58" s="526"/>
      <c r="IK58" s="526"/>
      <c r="IL58" s="526"/>
      <c r="IM58" s="526"/>
      <c r="IN58" s="526"/>
      <c r="IO58" s="526"/>
      <c r="IP58" s="526"/>
      <c r="IQ58" s="526"/>
      <c r="IR58" s="526"/>
      <c r="IS58" s="526"/>
      <c r="IT58" s="526"/>
      <c r="IU58" s="526"/>
      <c r="IV58" s="526"/>
    </row>
    <row r="59" spans="1:256" s="527" customFormat="1" ht="14.95">
      <c r="A59" s="526"/>
      <c r="B59" s="531" t="s">
        <v>280</v>
      </c>
      <c r="C59" s="531"/>
      <c r="D59" s="531"/>
      <c r="E59" s="531"/>
      <c r="F59" s="531"/>
      <c r="G59" s="531"/>
      <c r="H59" s="531"/>
      <c r="I59" s="531"/>
      <c r="J59" s="531"/>
      <c r="K59" s="531"/>
      <c r="L59" s="531"/>
      <c r="M59" s="531"/>
      <c r="N59" s="531"/>
      <c r="O59" s="531"/>
      <c r="P59" s="531"/>
      <c r="Q59" s="531"/>
      <c r="R59" s="531"/>
      <c r="S59" s="531"/>
      <c r="T59" s="531"/>
      <c r="U59" s="531"/>
      <c r="V59" s="531"/>
      <c r="W59" s="531"/>
      <c r="X59" s="531"/>
      <c r="Y59" s="531"/>
      <c r="Z59" s="531"/>
      <c r="AA59" s="531"/>
      <c r="AB59" s="531"/>
      <c r="AC59" s="531"/>
      <c r="AD59" s="531"/>
      <c r="AE59" s="531"/>
      <c r="AF59" s="531"/>
      <c r="AG59" s="531"/>
      <c r="AH59" s="531"/>
      <c r="AI59" s="531"/>
      <c r="AJ59" s="531"/>
      <c r="AK59" s="531"/>
      <c r="AL59" s="531"/>
      <c r="AM59" s="531"/>
      <c r="AN59" s="531"/>
      <c r="AO59" s="531"/>
      <c r="AP59" s="531"/>
      <c r="AQ59" s="531"/>
      <c r="AR59" s="531"/>
      <c r="AS59" s="531"/>
      <c r="AT59" s="531"/>
      <c r="AU59" s="531"/>
      <c r="AV59" s="531"/>
      <c r="AW59" s="531"/>
      <c r="AX59" s="531"/>
      <c r="AY59" s="531"/>
      <c r="AZ59" s="531"/>
      <c r="BA59" s="531"/>
      <c r="BB59" s="526"/>
      <c r="BC59" s="526"/>
      <c r="BD59" s="526"/>
      <c r="BE59" s="526"/>
      <c r="BF59" s="526"/>
      <c r="BG59" s="526"/>
      <c r="BH59" s="526"/>
      <c r="BI59" s="526"/>
      <c r="BJ59" s="526"/>
      <c r="BK59" s="526"/>
      <c r="BL59" s="526"/>
      <c r="BM59" s="526"/>
      <c r="BN59" s="526"/>
      <c r="BO59" s="526"/>
      <c r="BP59" s="526"/>
      <c r="BQ59" s="526"/>
      <c r="BR59" s="526"/>
      <c r="BS59" s="526"/>
      <c r="BT59" s="526"/>
      <c r="BU59" s="526"/>
      <c r="BV59" s="526"/>
      <c r="BW59" s="526"/>
      <c r="BX59" s="526"/>
      <c r="BY59" s="526"/>
      <c r="BZ59" s="526"/>
      <c r="CA59" s="526"/>
      <c r="CB59" s="526"/>
      <c r="CC59" s="526"/>
      <c r="CD59" s="526"/>
      <c r="CE59" s="526"/>
      <c r="CF59" s="526"/>
      <c r="CG59" s="526"/>
      <c r="CH59" s="526"/>
      <c r="CI59" s="526"/>
      <c r="CJ59" s="526"/>
      <c r="CK59" s="526"/>
      <c r="CL59" s="526"/>
      <c r="CM59" s="526"/>
      <c r="CN59" s="526"/>
      <c r="CO59" s="526"/>
      <c r="CP59" s="526"/>
      <c r="CQ59" s="526"/>
      <c r="CR59" s="526"/>
      <c r="CS59" s="526"/>
      <c r="CT59" s="526"/>
      <c r="CU59" s="526"/>
      <c r="CV59" s="526"/>
      <c r="CW59" s="526"/>
      <c r="CX59" s="526"/>
      <c r="CY59" s="526"/>
      <c r="CZ59" s="526"/>
      <c r="DA59" s="526"/>
      <c r="DB59" s="526"/>
      <c r="DC59" s="526"/>
      <c r="DD59" s="526"/>
      <c r="DE59" s="526"/>
      <c r="DF59" s="526"/>
      <c r="DG59" s="526"/>
      <c r="DH59" s="526"/>
      <c r="DI59" s="526"/>
      <c r="DJ59" s="526"/>
      <c r="DK59" s="526"/>
      <c r="DL59" s="526"/>
      <c r="DM59" s="526"/>
      <c r="DN59" s="526"/>
      <c r="DO59" s="526"/>
      <c r="DP59" s="526"/>
      <c r="DQ59" s="526"/>
      <c r="DR59" s="526"/>
      <c r="DS59" s="526"/>
      <c r="DT59" s="526"/>
      <c r="DU59" s="526"/>
      <c r="DV59" s="526"/>
      <c r="DW59" s="526"/>
      <c r="DX59" s="526"/>
      <c r="DY59" s="526"/>
      <c r="DZ59" s="526"/>
      <c r="EA59" s="526"/>
      <c r="EB59" s="526"/>
      <c r="EC59" s="526"/>
      <c r="ED59" s="526"/>
      <c r="EE59" s="526"/>
      <c r="EF59" s="526"/>
      <c r="EG59" s="526"/>
      <c r="EH59" s="526"/>
      <c r="EI59" s="526"/>
      <c r="EJ59" s="526"/>
      <c r="EK59" s="526"/>
      <c r="EL59" s="526"/>
      <c r="EM59" s="526"/>
      <c r="EN59" s="526"/>
      <c r="EO59" s="526"/>
      <c r="EP59" s="526"/>
      <c r="EQ59" s="526"/>
      <c r="ER59" s="526"/>
      <c r="ES59" s="526"/>
      <c r="ET59" s="526"/>
      <c r="EU59" s="526"/>
      <c r="EV59" s="526"/>
      <c r="EW59" s="526"/>
      <c r="EX59" s="526"/>
      <c r="EY59" s="526"/>
      <c r="EZ59" s="526"/>
      <c r="FA59" s="526"/>
      <c r="FB59" s="526"/>
      <c r="FC59" s="526"/>
      <c r="FD59" s="526"/>
      <c r="FE59" s="526"/>
      <c r="FF59" s="526"/>
      <c r="FG59" s="526"/>
      <c r="FH59" s="526"/>
      <c r="FI59" s="526"/>
      <c r="FJ59" s="526"/>
      <c r="FK59" s="526"/>
      <c r="FL59" s="526"/>
      <c r="FM59" s="526"/>
      <c r="FN59" s="526"/>
      <c r="FO59" s="526"/>
      <c r="FP59" s="526"/>
      <c r="FQ59" s="526"/>
      <c r="FR59" s="526"/>
      <c r="FS59" s="526"/>
      <c r="FT59" s="526"/>
      <c r="FU59" s="526"/>
      <c r="FV59" s="526"/>
      <c r="FW59" s="526"/>
      <c r="FX59" s="526"/>
      <c r="FY59" s="526"/>
      <c r="FZ59" s="526"/>
      <c r="GA59" s="526"/>
      <c r="GB59" s="526"/>
      <c r="GC59" s="526"/>
      <c r="GD59" s="526"/>
      <c r="GE59" s="526"/>
      <c r="GF59" s="526"/>
      <c r="GG59" s="526"/>
      <c r="GH59" s="526"/>
      <c r="GI59" s="526"/>
      <c r="GJ59" s="526"/>
      <c r="GK59" s="526"/>
      <c r="GL59" s="526"/>
      <c r="GM59" s="526"/>
      <c r="GN59" s="526"/>
      <c r="GO59" s="526"/>
      <c r="GP59" s="526"/>
      <c r="GQ59" s="526"/>
      <c r="GR59" s="526"/>
      <c r="GS59" s="526"/>
      <c r="GT59" s="526"/>
      <c r="GU59" s="526"/>
      <c r="GV59" s="526"/>
      <c r="GW59" s="526"/>
      <c r="GX59" s="526"/>
      <c r="GY59" s="526"/>
      <c r="GZ59" s="526"/>
      <c r="HA59" s="526"/>
      <c r="HB59" s="526"/>
      <c r="HC59" s="526"/>
      <c r="HD59" s="526"/>
      <c r="HE59" s="526"/>
      <c r="HF59" s="526"/>
      <c r="HG59" s="526"/>
      <c r="HH59" s="526"/>
      <c r="HI59" s="526"/>
      <c r="HJ59" s="526"/>
      <c r="HK59" s="526"/>
      <c r="HL59" s="526"/>
      <c r="HM59" s="526"/>
      <c r="HN59" s="526"/>
      <c r="HO59" s="526"/>
      <c r="HP59" s="526"/>
      <c r="HQ59" s="526"/>
      <c r="HR59" s="526"/>
      <c r="HS59" s="526"/>
      <c r="HT59" s="526"/>
      <c r="HU59" s="526"/>
      <c r="HV59" s="526"/>
      <c r="HW59" s="526"/>
      <c r="HX59" s="526"/>
      <c r="HY59" s="526"/>
      <c r="HZ59" s="526"/>
      <c r="IA59" s="526"/>
      <c r="IB59" s="526"/>
      <c r="IC59" s="526"/>
      <c r="ID59" s="526"/>
      <c r="IE59" s="526"/>
      <c r="IF59" s="526"/>
      <c r="IG59" s="526"/>
      <c r="IH59" s="526"/>
      <c r="II59" s="526"/>
      <c r="IJ59" s="526"/>
      <c r="IK59" s="526"/>
      <c r="IL59" s="526"/>
      <c r="IM59" s="526"/>
      <c r="IN59" s="526"/>
      <c r="IO59" s="526"/>
      <c r="IP59" s="526"/>
      <c r="IQ59" s="526"/>
      <c r="IR59" s="526"/>
      <c r="IS59" s="526"/>
      <c r="IT59" s="526"/>
      <c r="IU59" s="526"/>
      <c r="IV59" s="526"/>
    </row>
    <row r="60" spans="1:256" s="527" customFormat="1" ht="14.95">
      <c r="A60" s="526"/>
      <c r="B60" s="531" t="s">
        <v>261</v>
      </c>
      <c r="C60" s="531"/>
      <c r="D60" s="531"/>
      <c r="E60" s="531"/>
      <c r="F60" s="531"/>
      <c r="G60" s="531"/>
      <c r="H60" s="531"/>
      <c r="I60" s="531"/>
      <c r="J60" s="531"/>
      <c r="K60" s="531"/>
      <c r="L60" s="531"/>
      <c r="M60" s="531"/>
      <c r="N60" s="531"/>
      <c r="O60" s="531"/>
      <c r="P60" s="531"/>
      <c r="Q60" s="531"/>
      <c r="R60" s="531"/>
      <c r="S60" s="531"/>
      <c r="T60" s="531"/>
      <c r="U60" s="531"/>
      <c r="V60" s="531"/>
      <c r="W60" s="531"/>
      <c r="X60" s="531"/>
      <c r="Y60" s="531"/>
      <c r="Z60" s="531"/>
      <c r="AA60" s="531"/>
      <c r="AB60" s="531"/>
      <c r="AC60" s="531"/>
      <c r="AD60" s="531"/>
      <c r="AE60" s="531"/>
      <c r="AF60" s="531"/>
      <c r="AG60" s="531"/>
      <c r="AH60" s="531"/>
      <c r="AI60" s="531"/>
      <c r="AJ60" s="531"/>
      <c r="AK60" s="531"/>
      <c r="AL60" s="531"/>
      <c r="AM60" s="531"/>
      <c r="AN60" s="531"/>
      <c r="AO60" s="531"/>
      <c r="AP60" s="531"/>
      <c r="AQ60" s="531"/>
      <c r="AR60" s="531"/>
      <c r="AS60" s="531"/>
      <c r="AT60" s="531"/>
      <c r="AU60" s="531"/>
      <c r="AV60" s="531"/>
      <c r="AW60" s="531"/>
      <c r="AX60" s="531"/>
      <c r="AY60" s="531"/>
      <c r="AZ60" s="531"/>
      <c r="BA60" s="531"/>
      <c r="BB60" s="526"/>
      <c r="BC60" s="526"/>
      <c r="BD60" s="526"/>
      <c r="BE60" s="526"/>
      <c r="BF60" s="526"/>
      <c r="BG60" s="526"/>
      <c r="BH60" s="526"/>
      <c r="BI60" s="526"/>
      <c r="BJ60" s="526"/>
      <c r="BK60" s="526"/>
      <c r="BL60" s="526"/>
      <c r="BM60" s="526"/>
      <c r="BN60" s="526"/>
      <c r="BO60" s="526"/>
      <c r="BP60" s="526"/>
      <c r="BQ60" s="526"/>
      <c r="BR60" s="526"/>
      <c r="BS60" s="526"/>
      <c r="BT60" s="526"/>
      <c r="BU60" s="526"/>
      <c r="BV60" s="526"/>
      <c r="BW60" s="526"/>
      <c r="BX60" s="526"/>
      <c r="BY60" s="526"/>
      <c r="BZ60" s="526"/>
      <c r="CA60" s="526"/>
      <c r="CB60" s="526"/>
      <c r="CC60" s="526"/>
      <c r="CD60" s="526"/>
      <c r="CE60" s="526"/>
      <c r="CF60" s="526"/>
      <c r="CG60" s="526"/>
      <c r="CH60" s="526"/>
      <c r="CI60" s="526"/>
      <c r="CJ60" s="526"/>
      <c r="CK60" s="526"/>
      <c r="CL60" s="526"/>
      <c r="CM60" s="526"/>
      <c r="CN60" s="526"/>
      <c r="CO60" s="526"/>
      <c r="CP60" s="526"/>
      <c r="CQ60" s="526"/>
      <c r="CR60" s="526"/>
      <c r="CS60" s="526"/>
      <c r="CT60" s="526"/>
      <c r="CU60" s="526"/>
      <c r="CV60" s="526"/>
      <c r="CW60" s="526"/>
      <c r="CX60" s="526"/>
      <c r="CY60" s="526"/>
      <c r="CZ60" s="526"/>
      <c r="DA60" s="526"/>
      <c r="DB60" s="526"/>
      <c r="DC60" s="526"/>
      <c r="DD60" s="526"/>
      <c r="DE60" s="526"/>
      <c r="DF60" s="526"/>
      <c r="DG60" s="526"/>
      <c r="DH60" s="526"/>
      <c r="DI60" s="526"/>
      <c r="DJ60" s="526"/>
      <c r="DK60" s="526"/>
      <c r="DL60" s="526"/>
      <c r="DM60" s="526"/>
      <c r="DN60" s="526"/>
      <c r="DO60" s="526"/>
      <c r="DP60" s="526"/>
      <c r="DQ60" s="526"/>
      <c r="DR60" s="526"/>
      <c r="DS60" s="526"/>
      <c r="DT60" s="526"/>
      <c r="DU60" s="526"/>
      <c r="DV60" s="526"/>
      <c r="DW60" s="526"/>
      <c r="DX60" s="526"/>
      <c r="DY60" s="526"/>
      <c r="DZ60" s="526"/>
      <c r="EA60" s="526"/>
      <c r="EB60" s="526"/>
      <c r="EC60" s="526"/>
      <c r="ED60" s="526"/>
      <c r="EE60" s="526"/>
      <c r="EF60" s="526"/>
      <c r="EG60" s="526"/>
      <c r="EH60" s="526"/>
      <c r="EI60" s="526"/>
      <c r="EJ60" s="526"/>
      <c r="EK60" s="526"/>
      <c r="EL60" s="526"/>
      <c r="EM60" s="526"/>
      <c r="EN60" s="526"/>
      <c r="EO60" s="526"/>
      <c r="EP60" s="526"/>
      <c r="EQ60" s="526"/>
      <c r="ER60" s="526"/>
      <c r="ES60" s="526"/>
      <c r="ET60" s="526"/>
      <c r="EU60" s="526"/>
      <c r="EV60" s="526"/>
      <c r="EW60" s="526"/>
      <c r="EX60" s="526"/>
      <c r="EY60" s="526"/>
      <c r="EZ60" s="526"/>
      <c r="FA60" s="526"/>
      <c r="FB60" s="526"/>
      <c r="FC60" s="526"/>
      <c r="FD60" s="526"/>
      <c r="FE60" s="526"/>
      <c r="FF60" s="526"/>
      <c r="FG60" s="526"/>
      <c r="FH60" s="526"/>
      <c r="FI60" s="526"/>
      <c r="FJ60" s="526"/>
      <c r="FK60" s="526"/>
      <c r="FL60" s="526"/>
      <c r="FM60" s="526"/>
      <c r="FN60" s="526"/>
      <c r="FO60" s="526"/>
      <c r="FP60" s="526"/>
      <c r="FQ60" s="526"/>
      <c r="FR60" s="526"/>
      <c r="FS60" s="526"/>
      <c r="FT60" s="526"/>
      <c r="FU60" s="526"/>
      <c r="FV60" s="526"/>
      <c r="FW60" s="526"/>
      <c r="FX60" s="526"/>
      <c r="FY60" s="526"/>
      <c r="FZ60" s="526"/>
      <c r="GA60" s="526"/>
      <c r="GB60" s="526"/>
      <c r="GC60" s="526"/>
      <c r="GD60" s="526"/>
      <c r="GE60" s="526"/>
      <c r="GF60" s="526"/>
      <c r="GG60" s="526"/>
      <c r="GH60" s="526"/>
      <c r="GI60" s="526"/>
      <c r="GJ60" s="526"/>
      <c r="GK60" s="526"/>
      <c r="GL60" s="526"/>
      <c r="GM60" s="526"/>
      <c r="GN60" s="526"/>
      <c r="GO60" s="526"/>
      <c r="GP60" s="526"/>
      <c r="GQ60" s="526"/>
      <c r="GR60" s="526"/>
      <c r="GS60" s="526"/>
      <c r="GT60" s="526"/>
      <c r="GU60" s="526"/>
      <c r="GV60" s="526"/>
      <c r="GW60" s="526"/>
      <c r="GX60" s="526"/>
      <c r="GY60" s="526"/>
      <c r="GZ60" s="526"/>
      <c r="HA60" s="526"/>
      <c r="HB60" s="526"/>
      <c r="HC60" s="526"/>
      <c r="HD60" s="526"/>
      <c r="HE60" s="526"/>
      <c r="HF60" s="526"/>
      <c r="HG60" s="526"/>
      <c r="HH60" s="526"/>
      <c r="HI60" s="526"/>
      <c r="HJ60" s="526"/>
      <c r="HK60" s="526"/>
      <c r="HL60" s="526"/>
      <c r="HM60" s="526"/>
      <c r="HN60" s="526"/>
      <c r="HO60" s="526"/>
      <c r="HP60" s="526"/>
      <c r="HQ60" s="526"/>
      <c r="HR60" s="526"/>
      <c r="HS60" s="526"/>
      <c r="HT60" s="526"/>
      <c r="HU60" s="526"/>
      <c r="HV60" s="526"/>
      <c r="HW60" s="526"/>
      <c r="HX60" s="526"/>
      <c r="HY60" s="526"/>
      <c r="HZ60" s="526"/>
      <c r="IA60" s="526"/>
      <c r="IB60" s="526"/>
      <c r="IC60" s="526"/>
      <c r="ID60" s="526"/>
      <c r="IE60" s="526"/>
      <c r="IF60" s="526"/>
      <c r="IG60" s="526"/>
      <c r="IH60" s="526"/>
      <c r="II60" s="526"/>
      <c r="IJ60" s="526"/>
      <c r="IK60" s="526"/>
      <c r="IL60" s="526"/>
      <c r="IM60" s="526"/>
      <c r="IN60" s="526"/>
      <c r="IO60" s="526"/>
      <c r="IP60" s="526"/>
      <c r="IQ60" s="526"/>
      <c r="IR60" s="526"/>
      <c r="IS60" s="526"/>
      <c r="IT60" s="526"/>
      <c r="IU60" s="526"/>
      <c r="IV60" s="526"/>
    </row>
    <row r="61" spans="1:256" s="527" customFormat="1" ht="14.95">
      <c r="A61" s="526"/>
      <c r="B61" s="531" t="s">
        <v>88</v>
      </c>
      <c r="C61" s="526"/>
      <c r="D61" s="526"/>
      <c r="E61" s="526"/>
      <c r="F61" s="526"/>
      <c r="G61" s="526"/>
      <c r="H61" s="526"/>
      <c r="I61" s="526"/>
      <c r="J61" s="526"/>
      <c r="K61" s="526"/>
      <c r="L61" s="526"/>
      <c r="M61" s="526"/>
      <c r="N61" s="526"/>
      <c r="O61" s="526"/>
      <c r="P61" s="526"/>
      <c r="Q61" s="526"/>
      <c r="R61" s="526"/>
      <c r="S61" s="526"/>
      <c r="T61" s="526"/>
      <c r="U61" s="526"/>
      <c r="V61" s="526"/>
      <c r="W61" s="526"/>
      <c r="X61" s="526"/>
      <c r="Y61" s="526"/>
      <c r="Z61" s="526"/>
      <c r="AA61" s="526"/>
      <c r="AB61" s="526"/>
      <c r="AC61" s="526"/>
      <c r="AD61" s="526"/>
      <c r="AE61" s="526"/>
      <c r="AF61" s="526"/>
      <c r="AG61" s="526"/>
      <c r="AH61" s="526"/>
      <c r="AI61" s="526"/>
      <c r="AJ61" s="526"/>
      <c r="AK61" s="526"/>
      <c r="AL61" s="526"/>
      <c r="AM61" s="526"/>
      <c r="AN61" s="526"/>
      <c r="AO61" s="526"/>
      <c r="AP61" s="526"/>
      <c r="AQ61" s="526"/>
      <c r="AR61" s="526"/>
      <c r="AS61" s="526"/>
      <c r="AT61" s="526"/>
      <c r="AU61" s="526"/>
      <c r="AV61" s="526"/>
      <c r="AW61" s="526"/>
      <c r="AX61" s="526"/>
      <c r="AY61" s="526"/>
      <c r="AZ61" s="526"/>
      <c r="BA61" s="526"/>
      <c r="BB61" s="526"/>
      <c r="BC61" s="526"/>
      <c r="BD61" s="526"/>
      <c r="BE61" s="526"/>
      <c r="BF61" s="526"/>
      <c r="BG61" s="526"/>
      <c r="BH61" s="526"/>
      <c r="BI61" s="526"/>
      <c r="BJ61" s="526"/>
      <c r="BK61" s="526"/>
      <c r="BL61" s="526"/>
      <c r="BM61" s="526"/>
      <c r="BN61" s="526"/>
      <c r="BO61" s="526"/>
      <c r="BP61" s="526"/>
      <c r="BQ61" s="526"/>
      <c r="BR61" s="526"/>
      <c r="BS61" s="526"/>
      <c r="BT61" s="526"/>
      <c r="BU61" s="526"/>
      <c r="BV61" s="526"/>
      <c r="BW61" s="526"/>
      <c r="BX61" s="526"/>
      <c r="BY61" s="526"/>
      <c r="BZ61" s="526"/>
      <c r="CA61" s="526"/>
      <c r="CB61" s="526"/>
      <c r="CC61" s="526"/>
      <c r="CD61" s="526"/>
      <c r="CE61" s="526"/>
      <c r="CF61" s="526"/>
      <c r="CG61" s="526"/>
      <c r="CH61" s="526"/>
      <c r="CI61" s="526"/>
      <c r="CJ61" s="526"/>
      <c r="CK61" s="526"/>
      <c r="CL61" s="526"/>
      <c r="CM61" s="526"/>
      <c r="CN61" s="526"/>
      <c r="CO61" s="526"/>
      <c r="CP61" s="526"/>
      <c r="CQ61" s="526"/>
      <c r="CR61" s="526"/>
      <c r="CS61" s="526"/>
      <c r="CT61" s="526"/>
      <c r="CU61" s="526"/>
      <c r="CV61" s="526"/>
      <c r="CW61" s="526"/>
      <c r="CX61" s="526"/>
      <c r="CY61" s="526"/>
      <c r="CZ61" s="526"/>
      <c r="DA61" s="526"/>
      <c r="DB61" s="526"/>
      <c r="DC61" s="526"/>
      <c r="DD61" s="526"/>
      <c r="DE61" s="526"/>
      <c r="DF61" s="526"/>
      <c r="DG61" s="526"/>
      <c r="DH61" s="526"/>
      <c r="DI61" s="526"/>
      <c r="DJ61" s="526"/>
      <c r="DK61" s="526"/>
      <c r="DL61" s="526"/>
      <c r="DM61" s="526"/>
      <c r="DN61" s="526"/>
      <c r="DO61" s="526"/>
      <c r="DP61" s="526"/>
      <c r="DQ61" s="526"/>
      <c r="DR61" s="526"/>
      <c r="DS61" s="526"/>
      <c r="DT61" s="526"/>
      <c r="DU61" s="526"/>
      <c r="DV61" s="526"/>
      <c r="DW61" s="526"/>
      <c r="DX61" s="526"/>
      <c r="DY61" s="526"/>
      <c r="DZ61" s="526"/>
      <c r="EA61" s="526"/>
      <c r="EB61" s="526"/>
      <c r="EC61" s="526"/>
      <c r="ED61" s="526"/>
      <c r="EE61" s="526"/>
      <c r="EF61" s="526"/>
      <c r="EG61" s="526"/>
      <c r="EH61" s="526"/>
      <c r="EI61" s="526"/>
      <c r="EJ61" s="526"/>
      <c r="EK61" s="526"/>
      <c r="EL61" s="526"/>
      <c r="EM61" s="526"/>
      <c r="EN61" s="526"/>
      <c r="EO61" s="526"/>
      <c r="EP61" s="526"/>
      <c r="EQ61" s="526"/>
      <c r="ER61" s="526"/>
      <c r="ES61" s="526"/>
      <c r="ET61" s="526"/>
      <c r="EU61" s="526"/>
      <c r="EV61" s="526"/>
      <c r="EW61" s="526"/>
      <c r="EX61" s="526"/>
      <c r="EY61" s="526"/>
      <c r="EZ61" s="526"/>
      <c r="FA61" s="526"/>
      <c r="FB61" s="526"/>
      <c r="FC61" s="526"/>
      <c r="FD61" s="526"/>
      <c r="FE61" s="526"/>
      <c r="FF61" s="526"/>
      <c r="FG61" s="526"/>
      <c r="FH61" s="526"/>
      <c r="FI61" s="526"/>
      <c r="FJ61" s="526"/>
      <c r="FK61" s="526"/>
      <c r="FL61" s="526"/>
      <c r="FM61" s="526"/>
      <c r="FN61" s="526"/>
      <c r="FO61" s="526"/>
      <c r="FP61" s="526"/>
      <c r="FQ61" s="526"/>
      <c r="FR61" s="526"/>
      <c r="FS61" s="526"/>
      <c r="FT61" s="526"/>
      <c r="FU61" s="526"/>
      <c r="FV61" s="526"/>
      <c r="FW61" s="526"/>
      <c r="FX61" s="526"/>
      <c r="FY61" s="526"/>
      <c r="FZ61" s="526"/>
      <c r="GA61" s="526"/>
      <c r="GB61" s="526"/>
      <c r="GC61" s="526"/>
      <c r="GD61" s="526"/>
      <c r="GE61" s="526"/>
      <c r="GF61" s="526"/>
      <c r="GG61" s="526"/>
      <c r="GH61" s="526"/>
      <c r="GI61" s="526"/>
      <c r="GJ61" s="526"/>
      <c r="GK61" s="526"/>
      <c r="GL61" s="526"/>
      <c r="GM61" s="526"/>
      <c r="GN61" s="526"/>
      <c r="GO61" s="526"/>
      <c r="GP61" s="526"/>
      <c r="GQ61" s="526"/>
      <c r="GR61" s="526"/>
      <c r="GS61" s="526"/>
      <c r="GT61" s="526"/>
      <c r="GU61" s="526"/>
      <c r="GV61" s="526"/>
      <c r="GW61" s="526"/>
      <c r="GX61" s="526"/>
      <c r="GY61" s="526"/>
      <c r="GZ61" s="526"/>
      <c r="HA61" s="526"/>
      <c r="HB61" s="526"/>
      <c r="HC61" s="526"/>
      <c r="HD61" s="526"/>
      <c r="HE61" s="526"/>
      <c r="HF61" s="526"/>
      <c r="HG61" s="526"/>
      <c r="HH61" s="526"/>
      <c r="HI61" s="526"/>
      <c r="HJ61" s="526"/>
      <c r="HK61" s="526"/>
      <c r="HL61" s="526"/>
      <c r="HM61" s="526"/>
      <c r="HN61" s="526"/>
      <c r="HO61" s="526"/>
      <c r="HP61" s="526"/>
      <c r="HQ61" s="526"/>
      <c r="HR61" s="526"/>
      <c r="HS61" s="526"/>
      <c r="HT61" s="526"/>
      <c r="HU61" s="526"/>
      <c r="HV61" s="526"/>
      <c r="HW61" s="526"/>
      <c r="HX61" s="526"/>
      <c r="HY61" s="526"/>
      <c r="HZ61" s="526"/>
      <c r="IA61" s="526"/>
      <c r="IB61" s="526"/>
      <c r="IC61" s="526"/>
      <c r="ID61" s="526"/>
      <c r="IE61" s="526"/>
      <c r="IF61" s="526"/>
      <c r="IG61" s="526"/>
      <c r="IH61" s="526"/>
      <c r="II61" s="526"/>
      <c r="IJ61" s="526"/>
      <c r="IK61" s="526"/>
      <c r="IL61" s="526"/>
      <c r="IM61" s="526"/>
      <c r="IN61" s="526"/>
      <c r="IO61" s="526"/>
      <c r="IP61" s="526"/>
      <c r="IQ61" s="526"/>
      <c r="IR61" s="526"/>
      <c r="IS61" s="526"/>
      <c r="IT61" s="526"/>
      <c r="IU61" s="526"/>
      <c r="IV61" s="526"/>
    </row>
    <row r="62" spans="1:256" s="527" customFormat="1" ht="21" customHeight="1">
      <c r="A62" s="526"/>
      <c r="B62" s="548" t="s">
        <v>57</v>
      </c>
      <c r="C62" s="568" t="s">
        <v>464</v>
      </c>
      <c r="D62" s="577"/>
      <c r="E62" s="577"/>
      <c r="F62" s="577"/>
      <c r="G62" s="577"/>
      <c r="H62" s="577"/>
      <c r="I62" s="577"/>
      <c r="J62" s="577"/>
      <c r="K62" s="577"/>
      <c r="L62" s="577"/>
      <c r="M62" s="577"/>
      <c r="N62" s="577"/>
      <c r="O62" s="577"/>
      <c r="P62" s="577"/>
      <c r="Q62" s="577"/>
      <c r="R62" s="577"/>
      <c r="S62" s="577"/>
      <c r="T62" s="577"/>
      <c r="U62" s="577"/>
      <c r="V62" s="577"/>
      <c r="W62" s="577"/>
      <c r="X62" s="577"/>
      <c r="Y62" s="577"/>
      <c r="Z62" s="577"/>
      <c r="AA62" s="577"/>
      <c r="AB62" s="577"/>
      <c r="AC62" s="577"/>
      <c r="AD62" s="577"/>
      <c r="AE62" s="577"/>
      <c r="AF62" s="577"/>
      <c r="AG62" s="577"/>
      <c r="AH62" s="577"/>
      <c r="AI62" s="577"/>
      <c r="AJ62" s="577"/>
      <c r="AK62" s="577"/>
      <c r="AL62" s="577"/>
      <c r="AM62" s="577"/>
      <c r="AN62" s="577"/>
      <c r="AO62" s="577"/>
      <c r="AP62" s="577"/>
      <c r="AQ62" s="577"/>
      <c r="AR62" s="577"/>
      <c r="AS62" s="577"/>
      <c r="AT62" s="577"/>
      <c r="AU62" s="577"/>
      <c r="AV62" s="577"/>
      <c r="AW62" s="577"/>
      <c r="AX62" s="577"/>
      <c r="AY62" s="531"/>
      <c r="AZ62" s="531"/>
      <c r="BA62" s="531"/>
      <c r="BB62" s="526"/>
      <c r="BC62" s="526"/>
      <c r="BD62" s="526"/>
      <c r="BE62" s="526"/>
      <c r="BF62" s="526"/>
      <c r="BG62" s="526"/>
      <c r="BH62" s="526"/>
      <c r="BI62" s="526"/>
      <c r="BJ62" s="526"/>
      <c r="BK62" s="526"/>
      <c r="BL62" s="526"/>
      <c r="BM62" s="526"/>
      <c r="BN62" s="526"/>
      <c r="BO62" s="526"/>
      <c r="BP62" s="526"/>
      <c r="BQ62" s="526"/>
      <c r="BR62" s="526"/>
      <c r="BS62" s="526"/>
      <c r="BT62" s="526"/>
      <c r="BU62" s="526"/>
      <c r="BV62" s="526"/>
      <c r="BW62" s="526"/>
      <c r="BX62" s="526"/>
      <c r="BY62" s="526"/>
      <c r="BZ62" s="526"/>
      <c r="CA62" s="526"/>
      <c r="CB62" s="526"/>
      <c r="CC62" s="526"/>
      <c r="CD62" s="526"/>
      <c r="CE62" s="526"/>
      <c r="CF62" s="526"/>
      <c r="CG62" s="526"/>
      <c r="CH62" s="526"/>
      <c r="CI62" s="526"/>
      <c r="CJ62" s="526"/>
      <c r="CK62" s="526"/>
      <c r="CL62" s="526"/>
      <c r="CM62" s="526"/>
      <c r="CN62" s="526"/>
      <c r="CO62" s="526"/>
      <c r="CP62" s="526"/>
      <c r="CQ62" s="526"/>
      <c r="CR62" s="526"/>
      <c r="CS62" s="526"/>
      <c r="CT62" s="526"/>
      <c r="CU62" s="526"/>
      <c r="CV62" s="526"/>
      <c r="CW62" s="526"/>
      <c r="CX62" s="526"/>
      <c r="CY62" s="526"/>
      <c r="CZ62" s="526"/>
      <c r="DA62" s="526"/>
      <c r="DB62" s="526"/>
      <c r="DC62" s="526"/>
      <c r="DD62" s="526"/>
      <c r="DE62" s="526"/>
      <c r="DF62" s="526"/>
      <c r="DG62" s="526"/>
      <c r="DH62" s="526"/>
      <c r="DI62" s="526"/>
      <c r="DJ62" s="526"/>
      <c r="DK62" s="526"/>
      <c r="DL62" s="526"/>
      <c r="DM62" s="526"/>
      <c r="DN62" s="526"/>
      <c r="DO62" s="526"/>
      <c r="DP62" s="526"/>
      <c r="DQ62" s="526"/>
      <c r="DR62" s="526"/>
      <c r="DS62" s="526"/>
      <c r="DT62" s="526"/>
      <c r="DU62" s="526"/>
      <c r="DV62" s="526"/>
      <c r="DW62" s="526"/>
      <c r="DX62" s="526"/>
      <c r="DY62" s="526"/>
      <c r="DZ62" s="526"/>
      <c r="EA62" s="526"/>
      <c r="EB62" s="526"/>
      <c r="EC62" s="526"/>
      <c r="ED62" s="526"/>
      <c r="EE62" s="526"/>
      <c r="EF62" s="526"/>
      <c r="EG62" s="526"/>
      <c r="EH62" s="526"/>
      <c r="EI62" s="526"/>
      <c r="EJ62" s="526"/>
      <c r="EK62" s="526"/>
      <c r="EL62" s="526"/>
      <c r="EM62" s="526"/>
      <c r="EN62" s="526"/>
      <c r="EO62" s="526"/>
      <c r="EP62" s="526"/>
      <c r="EQ62" s="526"/>
      <c r="ER62" s="526"/>
      <c r="ES62" s="526"/>
      <c r="ET62" s="526"/>
      <c r="EU62" s="526"/>
      <c r="EV62" s="526"/>
      <c r="EW62" s="526"/>
      <c r="EX62" s="526"/>
      <c r="EY62" s="526"/>
      <c r="EZ62" s="526"/>
      <c r="FA62" s="526"/>
      <c r="FB62" s="526"/>
      <c r="FC62" s="526"/>
      <c r="FD62" s="526"/>
      <c r="FE62" s="526"/>
      <c r="FF62" s="526"/>
      <c r="FG62" s="526"/>
      <c r="FH62" s="526"/>
      <c r="FI62" s="526"/>
      <c r="FJ62" s="526"/>
      <c r="FK62" s="526"/>
      <c r="FL62" s="526"/>
      <c r="FM62" s="526"/>
      <c r="FN62" s="526"/>
      <c r="FO62" s="526"/>
      <c r="FP62" s="526"/>
      <c r="FQ62" s="526"/>
      <c r="FR62" s="526"/>
      <c r="FS62" s="526"/>
      <c r="FT62" s="526"/>
      <c r="FU62" s="526"/>
      <c r="FV62" s="526"/>
      <c r="FW62" s="526"/>
      <c r="FX62" s="526"/>
      <c r="FY62" s="526"/>
      <c r="FZ62" s="526"/>
      <c r="GA62" s="526"/>
      <c r="GB62" s="526"/>
      <c r="GC62" s="526"/>
      <c r="GD62" s="526"/>
      <c r="GE62" s="526"/>
      <c r="GF62" s="526"/>
      <c r="GG62" s="526"/>
      <c r="GH62" s="526"/>
      <c r="GI62" s="526"/>
      <c r="GJ62" s="526"/>
      <c r="GK62" s="526"/>
      <c r="GL62" s="526"/>
      <c r="GM62" s="526"/>
      <c r="GN62" s="526"/>
      <c r="GO62" s="526"/>
      <c r="GP62" s="526"/>
      <c r="GQ62" s="526"/>
      <c r="GR62" s="526"/>
      <c r="GS62" s="526"/>
      <c r="GT62" s="526"/>
      <c r="GU62" s="526"/>
      <c r="GV62" s="526"/>
      <c r="GW62" s="526"/>
      <c r="GX62" s="526"/>
      <c r="GY62" s="526"/>
      <c r="GZ62" s="526"/>
      <c r="HA62" s="526"/>
      <c r="HB62" s="526"/>
      <c r="HC62" s="526"/>
      <c r="HD62" s="526"/>
      <c r="HE62" s="526"/>
      <c r="HF62" s="526"/>
      <c r="HG62" s="526"/>
      <c r="HH62" s="526"/>
      <c r="HI62" s="526"/>
      <c r="HJ62" s="526"/>
      <c r="HK62" s="526"/>
      <c r="HL62" s="526"/>
      <c r="HM62" s="526"/>
      <c r="HN62" s="526"/>
      <c r="HO62" s="526"/>
      <c r="HP62" s="526"/>
      <c r="HQ62" s="526"/>
      <c r="HR62" s="526"/>
      <c r="HS62" s="526"/>
      <c r="HT62" s="526"/>
      <c r="HU62" s="526"/>
      <c r="HV62" s="526"/>
      <c r="HW62" s="526"/>
      <c r="HX62" s="526"/>
      <c r="HY62" s="526"/>
      <c r="HZ62" s="526"/>
      <c r="IA62" s="526"/>
      <c r="IB62" s="526"/>
      <c r="IC62" s="526"/>
      <c r="ID62" s="526"/>
      <c r="IE62" s="526"/>
      <c r="IF62" s="526"/>
      <c r="IG62" s="526"/>
      <c r="IH62" s="526"/>
      <c r="II62" s="526"/>
      <c r="IJ62" s="526"/>
      <c r="IK62" s="526"/>
      <c r="IL62" s="526"/>
      <c r="IM62" s="526"/>
      <c r="IN62" s="526"/>
      <c r="IO62" s="526"/>
      <c r="IP62" s="526"/>
      <c r="IQ62" s="526"/>
      <c r="IR62" s="526"/>
      <c r="IS62" s="526"/>
      <c r="IT62" s="526"/>
      <c r="IU62" s="526"/>
      <c r="IV62" s="526"/>
    </row>
    <row r="63" spans="1:256" s="527" customFormat="1" ht="14.95">
      <c r="A63" s="526"/>
      <c r="B63" s="526"/>
      <c r="C63" s="526"/>
      <c r="D63" s="526"/>
      <c r="E63" s="526"/>
      <c r="F63" s="526"/>
      <c r="G63" s="526"/>
      <c r="H63" s="526"/>
      <c r="I63" s="526"/>
      <c r="J63" s="526"/>
      <c r="K63" s="526"/>
      <c r="L63" s="526"/>
      <c r="M63" s="526"/>
      <c r="N63" s="526"/>
      <c r="O63" s="526"/>
      <c r="P63" s="526"/>
      <c r="Q63" s="526"/>
      <c r="R63" s="526"/>
      <c r="S63" s="526"/>
      <c r="T63" s="526"/>
      <c r="U63" s="526"/>
      <c r="V63" s="526"/>
      <c r="W63" s="526"/>
      <c r="X63" s="526"/>
      <c r="Y63" s="526"/>
      <c r="Z63" s="526"/>
      <c r="AA63" s="526"/>
      <c r="AB63" s="526"/>
      <c r="AC63" s="526"/>
      <c r="AD63" s="526"/>
      <c r="AE63" s="526"/>
      <c r="AF63" s="526"/>
      <c r="AG63" s="526"/>
      <c r="AH63" s="526"/>
      <c r="AI63" s="526"/>
      <c r="AJ63" s="526"/>
      <c r="AK63" s="526"/>
      <c r="AL63" s="526"/>
      <c r="AM63" s="526"/>
      <c r="AN63" s="526"/>
      <c r="AO63" s="526"/>
      <c r="AP63" s="526"/>
      <c r="AQ63" s="526"/>
      <c r="AR63" s="526"/>
      <c r="AS63" s="526"/>
      <c r="AT63" s="526"/>
      <c r="AU63" s="526"/>
      <c r="AV63" s="526"/>
      <c r="AW63" s="526"/>
      <c r="AX63" s="526"/>
      <c r="AY63" s="526"/>
      <c r="AZ63" s="526"/>
      <c r="BA63" s="526"/>
      <c r="BB63" s="526"/>
      <c r="BC63" s="526"/>
      <c r="BD63" s="526"/>
      <c r="BE63" s="526"/>
      <c r="BF63" s="526"/>
      <c r="BG63" s="526"/>
      <c r="BH63" s="526"/>
      <c r="BI63" s="526"/>
      <c r="BJ63" s="526"/>
      <c r="BK63" s="526"/>
      <c r="BL63" s="526"/>
      <c r="BM63" s="526"/>
      <c r="BN63" s="526"/>
      <c r="BO63" s="526"/>
      <c r="BP63" s="526"/>
      <c r="BQ63" s="526"/>
      <c r="BR63" s="526"/>
      <c r="BS63" s="526"/>
      <c r="BT63" s="526"/>
      <c r="BU63" s="526"/>
      <c r="BV63" s="526"/>
      <c r="BW63" s="526"/>
      <c r="BX63" s="526"/>
      <c r="BY63" s="526"/>
      <c r="BZ63" s="526"/>
      <c r="CA63" s="526"/>
      <c r="CB63" s="526"/>
      <c r="CC63" s="526"/>
      <c r="CD63" s="526"/>
      <c r="CE63" s="526"/>
      <c r="CF63" s="526"/>
      <c r="CG63" s="526"/>
      <c r="CH63" s="526"/>
      <c r="CI63" s="526"/>
      <c r="CJ63" s="526"/>
      <c r="CK63" s="526"/>
      <c r="CL63" s="526"/>
      <c r="CM63" s="526"/>
      <c r="CN63" s="526"/>
      <c r="CO63" s="526"/>
      <c r="CP63" s="526"/>
      <c r="CQ63" s="526"/>
      <c r="CR63" s="526"/>
      <c r="CS63" s="526"/>
      <c r="CT63" s="526"/>
      <c r="CU63" s="526"/>
      <c r="CV63" s="526"/>
      <c r="CW63" s="526"/>
      <c r="CX63" s="526"/>
      <c r="CY63" s="526"/>
      <c r="CZ63" s="526"/>
      <c r="DA63" s="526"/>
      <c r="DB63" s="526"/>
      <c r="DC63" s="526"/>
      <c r="DD63" s="526"/>
      <c r="DE63" s="526"/>
      <c r="DF63" s="526"/>
      <c r="DG63" s="526"/>
      <c r="DH63" s="526"/>
      <c r="DI63" s="526"/>
      <c r="DJ63" s="526"/>
      <c r="DK63" s="526"/>
      <c r="DL63" s="526"/>
      <c r="DM63" s="526"/>
      <c r="DN63" s="526"/>
      <c r="DO63" s="526"/>
      <c r="DP63" s="526"/>
      <c r="DQ63" s="526"/>
      <c r="DR63" s="526"/>
      <c r="DS63" s="526"/>
      <c r="DT63" s="526"/>
      <c r="DU63" s="526"/>
      <c r="DV63" s="526"/>
      <c r="DW63" s="526"/>
      <c r="DX63" s="526"/>
      <c r="DY63" s="526"/>
      <c r="DZ63" s="526"/>
      <c r="EA63" s="526"/>
      <c r="EB63" s="526"/>
      <c r="EC63" s="526"/>
      <c r="ED63" s="526"/>
      <c r="EE63" s="526"/>
      <c r="EF63" s="526"/>
      <c r="EG63" s="526"/>
      <c r="EH63" s="526"/>
      <c r="EI63" s="526"/>
      <c r="EJ63" s="526"/>
      <c r="EK63" s="526"/>
      <c r="EL63" s="526"/>
      <c r="EM63" s="526"/>
      <c r="EN63" s="526"/>
      <c r="EO63" s="526"/>
      <c r="EP63" s="526"/>
      <c r="EQ63" s="526"/>
      <c r="ER63" s="526"/>
      <c r="ES63" s="526"/>
      <c r="ET63" s="526"/>
      <c r="EU63" s="526"/>
      <c r="EV63" s="526"/>
      <c r="EW63" s="526"/>
      <c r="EX63" s="526"/>
      <c r="EY63" s="526"/>
      <c r="EZ63" s="526"/>
      <c r="FA63" s="526"/>
      <c r="FB63" s="526"/>
      <c r="FC63" s="526"/>
      <c r="FD63" s="526"/>
      <c r="FE63" s="526"/>
      <c r="FF63" s="526"/>
      <c r="FG63" s="526"/>
      <c r="FH63" s="526"/>
      <c r="FI63" s="526"/>
      <c r="FJ63" s="526"/>
      <c r="FK63" s="526"/>
      <c r="FL63" s="526"/>
      <c r="FM63" s="526"/>
      <c r="FN63" s="526"/>
      <c r="FO63" s="526"/>
      <c r="FP63" s="526"/>
      <c r="FQ63" s="526"/>
      <c r="FR63" s="526"/>
      <c r="FS63" s="526"/>
      <c r="FT63" s="526"/>
      <c r="FU63" s="526"/>
      <c r="FV63" s="526"/>
      <c r="FW63" s="526"/>
      <c r="FX63" s="526"/>
      <c r="FY63" s="526"/>
      <c r="FZ63" s="526"/>
      <c r="GA63" s="526"/>
      <c r="GB63" s="526"/>
      <c r="GC63" s="526"/>
      <c r="GD63" s="526"/>
      <c r="GE63" s="526"/>
      <c r="GF63" s="526"/>
      <c r="GG63" s="526"/>
      <c r="GH63" s="526"/>
      <c r="GI63" s="526"/>
      <c r="GJ63" s="526"/>
      <c r="GK63" s="526"/>
      <c r="GL63" s="526"/>
      <c r="GM63" s="526"/>
      <c r="GN63" s="526"/>
      <c r="GO63" s="526"/>
      <c r="GP63" s="526"/>
      <c r="GQ63" s="526"/>
      <c r="GR63" s="526"/>
      <c r="GS63" s="526"/>
      <c r="GT63" s="526"/>
      <c r="GU63" s="526"/>
      <c r="GV63" s="526"/>
      <c r="GW63" s="526"/>
      <c r="GX63" s="526"/>
      <c r="GY63" s="526"/>
      <c r="GZ63" s="526"/>
      <c r="HA63" s="526"/>
      <c r="HB63" s="526"/>
      <c r="HC63" s="526"/>
      <c r="HD63" s="526"/>
      <c r="HE63" s="526"/>
      <c r="HF63" s="526"/>
      <c r="HG63" s="526"/>
      <c r="HH63" s="526"/>
      <c r="HI63" s="526"/>
      <c r="HJ63" s="526"/>
      <c r="HK63" s="526"/>
      <c r="HL63" s="526"/>
      <c r="HM63" s="526"/>
      <c r="HN63" s="526"/>
      <c r="HO63" s="526"/>
      <c r="HP63" s="526"/>
      <c r="HQ63" s="526"/>
      <c r="HR63" s="526"/>
      <c r="HS63" s="526"/>
      <c r="HT63" s="526"/>
      <c r="HU63" s="526"/>
      <c r="HV63" s="526"/>
      <c r="HW63" s="526"/>
      <c r="HX63" s="526"/>
      <c r="HY63" s="526"/>
      <c r="HZ63" s="526"/>
      <c r="IA63" s="526"/>
      <c r="IB63" s="526"/>
      <c r="IC63" s="526"/>
      <c r="ID63" s="526"/>
      <c r="IE63" s="526"/>
      <c r="IF63" s="526"/>
      <c r="IG63" s="526"/>
      <c r="IH63" s="526"/>
      <c r="II63" s="526"/>
      <c r="IJ63" s="526"/>
      <c r="IK63" s="526"/>
      <c r="IL63" s="526"/>
      <c r="IM63" s="526"/>
      <c r="IN63" s="526"/>
      <c r="IO63" s="526"/>
      <c r="IP63" s="526"/>
      <c r="IQ63" s="526"/>
      <c r="IR63" s="526"/>
      <c r="IS63" s="526"/>
      <c r="IT63" s="526"/>
      <c r="IU63" s="526"/>
      <c r="IV63" s="526"/>
    </row>
  </sheetData>
  <sheetProtection password="83E8" sheet="1" objects="1" scenarios="1"/>
  <mergeCells count="210">
    <mergeCell ref="F2:AW2"/>
    <mergeCell ref="AO3:AX3"/>
    <mergeCell ref="AF6:BA6"/>
    <mergeCell ref="AF12:AR12"/>
    <mergeCell ref="B17:K17"/>
    <mergeCell ref="L17:M17"/>
    <mergeCell ref="O17:P17"/>
    <mergeCell ref="N18:P18"/>
    <mergeCell ref="AC18:AO18"/>
    <mergeCell ref="B19:C19"/>
    <mergeCell ref="D19:E19"/>
    <mergeCell ref="F19:G19"/>
    <mergeCell ref="H19:I19"/>
    <mergeCell ref="J19:K19"/>
    <mergeCell ref="L19:M19"/>
    <mergeCell ref="N19:O19"/>
    <mergeCell ref="P19:Q19"/>
    <mergeCell ref="R19:S19"/>
    <mergeCell ref="T19:U19"/>
    <mergeCell ref="V19:W19"/>
    <mergeCell ref="X19:Y19"/>
    <mergeCell ref="Z19:AA19"/>
    <mergeCell ref="AB19:AC19"/>
    <mergeCell ref="AD19:AE19"/>
    <mergeCell ref="AF19:AG19"/>
    <mergeCell ref="AH19:AI19"/>
    <mergeCell ref="AJ19:AK19"/>
    <mergeCell ref="AL19:AM19"/>
    <mergeCell ref="AN19:AO19"/>
    <mergeCell ref="AP19:AQ19"/>
    <mergeCell ref="AR19:AS19"/>
    <mergeCell ref="AT19:AU19"/>
    <mergeCell ref="AV19:AW19"/>
    <mergeCell ref="AZ19:BA19"/>
    <mergeCell ref="B21:AW21"/>
    <mergeCell ref="B22:C22"/>
    <mergeCell ref="D22:E22"/>
    <mergeCell ref="F22:G22"/>
    <mergeCell ref="H22:I22"/>
    <mergeCell ref="J22:K22"/>
    <mergeCell ref="L22:M22"/>
    <mergeCell ref="N22:O22"/>
    <mergeCell ref="P22:Q22"/>
    <mergeCell ref="R22:S22"/>
    <mergeCell ref="T22:U22"/>
    <mergeCell ref="V22:W22"/>
    <mergeCell ref="X22:Y22"/>
    <mergeCell ref="Z22:AA22"/>
    <mergeCell ref="AB22:AC22"/>
    <mergeCell ref="AD22:AE22"/>
    <mergeCell ref="AF22:AG22"/>
    <mergeCell ref="AH22:AI22"/>
    <mergeCell ref="AJ22:AK22"/>
    <mergeCell ref="AL22:AM22"/>
    <mergeCell ref="AN22:AO22"/>
    <mergeCell ref="AP22:AQ22"/>
    <mergeCell ref="AR22:AS22"/>
    <mergeCell ref="AT22:AU22"/>
    <mergeCell ref="AV22:AW22"/>
    <mergeCell ref="B24:AY24"/>
    <mergeCell ref="B25:C25"/>
    <mergeCell ref="D25:E25"/>
    <mergeCell ref="F25:G25"/>
    <mergeCell ref="H25:I25"/>
    <mergeCell ref="J25:K25"/>
    <mergeCell ref="L25:M25"/>
    <mergeCell ref="N25:O25"/>
    <mergeCell ref="P25:Q25"/>
    <mergeCell ref="R25:S25"/>
    <mergeCell ref="T25:U25"/>
    <mergeCell ref="V25:W25"/>
    <mergeCell ref="X25:Y25"/>
    <mergeCell ref="Z25:AA25"/>
    <mergeCell ref="AB25:AC25"/>
    <mergeCell ref="AD25:AE25"/>
    <mergeCell ref="AF25:AG25"/>
    <mergeCell ref="AH25:AI25"/>
    <mergeCell ref="AJ25:AK25"/>
    <mergeCell ref="AL25:AM25"/>
    <mergeCell ref="AN25:AO25"/>
    <mergeCell ref="AP25:AQ25"/>
    <mergeCell ref="AR25:AS25"/>
    <mergeCell ref="AT25:AU25"/>
    <mergeCell ref="AV25:AW25"/>
    <mergeCell ref="AX25:AY25"/>
    <mergeCell ref="AZ25:BA25"/>
    <mergeCell ref="B27:AY27"/>
    <mergeCell ref="B29:E29"/>
    <mergeCell ref="AD29:AI29"/>
    <mergeCell ref="AJ29:AO29"/>
    <mergeCell ref="B30:C30"/>
    <mergeCell ref="D30:E30"/>
    <mergeCell ref="F30:G30"/>
    <mergeCell ref="H30:I30"/>
    <mergeCell ref="J30:Y30"/>
    <mergeCell ref="Z30:AC30"/>
    <mergeCell ref="AD30:AE30"/>
    <mergeCell ref="AF30:AG30"/>
    <mergeCell ref="AH30:AI30"/>
    <mergeCell ref="AJ30:AK30"/>
    <mergeCell ref="AL30:AM30"/>
    <mergeCell ref="AN30:AO30"/>
    <mergeCell ref="B33:BA33"/>
    <mergeCell ref="B34:C34"/>
    <mergeCell ref="D34:E34"/>
    <mergeCell ref="F34:G34"/>
    <mergeCell ref="H34:I34"/>
    <mergeCell ref="J34:K34"/>
    <mergeCell ref="L34:M34"/>
    <mergeCell ref="N34:O34"/>
    <mergeCell ref="P34:Q34"/>
    <mergeCell ref="R34:S34"/>
    <mergeCell ref="T34:U34"/>
    <mergeCell ref="V34:W34"/>
    <mergeCell ref="X34:Y34"/>
    <mergeCell ref="Z34:AA34"/>
    <mergeCell ref="AB34:AC34"/>
    <mergeCell ref="AD34:AE34"/>
    <mergeCell ref="AF34:AG34"/>
    <mergeCell ref="AH34:AI34"/>
    <mergeCell ref="AJ34:AK34"/>
    <mergeCell ref="AL34:AM34"/>
    <mergeCell ref="AN34:AO34"/>
    <mergeCell ref="AP34:AQ34"/>
    <mergeCell ref="AR34:AS34"/>
    <mergeCell ref="AT34:AU34"/>
    <mergeCell ref="AV34:AW34"/>
    <mergeCell ref="AX34:AY34"/>
    <mergeCell ref="AZ34:BA34"/>
    <mergeCell ref="B36:BA36"/>
    <mergeCell ref="B37:C37"/>
    <mergeCell ref="D37:E37"/>
    <mergeCell ref="F37:G37"/>
    <mergeCell ref="H37:I37"/>
    <mergeCell ref="J37:K37"/>
    <mergeCell ref="L37:M37"/>
    <mergeCell ref="N37:O37"/>
    <mergeCell ref="P37:Q37"/>
    <mergeCell ref="R37:S37"/>
    <mergeCell ref="T37:U37"/>
    <mergeCell ref="V37:W37"/>
    <mergeCell ref="X37:Y37"/>
    <mergeCell ref="Z37:AA37"/>
    <mergeCell ref="AB37:AC37"/>
    <mergeCell ref="AD37:AE37"/>
    <mergeCell ref="AF37:AG37"/>
    <mergeCell ref="AH37:AI37"/>
    <mergeCell ref="AJ37:AK37"/>
    <mergeCell ref="AL37:AM37"/>
    <mergeCell ref="AN37:AO37"/>
    <mergeCell ref="AP37:AQ37"/>
    <mergeCell ref="AR37:AS37"/>
    <mergeCell ref="AT37:AU37"/>
    <mergeCell ref="AV37:AW37"/>
    <mergeCell ref="AX37:AY37"/>
    <mergeCell ref="AZ37:BA37"/>
    <mergeCell ref="B39:BA39"/>
    <mergeCell ref="C44:Y44"/>
    <mergeCell ref="C45:M45"/>
    <mergeCell ref="N45:Q45"/>
    <mergeCell ref="R45:W45"/>
    <mergeCell ref="Z45:AF45"/>
    <mergeCell ref="C46:M46"/>
    <mergeCell ref="N46:Q46"/>
    <mergeCell ref="R46:W46"/>
    <mergeCell ref="C47:AF47"/>
    <mergeCell ref="AG47:AJ47"/>
    <mergeCell ref="AK47:AQ47"/>
    <mergeCell ref="AG48:AJ48"/>
    <mergeCell ref="C49:D49"/>
    <mergeCell ref="E49:F49"/>
    <mergeCell ref="G49:H49"/>
    <mergeCell ref="I49:J49"/>
    <mergeCell ref="K49:L49"/>
    <mergeCell ref="M49:N49"/>
    <mergeCell ref="O49:P49"/>
    <mergeCell ref="Q49:R49"/>
    <mergeCell ref="S49:T49"/>
    <mergeCell ref="U49:V49"/>
    <mergeCell ref="W49:X49"/>
    <mergeCell ref="Y49:Z49"/>
    <mergeCell ref="AA49:AB49"/>
    <mergeCell ref="AC49:AD49"/>
    <mergeCell ref="AE49:AF49"/>
    <mergeCell ref="AG49:AH49"/>
    <mergeCell ref="C52:Y52"/>
    <mergeCell ref="Z53:AF53"/>
    <mergeCell ref="C55:AF55"/>
    <mergeCell ref="AG55:AJ55"/>
    <mergeCell ref="AK55:AQ55"/>
    <mergeCell ref="AG56:AJ56"/>
    <mergeCell ref="C57:D57"/>
    <mergeCell ref="E57:F57"/>
    <mergeCell ref="G57:H57"/>
    <mergeCell ref="I57:J57"/>
    <mergeCell ref="K57:L57"/>
    <mergeCell ref="M57:N57"/>
    <mergeCell ref="O57:P57"/>
    <mergeCell ref="Q57:R57"/>
    <mergeCell ref="S57:T57"/>
    <mergeCell ref="U57:V57"/>
    <mergeCell ref="W57:X57"/>
    <mergeCell ref="Y57:Z57"/>
    <mergeCell ref="AA57:AB57"/>
    <mergeCell ref="AC57:AD57"/>
    <mergeCell ref="AE57:AF57"/>
    <mergeCell ref="C62:AX62"/>
    <mergeCell ref="AI45:AO46"/>
    <mergeCell ref="C53:M54"/>
    <mergeCell ref="AI53:AO54"/>
  </mergeCells>
  <phoneticPr fontId="31"/>
  <pageMargins left="0.59055118110236227" right="0" top="0.39370078740157483" bottom="0.39370078740157483" header="0" footer="0"/>
  <pageSetup paperSize="9" scale="83" fitToWidth="1" fitToHeight="1" orientation="portrait" usePrinterDefaults="1" r:id="rId1"/>
  <headerFooter alignWithMargins="0"/>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10</vt:i4>
      </vt:variant>
    </vt:vector>
  </HeadingPairs>
  <TitlesOfParts>
    <vt:vector size="10" baseType="lpstr">
      <vt:lpstr>記入シート</vt:lpstr>
      <vt:lpstr>対象工事チェック</vt:lpstr>
      <vt:lpstr>交付申請記入例</vt:lpstr>
      <vt:lpstr>実績報告記入例</vt:lpstr>
      <vt:lpstr>交付申請</vt:lpstr>
      <vt:lpstr>事業計画(実績)書</vt:lpstr>
      <vt:lpstr>収支予算(決算)書</vt:lpstr>
      <vt:lpstr>工事内容等計画(実績)書</vt:lpstr>
      <vt:lpstr>口座登録様式</vt:lpstr>
      <vt:lpstr>実績報告</vt:lpstr>
    </vt:vector>
  </TitlesOfParts>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杉山　達哉</cp:lastModifiedBy>
  <dcterms:created xsi:type="dcterms:W3CDTF">2021-04-26T00:46:26Z</dcterms:created>
  <dcterms:modified xsi:type="dcterms:W3CDTF">2024-09-19T08:02:09Z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2.1.13.0</vt:lpwstr>
      <vt:lpwstr>3.1.7.0</vt:lpwstr>
    </vt:vector>
  </property>
  <property fmtid="{DCFEDD21-7773-49B2-8022-6FC58DB5260B}" pid="3" name="LastSavedVersion">
    <vt:lpwstr>3.1.7.0</vt:lpwstr>
  </property>
  <property fmtid="{DCFEDD21-7773-49B2-8022-6FC58DB5260B}" pid="4" name="LastSavedDate">
    <vt:filetime>2024-09-19T08:02:09Z</vt:filetime>
  </property>
</Properties>
</file>