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inami\Desktop\【1.29（金）厳守】公営企業に係る「経営比較分析表」の公表について(１／５)\02_下水道事業(提出書類)\"/>
    </mc:Choice>
  </mc:AlternateContent>
  <xr:revisionPtr revIDLastSave="0" documentId="13_ncr:1_{7D5D875E-15F9-4A92-8980-8786D4E4CAD5}" xr6:coauthVersionLast="43" xr6:coauthVersionMax="43" xr10:uidLastSave="{00000000-0000-0000-0000-000000000000}"/>
  <workbookProtection workbookAlgorithmName="SHA-512" workbookHashValue="Z+UKUjBVWY1gzDcF6OoFNuGIWlUdRyY1Raqrh2Bqmg/4uC2bM3Eer8f7tGPPpEFAJNEBgKf+/TGDd72XbhhmQg==" workbookSaltValue="3g21xjE/qVg3LPdqrvpw4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P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<sst xmlns="http://schemas.openxmlformats.org/spreadsheetml/2006/main" count="236" uniqueCount="118">
  <si>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</si>
  <si>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</si>
  <si>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</si>
  <si>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</si>
  <si>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</si>
  <si>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</si>
  <si>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</si>
  <si>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</si>
  <si>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</si>
  <si>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</si>
  <si>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</si>
  <si>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</si>
  <si>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</si>
  <si>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</si>
  <si>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</si>
  <si>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</si>
  <si>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</si>
  <si>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</si>
  <si>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</si>
  <si>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</si>
  <si>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</si>
  <si>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</si>
  <si>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</si>
  <si>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</si>
  <si>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</si>
  <si>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</si>
  <si>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</si>
  <si>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</si>
  <si>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</si>
  <si>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</si>
  <si>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</si>
  <si>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</si>
  <si>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</si>
  <si>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</si>
  <si>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</si>
  <si>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</si>
  <si>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</si>
  <si>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</si>
  <si>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</si>
  <si>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</si>
  <si>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</si>
  <si>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</si>
  <si>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</si>
  <si>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</si>
  <si>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</si>
  <si>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</si>
  <si>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</si>
  <si>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</si>
  <si>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</si>
  <si>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</si>
  <si>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</si>
  <si>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</si>
  <si>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</si>
  <si>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</si>
  <si>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</si>
  <si>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</si>
  <si>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</si>
  <si>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</si>
  <si>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</si>
  <si>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</si>
  <si>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</si>
  <si>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</si>
  <si>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</si>
  <si>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</si>
  <si>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</si>
  <si>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</si>
  <si>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</si>
  <si>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</si>
  <si>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</si>
  <si>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</si>
  <si>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</si>
  <si>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</si>
  <si>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</si>
  <si>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</si>
  <si>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</si>
  <si>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</si>
  <si>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</si>
  <si>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</si>
  <si>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</si>
  <si>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</si>
  <si>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</si>
  <si>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</si>
  <si>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</si>
  <si>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</si>
  <si>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</si>
  <si>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</si>
  <si>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</si>
  <si>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</si>
  <si>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</si>
  <si>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</si>
  <si>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</si>
  <si>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</si>
  <si>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</si>
  <si>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</si>
  <si>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</si>
  <si>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</si>
  <si>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南伊豆町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</si>
  <si>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</si>
  <si>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</si>
  <si>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</si>
  <si>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</si>
  <si>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</si>
  <si>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</si>
  <si>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</si>
  <si>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</si>
  <si>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</si>
  <si>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</si>
  <si>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</si>
  <si>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</si>
  <si>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</si>
  <si>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</si>
  <si>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</si>
  <si>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</si>
  <si>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</si>
  <si>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</si>
  <si>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当町の漁業主集落排水施設は、地区が点在し、地勢的に処理場の統合は不可能である。　
　また、各地区とも、高齢化、人口減少及び観光客の減少が年々進んでいる。施設の維持管理については、各地区と指定管理の協定書を締結している。
　今後は、使用料の改定及び施設の改築更新時にダウンサイジング等を考慮していく必要がある。
　</t>
    <rPh sb="1" eb="2">
      <t>トウ</t>
    </rPh>
    <rPh sb="2" eb="3">
      <t>マチ</t>
    </rPh>
    <rPh sb="4" eb="6">
      <t>ギョギョウ</t>
    </rPh>
    <rPh sb="6" eb="7">
      <t>シュ</t>
    </rPh>
    <rPh sb="7" eb="9">
      <t>シュウラク</t>
    </rPh>
    <rPh sb="9" eb="11">
      <t>ハイスイ</t>
    </rPh>
    <rPh sb="11" eb="13">
      <t>シセツ</t>
    </rPh>
    <rPh sb="15" eb="17">
      <t>チク</t>
    </rPh>
    <rPh sb="18" eb="20">
      <t>テンザイ</t>
    </rPh>
    <rPh sb="22" eb="23">
      <t>チ</t>
    </rPh>
    <rPh sb="46" eb="47">
      <t>カク</t>
    </rPh>
    <rPh sb="47" eb="49">
      <t>チク</t>
    </rPh>
    <rPh sb="52" eb="55">
      <t>コウレイカ</t>
    </rPh>
    <rPh sb="56" eb="58">
      <t>ジンコウ</t>
    </rPh>
    <rPh sb="58" eb="60">
      <t>ゲンショウ</t>
    </rPh>
    <rPh sb="60" eb="61">
      <t>オヨ</t>
    </rPh>
    <rPh sb="62" eb="65">
      <t>カンコウキャク</t>
    </rPh>
    <rPh sb="66" eb="68">
      <t>ゲンショウ</t>
    </rPh>
    <rPh sb="69" eb="71">
      <t>ネンネン</t>
    </rPh>
    <rPh sb="71" eb="72">
      <t>スス</t>
    </rPh>
    <rPh sb="77" eb="79">
      <t>シセツ</t>
    </rPh>
    <rPh sb="80" eb="82">
      <t>イジ</t>
    </rPh>
    <rPh sb="82" eb="84">
      <t>カンリ</t>
    </rPh>
    <rPh sb="90" eb="91">
      <t>カク</t>
    </rPh>
    <rPh sb="91" eb="93">
      <t>チク</t>
    </rPh>
    <rPh sb="94" eb="96">
      <t>シテイ</t>
    </rPh>
    <rPh sb="96" eb="98">
      <t>カンリ</t>
    </rPh>
    <rPh sb="99" eb="101">
      <t>キョウテイ</t>
    </rPh>
    <rPh sb="101" eb="102">
      <t>ショ</t>
    </rPh>
    <rPh sb="103" eb="105">
      <t>テイケツ</t>
    </rPh>
    <rPh sb="112" eb="114">
      <t>コンゴ</t>
    </rPh>
    <rPh sb="116" eb="119">
      <t>シヨウリョウ</t>
    </rPh>
    <rPh sb="120" eb="122">
      <t>カイテイ</t>
    </rPh>
    <rPh sb="122" eb="123">
      <t>オヨ</t>
    </rPh>
    <rPh sb="124" eb="126">
      <t>シセツ</t>
    </rPh>
    <rPh sb="127" eb="129">
      <t>カイチク</t>
    </rPh>
    <rPh sb="129" eb="131">
      <t>コウシン</t>
    </rPh>
    <rPh sb="131" eb="132">
      <t>ジ</t>
    </rPh>
    <rPh sb="141" eb="142">
      <t>トウ</t>
    </rPh>
    <rPh sb="143" eb="145">
      <t>コウリョ</t>
    </rPh>
    <rPh sb="149" eb="151">
      <t>ヒツヨウ</t>
    </rPh>
    <phoneticPr fontId="4"/>
  </si>
  <si>
    <t xml:space="preserve">【子浦漁業集落排水施設】
 平成８年４月に供用開始した。平成25年度に機能保全計画を策定し、平成28年度から令和元年度の４年間で改築更新を実施し、施設の長寿命化を図った。
【中木漁業集落排水施設】
 平成14年４月に供用開始した。令和元年度に機能保全計画を策定し、令和３年度から令和６年度までの４年間で改築更新を実施し、施設の長寿命化を図る。
【妻良漁業集落排水施設】
 平成21年度に供用開始した。令和元年度に機能保全計画を策定し、令和３年度から令和６年度までの４年間で改築更新を実施し、施設の長寿命化を図る。
【入間漁業集落排水施設】
　昭和62年12月に供用開始し、平成13年度に処理場の改築更新を実施している。今後は、令和２年度より施設の接続者に浄化槽を設置するための補助金を交付し、完了後に施設を廃止し、改築更新及び維持管理費の削減を図る。
</t>
    <rPh sb="14" eb="16">
      <t>ヘイセイ</t>
    </rPh>
    <rPh sb="17" eb="18">
      <t>ネン</t>
    </rPh>
    <rPh sb="19" eb="20">
      <t>ガツ</t>
    </rPh>
    <rPh sb="21" eb="23">
      <t>キョウヨウ</t>
    </rPh>
    <rPh sb="23" eb="25">
      <t>カイシ</t>
    </rPh>
    <rPh sb="28" eb="30">
      <t>ヘイセイ</t>
    </rPh>
    <rPh sb="32" eb="34">
      <t>ネンド</t>
    </rPh>
    <rPh sb="35" eb="37">
      <t>キノウ</t>
    </rPh>
    <rPh sb="37" eb="39">
      <t>ホゼン</t>
    </rPh>
    <rPh sb="39" eb="41">
      <t>ケイカク</t>
    </rPh>
    <rPh sb="42" eb="44">
      <t>サクテイ</t>
    </rPh>
    <rPh sb="46" eb="48">
      <t>ヘイセイ</t>
    </rPh>
    <rPh sb="50" eb="52">
      <t>ネンド</t>
    </rPh>
    <rPh sb="54" eb="56">
      <t>レイワ</t>
    </rPh>
    <rPh sb="56" eb="57">
      <t>モト</t>
    </rPh>
    <rPh sb="57" eb="59">
      <t>ネンド</t>
    </rPh>
    <rPh sb="61" eb="63">
      <t>ネンカン</t>
    </rPh>
    <rPh sb="64" eb="66">
      <t>カイチク</t>
    </rPh>
    <rPh sb="66" eb="68">
      <t>コウシン</t>
    </rPh>
    <rPh sb="69" eb="71">
      <t>ジッシ</t>
    </rPh>
    <rPh sb="73" eb="75">
      <t>シセツ</t>
    </rPh>
    <rPh sb="76" eb="80">
      <t>チョウジュミョウカ</t>
    </rPh>
    <rPh sb="81" eb="82">
      <t>ハカ</t>
    </rPh>
    <rPh sb="100" eb="102">
      <t>ヘイセイ</t>
    </rPh>
    <rPh sb="104" eb="105">
      <t>ネン</t>
    </rPh>
    <rPh sb="106" eb="107">
      <t>ガツ</t>
    </rPh>
    <rPh sb="108" eb="110">
      <t>キョウヨウ</t>
    </rPh>
    <rPh sb="110" eb="112">
      <t>カイシ</t>
    </rPh>
    <rPh sb="115" eb="117">
      <t>レイワ</t>
    </rPh>
    <rPh sb="117" eb="118">
      <t>モト</t>
    </rPh>
    <rPh sb="118" eb="120">
      <t>ネンド</t>
    </rPh>
    <rPh sb="121" eb="123">
      <t>キノウ</t>
    </rPh>
    <rPh sb="123" eb="125">
      <t>ホゼン</t>
    </rPh>
    <rPh sb="125" eb="127">
      <t>ケイカク</t>
    </rPh>
    <rPh sb="128" eb="130">
      <t>サクテイ</t>
    </rPh>
    <rPh sb="132" eb="134">
      <t>レイワ</t>
    </rPh>
    <rPh sb="135" eb="137">
      <t>ネンド</t>
    </rPh>
    <rPh sb="139" eb="141">
      <t>レイワ</t>
    </rPh>
    <rPh sb="142" eb="144">
      <t>ネンド</t>
    </rPh>
    <rPh sb="148" eb="149">
      <t>ネン</t>
    </rPh>
    <rPh sb="149" eb="150">
      <t>アイダ</t>
    </rPh>
    <rPh sb="151" eb="153">
      <t>カイチク</t>
    </rPh>
    <rPh sb="153" eb="155">
      <t>コウシン</t>
    </rPh>
    <rPh sb="156" eb="158">
      <t>ジッシ</t>
    </rPh>
    <rPh sb="186" eb="188">
      <t>ヘイセイ</t>
    </rPh>
    <rPh sb="190" eb="192">
      <t>ネンド</t>
    </rPh>
    <rPh sb="193" eb="195">
      <t>キョウヨウ</t>
    </rPh>
    <rPh sb="195" eb="197">
      <t>カイシ</t>
    </rPh>
    <rPh sb="238" eb="240">
      <t>コウシン</t>
    </rPh>
    <rPh sb="281" eb="283">
      <t>ショウワ</t>
    </rPh>
    <rPh sb="285" eb="286">
      <t>ネン</t>
    </rPh>
    <rPh sb="288" eb="289">
      <t>ガツ</t>
    </rPh>
    <rPh sb="290" eb="292">
      <t>キョウヨウ</t>
    </rPh>
    <rPh sb="292" eb="294">
      <t>カイシ</t>
    </rPh>
    <rPh sb="296" eb="298">
      <t>ヘイセイ</t>
    </rPh>
    <rPh sb="300" eb="302">
      <t>ネンド</t>
    </rPh>
    <rPh sb="303" eb="306">
      <t>ショリジョウ</t>
    </rPh>
    <rPh sb="307" eb="309">
      <t>カイチク</t>
    </rPh>
    <rPh sb="309" eb="311">
      <t>コンゴ</t>
    </rPh>
    <rPh sb="313" eb="315">
      <t>コウシン</t>
    </rPh>
    <rPh sb="316" eb="318">
      <t>ジッシ</t>
    </rPh>
    <rPh sb="323" eb="325">
      <t>レイワ</t>
    </rPh>
    <rPh sb="326" eb="328">
      <t>ネンド</t>
    </rPh>
    <rPh sb="331" eb="333">
      <t>シセツ</t>
    </rPh>
    <rPh sb="334" eb="336">
      <t>セツゾク</t>
    </rPh>
    <rPh sb="336" eb="337">
      <t>シャ</t>
    </rPh>
    <rPh sb="338" eb="341">
      <t>ジョウカソウ</t>
    </rPh>
    <rPh sb="341" eb="343">
      <t>セッチ</t>
    </rPh>
    <rPh sb="346" eb="348">
      <t>カンリョウ</t>
    </rPh>
    <rPh sb="348" eb="349">
      <t>ゴ</t>
    </rPh>
    <rPh sb="351" eb="353">
      <t>コウフ</t>
    </rPh>
    <rPh sb="357" eb="359">
      <t>カイチク</t>
    </rPh>
    <rPh sb="359" eb="361">
      <t>コウシン</t>
    </rPh>
    <rPh sb="361" eb="362">
      <t>オヨ</t>
    </rPh>
    <rPh sb="363" eb="365">
      <t>イジ</t>
    </rPh>
    <rPh sb="365" eb="367">
      <t>カンリ</t>
    </rPh>
    <rPh sb="367" eb="368">
      <t>ヒ</t>
    </rPh>
    <rPh sb="369" eb="371">
      <t>サクゲン</t>
    </rPh>
    <rPh sb="372" eb="373">
      <t>ハカ</t>
    </rPh>
    <rPh sb="374" eb="375">
      <t>ゴシセツハイシ</t>
    </rPh>
    <phoneticPr fontId="4"/>
  </si>
  <si>
    <t>【収益的収支比率】
　平成30年度からは資本費のうち、その経営に伴う収入をもって充てることができないと認められるものに相当する額について、全額が一般会計繰出基準額となるため、比率が増加している。今後、各漁業集落排水施設の使用料が異なるため、改定を検討する必要がある。
また、公営企業会計の法適用化を進め、令和５年４月まで企業会計化を完了させ、経営の安定化、経営基盤の強化を図る。
【企業債残高対事業規模比率】
　地方債償還に要する資金の全額が一般会計繰出基準額となることから、一般会計負担分に計上しているため、比率が0％となっている。今後、施設の老朽化に伴い補助金等と企業債を財源に改築更新を実施することにより、企業債の借入額は増加するため、使用料改定を検討する必要がある。
【経費回収率】
　機能能保全計画の策定に要する経費を汚水処理費に計上したため、類似団体と比較し低い値となっている。また、比率は100％を下回っているため、一般会計からの繰入金で賄っている。今後、適正な使用料確保のため、使用料改定を検討する必要がある。
【汚水処理原価】
　機能保全計画の策定に要する経費を汚水処理費に計上したため、類似団体と比較して高い値となっている。今後、施設の改築時にはダウンサイジング等を考慮し、汚水処理費の削減を図る必要がある。
【施設使用率】
　類似団体と比較し低い値であることから、施設の改築更新時にダウンサイジング等を考慮する必要がある。
【水栓化率】
　約99％で推移しているため特に問題はない。
　</t>
    <rPh sb="137" eb="139">
      <t>コウエイ</t>
    </rPh>
    <rPh sb="139" eb="141">
      <t>キギョウ</t>
    </rPh>
    <rPh sb="141" eb="143">
      <t>カイケイ</t>
    </rPh>
    <rPh sb="144" eb="145">
      <t>ホウ</t>
    </rPh>
    <rPh sb="145" eb="147">
      <t>テキヨウ</t>
    </rPh>
    <rPh sb="147" eb="148">
      <t>カ</t>
    </rPh>
    <rPh sb="149" eb="150">
      <t>スス</t>
    </rPh>
    <rPh sb="152" eb="154">
      <t>レイワ</t>
    </rPh>
    <rPh sb="293" eb="295">
      <t>コウシン</t>
    </rPh>
    <rPh sb="296" eb="298">
      <t>ジッシ</t>
    </rPh>
    <rPh sb="314" eb="316">
      <t>ゾウカ</t>
    </rPh>
    <rPh sb="321" eb="324">
      <t>シヨウリョウ</t>
    </rPh>
    <rPh sb="324" eb="326">
      <t>カイテイ</t>
    </rPh>
    <rPh sb="327" eb="329">
      <t>ケントウ</t>
    </rPh>
    <rPh sb="331" eb="333">
      <t>ヒツヨウ</t>
    </rPh>
    <rPh sb="398" eb="400">
      <t>ヒリツ</t>
    </rPh>
    <rPh sb="424" eb="426">
      <t>コンゴ</t>
    </rPh>
    <rPh sb="427" eb="429">
      <t>テキセイ</t>
    </rPh>
    <rPh sb="430" eb="432">
      <t>シヨウ</t>
    </rPh>
    <rPh sb="432" eb="433">
      <t>リョウ</t>
    </rPh>
    <rPh sb="433" eb="435">
      <t>カクホ</t>
    </rPh>
    <rPh sb="439" eb="442">
      <t>シヨウリョウ</t>
    </rPh>
    <rPh sb="442" eb="444">
      <t>カイテイ</t>
    </rPh>
    <rPh sb="445" eb="447">
      <t>ケントウ</t>
    </rPh>
    <rPh sb="449" eb="451">
      <t>ヒツヨウ</t>
    </rPh>
    <rPh sb="514" eb="51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</si>
</sst>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B5-4835-B28B-110F63DA0C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BCB5-4835-B28B-110F63DA0C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20.59</c:v>
                </c:pt>
                <c:pt idx="1">
                  <c:v>19.440000000000001</c:v>
                </c:pt>
                <c:pt idx="2">
                  <c:v>19.440000000000001</c:v>
                </c:pt>
                <c:pt idx="3">
                  <c:v>18.010000000000002</c:v>
                </c:pt>
                <c:pt idx="4">
                  <c:v>18.010000000000002</c:v>
                </c:pt>
              </c:numCache>
            </c:numRef>
          </c:val>
          <c:extLst>
            <c:ext xmlns:c16="http://schemas.microsoft.com/office/drawing/2014/chart" uri="{C3380CC4-5D6E-409C-BE32-E72D297353CC}">
              <c16:uniqueId val="{00000000-EA77-4F4E-A729-E57237EA62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EA77-4F4E-A729-E57237EA62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99.06</c:v>
                </c:pt>
                <c:pt idx="1">
                  <c:v>99.02</c:v>
                </c:pt>
                <c:pt idx="2">
                  <c:v>98.99</c:v>
                </c:pt>
                <c:pt idx="3">
                  <c:v>98.96</c:v>
                </c:pt>
                <c:pt idx="4">
                  <c:v>98.93</c:v>
                </c:pt>
              </c:numCache>
            </c:numRef>
          </c:val>
          <c:extLst>
            <c:ext xmlns:c16="http://schemas.microsoft.com/office/drawing/2014/chart" uri="{C3380CC4-5D6E-409C-BE32-E72D297353CC}">
              <c16:uniqueId val="{00000000-B23A-4CAB-B956-5C83763DC9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B23A-4CAB-B956-5C83763DC9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82.63</c:v>
                </c:pt>
                <c:pt idx="1">
                  <c:v>82.22</c:v>
                </c:pt>
                <c:pt idx="2">
                  <c:v>82.54</c:v>
                </c:pt>
                <c:pt idx="3">
                  <c:v>99.19</c:v>
                </c:pt>
                <c:pt idx="4">
                  <c:v>98.79</c:v>
                </c:pt>
              </c:numCache>
            </c:numRef>
          </c:val>
          <c:extLst>
            <c:ext xmlns:c16="http://schemas.microsoft.com/office/drawing/2014/chart" uri="{C3380CC4-5D6E-409C-BE32-E72D297353CC}">
              <c16:uniqueId val="{00000000-3980-45B4-AF98-C3EA0465E2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0-45B4-AF98-C3EA0465E2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8B-4E2A-B599-4266EB16B35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8B-4E2A-B599-4266EB16B35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C2-4F88-93C5-02B1208A0B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C2-4F88-93C5-02B1208A0B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A8-4469-B9DB-5FBAA1009D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A8-4469-B9DB-5FBAA1009D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15-4B01-8C40-54CA540B35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15-4B01-8C40-54CA540B35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85-43A0-9E54-D892C0C818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A285-43A0-9E54-D892C0C818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57.49</c:v>
                </c:pt>
                <c:pt idx="1">
                  <c:v>92.78</c:v>
                </c:pt>
                <c:pt idx="2">
                  <c:v>87.48</c:v>
                </c:pt>
                <c:pt idx="3">
                  <c:v>94.21</c:v>
                </c:pt>
                <c:pt idx="4">
                  <c:v>36.159999999999997</c:v>
                </c:pt>
              </c:numCache>
            </c:numRef>
          </c:val>
          <c:extLst>
            <c:ext xmlns:c16="http://schemas.microsoft.com/office/drawing/2014/chart" uri="{C3380CC4-5D6E-409C-BE32-E72D297353CC}">
              <c16:uniqueId val="{00000000-652E-4C18-8D22-1371CCF26A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652E-4C18-8D22-1371CCF26A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280.54000000000002</c:v>
                </c:pt>
                <c:pt idx="1">
                  <c:v>177.96</c:v>
                </c:pt>
                <c:pt idx="2">
                  <c:v>185.42</c:v>
                </c:pt>
                <c:pt idx="3">
                  <c:v>182.11</c:v>
                </c:pt>
                <c:pt idx="4">
                  <c:v>445.05</c:v>
                </c:pt>
              </c:numCache>
            </c:numRef>
          </c:val>
          <c:extLst>
            <c:ext xmlns:c16="http://schemas.microsoft.com/office/drawing/2014/chart" uri="{C3380CC4-5D6E-409C-BE32-E72D297353CC}">
              <c16:uniqueId val="{00000000-597C-4EAD-AF23-BA5E4E55A7D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597C-4EAD-AF23-BA5E4E55A7D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34" zoomScale="145" zoomScaleNormal="14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静岡県　南伊豆町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8167</v>
      </c>
      <c r="AM8" s="51"/>
      <c r="AN8" s="51"/>
      <c r="AO8" s="51"/>
      <c r="AP8" s="51"/>
      <c r="AQ8" s="51"/>
      <c r="AR8" s="51"/>
      <c r="AS8" s="51"/>
      <c r="AT8" s="46">
        <f>データ!T6</f>
        <v>109.94</v>
      </c>
      <c r="AU8" s="46"/>
      <c r="AV8" s="46"/>
      <c r="AW8" s="46"/>
      <c r="AX8" s="46"/>
      <c r="AY8" s="46"/>
      <c r="AZ8" s="46"/>
      <c r="BA8" s="46"/>
      <c r="BB8" s="46">
        <f>データ!U6</f>
        <v>74.290000000000006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6.89</v>
      </c>
      <c r="Q10" s="46"/>
      <c r="R10" s="46"/>
      <c r="S10" s="46"/>
      <c r="T10" s="46"/>
      <c r="U10" s="46"/>
      <c r="V10" s="46"/>
      <c r="W10" s="46">
        <f>データ!Q6</f>
        <v>100</v>
      </c>
      <c r="X10" s="46"/>
      <c r="Y10" s="46"/>
      <c r="Z10" s="46"/>
      <c r="AA10" s="46"/>
      <c r="AB10" s="46"/>
      <c r="AC10" s="46"/>
      <c r="AD10" s="51">
        <f>データ!R6</f>
        <v>2400</v>
      </c>
      <c r="AE10" s="51"/>
      <c r="AF10" s="51"/>
      <c r="AG10" s="51"/>
      <c r="AH10" s="51"/>
      <c r="AI10" s="51"/>
      <c r="AJ10" s="51"/>
      <c r="AK10" s="2"/>
      <c r="AL10" s="51">
        <f>データ!V6</f>
        <v>559</v>
      </c>
      <c r="AM10" s="51"/>
      <c r="AN10" s="51"/>
      <c r="AO10" s="51"/>
      <c r="AP10" s="51"/>
      <c r="AQ10" s="51"/>
      <c r="AR10" s="51"/>
      <c r="AS10" s="51"/>
      <c r="AT10" s="46">
        <f>データ!W6</f>
        <v>0.36</v>
      </c>
      <c r="AU10" s="46"/>
      <c r="AV10" s="46"/>
      <c r="AW10" s="46"/>
      <c r="AX10" s="46"/>
      <c r="AY10" s="46"/>
      <c r="AZ10" s="46"/>
      <c r="BA10" s="46"/>
      <c r="BB10" s="46">
        <f>データ!X6</f>
        <v>1552.78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0UyNVItEa5Tlv11woqYhN+kbPjIrW+XBzDkb6Tawd7UagLuzWtRcvzzG+7v5fdu0F9kZOktgB5bCcC8UODHI8g==" saltValue="omS8wsqdnBByGJLjCpeS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2019</v>
      </c>
      <c r="C6" s="33">
        <f t="shared" ref="C6:X6" si="3">C7</f>
        <v>223042</v>
      </c>
      <c r="D6" s="33">
        <f t="shared" si="3"/>
        <v>47</v>
      </c>
      <c r="E6" s="33">
        <f t="shared" si="3"/>
        <v>17</v>
      </c>
      <c r="F6" s="33">
        <f t="shared" si="3"/>
        <v>6</v>
      </c>
      <c r="G6" s="33">
        <f t="shared" si="3"/>
        <v>0</v>
      </c>
      <c r="H6" s="33" t="str">
        <f t="shared" si="3"/>
        <v>静岡県　南伊豆町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6.89</v>
      </c>
      <c r="Q6" s="34">
        <f t="shared" si="3"/>
        <v>100</v>
      </c>
      <c r="R6" s="34">
        <f t="shared" si="3"/>
        <v>2400</v>
      </c>
      <c r="S6" s="34">
        <f t="shared" si="3"/>
        <v>8167</v>
      </c>
      <c r="T6" s="34">
        <f t="shared" si="3"/>
        <v>109.94</v>
      </c>
      <c r="U6" s="34">
        <f t="shared" si="3"/>
        <v>74.290000000000006</v>
      </c>
      <c r="V6" s="34">
        <f t="shared" si="3"/>
        <v>559</v>
      </c>
      <c r="W6" s="34">
        <f t="shared" si="3"/>
        <v>0.36</v>
      </c>
      <c r="X6" s="34">
        <f t="shared" si="3"/>
        <v>1552.78</v>
      </c>
      <c r="Y6" s="35">
        <f>IF(Y7="",NA(),Y7)</f>
        <v>82.63</v>
      </c>
      <c r="Z6" s="35">
        <f t="shared" ref="Z6:AH6" si="4">IF(Z7="",NA(),Z7)</f>
        <v>82.22</v>
      </c>
      <c r="AA6" s="35">
        <f t="shared" si="4"/>
        <v>82.54</v>
      </c>
      <c r="AB6" s="35">
        <f t="shared" si="4"/>
        <v>99.19</v>
      </c>
      <c r="AC6" s="35">
        <f t="shared" si="4"/>
        <v>98.79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57.49</v>
      </c>
      <c r="BR6" s="35">
        <f t="shared" ref="BR6:BZ6" si="8">IF(BR7="",NA(),BR7)</f>
        <v>92.78</v>
      </c>
      <c r="BS6" s="35">
        <f t="shared" si="8"/>
        <v>87.48</v>
      </c>
      <c r="BT6" s="35">
        <f t="shared" si="8"/>
        <v>94.21</v>
      </c>
      <c r="BU6" s="35">
        <f t="shared" si="8"/>
        <v>36.159999999999997</v>
      </c>
      <c r="BV6" s="35">
        <f t="shared" si="8"/>
        <v>43.13</v>
      </c>
      <c r="BW6" s="35">
        <f t="shared" si="8"/>
        <v>46.26</v>
      </c>
      <c r="BX6" s="35">
        <f t="shared" si="8"/>
        <v>45.81</v>
      </c>
      <c r="BY6" s="35">
        <f t="shared" si="8"/>
        <v>43.43</v>
      </c>
      <c r="BZ6" s="35">
        <f t="shared" si="8"/>
        <v>41.41</v>
      </c>
      <c r="CA6" s="34" t="str">
        <f>IF(CA7="","",IF(CA7="-","【-】","【"&amp;SUBSTITUTE(TEXT(CA7,"#,##0.00"),"-","△")&amp;"】"))</f>
        <v>【45.31】</v>
      </c>
      <c r="CB6" s="35">
        <f>IF(CB7="",NA(),CB7)</f>
        <v>280.54000000000002</v>
      </c>
      <c r="CC6" s="35">
        <f t="shared" ref="CC6:CK6" si="9">IF(CC7="",NA(),CC7)</f>
        <v>177.96</v>
      </c>
      <c r="CD6" s="35">
        <f t="shared" si="9"/>
        <v>185.42</v>
      </c>
      <c r="CE6" s="35">
        <f t="shared" si="9"/>
        <v>182.11</v>
      </c>
      <c r="CF6" s="35">
        <f t="shared" si="9"/>
        <v>445.05</v>
      </c>
      <c r="CG6" s="35">
        <f t="shared" si="9"/>
        <v>392.03</v>
      </c>
      <c r="CH6" s="35">
        <f t="shared" si="9"/>
        <v>376.4</v>
      </c>
      <c r="CI6" s="35">
        <f t="shared" si="9"/>
        <v>383.92</v>
      </c>
      <c r="CJ6" s="35">
        <f t="shared" si="9"/>
        <v>400.44</v>
      </c>
      <c r="CK6" s="35">
        <f t="shared" si="9"/>
        <v>417.56</v>
      </c>
      <c r="CL6" s="34" t="str">
        <f>IF(CL7="","",IF(CL7="-","【-】","【"&amp;SUBSTITUTE(TEXT(CL7,"#,##0.00"),"-","△")&amp;"】"))</f>
        <v>【379.91】</v>
      </c>
      <c r="CM6" s="35">
        <f>IF(CM7="",NA(),CM7)</f>
        <v>20.59</v>
      </c>
      <c r="CN6" s="35">
        <f t="shared" ref="CN6:CV6" si="10">IF(CN7="",NA(),CN7)</f>
        <v>19.440000000000001</v>
      </c>
      <c r="CO6" s="35">
        <f t="shared" si="10"/>
        <v>19.440000000000001</v>
      </c>
      <c r="CP6" s="35">
        <f t="shared" si="10"/>
        <v>18.010000000000002</v>
      </c>
      <c r="CQ6" s="35">
        <f t="shared" si="10"/>
        <v>18.010000000000002</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99.06</v>
      </c>
      <c r="CY6" s="35">
        <f t="shared" ref="CY6:DG6" si="11">IF(CY7="",NA(),CY7)</f>
        <v>99.02</v>
      </c>
      <c r="CZ6" s="35">
        <f t="shared" si="11"/>
        <v>98.99</v>
      </c>
      <c r="DA6" s="35">
        <f t="shared" si="11"/>
        <v>98.96</v>
      </c>
      <c r="DB6" s="35">
        <f t="shared" si="11"/>
        <v>98.93</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2">
      <c r="A7" s="28"/>
      <c r="B7" s="37">
        <v>2019</v>
      </c>
      <c r="C7" s="37">
        <v>223042</v>
      </c>
      <c r="D7" s="37">
        <v>47</v>
      </c>
      <c r="E7" s="37">
        <v>17</v>
      </c>
      <c r="F7" s="37">
        <v>6</v>
      </c>
      <c r="G7" s="37">
        <v>0</v>
      </c>
      <c r="H7" s="37" t="s">
        <v>96</v>
      </c>
      <c r="I7" s="37" t="s">
        <v>97</v>
      </c>
      <c r="J7" s="37" t="s">
        <v>98</v>
      </c>
      <c r="K7" s="37" t="s">
        <v>99</v>
      </c>
      <c r="L7" s="37" t="s">
        <v>100</v>
      </c>
      <c r="M7" s="37" t="s">
        <v>101</v>
      </c>
      <c r="N7" s="38" t="s">
        <v>102</v>
      </c>
      <c r="O7" s="38" t="s">
        <v>103</v>
      </c>
      <c r="P7" s="38">
        <v>6.89</v>
      </c>
      <c r="Q7" s="38">
        <v>100</v>
      </c>
      <c r="R7" s="38">
        <v>2400</v>
      </c>
      <c r="S7" s="38">
        <v>8167</v>
      </c>
      <c r="T7" s="38">
        <v>109.94</v>
      </c>
      <c r="U7" s="38">
        <v>74.290000000000006</v>
      </c>
      <c r="V7" s="38">
        <v>559</v>
      </c>
      <c r="W7" s="38">
        <v>0.36</v>
      </c>
      <c r="X7" s="38">
        <v>1552.78</v>
      </c>
      <c r="Y7" s="38">
        <v>82.63</v>
      </c>
      <c r="Z7" s="38">
        <v>82.22</v>
      </c>
      <c r="AA7" s="38">
        <v>82.54</v>
      </c>
      <c r="AB7" s="38">
        <v>99.19</v>
      </c>
      <c r="AC7" s="38">
        <v>98.79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57.49</v>
      </c>
      <c r="BR7" s="38">
        <v>92.78</v>
      </c>
      <c r="BS7" s="38">
        <v>87.48</v>
      </c>
      <c r="BT7" s="38">
        <v>94.21</v>
      </c>
      <c r="BU7" s="38">
        <v>36.159999999999997</v>
      </c>
      <c r="BV7" s="38">
        <v>43.13</v>
      </c>
      <c r="BW7" s="38">
        <v>46.26</v>
      </c>
      <c r="BX7" s="38">
        <v>45.81</v>
      </c>
      <c r="BY7" s="38">
        <v>43.43</v>
      </c>
      <c r="BZ7" s="38">
        <v>41.41</v>
      </c>
      <c r="CA7" s="38">
        <v>45.31</v>
      </c>
      <c r="CB7" s="38">
        <v>280.54000000000002</v>
      </c>
      <c r="CC7" s="38">
        <v>177.96</v>
      </c>
      <c r="CD7" s="38">
        <v>185.42</v>
      </c>
      <c r="CE7" s="38">
        <v>182.11</v>
      </c>
      <c r="CF7" s="38">
        <v>445.05</v>
      </c>
      <c r="CG7" s="38">
        <v>392.03</v>
      </c>
      <c r="CH7" s="38">
        <v>376.4</v>
      </c>
      <c r="CI7" s="38">
        <v>383.92</v>
      </c>
      <c r="CJ7" s="38">
        <v>400.44</v>
      </c>
      <c r="CK7" s="38">
        <v>417.56</v>
      </c>
      <c r="CL7" s="38">
        <v>379.91</v>
      </c>
      <c r="CM7" s="38">
        <v>20.59</v>
      </c>
      <c r="CN7" s="38">
        <v>19.440000000000001</v>
      </c>
      <c r="CO7" s="38">
        <v>19.440000000000001</v>
      </c>
      <c r="CP7" s="38">
        <v>18.010000000000002</v>
      </c>
      <c r="CQ7" s="38">
        <v>18.010000000000002</v>
      </c>
      <c r="CR7" s="38">
        <v>35.64</v>
      </c>
      <c r="CS7" s="38">
        <v>33.729999999999997</v>
      </c>
      <c r="CT7" s="38">
        <v>33.21</v>
      </c>
      <c r="CU7" s="38">
        <v>32.229999999999997</v>
      </c>
      <c r="CV7" s="38">
        <v>32.479999999999997</v>
      </c>
      <c r="CW7" s="38">
        <v>33.67</v>
      </c>
      <c r="CX7" s="38">
        <v>99.06</v>
      </c>
      <c r="CY7" s="38">
        <v>99.02</v>
      </c>
      <c r="CZ7" s="38">
        <v>98.99</v>
      </c>
      <c r="DA7" s="38">
        <v>98.96</v>
      </c>
      <c r="DB7" s="38">
        <v>98.93</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109</v>
      </c>
    </row>
    <row r="12" spans="1:145" x14ac:dyDescent="0.2">
      <c r="B12">
        <v>1</v>
      </c>
      <c r="C12">
        <v>1</v>
      </c>
      <c r="D12">
        <v>1</v>
      </c>
      <c r="E12">
        <v>1</v>
      </c>
      <c r="F12">
        <v>1</v>
      </c>
      <c r="G12" t="s">
        <v>110</v>
      </c>
    </row>
    <row r="13" spans="1:145" x14ac:dyDescent="0.2">
      <c r="B13" t="s">
        <v>111</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minami</cp:lastModifiedBy>
  <cp:lastPrinted>2021-01-26T05:36:48Z</cp:lastPrinted>
  <dcterms:created xsi:type="dcterms:W3CDTF">2020-12-04T03:11:31Z</dcterms:created>
  <dcterms:modified xsi:type="dcterms:W3CDTF">2021-01-26T05:43:10Z</dcterms:modified>
  <cp:category/>
</cp:coreProperties>
</file>