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_市長部局\04_企画財政部\03_財政課\01_財政係\75_照会・報告\０随時＿公営企業経営比較分析表\R1決算\各課から\地域包括ケア推進課\"/>
    </mc:Choice>
  </mc:AlternateContent>
  <workbookProtection workbookAlgorithmName="SHA-512" workbookHashValue="FkteOubeXIGZsd9cQZROia7ycmZnpuIvSa2IWWscvEyhrQkjRuDalTs17I09ETN60lXeRyTZ57oLGEizRgxGfA==" workbookSaltValue="ne8oU37sh8biUha6LyI24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LO80" i="4" s="1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CS79" i="4" s="1"/>
  <c r="DU7" i="5"/>
  <c r="DT7" i="5"/>
  <c r="DS7" i="5"/>
  <c r="DR7" i="5"/>
  <c r="U79" i="4" s="1"/>
  <c r="DP7" i="5"/>
  <c r="DO7" i="5"/>
  <c r="DN7" i="5"/>
  <c r="DM7" i="5"/>
  <c r="KU56" i="4" s="1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CL7" i="5"/>
  <c r="CK7" i="5"/>
  <c r="CI7" i="5"/>
  <c r="CH7" i="5"/>
  <c r="BI56" i="4" s="1"/>
  <c r="CG7" i="5"/>
  <c r="CF7" i="5"/>
  <c r="CE7" i="5"/>
  <c r="CD7" i="5"/>
  <c r="BX55" i="4" s="1"/>
  <c r="CC7" i="5"/>
  <c r="CB7" i="5"/>
  <c r="CA7" i="5"/>
  <c r="BZ7" i="5"/>
  <c r="P55" i="4" s="1"/>
  <c r="BX7" i="5"/>
  <c r="BW7" i="5"/>
  <c r="BV7" i="5"/>
  <c r="BU7" i="5"/>
  <c r="KU34" i="4" s="1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AO7" i="5"/>
  <c r="AN7" i="5"/>
  <c r="AM7" i="5"/>
  <c r="AL7" i="5"/>
  <c r="BX33" i="4" s="1"/>
  <c r="AK7" i="5"/>
  <c r="AJ7" i="5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E90" i="4"/>
  <c r="D90" i="4"/>
  <c r="C90" i="4"/>
  <c r="B90" i="4"/>
  <c r="MH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BZ79" i="4"/>
  <c r="BG79" i="4"/>
  <c r="AN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V34" i="4"/>
  <c r="HG34" i="4"/>
  <c r="GR34" i="4"/>
  <c r="FL34" i="4"/>
  <c r="EW34" i="4"/>
  <c r="EH34" i="4"/>
  <c r="DD34" i="4"/>
  <c r="BX34" i="4"/>
  <c r="BI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I33" i="4"/>
  <c r="AT33" i="4"/>
  <c r="AE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FL32" i="4"/>
  <c r="MH78" i="4"/>
  <c r="IZ54" i="4"/>
  <c r="IZ32" i="4"/>
  <c r="HM78" i="4"/>
  <c r="FL54" i="4"/>
  <c r="CS78" i="4"/>
  <c r="BX54" i="4"/>
  <c r="BX32" i="4"/>
  <c r="C11" i="5"/>
  <c r="D11" i="5"/>
  <c r="E11" i="5"/>
  <c r="B11" i="5"/>
  <c r="KC78" i="4" l="1"/>
  <c r="HG54" i="4"/>
  <c r="HG32" i="4"/>
  <c r="AN78" i="4"/>
  <c r="AE32" i="4"/>
  <c r="FH78" i="4"/>
  <c r="DS54" i="4"/>
  <c r="DS32" i="4"/>
  <c r="AE54" i="4"/>
  <c r="KU54" i="4"/>
  <c r="KU32" i="4"/>
  <c r="KF54" i="4"/>
  <c r="KF32" i="4"/>
  <c r="EO78" i="4"/>
  <c r="DD54" i="4"/>
  <c r="JJ78" i="4"/>
  <c r="GR54" i="4"/>
  <c r="GR32" i="4"/>
  <c r="DD32" i="4"/>
  <c r="U78" i="4"/>
  <c r="P54" i="4"/>
  <c r="P32" i="4"/>
  <c r="BZ78" i="4"/>
  <c r="BI54" i="4"/>
  <c r="BI32" i="4"/>
  <c r="LO78" i="4"/>
  <c r="IK54" i="4"/>
  <c r="IK32" i="4"/>
  <c r="LY54" i="4"/>
  <c r="LY32" i="4"/>
  <c r="GT78" i="4"/>
  <c r="EW54" i="4"/>
  <c r="EW32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<sst xmlns="http://schemas.openxmlformats.org/spreadsheetml/2006/main" count="320" uniqueCount="187">
  <si>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</si>
  <si>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</si>
  <si>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</si>
  <si>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</si>
  <si>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</si>
  <si>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</si>
  <si>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</si>
  <si>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</si>
  <si>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</si>
  <si>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</si>
  <si>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</si>
  <si>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</si>
  <si>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</si>
  <si>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</si>
  <si>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</si>
  <si>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</si>
  <si>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</si>
  <si>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</si>
  <si>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</si>
  <si>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</si>
  <si>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</si>
  <si>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</si>
  <si>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</si>
  <si>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</si>
  <si>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</si>
  <si>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</si>
  <si>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</si>
  <si>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</si>
  <si>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</si>
  <si>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</si>
  <si>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</si>
  <si>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</si>
  <si>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</si>
  <si>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</si>
  <si>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</si>
  <si>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</si>
  <si>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</si>
  <si>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</si>
  <si>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</si>
  <si>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</si>
  <si>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</si>
  <si>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</si>
  <si>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</si>
  <si>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</si>
  <si>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</si>
  <si>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</si>
  <si>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</si>
  <si>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</si>
  <si>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</si>
  <si>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</si>
  <si>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</si>
  <si>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</si>
  <si>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</si>
  <si>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</si>
  <si>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</si>
  <si>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</si>
  <si>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</si>
  <si>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</si>
  <si>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</si>
  <si>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</si>
  <si>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</si>
  <si>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</si>
  <si>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</si>
  <si>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</si>
  <si>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</si>
  <si>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</si>
  <si>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</si>
  <si>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</si>
  <si>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</si>
  <si>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</si>
  <si>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</si>
  <si>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</si>
  <si>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</si>
  <si>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</si>
  <si>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</si>
  <si>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</si>
  <si>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</si>
  <si>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</si>
  <si>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</si>
  <si>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</si>
  <si>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</si>
  <si>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</si>
  <si>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</si>
  <si>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</si>
  <si>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</si>
  <si>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</si>
  <si>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</si>
  <si>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</si>
  <si>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</si>
  <si>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</si>
  <si>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</si>
  <si>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</si>
  <si>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</si>
  <si>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</si>
  <si>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</si>
  <si>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</si>
  <si>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</si>
  <si>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</si>
  <si>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</si>
  <si>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</si>
  <si>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</si>
  <si>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</si>
  <si>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</si>
  <si>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</si>
  <si>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</si>
  <si>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</si>
  <si>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</si>
  <si>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</si>
  <si>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</si>
  <si>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</si>
  <si>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</si>
  <si>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</si>
  <si>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</si>
  <si>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</si>
  <si>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</si>
  <si>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</si>
  <si>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</si>
  <si>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</si>
  <si>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</si>
  <si>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</si>
  <si>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</si>
  <si>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</si>
  <si>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</si>
  <si>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</si>
  <si>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</si>
  <si>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</si>
  <si>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</si>
  <si>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</si>
  <si>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</si>
  <si>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</si>
  <si>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</si>
  <si>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</si>
  <si>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</si>
  <si>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</si>
  <si>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</si>
  <si>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</si>
  <si>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</si>
  <si>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</si>
  <si>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</si>
  <si>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</si>
  <si>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</si>
  <si>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</si>
  <si>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</si>
  <si>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</si>
  <si>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</si>
  <si>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</si>
  <si>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</si>
  <si>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</si>
  <si>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</si>
  <si>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</si>
  <si>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</si>
  <si>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</si>
  <si>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</si>
  <si>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</si>
  <si>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</si>
  <si>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</si>
  <si>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</si>
  <si>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</si>
  <si>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</si>
  <si>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</si>
  <si>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</si>
  <si>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</si>
  <si>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</si>
  <si>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</si>
  <si>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</si>
  <si>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</si>
  <si>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</si>
  <si>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袋井市</t>
  </si>
  <si>
    <t>聖隷袋井市民病院</t>
  </si>
  <si>
    <t>当然財務</t>
  </si>
  <si>
    <t>病院事業</t>
  </si>
  <si>
    <t>一般病院</t>
  </si>
  <si>
    <t>100床以上～200床未満</t>
  </si>
  <si>
    <t>非設置</t>
  </si>
  <si>
    <t>指定管理者(代行制)</t>
  </si>
  <si>
    <t>訓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</si>
  <si>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</si>
  <si>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</si>
  <si>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</si>
  <si>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</si>
  <si>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</si>
  <si>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</si>
  <si>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</si>
  <si>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公立病院の統合により新たに設立された中東遠総合医療センターの後方支援病院として、外来機能（一次医療）と、一般病床・療養病床・回復期リハビリテーション病床を市内で運営している。
　高度医療（二次医療）を担う中東遠総合医療センターと、地域の診療所、訪問看護・介護事業所等と連携して機能分担し、切れ目のない地域医療体制を提供する、地域包括ケアシステムの拠点として運営している。</t>
    <phoneticPr fontId="5"/>
  </si>
  <si>
    <t>　経営は順調に推移している。今後においても、平成28年度に策定した「袋井市立聖隷袋井市民病院改革プラン」に基づきながら、経費削減・抑制に向けた取り組み、収入増加・確保に向けた取り組み、人材確保・離職防止に向けた取り組みなどを推進し、効率的で安定した経営基盤の確立に向け、より一層努力していく。</t>
    <phoneticPr fontId="5"/>
  </si>
  <si>
    <t>　平成25年度の開院以降７年を経過し、安定的な運営を行っていることから、経常収支比率も持続可能な経営を実現するための指標である100％を超えている。
　入院・外来患者の１人１日当たり収益については、当院は比較的収益性の低い慢性期病床が主であるため、平均よりも下回っている。
　しかし、入院患者数の増加に加え、医療環境の向上によって、1人１日当たり収益は年々増加している。同様に収益全体も増加していることで、医業収支比率及び病床利用率の改善が進み、昨年度同様平均を上回ることができた。
　また、令和元年度より実施を始めた訪問リハビリテーション事業も好調であり、当初の計画よりも多くの利用を得ている。　
　今後も収益増加に向けた取り組みを継続して進める必要がある。</t>
    <rPh sb="13" eb="14">
      <t>ネン</t>
    </rPh>
    <rPh sb="102" eb="105">
      <t>ヒカクテキ</t>
    </rPh>
    <rPh sb="105" eb="108">
      <t>シュウエキセイ</t>
    </rPh>
    <rPh sb="109" eb="110">
      <t>ヒク</t>
    </rPh>
    <rPh sb="142" eb="144">
      <t>ニュウイン</t>
    </rPh>
    <rPh sb="144" eb="147">
      <t>カンジャスウ</t>
    </rPh>
    <rPh sb="148" eb="150">
      <t>ゾウカ</t>
    </rPh>
    <rPh sb="151" eb="152">
      <t>クワ</t>
    </rPh>
    <rPh sb="154" eb="156">
      <t>イリョウ</t>
    </rPh>
    <rPh sb="156" eb="158">
      <t>カンキョウ</t>
    </rPh>
    <rPh sb="159" eb="161">
      <t>コウジョウ</t>
    </rPh>
    <rPh sb="166" eb="168">
      <t>ヒトリ</t>
    </rPh>
    <rPh sb="169" eb="170">
      <t>ニチ</t>
    </rPh>
    <rPh sb="170" eb="171">
      <t>ア</t>
    </rPh>
    <rPh sb="173" eb="175">
      <t>シュウエキ</t>
    </rPh>
    <rPh sb="185" eb="187">
      <t>ドウヨウ</t>
    </rPh>
    <rPh sb="188" eb="190">
      <t>シュウエキ</t>
    </rPh>
    <rPh sb="190" eb="192">
      <t>ゼンタイ</t>
    </rPh>
    <rPh sb="193" eb="195">
      <t>ゾウカ</t>
    </rPh>
    <rPh sb="223" eb="226">
      <t>サクネンド</t>
    </rPh>
    <rPh sb="226" eb="228">
      <t>ドウヨウ</t>
    </rPh>
    <rPh sb="246" eb="248">
      <t>レイワ</t>
    </rPh>
    <rPh sb="248" eb="250">
      <t>ガンネン</t>
    </rPh>
    <rPh sb="250" eb="251">
      <t>ド</t>
    </rPh>
    <rPh sb="253" eb="255">
      <t>ジッシ</t>
    </rPh>
    <rPh sb="256" eb="257">
      <t>ハジ</t>
    </rPh>
    <rPh sb="259" eb="261">
      <t>ホウモン</t>
    </rPh>
    <rPh sb="270" eb="272">
      <t>ジギョウ</t>
    </rPh>
    <rPh sb="273" eb="275">
      <t>コウチョウ</t>
    </rPh>
    <rPh sb="279" eb="281">
      <t>トウショ</t>
    </rPh>
    <rPh sb="282" eb="284">
      <t>ケイカク</t>
    </rPh>
    <rPh sb="287" eb="288">
      <t>オオ</t>
    </rPh>
    <rPh sb="290" eb="292">
      <t>リヨウ</t>
    </rPh>
    <rPh sb="293" eb="294">
      <t>エ</t>
    </rPh>
    <rPh sb="317" eb="319">
      <t>ケイゾク</t>
    </rPh>
    <phoneticPr fontId="5"/>
  </si>
  <si>
    <t>　旧袋井市立袋井市民病院の閉院に伴い、袋井市立聖隷袋井市民病院は平成25年に開院したが、施設自体は外来部分が昭和54年に建設され約40年が経過し、病棟部分が平成元年に建設され約30年が経過している。
　平成30年度には空調・給湯設備更新工事を実施し、今年度は一般X線撮影システム等医療機器を更新する等、計画的に施設修繕や備品の更新を行っているが、施設の老朽化が著しく、備品等も経年劣化が進んでいる。今後も計画的に施設修繕や備品の更新を図り、より良い療養環境の提供に引き続き努めていく。　</t>
    <rPh sb="101" eb="103">
      <t>ヘイセイ</t>
    </rPh>
    <rPh sb="125" eb="128">
      <t>コンネンド</t>
    </rPh>
    <rPh sb="129" eb="131">
      <t>イッパン</t>
    </rPh>
    <rPh sb="132" eb="133">
      <t>セン</t>
    </rPh>
    <rPh sb="133" eb="135">
      <t>サツエイ</t>
    </rPh>
    <rPh sb="139" eb="140">
      <t>トウ</t>
    </rPh>
    <rPh sb="140" eb="142">
      <t>イリョウ</t>
    </rPh>
    <rPh sb="142" eb="144">
      <t>キキ</t>
    </rPh>
    <rPh sb="145" eb="147">
      <t>コウシン</t>
    </rPh>
    <rPh sb="149" eb="150">
      <t>ナド</t>
    </rPh>
    <rPh sb="151" eb="154">
      <t>ケイカクテキ</t>
    </rPh>
    <rPh sb="155" eb="157">
      <t>シセツ</t>
    </rPh>
    <rPh sb="157" eb="159">
      <t>シュウゼン</t>
    </rPh>
    <rPh sb="160" eb="162">
      <t>ビヒン</t>
    </rPh>
    <rPh sb="163" eb="165">
      <t>コウシン</t>
    </rPh>
    <rPh sb="166" eb="167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</si>
</sst>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 shrinkToFit="1"/>
      <protection locked="0"/>
    </xf>
    <xf numFmtId="0" fontId="21" fillId="0" borderId="0" xfId="0" applyFont="1" applyBorder="1" applyAlignment="1" applyProtection="1">
      <alignment horizontal="left" vertical="top" wrapText="1" shrinkToFit="1"/>
      <protection locked="0"/>
    </xf>
    <xf numFmtId="0" fontId="21" fillId="0" borderId="9" xfId="0" applyFont="1" applyBorder="1" applyAlignment="1" applyProtection="1">
      <alignment horizontal="left" vertical="top" wrapText="1" shrinkToFi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1" xfId="0" applyFont="1" applyBorder="1" applyAlignment="1" applyProtection="1">
      <alignment horizontal="left" vertical="top" wrapText="1" shrinkToFit="1"/>
      <protection locked="0"/>
    </xf>
    <xf numFmtId="0" fontId="21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65.3</c:v>
                </c:pt>
                <c:pt idx="2">
                  <c:v>78.5</c:v>
                </c:pt>
                <c:pt idx="3">
                  <c:v>81.099999999999994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A-4863-A805-C7F86FEE3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A-4863-A805-C7F86FEE3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6210</c:v>
                </c:pt>
                <c:pt idx="1">
                  <c:v>6109</c:v>
                </c:pt>
                <c:pt idx="2">
                  <c:v>6077</c:v>
                </c:pt>
                <c:pt idx="3">
                  <c:v>6278</c:v>
                </c:pt>
                <c:pt idx="4">
                  <c:v>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F-40F9-9D93-CF670B39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F-40F9-9D93-CF670B39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22284</c:v>
                </c:pt>
                <c:pt idx="1">
                  <c:v>22971</c:v>
                </c:pt>
                <c:pt idx="2">
                  <c:v>24525</c:v>
                </c:pt>
                <c:pt idx="3">
                  <c:v>26013</c:v>
                </c:pt>
                <c:pt idx="4">
                  <c:v>26416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9-4772-A633-5AA3947F4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9-4772-A633-5AA3947F4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7-4E3D-8F66-120210294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7-4E3D-8F66-120210294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79.099999999999994</c:v>
                </c:pt>
                <c:pt idx="2">
                  <c:v>84.2</c:v>
                </c:pt>
                <c:pt idx="3">
                  <c:v>87.4</c:v>
                </c:pt>
                <c:pt idx="4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1-41A8-8881-3856FCD49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71-41A8-8881-3856FCD49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104.9</c:v>
                </c:pt>
                <c:pt idx="2">
                  <c:v>106.5</c:v>
                </c:pt>
                <c:pt idx="3">
                  <c:v>106.5</c:v>
                </c:pt>
                <c:pt idx="4">
                  <c:v>102.4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4-4431-8652-BD349669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4-4431-8652-BD349669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17.5</c:v>
                </c:pt>
                <c:pt idx="3">
                  <c:v>21.2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0-4E86-885B-40527CB9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0-4E86-885B-40527CB91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21.2</c:v>
                </c:pt>
                <c:pt idx="1">
                  <c:v>33.9</c:v>
                </c:pt>
                <c:pt idx="2">
                  <c:v>23.3</c:v>
                </c:pt>
                <c:pt idx="3">
                  <c:v>48.8</c:v>
                </c:pt>
                <c:pt idx="4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0-4790-A173-6DF4211D3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0-4790-A173-6DF4211D3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12487860</c:v>
                </c:pt>
                <c:pt idx="1">
                  <c:v>8331760</c:v>
                </c:pt>
                <c:pt idx="2">
                  <c:v>9633220</c:v>
                </c:pt>
                <c:pt idx="3">
                  <c:v>10986540</c:v>
                </c:pt>
                <c:pt idx="4">
                  <c:v>11069927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2-4973-B7E9-39B8F820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2-4973-B7E9-39B8F820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8</c:v>
                </c:pt>
                <c:pt idx="2">
                  <c:v>8</c:v>
                </c:pt>
                <c:pt idx="3">
                  <c:v>7.9</c:v>
                </c:pt>
                <c:pt idx="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F53-A169-1B6C22E5D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7-4F53-A169-1B6C22E5D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85.4</c:v>
                </c:pt>
                <c:pt idx="2">
                  <c:v>84.3</c:v>
                </c:pt>
                <c:pt idx="3">
                  <c:v>81.900000000000006</c:v>
                </c:pt>
                <c:pt idx="4">
                  <c:v>82.7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C-4BF4-AA7F-4D7BCB7D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C-4BF4-AA7F-4D7BCB7D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Z13" zoomScaleNormal="100" zoomScaleSheetLayoutView="70" workbookViewId="0">
      <selection activeCell="OG77" sqref="OG7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 x14ac:dyDescent="0.15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 x14ac:dyDescent="0.15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8" t="str">
        <f>データ!H6</f>
        <v>静岡県袋井市　聖隷袋井市民病院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0" t="s">
        <v>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150" t="s">
        <v>2</v>
      </c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2"/>
      <c r="CN7" s="150" t="s">
        <v>3</v>
      </c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2"/>
      <c r="EG7" s="150" t="s">
        <v>4</v>
      </c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2"/>
      <c r="FZ7" s="150" t="s">
        <v>5</v>
      </c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2"/>
      <c r="ID7" s="150" t="s">
        <v>6</v>
      </c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2"/>
      <c r="JW7" s="150" t="s">
        <v>7</v>
      </c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2"/>
      <c r="LP7" s="150" t="s">
        <v>8</v>
      </c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5" t="str">
        <f>データ!K6</f>
        <v>当然財務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100床以上～200床未満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非設置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データ!Y6</f>
        <v>100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>
        <f>データ!Z6</f>
        <v>50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データ!AA6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5" t="s">
        <v>10</v>
      </c>
      <c r="NK8" s="15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0" t="s">
        <v>12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0" t="s">
        <v>13</v>
      </c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2"/>
      <c r="CN9" s="150" t="s">
        <v>14</v>
      </c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2"/>
      <c r="EG9" s="150" t="s">
        <v>15</v>
      </c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2"/>
      <c r="FZ9" s="150" t="s">
        <v>16</v>
      </c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2"/>
      <c r="ID9" s="150" t="s">
        <v>17</v>
      </c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2"/>
      <c r="JW9" s="150" t="s">
        <v>18</v>
      </c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2"/>
      <c r="LP9" s="150" t="s">
        <v>19</v>
      </c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2"/>
      <c r="NI9" s="3"/>
      <c r="NJ9" s="153" t="s">
        <v>20</v>
      </c>
      <c r="NK9" s="15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5" t="str">
        <f>データ!P6</f>
        <v>指定管理者(代行制)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4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-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-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 t="str">
        <f>データ!AB6</f>
        <v>-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データ!AC6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データ!AD6</f>
        <v>150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48" t="s">
        <v>22</v>
      </c>
      <c r="NK10" s="14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0" t="s">
        <v>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0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2"/>
      <c r="CN11" s="150" t="s">
        <v>26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2"/>
      <c r="EG11" s="150" t="s">
        <v>27</v>
      </c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2"/>
      <c r="ID11" s="150" t="s">
        <v>28</v>
      </c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2"/>
      <c r="JW11" s="150" t="s">
        <v>29</v>
      </c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2"/>
      <c r="LP11" s="150" t="s">
        <v>30</v>
      </c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4">
        <f>データ!U6</f>
        <v>88521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10399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非該当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１５：１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ID12" s="134">
        <f>データ!AE6</f>
        <v>100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>
        <f>データ!AF6</f>
        <v>50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データ!AG6</f>
        <v>150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7" t="s">
        <v>32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33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35</v>
      </c>
      <c r="NK16" s="140"/>
      <c r="NL16" s="140"/>
      <c r="NM16" s="140"/>
      <c r="NN16" s="141"/>
      <c r="NO16" s="139" t="s">
        <v>36</v>
      </c>
      <c r="NP16" s="140"/>
      <c r="NQ16" s="140"/>
      <c r="NR16" s="140"/>
      <c r="NS16" s="141"/>
      <c r="NT16" s="139" t="s">
        <v>37</v>
      </c>
      <c r="NU16" s="140"/>
      <c r="NV16" s="140"/>
      <c r="NW16" s="140"/>
      <c r="NX16" s="141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70</v>
      </c>
      <c r="NK18" s="127"/>
      <c r="NL18" s="127"/>
      <c r="NM18" s="130" t="s">
        <v>39</v>
      </c>
      <c r="NN18" s="131"/>
      <c r="NO18" s="126" t="s">
        <v>38</v>
      </c>
      <c r="NP18" s="127"/>
      <c r="NQ18" s="127"/>
      <c r="NR18" s="130" t="s">
        <v>39</v>
      </c>
      <c r="NS18" s="131"/>
      <c r="NT18" s="126" t="s">
        <v>70</v>
      </c>
      <c r="NU18" s="127"/>
      <c r="NV18" s="127"/>
      <c r="NW18" s="130" t="s">
        <v>39</v>
      </c>
      <c r="NX18" s="13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183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7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9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7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9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7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9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7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9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9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7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9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7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9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7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9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7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8"/>
      <c r="NX31" s="119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7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8"/>
      <c r="NX32" s="119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106.2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104.9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106.5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106.5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102.4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70.8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79.099999999999994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84.2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87.4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84.8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65.3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65.3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78.5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81.099999999999994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83.1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7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9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0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1"/>
      <c r="NX34" s="122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185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186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22284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22971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24525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26013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26416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6210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6109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6077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6278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6594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91.2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85.4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84.3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81.900000000000006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82.7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8.9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8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8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7.9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7.2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184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9.5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15.1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17.5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21.2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27.3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21.2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33.9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23.3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48.8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59.9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12487860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8331760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9633220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10986540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11069927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aXvb3TnLqCffcxvlQu4tMG2NDVthrQAqg3aZnkQt2z561buRK6HCvF2PggaqW503YXFOXJw8LO1iqf3ToFkD0w==" saltValue="7zXZxYF9e+8epdWT/Wq26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0" t="s">
        <v>105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63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3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0" t="s">
        <v>108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3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0" t="s">
        <v>113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151</v>
      </c>
      <c r="AU5" s="62" t="s">
        <v>152</v>
      </c>
      <c r="AV5" s="62" t="s">
        <v>153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154</v>
      </c>
      <c r="BE5" s="62" t="s">
        <v>151</v>
      </c>
      <c r="BF5" s="62" t="s">
        <v>155</v>
      </c>
      <c r="BG5" s="62" t="s">
        <v>156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150</v>
      </c>
      <c r="BP5" s="62" t="s">
        <v>151</v>
      </c>
      <c r="BQ5" s="62" t="s">
        <v>141</v>
      </c>
      <c r="BR5" s="62" t="s">
        <v>153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151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151</v>
      </c>
      <c r="CM5" s="62" t="s">
        <v>152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150</v>
      </c>
      <c r="CW5" s="62" t="s">
        <v>151</v>
      </c>
      <c r="CX5" s="62" t="s">
        <v>157</v>
      </c>
      <c r="CY5" s="62" t="s">
        <v>153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150</v>
      </c>
      <c r="DH5" s="62" t="s">
        <v>151</v>
      </c>
      <c r="DI5" s="62" t="s">
        <v>152</v>
      </c>
      <c r="DJ5" s="62" t="s">
        <v>142</v>
      </c>
      <c r="DK5" s="62" t="s">
        <v>158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150</v>
      </c>
      <c r="DS5" s="62" t="s">
        <v>151</v>
      </c>
      <c r="DT5" s="62" t="s">
        <v>152</v>
      </c>
      <c r="DU5" s="62" t="s">
        <v>142</v>
      </c>
      <c r="DV5" s="62" t="s">
        <v>158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154</v>
      </c>
      <c r="ED5" s="62" t="s">
        <v>159</v>
      </c>
      <c r="EE5" s="62" t="s">
        <v>141</v>
      </c>
      <c r="EF5" s="62" t="s">
        <v>160</v>
      </c>
      <c r="EG5" s="62" t="s">
        <v>161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162</v>
      </c>
      <c r="EN5" s="62" t="s">
        <v>150</v>
      </c>
      <c r="EO5" s="62" t="s">
        <v>151</v>
      </c>
      <c r="EP5" s="62" t="s">
        <v>157</v>
      </c>
      <c r="EQ5" s="62" t="s">
        <v>142</v>
      </c>
      <c r="ER5" s="62" t="s">
        <v>163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164</v>
      </c>
      <c r="B6" s="63">
        <f>B8</f>
        <v>2019</v>
      </c>
      <c r="C6" s="63">
        <f t="shared" ref="C6:M6" si="2">C8</f>
        <v>222160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64" t="str">
        <f>IF(H8&lt;&gt;I8,H8,"")&amp;IF(I8&lt;&gt;J8,I8,"")&amp;"　"&amp;J8</f>
        <v>静岡県袋井市　聖隷袋井市民病院</v>
      </c>
      <c r="I6" s="165"/>
      <c r="J6" s="166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指定管理者(代行制)</v>
      </c>
      <c r="Q6" s="64">
        <f t="shared" ref="Q6:AG6" si="3">Q8</f>
        <v>4</v>
      </c>
      <c r="R6" s="63" t="str">
        <f t="shared" si="3"/>
        <v>-</v>
      </c>
      <c r="S6" s="63" t="str">
        <f t="shared" si="3"/>
        <v>訓</v>
      </c>
      <c r="T6" s="63" t="str">
        <f t="shared" si="3"/>
        <v>-</v>
      </c>
      <c r="U6" s="64">
        <f>U8</f>
        <v>88521</v>
      </c>
      <c r="V6" s="64">
        <f>V8</f>
        <v>10399</v>
      </c>
      <c r="W6" s="63" t="str">
        <f>W8</f>
        <v>非該当</v>
      </c>
      <c r="X6" s="63" t="str">
        <f t="shared" si="3"/>
        <v>１５：１</v>
      </c>
      <c r="Y6" s="64">
        <f t="shared" si="3"/>
        <v>100</v>
      </c>
      <c r="Z6" s="64">
        <f t="shared" si="3"/>
        <v>50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150</v>
      </c>
      <c r="AE6" s="64">
        <f t="shared" si="3"/>
        <v>100</v>
      </c>
      <c r="AF6" s="64">
        <f t="shared" si="3"/>
        <v>50</v>
      </c>
      <c r="AG6" s="64">
        <f t="shared" si="3"/>
        <v>150</v>
      </c>
      <c r="AH6" s="65">
        <f>IF(AH8="-",NA(),AH8)</f>
        <v>106.2</v>
      </c>
      <c r="AI6" s="65">
        <f t="shared" ref="AI6:AQ6" si="4">IF(AI8="-",NA(),AI8)</f>
        <v>104.9</v>
      </c>
      <c r="AJ6" s="65">
        <f t="shared" si="4"/>
        <v>106.5</v>
      </c>
      <c r="AK6" s="65">
        <f t="shared" si="4"/>
        <v>106.5</v>
      </c>
      <c r="AL6" s="65">
        <f t="shared" si="4"/>
        <v>102.4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70.8</v>
      </c>
      <c r="AT6" s="65">
        <f t="shared" ref="AT6:BB6" si="5">IF(AT8="-",NA(),AT8)</f>
        <v>79.099999999999994</v>
      </c>
      <c r="AU6" s="65">
        <f t="shared" si="5"/>
        <v>84.2</v>
      </c>
      <c r="AV6" s="65">
        <f t="shared" si="5"/>
        <v>87.4</v>
      </c>
      <c r="AW6" s="65">
        <f t="shared" si="5"/>
        <v>84.8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65.3</v>
      </c>
      <c r="BP6" s="65">
        <f t="shared" ref="BP6:BX6" si="7">IF(BP8="-",NA(),BP8)</f>
        <v>65.3</v>
      </c>
      <c r="BQ6" s="65">
        <f t="shared" si="7"/>
        <v>78.5</v>
      </c>
      <c r="BR6" s="65">
        <f t="shared" si="7"/>
        <v>81.099999999999994</v>
      </c>
      <c r="BS6" s="65">
        <f t="shared" si="7"/>
        <v>83.1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22284</v>
      </c>
      <c r="CA6" s="66">
        <f t="shared" ref="CA6:CI6" si="8">IF(CA8="-",NA(),CA8)</f>
        <v>22971</v>
      </c>
      <c r="CB6" s="66">
        <f t="shared" si="8"/>
        <v>24525</v>
      </c>
      <c r="CC6" s="66">
        <f t="shared" si="8"/>
        <v>26013</v>
      </c>
      <c r="CD6" s="66">
        <f t="shared" si="8"/>
        <v>26416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6210</v>
      </c>
      <c r="CL6" s="66">
        <f t="shared" ref="CL6:CT6" si="9">IF(CL8="-",NA(),CL8)</f>
        <v>6109</v>
      </c>
      <c r="CM6" s="66">
        <f t="shared" si="9"/>
        <v>6077</v>
      </c>
      <c r="CN6" s="66">
        <f t="shared" si="9"/>
        <v>6278</v>
      </c>
      <c r="CO6" s="66">
        <f t="shared" si="9"/>
        <v>6594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91.2</v>
      </c>
      <c r="CW6" s="65">
        <f t="shared" ref="CW6:DE6" si="10">IF(CW8="-",NA(),CW8)</f>
        <v>85.4</v>
      </c>
      <c r="CX6" s="65">
        <f t="shared" si="10"/>
        <v>84.3</v>
      </c>
      <c r="CY6" s="65">
        <f t="shared" si="10"/>
        <v>81.900000000000006</v>
      </c>
      <c r="CZ6" s="65">
        <f t="shared" si="10"/>
        <v>82.7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8.9</v>
      </c>
      <c r="DH6" s="65">
        <f t="shared" ref="DH6:DP6" si="11">IF(DH8="-",NA(),DH8)</f>
        <v>8</v>
      </c>
      <c r="DI6" s="65">
        <f t="shared" si="11"/>
        <v>8</v>
      </c>
      <c r="DJ6" s="65">
        <f t="shared" si="11"/>
        <v>7.9</v>
      </c>
      <c r="DK6" s="65">
        <f t="shared" si="11"/>
        <v>7.2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9.5</v>
      </c>
      <c r="DS6" s="65">
        <f t="shared" ref="DS6:EA6" si="12">IF(DS8="-",NA(),DS8)</f>
        <v>15.1</v>
      </c>
      <c r="DT6" s="65">
        <f t="shared" si="12"/>
        <v>17.5</v>
      </c>
      <c r="DU6" s="65">
        <f t="shared" si="12"/>
        <v>21.2</v>
      </c>
      <c r="DV6" s="65">
        <f t="shared" si="12"/>
        <v>27.3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21.2</v>
      </c>
      <c r="ED6" s="65">
        <f t="shared" ref="ED6:EL6" si="13">IF(ED8="-",NA(),ED8)</f>
        <v>33.9</v>
      </c>
      <c r="EE6" s="65">
        <f t="shared" si="13"/>
        <v>23.3</v>
      </c>
      <c r="EF6" s="65">
        <f t="shared" si="13"/>
        <v>48.8</v>
      </c>
      <c r="EG6" s="65">
        <f t="shared" si="13"/>
        <v>59.9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12487860</v>
      </c>
      <c r="EO6" s="66">
        <f t="shared" ref="EO6:EW6" si="14">IF(EO8="-",NA(),EO8)</f>
        <v>8331760</v>
      </c>
      <c r="EP6" s="66">
        <f t="shared" si="14"/>
        <v>9633220</v>
      </c>
      <c r="EQ6" s="66">
        <f t="shared" si="14"/>
        <v>10986540</v>
      </c>
      <c r="ER6" s="66">
        <f t="shared" si="14"/>
        <v>11069927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165</v>
      </c>
      <c r="B7" s="63">
        <f t="shared" ref="B7:AG7" si="15">B8</f>
        <v>2019</v>
      </c>
      <c r="C7" s="63">
        <f t="shared" si="15"/>
        <v>222160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指定管理者(代行制)</v>
      </c>
      <c r="Q7" s="64">
        <f t="shared" si="15"/>
        <v>4</v>
      </c>
      <c r="R7" s="63" t="str">
        <f t="shared" si="15"/>
        <v>-</v>
      </c>
      <c r="S7" s="63" t="str">
        <f t="shared" si="15"/>
        <v>訓</v>
      </c>
      <c r="T7" s="63" t="str">
        <f t="shared" si="15"/>
        <v>-</v>
      </c>
      <c r="U7" s="64">
        <f>U8</f>
        <v>88521</v>
      </c>
      <c r="V7" s="64">
        <f>V8</f>
        <v>10399</v>
      </c>
      <c r="W7" s="63" t="str">
        <f>W8</f>
        <v>非該当</v>
      </c>
      <c r="X7" s="63" t="str">
        <f t="shared" si="15"/>
        <v>１５：１</v>
      </c>
      <c r="Y7" s="64">
        <f t="shared" si="15"/>
        <v>100</v>
      </c>
      <c r="Z7" s="64">
        <f t="shared" si="15"/>
        <v>50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150</v>
      </c>
      <c r="AE7" s="64">
        <f t="shared" si="15"/>
        <v>100</v>
      </c>
      <c r="AF7" s="64">
        <f t="shared" si="15"/>
        <v>50</v>
      </c>
      <c r="AG7" s="64">
        <f t="shared" si="15"/>
        <v>150</v>
      </c>
      <c r="AH7" s="65">
        <f>AH8</f>
        <v>106.2</v>
      </c>
      <c r="AI7" s="65">
        <f t="shared" ref="AI7:AQ7" si="16">AI8</f>
        <v>104.9</v>
      </c>
      <c r="AJ7" s="65">
        <f t="shared" si="16"/>
        <v>106.5</v>
      </c>
      <c r="AK7" s="65">
        <f t="shared" si="16"/>
        <v>106.5</v>
      </c>
      <c r="AL7" s="65">
        <f t="shared" si="16"/>
        <v>102.4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70.8</v>
      </c>
      <c r="AT7" s="65">
        <f t="shared" ref="AT7:BB7" si="17">AT8</f>
        <v>79.099999999999994</v>
      </c>
      <c r="AU7" s="65">
        <f t="shared" si="17"/>
        <v>84.2</v>
      </c>
      <c r="AV7" s="65">
        <f t="shared" si="17"/>
        <v>87.4</v>
      </c>
      <c r="AW7" s="65">
        <f t="shared" si="17"/>
        <v>84.8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65.3</v>
      </c>
      <c r="BP7" s="65">
        <f t="shared" ref="BP7:BX7" si="19">BP8</f>
        <v>65.3</v>
      </c>
      <c r="BQ7" s="65">
        <f t="shared" si="19"/>
        <v>78.5</v>
      </c>
      <c r="BR7" s="65">
        <f t="shared" si="19"/>
        <v>81.099999999999994</v>
      </c>
      <c r="BS7" s="65">
        <f t="shared" si="19"/>
        <v>83.1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22284</v>
      </c>
      <c r="CA7" s="66">
        <f t="shared" ref="CA7:CI7" si="20">CA8</f>
        <v>22971</v>
      </c>
      <c r="CB7" s="66">
        <f t="shared" si="20"/>
        <v>24525</v>
      </c>
      <c r="CC7" s="66">
        <f t="shared" si="20"/>
        <v>26013</v>
      </c>
      <c r="CD7" s="66">
        <f t="shared" si="20"/>
        <v>26416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6210</v>
      </c>
      <c r="CL7" s="66">
        <f t="shared" ref="CL7:CT7" si="21">CL8</f>
        <v>6109</v>
      </c>
      <c r="CM7" s="66">
        <f t="shared" si="21"/>
        <v>6077</v>
      </c>
      <c r="CN7" s="66">
        <f t="shared" si="21"/>
        <v>6278</v>
      </c>
      <c r="CO7" s="66">
        <f t="shared" si="21"/>
        <v>6594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91.2</v>
      </c>
      <c r="CW7" s="65">
        <f t="shared" ref="CW7:DE7" si="22">CW8</f>
        <v>85.4</v>
      </c>
      <c r="CX7" s="65">
        <f t="shared" si="22"/>
        <v>84.3</v>
      </c>
      <c r="CY7" s="65">
        <f t="shared" si="22"/>
        <v>81.900000000000006</v>
      </c>
      <c r="CZ7" s="65">
        <f t="shared" si="22"/>
        <v>82.7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8.9</v>
      </c>
      <c r="DH7" s="65">
        <f t="shared" ref="DH7:DP7" si="23">DH8</f>
        <v>8</v>
      </c>
      <c r="DI7" s="65">
        <f t="shared" si="23"/>
        <v>8</v>
      </c>
      <c r="DJ7" s="65">
        <f t="shared" si="23"/>
        <v>7.9</v>
      </c>
      <c r="DK7" s="65">
        <f t="shared" si="23"/>
        <v>7.2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9.5</v>
      </c>
      <c r="DS7" s="65">
        <f t="shared" ref="DS7:EA7" si="24">DS8</f>
        <v>15.1</v>
      </c>
      <c r="DT7" s="65">
        <f t="shared" si="24"/>
        <v>17.5</v>
      </c>
      <c r="DU7" s="65">
        <f t="shared" si="24"/>
        <v>21.2</v>
      </c>
      <c r="DV7" s="65">
        <f t="shared" si="24"/>
        <v>27.3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21.2</v>
      </c>
      <c r="ED7" s="65">
        <f t="shared" ref="ED7:EL7" si="25">ED8</f>
        <v>33.9</v>
      </c>
      <c r="EE7" s="65">
        <f t="shared" si="25"/>
        <v>23.3</v>
      </c>
      <c r="EF7" s="65">
        <f t="shared" si="25"/>
        <v>48.8</v>
      </c>
      <c r="EG7" s="65">
        <f t="shared" si="25"/>
        <v>59.9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12487860</v>
      </c>
      <c r="EO7" s="66">
        <f t="shared" ref="EO7:EW7" si="26">EO8</f>
        <v>8331760</v>
      </c>
      <c r="EP7" s="66">
        <f t="shared" si="26"/>
        <v>9633220</v>
      </c>
      <c r="EQ7" s="66">
        <f t="shared" si="26"/>
        <v>10986540</v>
      </c>
      <c r="ER7" s="66">
        <f t="shared" si="26"/>
        <v>11069927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15">
      <c r="A8" s="48"/>
      <c r="B8" s="68">
        <v>2019</v>
      </c>
      <c r="C8" s="68">
        <v>222160</v>
      </c>
      <c r="D8" s="68">
        <v>46</v>
      </c>
      <c r="E8" s="68">
        <v>6</v>
      </c>
      <c r="F8" s="68">
        <v>0</v>
      </c>
      <c r="G8" s="68">
        <v>2</v>
      </c>
      <c r="H8" s="68" t="s">
        <v>166</v>
      </c>
      <c r="I8" s="68" t="s">
        <v>167</v>
      </c>
      <c r="J8" s="68" t="s">
        <v>168</v>
      </c>
      <c r="K8" s="68" t="s">
        <v>169</v>
      </c>
      <c r="L8" s="68" t="s">
        <v>170</v>
      </c>
      <c r="M8" s="68" t="s">
        <v>171</v>
      </c>
      <c r="N8" s="68" t="s">
        <v>172</v>
      </c>
      <c r="O8" s="68" t="s">
        <v>173</v>
      </c>
      <c r="P8" s="68" t="s">
        <v>174</v>
      </c>
      <c r="Q8" s="69">
        <v>4</v>
      </c>
      <c r="R8" s="68" t="s">
        <v>38</v>
      </c>
      <c r="S8" s="68" t="s">
        <v>175</v>
      </c>
      <c r="T8" s="68" t="s">
        <v>38</v>
      </c>
      <c r="U8" s="69">
        <v>88521</v>
      </c>
      <c r="V8" s="69">
        <v>10399</v>
      </c>
      <c r="W8" s="68" t="s">
        <v>176</v>
      </c>
      <c r="X8" s="70" t="s">
        <v>177</v>
      </c>
      <c r="Y8" s="69">
        <v>100</v>
      </c>
      <c r="Z8" s="69">
        <v>50</v>
      </c>
      <c r="AA8" s="69" t="s">
        <v>38</v>
      </c>
      <c r="AB8" s="69" t="s">
        <v>38</v>
      </c>
      <c r="AC8" s="69" t="s">
        <v>38</v>
      </c>
      <c r="AD8" s="69">
        <v>150</v>
      </c>
      <c r="AE8" s="69">
        <v>100</v>
      </c>
      <c r="AF8" s="69">
        <v>50</v>
      </c>
      <c r="AG8" s="69">
        <v>150</v>
      </c>
      <c r="AH8" s="71">
        <v>106.2</v>
      </c>
      <c r="AI8" s="71">
        <v>104.9</v>
      </c>
      <c r="AJ8" s="71">
        <v>106.5</v>
      </c>
      <c r="AK8" s="71">
        <v>106.5</v>
      </c>
      <c r="AL8" s="71">
        <v>102.4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70.8</v>
      </c>
      <c r="AT8" s="71">
        <v>79.099999999999994</v>
      </c>
      <c r="AU8" s="71">
        <v>84.2</v>
      </c>
      <c r="AV8" s="71">
        <v>87.4</v>
      </c>
      <c r="AW8" s="71">
        <v>84.8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65.3</v>
      </c>
      <c r="BP8" s="71">
        <v>65.3</v>
      </c>
      <c r="BQ8" s="71">
        <v>78.5</v>
      </c>
      <c r="BR8" s="71">
        <v>81.099999999999994</v>
      </c>
      <c r="BS8" s="71">
        <v>83.1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22284</v>
      </c>
      <c r="CA8" s="72">
        <v>22971</v>
      </c>
      <c r="CB8" s="72">
        <v>24525</v>
      </c>
      <c r="CC8" s="72">
        <v>26013</v>
      </c>
      <c r="CD8" s="72">
        <v>26416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6210</v>
      </c>
      <c r="CL8" s="72">
        <v>6109</v>
      </c>
      <c r="CM8" s="72">
        <v>6077</v>
      </c>
      <c r="CN8" s="72">
        <v>6278</v>
      </c>
      <c r="CO8" s="72">
        <v>6594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91.2</v>
      </c>
      <c r="CW8" s="72">
        <v>85.4</v>
      </c>
      <c r="CX8" s="72">
        <v>84.3</v>
      </c>
      <c r="CY8" s="72">
        <v>81.900000000000006</v>
      </c>
      <c r="CZ8" s="72">
        <v>82.7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8.9</v>
      </c>
      <c r="DH8" s="72">
        <v>8</v>
      </c>
      <c r="DI8" s="72">
        <v>8</v>
      </c>
      <c r="DJ8" s="72">
        <v>7.9</v>
      </c>
      <c r="DK8" s="72">
        <v>7.2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9.5</v>
      </c>
      <c r="DS8" s="71">
        <v>15.1</v>
      </c>
      <c r="DT8" s="71">
        <v>17.5</v>
      </c>
      <c r="DU8" s="71">
        <v>21.2</v>
      </c>
      <c r="DV8" s="71">
        <v>27.3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21.2</v>
      </c>
      <c r="ED8" s="71">
        <v>33.9</v>
      </c>
      <c r="EE8" s="71">
        <v>23.3</v>
      </c>
      <c r="EF8" s="71">
        <v>48.8</v>
      </c>
      <c r="EG8" s="71">
        <v>59.9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12487860</v>
      </c>
      <c r="EO8" s="72">
        <v>8331760</v>
      </c>
      <c r="EP8" s="72">
        <v>9633220</v>
      </c>
      <c r="EQ8" s="72">
        <v>10986540</v>
      </c>
      <c r="ER8" s="72">
        <v>11069927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178</v>
      </c>
      <c r="C10" s="77" t="s">
        <v>179</v>
      </c>
      <c r="D10" s="77" t="s">
        <v>180</v>
      </c>
      <c r="E10" s="77" t="s">
        <v>181</v>
      </c>
      <c r="F10" s="77" t="s">
        <v>182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0004574</cp:lastModifiedBy>
  <cp:lastPrinted>2021-01-23T06:10:53Z</cp:lastPrinted>
  <dcterms:created xsi:type="dcterms:W3CDTF">2020-12-15T03:54:21Z</dcterms:created>
  <dcterms:modified xsi:type="dcterms:W3CDTF">2021-01-23T06:21:58Z</dcterms:modified>
  <cp:category/>
</cp:coreProperties>
</file>