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00 報告提出\庁内報告\R2\財政課\1.25〆 公営企業に係る「経営比較分析表」の公表について\"/>
    </mc:Choice>
  </mc:AlternateContent>
  <workbookProtection workbookAlgorithmName="SHA-512" workbookHashValue="VV+W5KXDHLlz+CLDiCWA6rkCUCCNzw+eQ141tG1ybtPMBoq/eMsjpwhJyJMCNjA5Ejz8i0oU9w4gdV4TCnc6Bw==" workbookSaltValue="momJ2x04idleUosZgRBnf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<sst xmlns="http://schemas.openxmlformats.org/spreadsheetml/2006/main" count="247" uniqueCount="120">
  <si>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</si>
  <si>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</si>
  <si>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</si>
  <si>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</si>
  <si>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</si>
  <si>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</si>
  <si>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</si>
  <si>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</si>
  <si>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</si>
  <si>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</si>
  <si>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</si>
  <si>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</si>
  <si>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</si>
  <si>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</si>
  <si>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</si>
  <si>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</si>
  <si>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</si>
  <si>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</si>
  <si>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</si>
  <si>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</si>
  <si>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</si>
  <si>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</si>
  <si>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</si>
  <si>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</si>
  <si>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</si>
  <si>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</si>
  <si>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</si>
  <si>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</si>
  <si>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</si>
  <si>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</si>
  <si>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</si>
  <si>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</si>
  <si>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</si>
  <si>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</si>
  <si>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</si>
  <si>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</si>
  <si>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</si>
  <si>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</si>
  <si>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</si>
  <si>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</si>
  <si>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</si>
  <si>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</si>
  <si>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</si>
  <si>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</si>
  <si>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</si>
  <si>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</si>
  <si>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</si>
  <si>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</si>
  <si>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</si>
  <si>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</si>
  <si>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</si>
  <si>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</si>
  <si>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</si>
  <si>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</si>
  <si>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</si>
  <si>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</si>
  <si>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</si>
  <si>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</si>
  <si>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</si>
  <si>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</si>
  <si>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</si>
  <si>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</si>
  <si>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</si>
  <si>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</si>
  <si>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</si>
  <si>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</si>
  <si>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</si>
  <si>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</si>
  <si>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</si>
  <si>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</si>
  <si>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</si>
  <si>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</si>
  <si>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</si>
  <si>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</si>
  <si>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</si>
  <si>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</si>
  <si>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</si>
  <si>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</si>
  <si>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</si>
  <si>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</si>
  <si>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</si>
  <si>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</si>
  <si>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</si>
  <si>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</si>
  <si>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</si>
  <si>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</si>
  <si>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</si>
  <si>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</si>
  <si>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</si>
  <si>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</si>
  <si>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</si>
  <si>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</si>
  <si>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</si>
  <si>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</si>
  <si>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</si>
  <si>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</si>
  <si>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</si>
  <si>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</si>
  <si>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</si>
  <si>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</si>
  <si>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</si>
  <si>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</si>
  <si>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</si>
  <si>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</si>
  <si>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</si>
  <si>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</si>
  <si>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</si>
  <si>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</si>
  <si>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</si>
  <si>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</si>
  <si>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</si>
  <si>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</si>
  <si>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</si>
  <si>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</si>
  <si>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</si>
  <si>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</si>
  <si>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</si>
  <si>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当事業の資本的収支は、市債の借り入れを行わずに、国交付金等の財源にて実施している。収益的収支についても、使用料を主な財源として事業を実施し、現状は収支バランスが取れている。</t>
    <rPh sb="0" eb="1">
      <t>トウ</t>
    </rPh>
    <rPh sb="1" eb="3">
      <t>ジギョウ</t>
    </rPh>
    <rPh sb="4" eb="7">
      <t>シホンテキ</t>
    </rPh>
    <rPh sb="7" eb="9">
      <t>シュウシ</t>
    </rPh>
    <rPh sb="11" eb="13">
      <t>シサイ</t>
    </rPh>
    <rPh sb="14" eb="15">
      <t>カ</t>
    </rPh>
    <rPh sb="16" eb="17">
      <t>イ</t>
    </rPh>
    <rPh sb="19" eb="20">
      <t>オコナ</t>
    </rPh>
    <rPh sb="24" eb="25">
      <t>クニ</t>
    </rPh>
    <rPh sb="25" eb="28">
      <t>コウフキン</t>
    </rPh>
    <rPh sb="28" eb="29">
      <t>トウ</t>
    </rPh>
    <rPh sb="30" eb="32">
      <t>ザイゲン</t>
    </rPh>
    <rPh sb="34" eb="36">
      <t>ジッシ</t>
    </rPh>
    <rPh sb="41" eb="44">
      <t>シュウエキテキ</t>
    </rPh>
    <rPh sb="44" eb="46">
      <t>シュウシ</t>
    </rPh>
    <rPh sb="52" eb="55">
      <t>シヨウリョウ</t>
    </rPh>
    <rPh sb="56" eb="57">
      <t>オモ</t>
    </rPh>
    <rPh sb="58" eb="60">
      <t>ザイゲン</t>
    </rPh>
    <rPh sb="63" eb="65">
      <t>ジギョウ</t>
    </rPh>
    <rPh sb="66" eb="68">
      <t>ジッシ</t>
    </rPh>
    <rPh sb="70" eb="72">
      <t>ゲンジョウ</t>
    </rPh>
    <rPh sb="73" eb="75">
      <t>シュウシ</t>
    </rPh>
    <rPh sb="80" eb="81">
      <t>ト</t>
    </rPh>
    <phoneticPr fontId="4"/>
  </si>
  <si>
    <t>平成２５年度より供用を開始し、順次供用開始浄化槽が増加している状況である。供用開始後数年が経つ浄化槽については、電気設備の軽微な修繕が必要な施設が発生しているが、いずれも当初から想定されている消耗部品の交換のみで、大規模な修繕は発生していない。</t>
    <rPh sb="0" eb="2">
      <t>ヘイセイ</t>
    </rPh>
    <rPh sb="4" eb="6">
      <t>ネンド</t>
    </rPh>
    <rPh sb="8" eb="10">
      <t>キョウヨウ</t>
    </rPh>
    <rPh sb="11" eb="13">
      <t>カイシ</t>
    </rPh>
    <rPh sb="15" eb="17">
      <t>ジュンジ</t>
    </rPh>
    <rPh sb="17" eb="19">
      <t>キョウヨウ</t>
    </rPh>
    <rPh sb="19" eb="21">
      <t>カイシ</t>
    </rPh>
    <rPh sb="21" eb="24">
      <t>ジョウカソウ</t>
    </rPh>
    <rPh sb="25" eb="27">
      <t>ゾウカ</t>
    </rPh>
    <rPh sb="31" eb="33">
      <t>ジョウキョウ</t>
    </rPh>
    <rPh sb="37" eb="39">
      <t>キョウヨウ</t>
    </rPh>
    <rPh sb="39" eb="41">
      <t>カイシ</t>
    </rPh>
    <rPh sb="41" eb="42">
      <t>ゴ</t>
    </rPh>
    <rPh sb="42" eb="44">
      <t>スウネン</t>
    </rPh>
    <rPh sb="45" eb="46">
      <t>タ</t>
    </rPh>
    <rPh sb="47" eb="50">
      <t>ジョウカソウ</t>
    </rPh>
    <rPh sb="56" eb="58">
      <t>デンキ</t>
    </rPh>
    <rPh sb="58" eb="60">
      <t>セツビ</t>
    </rPh>
    <rPh sb="61" eb="63">
      <t>ケイビ</t>
    </rPh>
    <rPh sb="64" eb="66">
      <t>シュウゼン</t>
    </rPh>
    <rPh sb="67" eb="69">
      <t>ヒツヨウ</t>
    </rPh>
    <rPh sb="70" eb="72">
      <t>シセツ</t>
    </rPh>
    <rPh sb="73" eb="75">
      <t>ハッセイ</t>
    </rPh>
    <rPh sb="85" eb="87">
      <t>トウショ</t>
    </rPh>
    <rPh sb="89" eb="91">
      <t>ソウテイ</t>
    </rPh>
    <rPh sb="96" eb="98">
      <t>ショウモウ</t>
    </rPh>
    <rPh sb="98" eb="100">
      <t>ブヒン</t>
    </rPh>
    <rPh sb="101" eb="103">
      <t>コウカン</t>
    </rPh>
    <rPh sb="107" eb="110">
      <t>ダイキボ</t>
    </rPh>
    <rPh sb="111" eb="113">
      <t>シュウゼン</t>
    </rPh>
    <rPh sb="114" eb="116">
      <t>ハッセイ</t>
    </rPh>
    <phoneticPr fontId="4"/>
  </si>
  <si>
    <t>平成２８年度の⑤経費回収率は１２３．８４が正しく、⑥汚水処理原価は８５．３０が正しい。
御殿場市公設浄化槽整備事業は、市債の借り入れは行わず、国交付金、県補助金、個人負担金、特定地域内にある一般社団法人からの寄付による基金を主な財源としている。
当事業の令和元年度の収益的収支比率は１０２．９５％、経費回収率は１７６．２９％と高い値になっており、その理由は以下によるものである。
①浄化槽の維持管理費（保守点検・清掃・法定検査）として、定額の使用料を徴収するため、使用開始年度は次年度への繰越が発生しやすい。
②浄化槽法第７条検査の検査手数料を工事実施前に徴収しているが、使用開始後３～８ヶ月後に実施することが定められているため、実際に検査を実施する時期が次年度になることがある。
なお、長期的には維持管理の収支はほぼ同額になると思われる。</t>
    <rPh sb="0" eb="2">
      <t>ヘイセイ</t>
    </rPh>
    <rPh sb="4" eb="6">
      <t>ネンド</t>
    </rPh>
    <rPh sb="8" eb="10">
      <t>ケイヒ</t>
    </rPh>
    <rPh sb="10" eb="12">
      <t>カイシュウ</t>
    </rPh>
    <rPh sb="12" eb="13">
      <t>リツ</t>
    </rPh>
    <rPh sb="21" eb="22">
      <t>タダ</t>
    </rPh>
    <rPh sb="26" eb="28">
      <t>オスイ</t>
    </rPh>
    <rPh sb="28" eb="30">
      <t>ショリ</t>
    </rPh>
    <rPh sb="30" eb="32">
      <t>ゲンカ</t>
    </rPh>
    <rPh sb="39" eb="40">
      <t>タダ</t>
    </rPh>
    <rPh sb="45" eb="49">
      <t>ゴテンバシ</t>
    </rPh>
    <rPh sb="49" eb="51">
      <t>コウセツ</t>
    </rPh>
    <rPh sb="51" eb="54">
      <t>ジョウカソウ</t>
    </rPh>
    <rPh sb="54" eb="56">
      <t>セイビ</t>
    </rPh>
    <rPh sb="56" eb="58">
      <t>ジギョウ</t>
    </rPh>
    <rPh sb="60" eb="62">
      <t>シサイ</t>
    </rPh>
    <rPh sb="63" eb="64">
      <t>カ</t>
    </rPh>
    <rPh sb="65" eb="66">
      <t>イ</t>
    </rPh>
    <rPh sb="68" eb="69">
      <t>オコナ</t>
    </rPh>
    <rPh sb="72" eb="73">
      <t>クニ</t>
    </rPh>
    <rPh sb="73" eb="76">
      <t>コウフキン</t>
    </rPh>
    <rPh sb="77" eb="78">
      <t>ケン</t>
    </rPh>
    <rPh sb="78" eb="81">
      <t>ホジョキン</t>
    </rPh>
    <rPh sb="82" eb="84">
      <t>コジン</t>
    </rPh>
    <rPh sb="84" eb="86">
      <t>フタン</t>
    </rPh>
    <rPh sb="86" eb="87">
      <t>キン</t>
    </rPh>
    <rPh sb="88" eb="90">
      <t>トクテイ</t>
    </rPh>
    <rPh sb="90" eb="92">
      <t>チイキ</t>
    </rPh>
    <rPh sb="92" eb="93">
      <t>ナイ</t>
    </rPh>
    <rPh sb="96" eb="98">
      <t>イッパン</t>
    </rPh>
    <rPh sb="98" eb="100">
      <t>シャダン</t>
    </rPh>
    <rPh sb="100" eb="102">
      <t>ホウジン</t>
    </rPh>
    <rPh sb="105" eb="107">
      <t>キフ</t>
    </rPh>
    <rPh sb="110" eb="112">
      <t>キキン</t>
    </rPh>
    <rPh sb="113" eb="114">
      <t>オモ</t>
    </rPh>
    <rPh sb="115" eb="117">
      <t>ザイゲン</t>
    </rPh>
    <rPh sb="124" eb="125">
      <t>トウ</t>
    </rPh>
    <rPh sb="125" eb="127">
      <t>ジギョウ</t>
    </rPh>
    <rPh sb="128" eb="130">
      <t>レイワ</t>
    </rPh>
    <rPh sb="130" eb="132">
      <t>ガンネン</t>
    </rPh>
    <rPh sb="132" eb="133">
      <t>ド</t>
    </rPh>
    <rPh sb="134" eb="137">
      <t>シュウエキテキ</t>
    </rPh>
    <rPh sb="137" eb="139">
      <t>シュウシ</t>
    </rPh>
    <rPh sb="139" eb="141">
      <t>ヒリツ</t>
    </rPh>
    <rPh sb="150" eb="152">
      <t>ケイヒ</t>
    </rPh>
    <rPh sb="152" eb="154">
      <t>カイシュウ</t>
    </rPh>
    <rPh sb="154" eb="155">
      <t>リツ</t>
    </rPh>
    <rPh sb="164" eb="165">
      <t>タカ</t>
    </rPh>
    <rPh sb="166" eb="167">
      <t>アタイ</t>
    </rPh>
    <rPh sb="176" eb="178">
      <t>リユウ</t>
    </rPh>
    <rPh sb="179" eb="181">
      <t>イカ</t>
    </rPh>
    <rPh sb="192" eb="195">
      <t>ジョウカソウ</t>
    </rPh>
    <rPh sb="196" eb="198">
      <t>イジ</t>
    </rPh>
    <rPh sb="198" eb="201">
      <t>カンリヒ</t>
    </rPh>
    <rPh sb="202" eb="204">
      <t>ホシュ</t>
    </rPh>
    <rPh sb="204" eb="206">
      <t>テンケン</t>
    </rPh>
    <rPh sb="207" eb="209">
      <t>セイソウ</t>
    </rPh>
    <rPh sb="210" eb="212">
      <t>ホウテイ</t>
    </rPh>
    <rPh sb="212" eb="214">
      <t>ケンサ</t>
    </rPh>
    <rPh sb="219" eb="221">
      <t>テイガク</t>
    </rPh>
    <rPh sb="222" eb="225">
      <t>シヨウリョウ</t>
    </rPh>
    <rPh sb="226" eb="228">
      <t>チョウシュウ</t>
    </rPh>
    <rPh sb="233" eb="235">
      <t>シヨウ</t>
    </rPh>
    <rPh sb="235" eb="237">
      <t>カイシ</t>
    </rPh>
    <rPh sb="237" eb="238">
      <t>ネン</t>
    </rPh>
    <rPh sb="238" eb="239">
      <t>ド</t>
    </rPh>
    <rPh sb="240" eb="243">
      <t>ジネンド</t>
    </rPh>
    <rPh sb="245" eb="247">
      <t>クリコシ</t>
    </rPh>
    <rPh sb="248" eb="250">
      <t>ハッセイ</t>
    </rPh>
    <rPh sb="257" eb="260">
      <t>ジョウカソウ</t>
    </rPh>
    <rPh sb="260" eb="261">
      <t>ホウ</t>
    </rPh>
    <rPh sb="261" eb="262">
      <t>ダイ</t>
    </rPh>
    <rPh sb="263" eb="264">
      <t>ジョウ</t>
    </rPh>
    <rPh sb="264" eb="266">
      <t>ケンサ</t>
    </rPh>
    <rPh sb="267" eb="269">
      <t>ケンサ</t>
    </rPh>
    <rPh sb="269" eb="272">
      <t>テスウリョウ</t>
    </rPh>
    <rPh sb="273" eb="275">
      <t>コウジ</t>
    </rPh>
    <rPh sb="275" eb="277">
      <t>ジッシ</t>
    </rPh>
    <rPh sb="277" eb="278">
      <t>マエ</t>
    </rPh>
    <rPh sb="279" eb="281">
      <t>チョウシュウ</t>
    </rPh>
    <rPh sb="287" eb="289">
      <t>シヨウ</t>
    </rPh>
    <rPh sb="289" eb="291">
      <t>カイシ</t>
    </rPh>
    <rPh sb="291" eb="292">
      <t>ゴ</t>
    </rPh>
    <rPh sb="296" eb="297">
      <t>ゲツ</t>
    </rPh>
    <rPh sb="297" eb="298">
      <t>ゴ</t>
    </rPh>
    <rPh sb="299" eb="301">
      <t>ジッシ</t>
    </rPh>
    <rPh sb="306" eb="307">
      <t>サダ</t>
    </rPh>
    <rPh sb="316" eb="318">
      <t>ジッサイ</t>
    </rPh>
    <rPh sb="319" eb="321">
      <t>ケンサ</t>
    </rPh>
    <rPh sb="322" eb="324">
      <t>ジッシ</t>
    </rPh>
    <rPh sb="326" eb="328">
      <t>ジキ</t>
    </rPh>
    <rPh sb="329" eb="332">
      <t>ジネンド</t>
    </rPh>
    <rPh sb="345" eb="348">
      <t>チョウキテキ</t>
    </rPh>
    <rPh sb="350" eb="352">
      <t>イジ</t>
    </rPh>
    <rPh sb="352" eb="354">
      <t>カンリ</t>
    </rPh>
    <rPh sb="355" eb="357">
      <t>シュウシ</t>
    </rPh>
    <rPh sb="360" eb="362">
      <t>ドウガク</t>
    </rPh>
    <rPh sb="366" eb="367">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</si>
</sst>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4E-4595-8748-25FD025E5C8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A94E-4595-8748-25FD025E5C8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133.91999999999999</c:v>
                </c:pt>
                <c:pt idx="1">
                  <c:v>105.64</c:v>
                </c:pt>
                <c:pt idx="2">
                  <c:v>115.45</c:v>
                </c:pt>
                <c:pt idx="3">
                  <c:v>107.67</c:v>
                </c:pt>
                <c:pt idx="4">
                  <c:v>102.95</c:v>
                </c:pt>
              </c:numCache>
            </c:numRef>
          </c:val>
          <c:extLst>
            <c:ext xmlns:c16="http://schemas.microsoft.com/office/drawing/2014/chart" uri="{C3380CC4-5D6E-409C-BE32-E72D297353CC}">
              <c16:uniqueId val="{00000000-7682-4861-A7BC-2CA9F658813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82-4861-A7BC-2CA9F658813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EB-4181-8DDC-B3FBBFE3C5B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EB-4181-8DDC-B3FBBFE3C5B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1D-4D92-A25A-AD5A79DFDA7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1D-4D92-A25A-AD5A79DFDA7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06-4978-90CB-9A17589D1B46}"/>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06-4978-90CB-9A17589D1B46}"/>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A9-4D50-B6F6-7ECB673477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A9-4D50-B6F6-7ECB673477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05-4DF9-8E15-166A05B50C1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413.5</c:v>
                </c:pt>
                <c:pt idx="2">
                  <c:v>407.42</c:v>
                </c:pt>
                <c:pt idx="3">
                  <c:v>386.46</c:v>
                </c:pt>
                <c:pt idx="4">
                  <c:v>421.25</c:v>
                </c:pt>
              </c:numCache>
            </c:numRef>
          </c:val>
          <c:smooth val="0"/>
          <c:extLst>
            <c:ext xmlns:c16="http://schemas.microsoft.com/office/drawing/2014/chart" uri="{C3380CC4-5D6E-409C-BE32-E72D297353CC}">
              <c16:uniqueId val="{00000001-DB05-4DF9-8E15-166A05B50C1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121.28</c:v>
                </c:pt>
                <c:pt idx="1">
                  <c:v>19.34</c:v>
                </c:pt>
                <c:pt idx="2">
                  <c:v>133.31</c:v>
                </c:pt>
                <c:pt idx="3">
                  <c:v>194.35</c:v>
                </c:pt>
                <c:pt idx="4">
                  <c:v>176.29</c:v>
                </c:pt>
              </c:numCache>
            </c:numRef>
          </c:val>
          <c:extLst>
            <c:ext xmlns:c16="http://schemas.microsoft.com/office/drawing/2014/chart" uri="{C3380CC4-5D6E-409C-BE32-E72D297353CC}">
              <c16:uniqueId val="{00000000-1A85-4D36-9D02-21FD025A41E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55.84</c:v>
                </c:pt>
                <c:pt idx="2">
                  <c:v>57.08</c:v>
                </c:pt>
                <c:pt idx="3">
                  <c:v>55.85</c:v>
                </c:pt>
                <c:pt idx="4">
                  <c:v>53.23</c:v>
                </c:pt>
              </c:numCache>
            </c:numRef>
          </c:val>
          <c:smooth val="0"/>
          <c:extLst>
            <c:ext xmlns:c16="http://schemas.microsoft.com/office/drawing/2014/chart" uri="{C3380CC4-5D6E-409C-BE32-E72D297353CC}">
              <c16:uniqueId val="{00000001-1A85-4D36-9D02-21FD025A41E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76.849999999999994</c:v>
                </c:pt>
                <c:pt idx="1">
                  <c:v>546.24</c:v>
                </c:pt>
                <c:pt idx="2">
                  <c:v>77.489999999999995</c:v>
                </c:pt>
                <c:pt idx="3">
                  <c:v>50.03</c:v>
                </c:pt>
                <c:pt idx="4">
                  <c:v>60.25</c:v>
                </c:pt>
              </c:numCache>
            </c:numRef>
          </c:val>
          <c:extLst>
            <c:ext xmlns:c16="http://schemas.microsoft.com/office/drawing/2014/chart" uri="{C3380CC4-5D6E-409C-BE32-E72D297353CC}">
              <c16:uniqueId val="{00000000-C3FD-4A35-962C-0D728A0E07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287.57</c:v>
                </c:pt>
                <c:pt idx="2">
                  <c:v>286.86</c:v>
                </c:pt>
                <c:pt idx="3">
                  <c:v>287.91000000000003</c:v>
                </c:pt>
                <c:pt idx="4">
                  <c:v>283.3</c:v>
                </c:pt>
              </c:numCache>
            </c:numRef>
          </c:val>
          <c:smooth val="0"/>
          <c:extLst>
            <c:ext xmlns:c16="http://schemas.microsoft.com/office/drawing/2014/chart" uri="{C3380CC4-5D6E-409C-BE32-E72D297353CC}">
              <c16:uniqueId val="{00000001-C3FD-4A35-962C-0D728A0E07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C85-42A0-A8EA-F15BB365353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61.55</c:v>
                </c:pt>
                <c:pt idx="2">
                  <c:v>57.22</c:v>
                </c:pt>
                <c:pt idx="3">
                  <c:v>54.93</c:v>
                </c:pt>
                <c:pt idx="4">
                  <c:v>55.96</c:v>
                </c:pt>
              </c:numCache>
            </c:numRef>
          </c:val>
          <c:smooth val="0"/>
          <c:extLst>
            <c:ext xmlns:c16="http://schemas.microsoft.com/office/drawing/2014/chart" uri="{C3380CC4-5D6E-409C-BE32-E72D297353CC}">
              <c16:uniqueId val="{00000001-3C85-42A0-A8EA-F15BB365353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596-4DBC-BA27-4141E156821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67.489999999999995</c:v>
                </c:pt>
                <c:pt idx="2">
                  <c:v>67.290000000000006</c:v>
                </c:pt>
                <c:pt idx="3">
                  <c:v>65.569999999999993</c:v>
                </c:pt>
                <c:pt idx="4">
                  <c:v>60.12</c:v>
                </c:pt>
              </c:numCache>
            </c:numRef>
          </c:val>
          <c:smooth val="0"/>
          <c:extLst>
            <c:ext xmlns:c16="http://schemas.microsoft.com/office/drawing/2014/chart" uri="{C3380CC4-5D6E-409C-BE32-E72D297353CC}">
              <c16:uniqueId val="{00000001-A596-4DBC-BA27-4141E156821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M8" zoomScale="78" zoomScaleNormal="78"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御殿場市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K3</v>
      </c>
      <c r="X8" s="49"/>
      <c r="Y8" s="49"/>
      <c r="Z8" s="49"/>
      <c r="AA8" s="49"/>
      <c r="AB8" s="49"/>
      <c r="AC8" s="49"/>
      <c r="AD8" s="50" t="str">
        <f>データ!$M$6</f>
        <v>非設置</v>
      </c>
      <c r="AE8" s="50"/>
      <c r="AF8" s="50"/>
      <c r="AG8" s="50"/>
      <c r="AH8" s="50"/>
      <c r="AI8" s="50"/>
      <c r="AJ8" s="50"/>
      <c r="AK8" s="3"/>
      <c r="AL8" s="51">
        <f>データ!S6</f>
        <v>88252</v>
      </c>
      <c r="AM8" s="51"/>
      <c r="AN8" s="51"/>
      <c r="AO8" s="51"/>
      <c r="AP8" s="51"/>
      <c r="AQ8" s="51"/>
      <c r="AR8" s="51"/>
      <c r="AS8" s="51"/>
      <c r="AT8" s="46">
        <f>データ!T6</f>
        <v>194.9</v>
      </c>
      <c r="AU8" s="46"/>
      <c r="AV8" s="46"/>
      <c r="AW8" s="46"/>
      <c r="AX8" s="46"/>
      <c r="AY8" s="46"/>
      <c r="AZ8" s="46"/>
      <c r="BA8" s="46"/>
      <c r="BB8" s="46">
        <f>データ!U6</f>
        <v>452.81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0.83</v>
      </c>
      <c r="Q10" s="46"/>
      <c r="R10" s="46"/>
      <c r="S10" s="46"/>
      <c r="T10" s="46"/>
      <c r="U10" s="46"/>
      <c r="V10" s="46"/>
      <c r="W10" s="46">
        <f>データ!Q6</f>
        <v>100</v>
      </c>
      <c r="X10" s="46"/>
      <c r="Y10" s="46"/>
      <c r="Z10" s="46"/>
      <c r="AA10" s="46"/>
      <c r="AB10" s="46"/>
      <c r="AC10" s="46"/>
      <c r="AD10" s="51">
        <f>データ!R6</f>
        <v>3960</v>
      </c>
      <c r="AE10" s="51"/>
      <c r="AF10" s="51"/>
      <c r="AG10" s="51"/>
      <c r="AH10" s="51"/>
      <c r="AI10" s="51"/>
      <c r="AJ10" s="51"/>
      <c r="AK10" s="2"/>
      <c r="AL10" s="51">
        <f>データ!V6</f>
        <v>729</v>
      </c>
      <c r="AM10" s="51"/>
      <c r="AN10" s="51"/>
      <c r="AO10" s="51"/>
      <c r="AP10" s="51"/>
      <c r="AQ10" s="51"/>
      <c r="AR10" s="51"/>
      <c r="AS10" s="51"/>
      <c r="AT10" s="46">
        <f>データ!W6</f>
        <v>1.24</v>
      </c>
      <c r="AU10" s="46"/>
      <c r="AV10" s="46"/>
      <c r="AW10" s="46"/>
      <c r="AX10" s="46"/>
      <c r="AY10" s="46"/>
      <c r="AZ10" s="46"/>
      <c r="BA10" s="46"/>
      <c r="BB10" s="46">
        <f>データ!X6</f>
        <v>587.9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【307.23】</v>
      </c>
      <c r="I86" s="26" t="str">
        <f>データ!CA6</f>
        <v>【59.98】</v>
      </c>
      <c r="J86" s="26" t="str">
        <f>データ!CL6</f>
        <v>【272.98】</v>
      </c>
      <c r="K86" s="26" t="str">
        <f>データ!CW6</f>
        <v>【58.71】</v>
      </c>
      <c r="L86" s="26" t="str">
        <f>データ!DH6</f>
        <v>【79.51】</v>
      </c>
      <c r="M86" s="26" t="s">
        <v>45</v>
      </c>
      <c r="N86" s="26" t="s">
        <v>43</v>
      </c>
      <c r="O86" s="26" t="str">
        <f>データ!EO6</f>
        <v>【-】</v>
      </c>
    </row>
  </sheetData>
  <sheetProtection algorithmName="SHA-512" hashValue="P5gbO6YNDKpnRzt9E2Rg50wrSkExFLrt0OWQKXchTnmVmki7ozbWnUwZ57gDDhw4dquyfXC9kxcX94Z3Q4wKWg==" saltValue="I78hZ34N6oP5pHCmSiAw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2019</v>
      </c>
      <c r="C6" s="33">
        <f t="shared" ref="C6:X6" si="3">C7</f>
        <v>222151</v>
      </c>
      <c r="D6" s="33">
        <f t="shared" si="3"/>
        <v>47</v>
      </c>
      <c r="E6" s="33">
        <f t="shared" si="3"/>
        <v>18</v>
      </c>
      <c r="F6" s="33">
        <f t="shared" si="3"/>
        <v>0</v>
      </c>
      <c r="G6" s="33">
        <f t="shared" si="3"/>
        <v>0</v>
      </c>
      <c r="H6" s="33" t="str">
        <f t="shared" si="3"/>
        <v>静岡県　御殿場市</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0.83</v>
      </c>
      <c r="Q6" s="34">
        <f t="shared" si="3"/>
        <v>100</v>
      </c>
      <c r="R6" s="34">
        <f t="shared" si="3"/>
        <v>3960</v>
      </c>
      <c r="S6" s="34">
        <f t="shared" si="3"/>
        <v>88252</v>
      </c>
      <c r="T6" s="34">
        <f t="shared" si="3"/>
        <v>194.9</v>
      </c>
      <c r="U6" s="34">
        <f t="shared" si="3"/>
        <v>452.81</v>
      </c>
      <c r="V6" s="34">
        <f t="shared" si="3"/>
        <v>729</v>
      </c>
      <c r="W6" s="34">
        <f t="shared" si="3"/>
        <v>1.24</v>
      </c>
      <c r="X6" s="34">
        <f t="shared" si="3"/>
        <v>587.9</v>
      </c>
      <c r="Y6" s="35">
        <f>IF(Y7="",NA(),Y7)</f>
        <v>133.91999999999999</v>
      </c>
      <c r="Z6" s="35">
        <f t="shared" ref="Z6:AH6" si="4">IF(Z7="",NA(),Z7)</f>
        <v>105.64</v>
      </c>
      <c r="AA6" s="35">
        <f t="shared" si="4"/>
        <v>115.45</v>
      </c>
      <c r="AB6" s="35">
        <f t="shared" si="4"/>
        <v>107.67</v>
      </c>
      <c r="AC6" s="35">
        <f t="shared" si="4"/>
        <v>102.95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392.19</v>
      </c>
      <c r="BL6" s="35">
        <f t="shared" si="7"/>
        <v>413.5</v>
      </c>
      <c r="BM6" s="35">
        <f t="shared" si="7"/>
        <v>407.42</v>
      </c>
      <c r="BN6" s="35">
        <f t="shared" si="7"/>
        <v>386.46</v>
      </c>
      <c r="BO6" s="35">
        <f t="shared" si="7"/>
        <v>421.25</v>
      </c>
      <c r="BP6" s="34" t="str">
        <f>IF(BP7="","",IF(BP7="-","【-】","【"&amp;SUBSTITUTE(TEXT(BP7,"#,##0.00"),"-","△")&amp;"】"))</f>
        <v>【307.23】</v>
      </c>
      <c r="BQ6" s="35">
        <f>IF(BQ7="",NA(),BQ7)</f>
        <v>121.28</v>
      </c>
      <c r="BR6" s="35">
        <f t="shared" ref="BR6:BZ6" si="8">IF(BR7="",NA(),BR7)</f>
        <v>19.34</v>
      </c>
      <c r="BS6" s="35">
        <f t="shared" si="8"/>
        <v>133.31</v>
      </c>
      <c r="BT6" s="35">
        <f t="shared" si="8"/>
        <v>194.35</v>
      </c>
      <c r="BU6" s="35">
        <f t="shared" si="8"/>
        <v>176.29</v>
      </c>
      <c r="BV6" s="35">
        <f t="shared" si="8"/>
        <v>57.03</v>
      </c>
      <c r="BW6" s="35">
        <f t="shared" si="8"/>
        <v>55.84</v>
      </c>
      <c r="BX6" s="35">
        <f t="shared" si="8"/>
        <v>57.08</v>
      </c>
      <c r="BY6" s="35">
        <f t="shared" si="8"/>
        <v>55.85</v>
      </c>
      <c r="BZ6" s="35">
        <f t="shared" si="8"/>
        <v>53.23</v>
      </c>
      <c r="CA6" s="34" t="str">
        <f>IF(CA7="","",IF(CA7="-","【-】","【"&amp;SUBSTITUTE(TEXT(CA7,"#,##0.00"),"-","△")&amp;"】"))</f>
        <v>【59.98】</v>
      </c>
      <c r="CB6" s="35">
        <f>IF(CB7="",NA(),CB7)</f>
        <v>76.849999999999994</v>
      </c>
      <c r="CC6" s="35">
        <f t="shared" ref="CC6:CK6" si="9">IF(CC7="",NA(),CC7)</f>
        <v>546.24</v>
      </c>
      <c r="CD6" s="35">
        <f t="shared" si="9"/>
        <v>77.489999999999995</v>
      </c>
      <c r="CE6" s="35">
        <f t="shared" si="9"/>
        <v>50.03</v>
      </c>
      <c r="CF6" s="35">
        <f t="shared" si="9"/>
        <v>60.25</v>
      </c>
      <c r="CG6" s="35">
        <f t="shared" si="9"/>
        <v>283.73</v>
      </c>
      <c r="CH6" s="35">
        <f t="shared" si="9"/>
        <v>287.57</v>
      </c>
      <c r="CI6" s="35">
        <f t="shared" si="9"/>
        <v>286.86</v>
      </c>
      <c r="CJ6" s="35">
        <f t="shared" si="9"/>
        <v>287.91000000000003</v>
      </c>
      <c r="CK6" s="35">
        <f t="shared" si="9"/>
        <v>283.3</v>
      </c>
      <c r="CL6" s="34" t="str">
        <f>IF(CL7="","",IF(CL7="-","【-】","【"&amp;SUBSTITUTE(TEXT(CL7,"#,##0.00"),"-","△")&amp;"】"))</f>
        <v>【272.98】</v>
      </c>
      <c r="CM6" s="35">
        <f>IF(CM7="",NA(),CM7)</f>
        <v>100</v>
      </c>
      <c r="CN6" s="35">
        <f t="shared" ref="CN6:CV6" si="10">IF(CN7="",NA(),CN7)</f>
        <v>100</v>
      </c>
      <c r="CO6" s="35">
        <f t="shared" si="10"/>
        <v>100</v>
      </c>
      <c r="CP6" s="35">
        <f t="shared" si="10"/>
        <v>100</v>
      </c>
      <c r="CQ6" s="35">
        <f t="shared" si="10"/>
        <v>100</v>
      </c>
      <c r="CR6" s="35">
        <f t="shared" si="10"/>
        <v>58.25</v>
      </c>
      <c r="CS6" s="35">
        <f t="shared" si="10"/>
        <v>61.55</v>
      </c>
      <c r="CT6" s="35">
        <f t="shared" si="10"/>
        <v>57.22</v>
      </c>
      <c r="CU6" s="35">
        <f t="shared" si="10"/>
        <v>54.93</v>
      </c>
      <c r="CV6" s="35">
        <f t="shared" si="10"/>
        <v>55.96</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67.489999999999995</v>
      </c>
      <c r="DE6" s="35">
        <f t="shared" si="11"/>
        <v>67.290000000000006</v>
      </c>
      <c r="DF6" s="35">
        <f t="shared" si="11"/>
        <v>65.569999999999993</v>
      </c>
      <c r="DG6" s="35">
        <f t="shared" si="11"/>
        <v>60.12</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222151</v>
      </c>
      <c r="D7" s="37">
        <v>47</v>
      </c>
      <c r="E7" s="37">
        <v>18</v>
      </c>
      <c r="F7" s="37">
        <v>0</v>
      </c>
      <c r="G7" s="37">
        <v>0</v>
      </c>
      <c r="H7" s="37" t="s">
        <v>99</v>
      </c>
      <c r="I7" s="37" t="s">
        <v>100</v>
      </c>
      <c r="J7" s="37" t="s">
        <v>101</v>
      </c>
      <c r="K7" s="37" t="s">
        <v>102</v>
      </c>
      <c r="L7" s="37" t="s">
        <v>103</v>
      </c>
      <c r="M7" s="37" t="s">
        <v>104</v>
      </c>
      <c r="N7" s="38" t="s">
        <v>105</v>
      </c>
      <c r="O7" s="38" t="s">
        <v>106</v>
      </c>
      <c r="P7" s="38">
        <v>0.83</v>
      </c>
      <c r="Q7" s="38">
        <v>100</v>
      </c>
      <c r="R7" s="38">
        <v>3960</v>
      </c>
      <c r="S7" s="38">
        <v>88252</v>
      </c>
      <c r="T7" s="38">
        <v>194.9</v>
      </c>
      <c r="U7" s="38">
        <v>452.81</v>
      </c>
      <c r="V7" s="38">
        <v>729</v>
      </c>
      <c r="W7" s="38">
        <v>1.24</v>
      </c>
      <c r="X7" s="38">
        <v>587.9</v>
      </c>
      <c r="Y7" s="38">
        <v>133.91999999999999</v>
      </c>
      <c r="Z7" s="38">
        <v>105.64</v>
      </c>
      <c r="AA7" s="38">
        <v>115.45</v>
      </c>
      <c r="AB7" s="38">
        <v>107.67</v>
      </c>
      <c r="AC7" s="38">
        <v>102.95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392.19</v>
      </c>
      <c r="BL7" s="38">
        <v>413.5</v>
      </c>
      <c r="BM7" s="38">
        <v>407.42</v>
      </c>
      <c r="BN7" s="38">
        <v>386.46</v>
      </c>
      <c r="BO7" s="38">
        <v>421.25</v>
      </c>
      <c r="BP7" s="38">
        <v>307.23</v>
      </c>
      <c r="BQ7" s="38">
        <v>121.28</v>
      </c>
      <c r="BR7" s="38">
        <v>19.34</v>
      </c>
      <c r="BS7" s="38">
        <v>133.31</v>
      </c>
      <c r="BT7" s="38">
        <v>194.35</v>
      </c>
      <c r="BU7" s="38">
        <v>176.29</v>
      </c>
      <c r="BV7" s="38">
        <v>57.03</v>
      </c>
      <c r="BW7" s="38">
        <v>55.84</v>
      </c>
      <c r="BX7" s="38">
        <v>57.08</v>
      </c>
      <c r="BY7" s="38">
        <v>55.85</v>
      </c>
      <c r="BZ7" s="38">
        <v>53.23</v>
      </c>
      <c r="CA7" s="38">
        <v>59.98</v>
      </c>
      <c r="CB7" s="38">
        <v>76.849999999999994</v>
      </c>
      <c r="CC7" s="38">
        <v>546.24</v>
      </c>
      <c r="CD7" s="38">
        <v>77.489999999999995</v>
      </c>
      <c r="CE7" s="38">
        <v>50.03</v>
      </c>
      <c r="CF7" s="38">
        <v>60.25</v>
      </c>
      <c r="CG7" s="38">
        <v>283.73</v>
      </c>
      <c r="CH7" s="38">
        <v>287.57</v>
      </c>
      <c r="CI7" s="38">
        <v>286.86</v>
      </c>
      <c r="CJ7" s="38">
        <v>287.91000000000003</v>
      </c>
      <c r="CK7" s="38">
        <v>283.3</v>
      </c>
      <c r="CL7" s="38">
        <v>272.98</v>
      </c>
      <c r="CM7" s="38">
        <v>100</v>
      </c>
      <c r="CN7" s="38">
        <v>100</v>
      </c>
      <c r="CO7" s="38">
        <v>100</v>
      </c>
      <c r="CP7" s="38">
        <v>100</v>
      </c>
      <c r="CQ7" s="38">
        <v>100</v>
      </c>
      <c r="CR7" s="38">
        <v>58.25</v>
      </c>
      <c r="CS7" s="38">
        <v>61.55</v>
      </c>
      <c r="CT7" s="38">
        <v>57.22</v>
      </c>
      <c r="CU7" s="38">
        <v>54.93</v>
      </c>
      <c r="CV7" s="38">
        <v>55.96</v>
      </c>
      <c r="CW7" s="38">
        <v>58.71</v>
      </c>
      <c r="CX7" s="38">
        <v>100</v>
      </c>
      <c r="CY7" s="38">
        <v>100</v>
      </c>
      <c r="CZ7" s="38">
        <v>100</v>
      </c>
      <c r="DA7" s="38">
        <v>100</v>
      </c>
      <c r="DB7" s="38">
        <v>100</v>
      </c>
      <c r="DC7" s="38">
        <v>68.150000000000006</v>
      </c>
      <c r="DD7" s="38">
        <v>67.489999999999995</v>
      </c>
      <c r="DE7" s="38">
        <v>67.290000000000006</v>
      </c>
      <c r="DF7" s="38">
        <v>65.569999999999993</v>
      </c>
      <c r="DG7" s="38">
        <v>60.12</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105</v>
      </c>
      <c r="EF7" s="38" t="s">
        <v>105</v>
      </c>
      <c r="EG7" s="38" t="s">
        <v>105</v>
      </c>
      <c r="EH7" s="38" t="s">
        <v>105</v>
      </c>
      <c r="EI7" s="38" t="s">
        <v>105</v>
      </c>
      <c r="EJ7" s="38" t="s">
        <v>105</v>
      </c>
      <c r="EK7" s="38" t="s">
        <v>105</v>
      </c>
      <c r="EL7" s="38" t="s">
        <v>105</v>
      </c>
      <c r="EM7" s="38" t="s">
        <v>105</v>
      </c>
      <c r="EN7" s="38" t="s">
        <v>105</v>
      </c>
      <c r="EO7" s="38" t="s">
        <v>105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112</v>
      </c>
    </row>
    <row r="12" spans="1:145" x14ac:dyDescent="0.15">
      <c r="B12">
        <v>1</v>
      </c>
      <c r="C12">
        <v>1</v>
      </c>
      <c r="D12">
        <v>1</v>
      </c>
      <c r="E12">
        <v>1</v>
      </c>
      <c r="F12">
        <v>1</v>
      </c>
      <c r="G12" t="s">
        <v>113</v>
      </c>
    </row>
    <row r="13" spans="1:145" x14ac:dyDescent="0.15">
      <c r="B13" t="s">
        <v>114</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GAdmin</cp:lastModifiedBy>
  <cp:lastPrinted>2021-01-19T08:09:37Z</cp:lastPrinted>
  <dcterms:created xsi:type="dcterms:W3CDTF">2020-12-04T03:17:34Z</dcterms:created>
  <dcterms:modified xsi:type="dcterms:W3CDTF">2021-01-19T08:10:39Z</dcterms:modified>
  <cp:category/>
</cp:coreProperties>
</file>