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J:\財政課\財政係\０２財政\庶務\●通知・照会\01 県（市町行財政課）\★公営企業\030112 【129（金）厳守】公営企業に係る「経営比較分析表」の公表について\回答\下水道課\"/>
    </mc:Choice>
  </mc:AlternateContent>
  <xr:revisionPtr revIDLastSave="0" documentId="8_{762FEDCC-0940-4634-A226-98074131DE2B}" xr6:coauthVersionLast="46" xr6:coauthVersionMax="46" xr10:uidLastSave="{00000000-0000-0000-0000-000000000000}"/>
  <workbookProtection workbookAlgorithmName="SHA-512" workbookHashValue="DK/dfOubdPBNZiFBDPSmEzwx4mm6DfZ9vn/A0Fjjf1r3lOitWG7KwP23kLhd5XcTCNw+8fEGPIMLTDB7YVdPyQ==" workbookSaltValue="JUHSY8Q2cjQ4avGAC2Q2Y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<sst xmlns="http://schemas.openxmlformats.org/spreadsheetml/2006/main" count="236" uniqueCount="121">
  <si>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</si>
  <si>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</si>
  <si>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</si>
  <si>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</si>
  <si>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</si>
  <si>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</si>
  <si>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</si>
  <si>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</si>
  <si>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</si>
  <si>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</si>
  <si>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</si>
  <si>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</si>
  <si>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</si>
  <si>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</si>
  <si>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</si>
  <si>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</si>
  <si>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</si>
  <si>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</si>
  <si>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</si>
  <si>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</si>
  <si>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</si>
  <si>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</si>
  <si>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</si>
  <si>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</si>
  <si>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</si>
  <si>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</si>
  <si>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</si>
  <si>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</si>
  <si>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</si>
  <si>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</si>
  <si>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</si>
  <si>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</si>
  <si>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</si>
  <si>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</si>
  <si>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</si>
  <si>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</si>
  <si>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</si>
  <si>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</si>
  <si>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</si>
  <si>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</si>
  <si>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</si>
  <si>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</si>
  <si>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</si>
  <si>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</si>
  <si>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</si>
  <si>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</si>
  <si>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</si>
  <si>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</si>
  <si>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</si>
  <si>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</si>
  <si>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</si>
  <si>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</si>
  <si>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</si>
  <si>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</si>
  <si>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</si>
  <si>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</si>
  <si>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</si>
  <si>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</si>
  <si>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</si>
  <si>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</si>
  <si>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</si>
  <si>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</si>
  <si>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</si>
  <si>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</si>
  <si>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</si>
  <si>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</si>
  <si>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</si>
  <si>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</si>
  <si>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</si>
  <si>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</si>
  <si>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</si>
  <si>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</si>
  <si>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</si>
  <si>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</si>
  <si>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</si>
  <si>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</si>
  <si>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</si>
  <si>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</si>
  <si>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</si>
  <si>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</si>
  <si>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</si>
  <si>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</si>
  <si>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</si>
  <si>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</si>
  <si>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</si>
  <si>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</si>
  <si>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</si>
  <si>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</si>
  <si>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</si>
  <si>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</si>
  <si>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</si>
  <si>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</si>
  <si>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</si>
  <si>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</si>
  <si>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</si>
  <si>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</si>
  <si>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</si>
  <si>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</si>
  <si>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掛川市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</si>
  <si>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</si>
  <si>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</si>
  <si>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</si>
  <si>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</si>
  <si>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</si>
  <si>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</si>
  <si>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</si>
  <si>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</si>
  <si>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</si>
  <si>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</si>
  <si>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</si>
  <si>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</si>
  <si>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</si>
  <si>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</si>
  <si>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</si>
  <si>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</si>
  <si>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</si>
  <si>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</si>
  <si>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</si>
  <si>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・今後の整備進捗により施設利用率の向上や使用料の増収による効果は期待できます。
・区域内人口密度が低く規模のﾒﾘｯﾄが活かしにくいなかでも使用料水準の検討と経費削減に努め、効率的な運営を目指していきます。</t>
    <phoneticPr fontId="4"/>
  </si>
  <si>
    <t>①収益的収支比率については、使用料の増収以上に企業債償還額が増加しているため、前年より悪化しています。償還額はR7年度に最大になると予想されますので、引き続き、使用料収入の確保と併せて費用の削減に努めます。
④企業債残高対事業規模比率については、類似団体平均よりも良好な数値となりましたが、引き続き計画的な整備を進め、適切に管理していく必要があります。
⑤経費回収率及び⑥汚水処理原価については、類似団体等に比べ数値が悪く、さらに前年よりもやや悪化しています。使用料収入は年ベースで増加傾向にありますが、単身世帯の増加による小口利用増加により、使用料収入以上に汚水処理費用が増加していると考えられます。
　また、使用料収入で賄えていない資本費については、一般会計からの繰入金を充てています。
⑦施設利用率については、処理場の処理能力と日平均の処理水量の指標であるため、高い数値であることが望ましいですが、現状、整備途上の段階であるため、今後の整備事業の進捗に伴い利用率の向上が見込まれます。
⑧水洗化率については、類似団体、全国平均よりも低い数値となっています。下水道に接続している割合は100％が望ましいため、水質保全や使用料収入の確保等の観点から、今後も接続率向上を目指し引き続き啓発活動等に努める必要があります。
なお、②③は地方公営企業法上の企業会計での算定となりますので、令和２年４月適用の本市は次回からの分析となります。</t>
    <rPh sb="20" eb="22">
      <t>イジョウ</t>
    </rPh>
    <rPh sb="23" eb="26">
      <t>キギョウサイ</t>
    </rPh>
    <rPh sb="26" eb="29">
      <t>ショウカンガク</t>
    </rPh>
    <rPh sb="30" eb="32">
      <t>ゾウカ</t>
    </rPh>
    <rPh sb="39" eb="41">
      <t>ゼンネン</t>
    </rPh>
    <rPh sb="43" eb="45">
      <t>アッカ</t>
    </rPh>
    <rPh sb="51" eb="54">
      <t>ショウカンガク</t>
    </rPh>
    <rPh sb="57" eb="59">
      <t>ネンド</t>
    </rPh>
    <rPh sb="60" eb="62">
      <t>サイダイ</t>
    </rPh>
    <rPh sb="66" eb="68">
      <t>ヨソウ</t>
    </rPh>
    <rPh sb="75" eb="76">
      <t>ヒ</t>
    </rPh>
    <rPh sb="77" eb="78">
      <t>ツヅ</t>
    </rPh>
    <rPh sb="80" eb="83">
      <t>シヨウリョウ</t>
    </rPh>
    <rPh sb="83" eb="85">
      <t>シュウニュウ</t>
    </rPh>
    <rPh sb="86" eb="88">
      <t>カクホ</t>
    </rPh>
    <rPh sb="89" eb="90">
      <t>アワ</t>
    </rPh>
    <rPh sb="92" eb="94">
      <t>ヒヨウ</t>
    </rPh>
    <rPh sb="95" eb="97">
      <t>サクゲン</t>
    </rPh>
    <rPh sb="98" eb="99">
      <t>ツト</t>
    </rPh>
    <rPh sb="206" eb="208">
      <t>スウチ</t>
    </rPh>
    <rPh sb="209" eb="210">
      <t>ワル</t>
    </rPh>
    <rPh sb="236" eb="237">
      <t>ネン</t>
    </rPh>
    <rPh sb="252" eb="254">
      <t>タンシン</t>
    </rPh>
    <rPh sb="254" eb="256">
      <t>セタイ</t>
    </rPh>
    <rPh sb="257" eb="259">
      <t>ゾウカ</t>
    </rPh>
    <rPh sb="262" eb="264">
      <t>コグチ</t>
    </rPh>
    <rPh sb="264" eb="268">
      <t>リヨウゾウカ</t>
    </rPh>
    <rPh sb="272" eb="275">
      <t>シヨウリョウ</t>
    </rPh>
    <rPh sb="275" eb="277">
      <t>シュウニュウ</t>
    </rPh>
    <rPh sb="277" eb="279">
      <t>イジョウ</t>
    </rPh>
    <rPh sb="284" eb="286">
      <t>ヒヨウ</t>
    </rPh>
    <rPh sb="287" eb="289">
      <t>ゾウカ</t>
    </rPh>
    <rPh sb="294" eb="295">
      <t>カンガ</t>
    </rPh>
    <rPh sb="306" eb="309">
      <t>シヨウリョウ</t>
    </rPh>
    <rPh sb="309" eb="311">
      <t>シュウニュウ</t>
    </rPh>
    <rPh sb="312" eb="313">
      <t>マカナ</t>
    </rPh>
    <rPh sb="318" eb="321">
      <t>シホンヒ</t>
    </rPh>
    <rPh sb="327" eb="329">
      <t>イッパン</t>
    </rPh>
    <rPh sb="329" eb="331">
      <t>カイケイ</t>
    </rPh>
    <rPh sb="334" eb="337">
      <t>クリイレキン</t>
    </rPh>
    <rPh sb="338" eb="339">
      <t>ア</t>
    </rPh>
    <rPh sb="582" eb="584">
      <t>サンテイ</t>
    </rPh>
    <rPh sb="592" eb="594">
      <t>レイワ</t>
    </rPh>
    <rPh sb="601" eb="603">
      <t>ホンシ</t>
    </rPh>
    <rPh sb="604" eb="606">
      <t>ジカイ</t>
    </rPh>
    <rPh sb="609" eb="611">
      <t>ブンセキ</t>
    </rPh>
    <phoneticPr fontId="4"/>
  </si>
  <si>
    <t>・事業開始から30年未満ということもあり、老朽化した管渠改善は現在まで行っていません。今後は年数経過による施設の傷みの予防的対処や耐震化も見据えた更新等を検討していく必要があります。
・なお、①②は地方公営企業法上の企業会計での算定となりますので、令和２年４月適用の本市は次回からの分析となります。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</si>
</sst>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2D-4A34-9F32-E0807FC757C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0.09</c:v>
                </c:pt>
                <c:pt idx="4">
                  <c:v>0.12</c:v>
                </c:pt>
              </c:numCache>
            </c:numRef>
          </c:val>
          <c:smooth val="0"/>
          <c:extLst>
            <c:ext xmlns:c16="http://schemas.microsoft.com/office/drawing/2014/chart" uri="{C3380CC4-5D6E-409C-BE32-E72D297353CC}">
              <c16:uniqueId val="{00000001-052D-4A34-9F32-E0807FC757C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44.77</c:v>
                </c:pt>
                <c:pt idx="1">
                  <c:v>45.27</c:v>
                </c:pt>
                <c:pt idx="2">
                  <c:v>46.59</c:v>
                </c:pt>
                <c:pt idx="3">
                  <c:v>47.87</c:v>
                </c:pt>
                <c:pt idx="4">
                  <c:v>47.53</c:v>
                </c:pt>
              </c:numCache>
            </c:numRef>
          </c:val>
          <c:extLst>
            <c:ext xmlns:c16="http://schemas.microsoft.com/office/drawing/2014/chart" uri="{C3380CC4-5D6E-409C-BE32-E72D297353CC}">
              <c16:uniqueId val="{00000000-0679-4D55-B64B-EECDDE4C816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59.19</c:v>
                </c:pt>
                <c:pt idx="4">
                  <c:v>61.4</c:v>
                </c:pt>
              </c:numCache>
            </c:numRef>
          </c:val>
          <c:smooth val="0"/>
          <c:extLst>
            <c:ext xmlns:c16="http://schemas.microsoft.com/office/drawing/2014/chart" uri="{C3380CC4-5D6E-409C-BE32-E72D297353CC}">
              <c16:uniqueId val="{00000001-0679-4D55-B64B-EECDDE4C816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84.44</c:v>
                </c:pt>
                <c:pt idx="1">
                  <c:v>84.34</c:v>
                </c:pt>
                <c:pt idx="2">
                  <c:v>84.43</c:v>
                </c:pt>
                <c:pt idx="3">
                  <c:v>84.36</c:v>
                </c:pt>
                <c:pt idx="4">
                  <c:v>84.61</c:v>
                </c:pt>
              </c:numCache>
            </c:numRef>
          </c:val>
          <c:extLst>
            <c:ext xmlns:c16="http://schemas.microsoft.com/office/drawing/2014/chart" uri="{C3380CC4-5D6E-409C-BE32-E72D297353CC}">
              <c16:uniqueId val="{00000000-7495-42A0-A630-A45B4F19E4C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86.66</c:v>
                </c:pt>
                <c:pt idx="4">
                  <c:v>86.28</c:v>
                </c:pt>
              </c:numCache>
            </c:numRef>
          </c:val>
          <c:smooth val="0"/>
          <c:extLst>
            <c:ext xmlns:c16="http://schemas.microsoft.com/office/drawing/2014/chart" uri="{C3380CC4-5D6E-409C-BE32-E72D297353CC}">
              <c16:uniqueId val="{00000001-7495-42A0-A630-A45B4F19E4C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78.81</c:v>
                </c:pt>
                <c:pt idx="1">
                  <c:v>80.31</c:v>
                </c:pt>
                <c:pt idx="2">
                  <c:v>81.11</c:v>
                </c:pt>
                <c:pt idx="3">
                  <c:v>80.14</c:v>
                </c:pt>
                <c:pt idx="4">
                  <c:v>77.58</c:v>
                </c:pt>
              </c:numCache>
            </c:numRef>
          </c:val>
          <c:extLst>
            <c:ext xmlns:c16="http://schemas.microsoft.com/office/drawing/2014/chart" uri="{C3380CC4-5D6E-409C-BE32-E72D297353CC}">
              <c16:uniqueId val="{00000000-285D-48C9-A9DF-F4E1642773F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5D-48C9-A9DF-F4E1642773F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C6-4B15-9454-52B75C76A77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C6-4B15-9454-52B75C76A77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8F-4994-B57E-00EA0BD556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8F-4994-B57E-00EA0BD556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53-41B8-8224-8599D9F4C8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53-41B8-8224-8599D9F4C8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16-44C6-A6ED-CB37B73ED6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16-44C6-A6ED-CB37B73ED6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1231.74</c:v>
                </c:pt>
                <c:pt idx="1">
                  <c:v>986.09</c:v>
                </c:pt>
                <c:pt idx="2">
                  <c:v>422.48</c:v>
                </c:pt>
                <c:pt idx="3">
                  <c:v>438.65</c:v>
                </c:pt>
                <c:pt idx="4">
                  <c:v>683.3</c:v>
                </c:pt>
              </c:numCache>
            </c:numRef>
          </c:val>
          <c:extLst>
            <c:ext xmlns:c16="http://schemas.microsoft.com/office/drawing/2014/chart" uri="{C3380CC4-5D6E-409C-BE32-E72D297353CC}">
              <c16:uniqueId val="{00000000-DB9D-46B5-855B-62EFF47CCB9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1000.94</c:v>
                </c:pt>
                <c:pt idx="4">
                  <c:v>1028.05</c:v>
                </c:pt>
              </c:numCache>
            </c:numRef>
          </c:val>
          <c:smooth val="0"/>
          <c:extLst>
            <c:ext xmlns:c16="http://schemas.microsoft.com/office/drawing/2014/chart" uri="{C3380CC4-5D6E-409C-BE32-E72D297353CC}">
              <c16:uniqueId val="{00000001-DB9D-46B5-855B-62EFF47CCB9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61.6</c:v>
                </c:pt>
                <c:pt idx="1">
                  <c:v>100</c:v>
                </c:pt>
                <c:pt idx="2">
                  <c:v>79.61</c:v>
                </c:pt>
                <c:pt idx="3">
                  <c:v>79.099999999999994</c:v>
                </c:pt>
                <c:pt idx="4">
                  <c:v>68.41</c:v>
                </c:pt>
              </c:numCache>
            </c:numRef>
          </c:val>
          <c:extLst>
            <c:ext xmlns:c16="http://schemas.microsoft.com/office/drawing/2014/chart" uri="{C3380CC4-5D6E-409C-BE32-E72D297353CC}">
              <c16:uniqueId val="{00000000-DB2F-461A-BC7C-657BCAE4F8E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93.77</c:v>
                </c:pt>
                <c:pt idx="4">
                  <c:v>94.73</c:v>
                </c:pt>
              </c:numCache>
            </c:numRef>
          </c:val>
          <c:smooth val="0"/>
          <c:extLst>
            <c:ext xmlns:c16="http://schemas.microsoft.com/office/drawing/2014/chart" uri="{C3380CC4-5D6E-409C-BE32-E72D297353CC}">
              <c16:uniqueId val="{00000001-DB2F-461A-BC7C-657BCAE4F8E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248.35</c:v>
                </c:pt>
                <c:pt idx="1">
                  <c:v>153.25</c:v>
                </c:pt>
                <c:pt idx="2">
                  <c:v>200.96</c:v>
                </c:pt>
                <c:pt idx="3">
                  <c:v>203.7</c:v>
                </c:pt>
                <c:pt idx="4">
                  <c:v>208.68</c:v>
                </c:pt>
              </c:numCache>
            </c:numRef>
          </c:val>
          <c:extLst>
            <c:ext xmlns:c16="http://schemas.microsoft.com/office/drawing/2014/chart" uri="{C3380CC4-5D6E-409C-BE32-E72D297353CC}">
              <c16:uniqueId val="{00000000-281A-48F7-A275-61413767175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165.57</c:v>
                </c:pt>
                <c:pt idx="4">
                  <c:v>160.91</c:v>
                </c:pt>
              </c:numCache>
            </c:numRef>
          </c:val>
          <c:smooth val="0"/>
          <c:extLst>
            <c:ext xmlns:c16="http://schemas.microsoft.com/office/drawing/2014/chart" uri="{C3380CC4-5D6E-409C-BE32-E72D297353CC}">
              <c16:uniqueId val="{00000001-281A-48F7-A275-61413767175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静岡県　掛川市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3"/>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Bd2</v>
      </c>
      <c r="X8" s="79"/>
      <c r="Y8" s="79"/>
      <c r="Z8" s="79"/>
      <c r="AA8" s="79"/>
      <c r="AB8" s="79"/>
      <c r="AC8" s="79"/>
      <c r="AD8" s="80" t="str">
        <f>データ!$M$6</f>
        <v>非設置</v>
      </c>
      <c r="AE8" s="80"/>
      <c r="AF8" s="80"/>
      <c r="AG8" s="80"/>
      <c r="AH8" s="80"/>
      <c r="AI8" s="80"/>
      <c r="AJ8" s="80"/>
      <c r="AK8" s="3"/>
      <c r="AL8" s="76">
        <f>データ!S6</f>
        <v>117804</v>
      </c>
      <c r="AM8" s="76"/>
      <c r="AN8" s="76"/>
      <c r="AO8" s="76"/>
      <c r="AP8" s="76"/>
      <c r="AQ8" s="76"/>
      <c r="AR8" s="76"/>
      <c r="AS8" s="76"/>
      <c r="AT8" s="75">
        <f>データ!T6</f>
        <v>265.69</v>
      </c>
      <c r="AU8" s="75"/>
      <c r="AV8" s="75"/>
      <c r="AW8" s="75"/>
      <c r="AX8" s="75"/>
      <c r="AY8" s="75"/>
      <c r="AZ8" s="75"/>
      <c r="BA8" s="75"/>
      <c r="BB8" s="75">
        <f>データ!U6</f>
        <v>443.39</v>
      </c>
      <c r="BC8" s="75"/>
      <c r="BD8" s="75"/>
      <c r="BE8" s="75"/>
      <c r="BF8" s="75"/>
      <c r="BG8" s="75"/>
      <c r="BH8" s="75"/>
      <c r="BI8" s="75"/>
      <c r="BJ8" s="3"/>
      <c r="BK8" s="3"/>
      <c r="BL8" s="77" t="s">
        <v>10</v>
      </c>
      <c r="BM8" s="78"/>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72" t="s">
        <v>16</v>
      </c>
      <c r="AE9" s="72"/>
      <c r="AF9" s="72"/>
      <c r="AG9" s="72"/>
      <c r="AH9" s="72"/>
      <c r="AI9" s="72"/>
      <c r="AJ9" s="72"/>
      <c r="AK9" s="3"/>
      <c r="AL9" s="72" t="s">
        <v>17</v>
      </c>
      <c r="AM9" s="72"/>
      <c r="AN9" s="72"/>
      <c r="AO9" s="72"/>
      <c r="AP9" s="72"/>
      <c r="AQ9" s="72"/>
      <c r="AR9" s="72"/>
      <c r="AS9" s="72"/>
      <c r="AT9" s="72" t="s">
        <v>18</v>
      </c>
      <c r="AU9" s="72"/>
      <c r="AV9" s="72"/>
      <c r="AW9" s="72"/>
      <c r="AX9" s="72"/>
      <c r="AY9" s="72"/>
      <c r="AZ9" s="72"/>
      <c r="BA9" s="72"/>
      <c r="BB9" s="72" t="s">
        <v>19</v>
      </c>
      <c r="BC9" s="72"/>
      <c r="BD9" s="72"/>
      <c r="BE9" s="72"/>
      <c r="BF9" s="72"/>
      <c r="BG9" s="72"/>
      <c r="BH9" s="72"/>
      <c r="BI9" s="72"/>
      <c r="BJ9" s="3"/>
      <c r="BK9" s="3"/>
      <c r="BL9" s="73" t="s">
        <v>20</v>
      </c>
      <c r="BM9" s="74"/>
      <c r="BN9" s="10" t="s">
        <v>21</v>
      </c>
      <c r="BO9" s="11"/>
      <c r="BP9" s="11"/>
      <c r="BQ9" s="11"/>
      <c r="BR9" s="11"/>
      <c r="BS9" s="11"/>
      <c r="BT9" s="11"/>
      <c r="BU9" s="11"/>
      <c r="BV9" s="11"/>
      <c r="BW9" s="11"/>
      <c r="BX9" s="11"/>
      <c r="BY9" s="12"/>
    </row>
    <row r="10" spans="1:78" ht="18.75" customHeight="1" x14ac:dyDescent="0.15">
      <c r="A10" s="2"/>
      <c r="B10" s="75" t="str">
        <f>データ!N6</f>
        <v>-</v>
      </c>
      <c r="C10" s="75"/>
      <c r="D10" s="75"/>
      <c r="E10" s="75"/>
      <c r="F10" s="75"/>
      <c r="G10" s="75"/>
      <c r="H10" s="75"/>
      <c r="I10" s="75" t="str">
        <f>データ!O6</f>
        <v>該当数値なし</v>
      </c>
      <c r="J10" s="75"/>
      <c r="K10" s="75"/>
      <c r="L10" s="75"/>
      <c r="M10" s="75"/>
      <c r="N10" s="75"/>
      <c r="O10" s="75"/>
      <c r="P10" s="75">
        <f>データ!P6</f>
        <v>29.66</v>
      </c>
      <c r="Q10" s="75"/>
      <c r="R10" s="75"/>
      <c r="S10" s="75"/>
      <c r="T10" s="75"/>
      <c r="U10" s="75"/>
      <c r="V10" s="75"/>
      <c r="W10" s="75">
        <f>データ!Q6</f>
        <v>96.09</v>
      </c>
      <c r="X10" s="75"/>
      <c r="Y10" s="75"/>
      <c r="Z10" s="75"/>
      <c r="AA10" s="75"/>
      <c r="AB10" s="75"/>
      <c r="AC10" s="75"/>
      <c r="AD10" s="76">
        <f>データ!R6</f>
        <v>2838</v>
      </c>
      <c r="AE10" s="76"/>
      <c r="AF10" s="76"/>
      <c r="AG10" s="76"/>
      <c r="AH10" s="76"/>
      <c r="AI10" s="76"/>
      <c r="AJ10" s="76"/>
      <c r="AK10" s="2"/>
      <c r="AL10" s="76">
        <f>データ!V6</f>
        <v>34821</v>
      </c>
      <c r="AM10" s="76"/>
      <c r="AN10" s="76"/>
      <c r="AO10" s="76"/>
      <c r="AP10" s="76"/>
      <c r="AQ10" s="76"/>
      <c r="AR10" s="76"/>
      <c r="AS10" s="76"/>
      <c r="AT10" s="75">
        <f>データ!W6</f>
        <v>9.35</v>
      </c>
      <c r="AU10" s="75"/>
      <c r="AV10" s="75"/>
      <c r="AW10" s="75"/>
      <c r="AX10" s="75"/>
      <c r="AY10" s="75"/>
      <c r="AZ10" s="75"/>
      <c r="BA10" s="75"/>
      <c r="BB10" s="75">
        <f>データ!X6</f>
        <v>3724.17</v>
      </c>
      <c r="BC10" s="75"/>
      <c r="BD10" s="75"/>
      <c r="BE10" s="75"/>
      <c r="BF10" s="75"/>
      <c r="BG10" s="75"/>
      <c r="BH10" s="75"/>
      <c r="BI10" s="75"/>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7xb4ce6PJVWJeNaekHpXEY6RPsYOQyoFi2ZFvOvexYYnDVYbmP1cBvsyQWQ9oXddCeZ4egSWqnY6nqF+QfVEZQ==" saltValue="ijCfA7VoKqwLp0BM6Awn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4" t="s">
        <v>54</v>
      </c>
      <c r="I3" s="85"/>
      <c r="J3" s="85"/>
      <c r="K3" s="85"/>
      <c r="L3" s="85"/>
      <c r="M3" s="85"/>
      <c r="N3" s="85"/>
      <c r="O3" s="85"/>
      <c r="P3" s="85"/>
      <c r="Q3" s="85"/>
      <c r="R3" s="85"/>
      <c r="S3" s="85"/>
      <c r="T3" s="85"/>
      <c r="U3" s="85"/>
      <c r="V3" s="85"/>
      <c r="W3" s="85"/>
      <c r="X3" s="86"/>
      <c r="Y3" s="90" t="s">
        <v>55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57</v>
      </c>
      <c r="B4" s="30"/>
      <c r="C4" s="30"/>
      <c r="D4" s="30"/>
      <c r="E4" s="30"/>
      <c r="F4" s="30"/>
      <c r="G4" s="30"/>
      <c r="H4" s="87"/>
      <c r="I4" s="88"/>
      <c r="J4" s="88"/>
      <c r="K4" s="88"/>
      <c r="L4" s="88"/>
      <c r="M4" s="88"/>
      <c r="N4" s="88"/>
      <c r="O4" s="88"/>
      <c r="P4" s="88"/>
      <c r="Q4" s="88"/>
      <c r="R4" s="88"/>
      <c r="S4" s="88"/>
      <c r="T4" s="88"/>
      <c r="U4" s="88"/>
      <c r="V4" s="88"/>
      <c r="W4" s="88"/>
      <c r="X4" s="89"/>
      <c r="Y4" s="83" t="s">
        <v>58</v>
      </c>
      <c r="Z4" s="83"/>
      <c r="AA4" s="83"/>
      <c r="AB4" s="83"/>
      <c r="AC4" s="83"/>
      <c r="AD4" s="83"/>
      <c r="AE4" s="83"/>
      <c r="AF4" s="83"/>
      <c r="AG4" s="83"/>
      <c r="AH4" s="83"/>
      <c r="AI4" s="83"/>
      <c r="AJ4" s="83" t="s">
        <v>59</v>
      </c>
      <c r="AK4" s="83"/>
      <c r="AL4" s="83"/>
      <c r="AM4" s="83"/>
      <c r="AN4" s="83"/>
      <c r="AO4" s="83"/>
      <c r="AP4" s="83"/>
      <c r="AQ4" s="83"/>
      <c r="AR4" s="83"/>
      <c r="AS4" s="83"/>
      <c r="AT4" s="83"/>
      <c r="AU4" s="83" t="s">
        <v>60</v>
      </c>
      <c r="AV4" s="83"/>
      <c r="AW4" s="83"/>
      <c r="AX4" s="83"/>
      <c r="AY4" s="83"/>
      <c r="AZ4" s="83"/>
      <c r="BA4" s="83"/>
      <c r="BB4" s="83"/>
      <c r="BC4" s="83"/>
      <c r="BD4" s="83"/>
      <c r="BE4" s="83"/>
      <c r="BF4" s="83" t="s">
        <v>61</v>
      </c>
      <c r="BG4" s="83"/>
      <c r="BH4" s="83"/>
      <c r="BI4" s="83"/>
      <c r="BJ4" s="83"/>
      <c r="BK4" s="83"/>
      <c r="BL4" s="83"/>
      <c r="BM4" s="83"/>
      <c r="BN4" s="83"/>
      <c r="BO4" s="83"/>
      <c r="BP4" s="83"/>
      <c r="BQ4" s="83" t="s">
        <v>62</v>
      </c>
      <c r="BR4" s="83"/>
      <c r="BS4" s="83"/>
      <c r="BT4" s="83"/>
      <c r="BU4" s="83"/>
      <c r="BV4" s="83"/>
      <c r="BW4" s="83"/>
      <c r="BX4" s="83"/>
      <c r="BY4" s="83"/>
      <c r="BZ4" s="83"/>
      <c r="CA4" s="83"/>
      <c r="CB4" s="83" t="s">
        <v>63</v>
      </c>
      <c r="CC4" s="83"/>
      <c r="CD4" s="83"/>
      <c r="CE4" s="83"/>
      <c r="CF4" s="83"/>
      <c r="CG4" s="83"/>
      <c r="CH4" s="83"/>
      <c r="CI4" s="83"/>
      <c r="CJ4" s="83"/>
      <c r="CK4" s="83"/>
      <c r="CL4" s="83"/>
      <c r="CM4" s="83" t="s">
        <v>64</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222135</v>
      </c>
      <c r="D6" s="33">
        <f t="shared" si="3"/>
        <v>47</v>
      </c>
      <c r="E6" s="33">
        <f t="shared" si="3"/>
        <v>17</v>
      </c>
      <c r="F6" s="33">
        <f t="shared" si="3"/>
        <v>1</v>
      </c>
      <c r="G6" s="33">
        <f t="shared" si="3"/>
        <v>0</v>
      </c>
      <c r="H6" s="33" t="str">
        <f t="shared" si="3"/>
        <v>静岡県　掛川市</v>
      </c>
      <c r="I6" s="33" t="str">
        <f t="shared" si="3"/>
        <v>法非適用</v>
      </c>
      <c r="J6" s="33" t="str">
        <f t="shared" si="3"/>
        <v>下水道事業</v>
      </c>
      <c r="K6" s="33" t="str">
        <f t="shared" si="3"/>
        <v>公共下水道</v>
      </c>
      <c r="L6" s="33" t="str">
        <f t="shared" si="3"/>
        <v>Bd2</v>
      </c>
      <c r="M6" s="33" t="str">
        <f t="shared" si="3"/>
        <v>非設置</v>
      </c>
      <c r="N6" s="34" t="str">
        <f t="shared" si="3"/>
        <v>-</v>
      </c>
      <c r="O6" s="34" t="str">
        <f t="shared" si="3"/>
        <v>該当数値なし</v>
      </c>
      <c r="P6" s="34">
        <f t="shared" si="3"/>
        <v>29.66</v>
      </c>
      <c r="Q6" s="34">
        <f t="shared" si="3"/>
        <v>96.09</v>
      </c>
      <c r="R6" s="34">
        <f t="shared" si="3"/>
        <v>2838</v>
      </c>
      <c r="S6" s="34">
        <f t="shared" si="3"/>
        <v>117804</v>
      </c>
      <c r="T6" s="34">
        <f t="shared" si="3"/>
        <v>265.69</v>
      </c>
      <c r="U6" s="34">
        <f t="shared" si="3"/>
        <v>443.39</v>
      </c>
      <c r="V6" s="34">
        <f t="shared" si="3"/>
        <v>34821</v>
      </c>
      <c r="W6" s="34">
        <f t="shared" si="3"/>
        <v>9.35</v>
      </c>
      <c r="X6" s="34">
        <f t="shared" si="3"/>
        <v>3724.17</v>
      </c>
      <c r="Y6" s="35">
        <f>IF(Y7="",NA(),Y7)</f>
        <v>78.81</v>
      </c>
      <c r="Z6" s="35">
        <f t="shared" ref="Z6:AH6" si="4">IF(Z7="",NA(),Z7)</f>
        <v>80.31</v>
      </c>
      <c r="AA6" s="35">
        <f t="shared" si="4"/>
        <v>81.11</v>
      </c>
      <c r="AB6" s="35">
        <f t="shared" si="4"/>
        <v>80.14</v>
      </c>
      <c r="AC6" s="35">
        <f t="shared" si="4"/>
        <v>77.58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1231.74</v>
      </c>
      <c r="BG6" s="35">
        <f t="shared" ref="BG6:BO6" si="7">IF(BG7="",NA(),BG7)</f>
        <v>986.09</v>
      </c>
      <c r="BH6" s="35">
        <f t="shared" si="7"/>
        <v>422.48</v>
      </c>
      <c r="BI6" s="35">
        <f t="shared" si="7"/>
        <v>438.65</v>
      </c>
      <c r="BJ6" s="35">
        <f t="shared" si="7"/>
        <v>683.3</v>
      </c>
      <c r="BK6" s="35">
        <f t="shared" si="7"/>
        <v>1031.56</v>
      </c>
      <c r="BL6" s="35">
        <f t="shared" si="7"/>
        <v>1053.93</v>
      </c>
      <c r="BM6" s="35">
        <f t="shared" si="7"/>
        <v>1046.25</v>
      </c>
      <c r="BN6" s="35">
        <f t="shared" si="7"/>
        <v>1000.94</v>
      </c>
      <c r="BO6" s="35">
        <f t="shared" si="7"/>
        <v>1028.05</v>
      </c>
      <c r="BP6" s="34" t="str">
        <f>IF(BP7="","",IF(BP7="-","【-】","【"&amp;SUBSTITUTE(TEXT(BP7,"#,##0.00"),"-","△")&amp;"】"))</f>
        <v>【682.51】</v>
      </c>
      <c r="BQ6" s="35">
        <f>IF(BQ7="",NA(),BQ7)</f>
        <v>61.6</v>
      </c>
      <c r="BR6" s="35">
        <f t="shared" ref="BR6:BZ6" si="8">IF(BR7="",NA(),BR7)</f>
        <v>100</v>
      </c>
      <c r="BS6" s="35">
        <f t="shared" si="8"/>
        <v>79.61</v>
      </c>
      <c r="BT6" s="35">
        <f t="shared" si="8"/>
        <v>79.099999999999994</v>
      </c>
      <c r="BU6" s="35">
        <f t="shared" si="8"/>
        <v>68.41</v>
      </c>
      <c r="BV6" s="35">
        <f t="shared" si="8"/>
        <v>84.32</v>
      </c>
      <c r="BW6" s="35">
        <f t="shared" si="8"/>
        <v>85.23</v>
      </c>
      <c r="BX6" s="35">
        <f t="shared" si="8"/>
        <v>88.37</v>
      </c>
      <c r="BY6" s="35">
        <f t="shared" si="8"/>
        <v>93.77</v>
      </c>
      <c r="BZ6" s="35">
        <f t="shared" si="8"/>
        <v>94.73</v>
      </c>
      <c r="CA6" s="34" t="str">
        <f>IF(CA7="","",IF(CA7="-","【-】","【"&amp;SUBSTITUTE(TEXT(CA7,"#,##0.00"),"-","△")&amp;"】"))</f>
        <v>【100.34】</v>
      </c>
      <c r="CB6" s="35">
        <f>IF(CB7="",NA(),CB7)</f>
        <v>248.35</v>
      </c>
      <c r="CC6" s="35">
        <f t="shared" ref="CC6:CK6" si="9">IF(CC7="",NA(),CC7)</f>
        <v>153.25</v>
      </c>
      <c r="CD6" s="35">
        <f t="shared" si="9"/>
        <v>200.96</v>
      </c>
      <c r="CE6" s="35">
        <f t="shared" si="9"/>
        <v>203.7</v>
      </c>
      <c r="CF6" s="35">
        <f t="shared" si="9"/>
        <v>208.68</v>
      </c>
      <c r="CG6" s="35">
        <f t="shared" si="9"/>
        <v>188.12</v>
      </c>
      <c r="CH6" s="35">
        <f t="shared" si="9"/>
        <v>185.7</v>
      </c>
      <c r="CI6" s="35">
        <f t="shared" si="9"/>
        <v>178.11</v>
      </c>
      <c r="CJ6" s="35">
        <f t="shared" si="9"/>
        <v>165.57</v>
      </c>
      <c r="CK6" s="35">
        <f t="shared" si="9"/>
        <v>160.91</v>
      </c>
      <c r="CL6" s="34" t="str">
        <f>IF(CL7="","",IF(CL7="-","【-】","【"&amp;SUBSTITUTE(TEXT(CL7,"#,##0.00"),"-","△")&amp;"】"))</f>
        <v>【136.15】</v>
      </c>
      <c r="CM6" s="35">
        <f>IF(CM7="",NA(),CM7)</f>
        <v>44.77</v>
      </c>
      <c r="CN6" s="35">
        <f t="shared" ref="CN6:CV6" si="10">IF(CN7="",NA(),CN7)</f>
        <v>45.27</v>
      </c>
      <c r="CO6" s="35">
        <f t="shared" si="10"/>
        <v>46.59</v>
      </c>
      <c r="CP6" s="35">
        <f t="shared" si="10"/>
        <v>47.87</v>
      </c>
      <c r="CQ6" s="35">
        <f t="shared" si="10"/>
        <v>47.53</v>
      </c>
      <c r="CR6" s="35">
        <f t="shared" si="10"/>
        <v>60</v>
      </c>
      <c r="CS6" s="35">
        <f t="shared" si="10"/>
        <v>61.03</v>
      </c>
      <c r="CT6" s="35">
        <f t="shared" si="10"/>
        <v>59.55</v>
      </c>
      <c r="CU6" s="35">
        <f t="shared" si="10"/>
        <v>59.19</v>
      </c>
      <c r="CV6" s="35">
        <f t="shared" si="10"/>
        <v>61.4</v>
      </c>
      <c r="CW6" s="34" t="str">
        <f>IF(CW7="","",IF(CW7="-","【-】","【"&amp;SUBSTITUTE(TEXT(CW7,"#,##0.00"),"-","△")&amp;"】"))</f>
        <v>【59.64】</v>
      </c>
      <c r="CX6" s="35">
        <f>IF(CX7="",NA(),CX7)</f>
        <v>84.44</v>
      </c>
      <c r="CY6" s="35">
        <f t="shared" ref="CY6:DG6" si="11">IF(CY7="",NA(),CY7)</f>
        <v>84.34</v>
      </c>
      <c r="CZ6" s="35">
        <f t="shared" si="11"/>
        <v>84.43</v>
      </c>
      <c r="DA6" s="35">
        <f t="shared" si="11"/>
        <v>84.36</v>
      </c>
      <c r="DB6" s="35">
        <f t="shared" si="11"/>
        <v>84.61</v>
      </c>
      <c r="DC6" s="35">
        <f t="shared" si="11"/>
        <v>86.78</v>
      </c>
      <c r="DD6" s="35">
        <f t="shared" si="11"/>
        <v>86.83</v>
      </c>
      <c r="DE6" s="35">
        <f t="shared" si="11"/>
        <v>87.14</v>
      </c>
      <c r="DF6" s="35">
        <f t="shared" si="11"/>
        <v>86.66</v>
      </c>
      <c r="DG6" s="35">
        <f t="shared" si="11"/>
        <v>86.28</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0.38</v>
      </c>
      <c r="EK6" s="35">
        <f t="shared" si="14"/>
        <v>0.01</v>
      </c>
      <c r="EL6" s="35">
        <f t="shared" si="14"/>
        <v>0.11</v>
      </c>
      <c r="EM6" s="35">
        <f t="shared" si="14"/>
        <v>0.09</v>
      </c>
      <c r="EN6" s="35">
        <f t="shared" si="14"/>
        <v>0.12</v>
      </c>
      <c r="EO6" s="34" t="str">
        <f>IF(EO7="","",IF(EO7="-","【-】","【"&amp;SUBSTITUTE(TEXT(EO7,"#,##0.00"),"-","△")&amp;"】"))</f>
        <v>【0.22】</v>
      </c>
    </row>
    <row r="7" spans="1:145" s="36" customFormat="1" x14ac:dyDescent="0.15">
      <c r="A7" s="28"/>
      <c r="B7" s="37">
        <v>2019</v>
      </c>
      <c r="C7" s="37">
        <v>222135</v>
      </c>
      <c r="D7" s="37">
        <v>47</v>
      </c>
      <c r="E7" s="37">
        <v>17</v>
      </c>
      <c r="F7" s="37">
        <v>1</v>
      </c>
      <c r="G7" s="37">
        <v>0</v>
      </c>
      <c r="H7" s="37" t="s">
        <v>98</v>
      </c>
      <c r="I7" s="37" t="s">
        <v>99</v>
      </c>
      <c r="J7" s="37" t="s">
        <v>100</v>
      </c>
      <c r="K7" s="37" t="s">
        <v>101</v>
      </c>
      <c r="L7" s="37" t="s">
        <v>102</v>
      </c>
      <c r="M7" s="37" t="s">
        <v>103</v>
      </c>
      <c r="N7" s="38" t="s">
        <v>104</v>
      </c>
      <c r="O7" s="38" t="s">
        <v>105</v>
      </c>
      <c r="P7" s="38">
        <v>29.66</v>
      </c>
      <c r="Q7" s="38">
        <v>96.09</v>
      </c>
      <c r="R7" s="38">
        <v>2838</v>
      </c>
      <c r="S7" s="38">
        <v>117804</v>
      </c>
      <c r="T7" s="38">
        <v>265.69</v>
      </c>
      <c r="U7" s="38">
        <v>443.39</v>
      </c>
      <c r="V7" s="38">
        <v>34821</v>
      </c>
      <c r="W7" s="38">
        <v>9.35</v>
      </c>
      <c r="X7" s="38">
        <v>3724.17</v>
      </c>
      <c r="Y7" s="38">
        <v>78.81</v>
      </c>
      <c r="Z7" s="38">
        <v>80.31</v>
      </c>
      <c r="AA7" s="38">
        <v>81.11</v>
      </c>
      <c r="AB7" s="38">
        <v>80.14</v>
      </c>
      <c r="AC7" s="38">
        <v>77.58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1231.74</v>
      </c>
      <c r="BG7" s="38">
        <v>986.09</v>
      </c>
      <c r="BH7" s="38">
        <v>422.48</v>
      </c>
      <c r="BI7" s="38">
        <v>438.65</v>
      </c>
      <c r="BJ7" s="38">
        <v>683.3</v>
      </c>
      <c r="BK7" s="38">
        <v>1031.56</v>
      </c>
      <c r="BL7" s="38">
        <v>1053.93</v>
      </c>
      <c r="BM7" s="38">
        <v>1046.25</v>
      </c>
      <c r="BN7" s="38">
        <v>1000.94</v>
      </c>
      <c r="BO7" s="38">
        <v>1028.05</v>
      </c>
      <c r="BP7" s="38">
        <v>682.51</v>
      </c>
      <c r="BQ7" s="38">
        <v>61.6</v>
      </c>
      <c r="BR7" s="38">
        <v>100</v>
      </c>
      <c r="BS7" s="38">
        <v>79.61</v>
      </c>
      <c r="BT7" s="38">
        <v>79.099999999999994</v>
      </c>
      <c r="BU7" s="38">
        <v>68.41</v>
      </c>
      <c r="BV7" s="38">
        <v>84.32</v>
      </c>
      <c r="BW7" s="38">
        <v>85.23</v>
      </c>
      <c r="BX7" s="38">
        <v>88.37</v>
      </c>
      <c r="BY7" s="38">
        <v>93.77</v>
      </c>
      <c r="BZ7" s="38">
        <v>94.73</v>
      </c>
      <c r="CA7" s="38">
        <v>100.34</v>
      </c>
      <c r="CB7" s="38">
        <v>248.35</v>
      </c>
      <c r="CC7" s="38">
        <v>153.25</v>
      </c>
      <c r="CD7" s="38">
        <v>200.96</v>
      </c>
      <c r="CE7" s="38">
        <v>203.7</v>
      </c>
      <c r="CF7" s="38">
        <v>208.68</v>
      </c>
      <c r="CG7" s="38">
        <v>188.12</v>
      </c>
      <c r="CH7" s="38">
        <v>185.7</v>
      </c>
      <c r="CI7" s="38">
        <v>178.11</v>
      </c>
      <c r="CJ7" s="38">
        <v>165.57</v>
      </c>
      <c r="CK7" s="38">
        <v>160.91</v>
      </c>
      <c r="CL7" s="38">
        <v>136.15</v>
      </c>
      <c r="CM7" s="38">
        <v>44.77</v>
      </c>
      <c r="CN7" s="38">
        <v>45.27</v>
      </c>
      <c r="CO7" s="38">
        <v>46.59</v>
      </c>
      <c r="CP7" s="38">
        <v>47.87</v>
      </c>
      <c r="CQ7" s="38">
        <v>47.53</v>
      </c>
      <c r="CR7" s="38">
        <v>60</v>
      </c>
      <c r="CS7" s="38">
        <v>61.03</v>
      </c>
      <c r="CT7" s="38">
        <v>59.55</v>
      </c>
      <c r="CU7" s="38">
        <v>59.19</v>
      </c>
      <c r="CV7" s="38">
        <v>61.4</v>
      </c>
      <c r="CW7" s="38">
        <v>59.64</v>
      </c>
      <c r="CX7" s="38">
        <v>84.44</v>
      </c>
      <c r="CY7" s="38">
        <v>84.34</v>
      </c>
      <c r="CZ7" s="38">
        <v>84.43</v>
      </c>
      <c r="DA7" s="38">
        <v>84.36</v>
      </c>
      <c r="DB7" s="38">
        <v>84.61</v>
      </c>
      <c r="DC7" s="38">
        <v>86.78</v>
      </c>
      <c r="DD7" s="38">
        <v>86.83</v>
      </c>
      <c r="DE7" s="38">
        <v>87.14</v>
      </c>
      <c r="DF7" s="38">
        <v>86.66</v>
      </c>
      <c r="DG7" s="38">
        <v>86.28</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0.38</v>
      </c>
      <c r="EK7" s="38">
        <v>0.01</v>
      </c>
      <c r="EL7" s="38">
        <v>0.11</v>
      </c>
      <c r="EM7" s="38">
        <v>0.09</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DATEVALUE($B7+12-B11&amp;"/1/"&amp;B12)</f>
        <v>46388</v>
      </c>
      <c r="C10" s="41">
        <f>DATEVALUE($B7+12-C11&amp;"/1/"&amp;C12)</f>
        <v>46753</v>
      </c>
      <c r="D10" s="41">
        <f>DATEVALUE($B7+12-D11&amp;"/1/"&amp;D12)</f>
        <v>47119</v>
      </c>
      <c r="E10" s="41">
        <f>DATEVALUE($B7+12-E11&amp;"/1/"&amp;E12)</f>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113</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齊藤 康介</cp:lastModifiedBy>
  <cp:lastPrinted>2021-01-14T06:21:51Z</cp:lastPrinted>
  <dcterms:created xsi:type="dcterms:W3CDTF">2020-12-04T02:47:06Z</dcterms:created>
  <dcterms:modified xsi:type="dcterms:W3CDTF">2021-01-27T05:47:51Z</dcterms:modified>
  <cp:category/>
</cp:coreProperties>
</file>