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00971\Desktop\"/>
    </mc:Choice>
  </mc:AlternateContent>
  <workbookProtection workbookAlgorithmName="SHA-512" workbookHashValue="oaxvzPhGqIMcY5DcmrxVWLVxifnMr0L01NTIwabDsIZSn8dussH1DoFZ+pXT60h44X5OnLgKUv8PrY+WGIAydQ==" workbookSaltValue="nDa2UI/MnzKTEGqAScRh4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<sst xmlns="http://schemas.openxmlformats.org/spreadsheetml/2006/main" count="225" uniqueCount="113">
  <si>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</si>
  <si>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</si>
  <si>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</si>
  <si>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</si>
  <si>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</si>
  <si>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</si>
  <si>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</si>
  <si>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</si>
  <si>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</si>
  <si>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</si>
  <si>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</si>
  <si>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</si>
  <si>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</si>
  <si>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</si>
  <si>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</si>
  <si>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</si>
  <si>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</si>
  <si>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</si>
  <si>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</si>
  <si>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</si>
  <si>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</si>
  <si>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</si>
  <si>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</si>
  <si>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</si>
  <si>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</si>
  <si>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</si>
  <si>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</si>
  <si>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</si>
  <si>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</si>
  <si>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</si>
  <si>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</si>
  <si>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</si>
  <si>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</si>
  <si>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</si>
  <si>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</si>
  <si>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</si>
  <si>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</si>
  <si>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</si>
  <si>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</si>
  <si>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</si>
  <si>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</si>
  <si>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</si>
  <si>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</si>
  <si>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</si>
  <si>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</si>
  <si>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</si>
  <si>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</si>
  <si>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</si>
  <si>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</si>
  <si>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</si>
  <si>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</si>
  <si>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</si>
  <si>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</si>
  <si>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</si>
  <si>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</si>
  <si>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</si>
  <si>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</si>
  <si>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</si>
  <si>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</si>
  <si>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</si>
  <si>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</si>
  <si>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</si>
  <si>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</si>
  <si>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</si>
  <si>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</si>
  <si>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</si>
  <si>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</si>
  <si>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</si>
  <si>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</si>
  <si>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</si>
  <si>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</si>
  <si>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</si>
  <si>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</si>
  <si>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</si>
  <si>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</si>
  <si>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</si>
  <si>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</si>
  <si>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</si>
  <si>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</si>
  <si>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</si>
  <si>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</si>
  <si>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</si>
  <si>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</si>
  <si>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</si>
  <si>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</si>
  <si>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</si>
  <si>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</si>
  <si>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</si>
  <si>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</si>
  <si>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</si>
  <si>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</si>
  <si>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</si>
  <si>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</si>
  <si>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</si>
  <si>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</si>
  <si>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</si>
  <si>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</si>
  <si>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</si>
  <si>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</si>
  <si>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</si>
  <si>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</si>
  <si>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</si>
  <si>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</si>
  <si>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</si>
  <si>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</si>
  <si>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</si>
  <si>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</si>
  <si>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</si>
  <si>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</si>
  <si>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</si>
  <si>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⑧有収率が示す通り、給水装置を通じて供給される水量が収益に結びついていない状況は、主として配水管の老朽化などによる漏水が要因と考えられる。これは、過去から老朽管対策が十分にできていなかったこと、また平成23年の東日本大震災や富士宮地震の影響により、漏水が増加したと想定されるが、その後管路更新事業などが、事業関係者との調整事情により、計画的に実施できなかったことが主な要因である。
　関係各所との円滑な調整を実施し、漏水対策や老朽管布設替工事の計画及び早急な実施が必要であることから、平成27年度より類似団体・全国平均を上回るペースで管路更新工事を実施しており、有収率の改善に向けた事業展開を実施している。</t>
    <phoneticPr fontId="4"/>
  </si>
  <si>
    <r>
      <t>　当事業は、給水収益を主とした収入により事業運営を行っており、①収益的収支比率については、使用料収入では不足する分を一般会計からの繰入金で補っているため、類似団体と比較しても平均以上であるものの、数値は100%未満となっている。これは、地方債の元金償還が始まったことによるものであり、その財源も一般会計に依存している状態である。また、</t>
    </r>
    <r>
      <rPr>
        <sz val="11"/>
        <rFont val="ＭＳ ゴシック"/>
        <family val="3"/>
        <charset val="128"/>
      </rPr>
      <t>財源的には、将来的備えに対するものはなく、今後の経営改善に向けた取り組みが必要である。④企業債残高対給水収益比率については、類似団体を大きく下回っているが、これは平成24年度以外は起債をせず、一般会計からの繰入金にて改良工事を行っているからである。</t>
    </r>
    <r>
      <rPr>
        <sz val="11"/>
        <color theme="1"/>
        <rFont val="ＭＳ ゴシック"/>
        <family val="3"/>
        <charset val="128"/>
      </rPr>
      <t xml:space="preserve">
　また、先述の元金償還の開始による費用増加のため、⑤料金回収率は減少、⑥給水原価は増加となっている。⑤料金回収率</t>
    </r>
    <r>
      <rPr>
        <sz val="11"/>
        <rFont val="ＭＳ ゴシック"/>
        <family val="3"/>
        <charset val="128"/>
      </rPr>
      <t>は類似団体・全国平均を上回っているものの、</t>
    </r>
    <r>
      <rPr>
        <sz val="11"/>
        <color theme="1"/>
        <rFont val="ＭＳ ゴシック"/>
        <family val="3"/>
        <charset val="128"/>
      </rPr>
      <t>⑥給水原価については、類似団体・全国平均を上回り、⑦施設利用率も類似団体・全国平均と比べ低くなっている。この要因は、有収率の低さにあり、取水から配水まで費用を費やして供給しても、多くの水量が無駄になっており、収益または施設の有効利用に結びついていないのが現状である。</t>
    </r>
    <rPh sb="1" eb="2">
      <t>トウ</t>
    </rPh>
    <rPh sb="2" eb="4">
      <t>ジギョウ</t>
    </rPh>
    <rPh sb="45" eb="48">
      <t>シヨウリョウ</t>
    </rPh>
    <rPh sb="48" eb="50">
      <t>シュウニュウ</t>
    </rPh>
    <rPh sb="52" eb="54">
      <t>フソク</t>
    </rPh>
    <rPh sb="56" eb="57">
      <t>ブン</t>
    </rPh>
    <rPh sb="58" eb="60">
      <t>イッパン</t>
    </rPh>
    <rPh sb="60" eb="62">
      <t>カイケイ</t>
    </rPh>
    <rPh sb="65" eb="67">
      <t>クリイレ</t>
    </rPh>
    <rPh sb="67" eb="68">
      <t>キン</t>
    </rPh>
    <rPh sb="69" eb="70">
      <t>オギナ</t>
    </rPh>
    <rPh sb="98" eb="100">
      <t>スウチ</t>
    </rPh>
    <rPh sb="105" eb="107">
      <t>ミマン</t>
    </rPh>
    <rPh sb="118" eb="121">
      <t>チホウサイ</t>
    </rPh>
    <rPh sb="122" eb="124">
      <t>ガンキン</t>
    </rPh>
    <rPh sb="124" eb="126">
      <t>ショウカン</t>
    </rPh>
    <rPh sb="127" eb="128">
      <t>ハジ</t>
    </rPh>
    <rPh sb="144" eb="146">
      <t>ザイゲン</t>
    </rPh>
    <rPh sb="147" eb="149">
      <t>イッパン</t>
    </rPh>
    <rPh sb="149" eb="151">
      <t>カイケイ</t>
    </rPh>
    <rPh sb="152" eb="154">
      <t>イゾン</t>
    </rPh>
    <rPh sb="158" eb="160">
      <t>ジョウタイ</t>
    </rPh>
    <rPh sb="248" eb="250">
      <t>ヘイセイ</t>
    </rPh>
    <rPh sb="252" eb="254">
      <t>ネンド</t>
    </rPh>
    <rPh sb="254" eb="256">
      <t>イガイ</t>
    </rPh>
    <rPh sb="257" eb="259">
      <t>キサイ</t>
    </rPh>
    <rPh sb="263" eb="265">
      <t>イッパン</t>
    </rPh>
    <rPh sb="265" eb="267">
      <t>カイケイ</t>
    </rPh>
    <rPh sb="270" eb="272">
      <t>クリイレ</t>
    </rPh>
    <rPh sb="272" eb="273">
      <t>キン</t>
    </rPh>
    <rPh sb="275" eb="277">
      <t>カイリョウ</t>
    </rPh>
    <rPh sb="277" eb="279">
      <t>コウジ</t>
    </rPh>
    <rPh sb="280" eb="281">
      <t>オコナ</t>
    </rPh>
    <rPh sb="296" eb="298">
      <t>センジュツ</t>
    </rPh>
    <rPh sb="299" eb="301">
      <t>ガンキン</t>
    </rPh>
    <rPh sb="301" eb="303">
      <t>ショウカン</t>
    </rPh>
    <rPh sb="304" eb="306">
      <t>カイシ</t>
    </rPh>
    <rPh sb="309" eb="311">
      <t>ヒヨウ</t>
    </rPh>
    <rPh sb="311" eb="313">
      <t>ゾウカ</t>
    </rPh>
    <rPh sb="324" eb="326">
      <t>ゲンショウ</t>
    </rPh>
    <rPh sb="333" eb="335">
      <t>ゾウカ</t>
    </rPh>
    <rPh sb="349" eb="351">
      <t>ルイジ</t>
    </rPh>
    <rPh sb="351" eb="353">
      <t>ダンタイ</t>
    </rPh>
    <rPh sb="354" eb="356">
      <t>ゼンコク</t>
    </rPh>
    <rPh sb="356" eb="358">
      <t>ヘイキン</t>
    </rPh>
    <rPh sb="359" eb="361">
      <t>ウワマワ</t>
    </rPh>
    <phoneticPr fontId="4"/>
  </si>
  <si>
    <r>
      <t>　管理運営については、昭和40年代に民間から譲渡された簡易水道であることから開発業者に管理運営を委託する形態をとっており、管理運営業者をはじめとする関係各所との協議を進め、漏水対策による有収率の改善、及び施設の効率化を図ることが急務である。
　また、これにより費用削減が図られることから、更なる必要管路更新工事の実施と、将来安定供給に向けた財源確保に努めていく必要がある。
　平成27年度より、多量漏水個所から管路布設替工事を再開しているが、有収率に大幅な改善は見られないため、継続して管路布設替工事を行いながら、</t>
    </r>
    <r>
      <rPr>
        <sz val="10"/>
        <rFont val="ＭＳ ゴシック"/>
        <family val="3"/>
        <charset val="128"/>
      </rPr>
      <t>平成30年度に実施した漏水調査をもとに、有収率向上に向けた根本的な対策に取り組んでいく。</t>
    </r>
    <r>
      <rPr>
        <sz val="10"/>
        <color theme="1"/>
        <rFont val="ＭＳ ゴシック"/>
        <family val="3"/>
        <charset val="128"/>
      </rPr>
      <t>将来の安定供給に向けて、継続して事業展開を行うこと、また令和2年度からの地方公営企業法適用に向けて実施している資産調査等からも再度計画を立て直す必要がある。</t>
    </r>
    <rPh sb="11" eb="13">
      <t>ショウワ</t>
    </rPh>
    <rPh sb="15" eb="17">
      <t>ネンダイ</t>
    </rPh>
    <rPh sb="18" eb="20">
      <t>ミンカン</t>
    </rPh>
    <rPh sb="22" eb="24">
      <t>ジョウト</t>
    </rPh>
    <rPh sb="27" eb="29">
      <t>カンイ</t>
    </rPh>
    <rPh sb="29" eb="31">
      <t>スイドウ</t>
    </rPh>
    <rPh sb="38" eb="40">
      <t>カイハツ</t>
    </rPh>
    <rPh sb="40" eb="42">
      <t>ギョウシャ</t>
    </rPh>
    <rPh sb="43" eb="45">
      <t>カンリ</t>
    </rPh>
    <rPh sb="45" eb="47">
      <t>ウンエイ</t>
    </rPh>
    <rPh sb="48" eb="50">
      <t>イタク</t>
    </rPh>
    <rPh sb="61" eb="63">
      <t>カンリ</t>
    </rPh>
    <rPh sb="63" eb="65">
      <t>ウンエイ</t>
    </rPh>
    <rPh sb="65" eb="67">
      <t>ギョウシャ</t>
    </rPh>
    <rPh sb="264" eb="266">
      <t>ジッシ</t>
    </rPh>
    <rPh sb="329" eb="331">
      <t>レイワ</t>
    </rPh>
    <rPh sb="332" eb="333">
      <t>ネン</t>
    </rPh>
    <rPh sb="333" eb="334">
      <t>ド</t>
    </rPh>
    <rPh sb="337" eb="339">
      <t>チホウ</t>
    </rPh>
    <rPh sb="339" eb="341">
      <t>コウエイ</t>
    </rPh>
    <rPh sb="341" eb="343">
      <t>キギョウ</t>
    </rPh>
    <rPh sb="343" eb="344">
      <t>ホウ</t>
    </rPh>
    <rPh sb="344" eb="346">
      <t>テキヨウ</t>
    </rPh>
    <rPh sb="347" eb="348">
      <t>ム</t>
    </rPh>
    <rPh sb="350" eb="352">
      <t>ジッシ</t>
    </rPh>
    <rPh sb="356" eb="360">
      <t>シサンチョウサ</t>
    </rPh>
    <rPh sb="360" eb="361">
      <t>トウ</t>
    </rPh>
    <rPh sb="364" eb="366">
      <t>サイド</t>
    </rPh>
    <rPh sb="366" eb="368">
      <t>ケイカク</t>
    </rPh>
    <rPh sb="369" eb="370">
      <t>タ</t>
    </rPh>
    <rPh sb="371" eb="372">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</si>
</sst>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2.14</c:v>
                </c:pt>
                <c:pt idx="2">
                  <c:v>1.42</c:v>
                </c:pt>
                <c:pt idx="3">
                  <c:v>0.98</c:v>
                </c:pt>
                <c:pt idx="4">
                  <c:v>0.94</c:v>
                </c:pt>
              </c:numCache>
            </c:numRef>
          </c:val>
          <c:extLst>
            <c:ext xmlns:c16="http://schemas.microsoft.com/office/drawing/2014/chart" uri="{C3380CC4-5D6E-409C-BE32-E72D297353CC}">
              <c16:uniqueId val="{00000000-F6F9-4FCB-9D62-0CDFC88E6D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F6F9-4FCB-9D62-0CDFC88E6D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41.35</c:v>
                </c:pt>
                <c:pt idx="1">
                  <c:v>45.24</c:v>
                </c:pt>
                <c:pt idx="2">
                  <c:v>45.46</c:v>
                </c:pt>
                <c:pt idx="3">
                  <c:v>40.159999999999997</c:v>
                </c:pt>
                <c:pt idx="4">
                  <c:v>45.43</c:v>
                </c:pt>
              </c:numCache>
            </c:numRef>
          </c:val>
          <c:extLst>
            <c:ext xmlns:c16="http://schemas.microsoft.com/office/drawing/2014/chart" uri="{C3380CC4-5D6E-409C-BE32-E72D297353CC}">
              <c16:uniqueId val="{00000000-B598-47BC-A7EE-903E48550C3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B598-47BC-A7EE-903E48550C3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18.28</c:v>
                </c:pt>
                <c:pt idx="1">
                  <c:v>18.329999999999998</c:v>
                </c:pt>
                <c:pt idx="2">
                  <c:v>19.23</c:v>
                </c:pt>
                <c:pt idx="3">
                  <c:v>23.32</c:v>
                </c:pt>
                <c:pt idx="4">
                  <c:v>20.68</c:v>
                </c:pt>
              </c:numCache>
            </c:numRef>
          </c:val>
          <c:extLst>
            <c:ext xmlns:c16="http://schemas.microsoft.com/office/drawing/2014/chart" uri="{C3380CC4-5D6E-409C-BE32-E72D297353CC}">
              <c16:uniqueId val="{00000000-FC9D-42D4-979D-27BF791746C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FC9D-42D4-979D-27BF791746C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99.7</c:v>
                </c:pt>
                <c:pt idx="1">
                  <c:v>99.7</c:v>
                </c:pt>
                <c:pt idx="2">
                  <c:v>99.68</c:v>
                </c:pt>
                <c:pt idx="3">
                  <c:v>99.36</c:v>
                </c:pt>
                <c:pt idx="4">
                  <c:v>93.53</c:v>
                </c:pt>
              </c:numCache>
            </c:numRef>
          </c:val>
          <c:extLst>
            <c:ext xmlns:c16="http://schemas.microsoft.com/office/drawing/2014/chart" uri="{C3380CC4-5D6E-409C-BE32-E72D297353CC}">
              <c16:uniqueId val="{00000000-81E6-4CFE-B464-A590F1985B0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81E6-4CFE-B464-A590F1985B0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9A-4FAC-958E-B9AB45DF85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9A-4FAC-958E-B9AB45DF85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C3-4CE8-AADC-9102C1EB229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3-4CE8-AADC-9102C1EB229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6-4BF0-AA16-143A200C34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6-4BF0-AA16-143A200C34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4-40CC-9A56-125F863C840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4-40CC-9A56-125F863C840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73.16</c:v>
                </c:pt>
                <c:pt idx="1">
                  <c:v>73.75</c:v>
                </c:pt>
                <c:pt idx="2">
                  <c:v>72.91</c:v>
                </c:pt>
                <c:pt idx="3">
                  <c:v>72.58</c:v>
                </c:pt>
                <c:pt idx="4">
                  <c:v>67.38</c:v>
                </c:pt>
              </c:numCache>
            </c:numRef>
          </c:val>
          <c:extLst>
            <c:ext xmlns:c16="http://schemas.microsoft.com/office/drawing/2014/chart" uri="{C3380CC4-5D6E-409C-BE32-E72D297353CC}">
              <c16:uniqueId val="{00000000-31E3-4519-BF24-A330054A794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1E3-4519-BF24-A330054A794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85.89</c:v>
                </c:pt>
                <c:pt idx="1">
                  <c:v>85.28</c:v>
                </c:pt>
                <c:pt idx="2">
                  <c:v>93.3</c:v>
                </c:pt>
                <c:pt idx="3">
                  <c:v>92.82</c:v>
                </c:pt>
                <c:pt idx="4">
                  <c:v>81.540000000000006</c:v>
                </c:pt>
              </c:numCache>
            </c:numRef>
          </c:val>
          <c:extLst>
            <c:ext xmlns:c16="http://schemas.microsoft.com/office/drawing/2014/chart" uri="{C3380CC4-5D6E-409C-BE32-E72D297353CC}">
              <c16:uniqueId val="{00000000-2B99-4A11-A10E-90DC93E636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2B99-4A11-A10E-90DC93E636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582.20000000000005</c:v>
                </c:pt>
                <c:pt idx="1">
                  <c:v>528.85</c:v>
                </c:pt>
                <c:pt idx="2">
                  <c:v>464.91</c:v>
                </c:pt>
                <c:pt idx="3">
                  <c:v>438.37</c:v>
                </c:pt>
                <c:pt idx="4">
                  <c:v>483.86</c:v>
                </c:pt>
              </c:numCache>
            </c:numRef>
          </c:val>
          <c:extLst>
            <c:ext xmlns:c16="http://schemas.microsoft.com/office/drawing/2014/chart" uri="{C3380CC4-5D6E-409C-BE32-E72D297353CC}">
              <c16:uniqueId val="{00000000-AE8B-4D90-AE99-96D30D88325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AE8B-4D90-AE99-96D30D88325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裾野市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52001</v>
      </c>
      <c r="AM8" s="50"/>
      <c r="AN8" s="50"/>
      <c r="AO8" s="50"/>
      <c r="AP8" s="50"/>
      <c r="AQ8" s="50"/>
      <c r="AR8" s="50"/>
      <c r="AS8" s="50"/>
      <c r="AT8" s="46">
        <f>データ!$S$6</f>
        <v>138.12</v>
      </c>
      <c r="AU8" s="46"/>
      <c r="AV8" s="46"/>
      <c r="AW8" s="46"/>
      <c r="AX8" s="46"/>
      <c r="AY8" s="46"/>
      <c r="AZ8" s="46"/>
      <c r="BA8" s="46"/>
      <c r="BB8" s="46">
        <f>データ!$T$6</f>
        <v>376.49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1.93</v>
      </c>
      <c r="Q10" s="46"/>
      <c r="R10" s="46"/>
      <c r="S10" s="46"/>
      <c r="T10" s="46"/>
      <c r="U10" s="46"/>
      <c r="V10" s="46"/>
      <c r="W10" s="50">
        <f>データ!$Q$6</f>
        <v>3844</v>
      </c>
      <c r="X10" s="50"/>
      <c r="Y10" s="50"/>
      <c r="Z10" s="50"/>
      <c r="AA10" s="50"/>
      <c r="AB10" s="50"/>
      <c r="AC10" s="50"/>
      <c r="AD10" s="2"/>
      <c r="AE10" s="2"/>
      <c r="AF10" s="2"/>
      <c r="AG10" s="2"/>
      <c r="AH10" s="2"/>
      <c r="AI10" s="2"/>
      <c r="AJ10" s="2"/>
      <c r="AK10" s="2"/>
      <c r="AL10" s="50">
        <f>データ!$U$6</f>
        <v>997</v>
      </c>
      <c r="AM10" s="50"/>
      <c r="AN10" s="50"/>
      <c r="AO10" s="50"/>
      <c r="AP10" s="50"/>
      <c r="AQ10" s="50"/>
      <c r="AR10" s="50"/>
      <c r="AS10" s="50"/>
      <c r="AT10" s="46">
        <f>データ!$V$6</f>
        <v>1.66</v>
      </c>
      <c r="AU10" s="46"/>
      <c r="AV10" s="46"/>
      <c r="AW10" s="46"/>
      <c r="AX10" s="46"/>
      <c r="AY10" s="46"/>
      <c r="AZ10" s="46"/>
      <c r="BA10" s="46"/>
      <c r="BB10" s="46">
        <f>データ!$W$6</f>
        <v>600.6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i2HJUKwf7zX/XUjTRH5i527+zfz7LOIE6jSR08VMbju3eyb8BlxulDYURXLEBsqX9yeU9IwR34x+ju77Z7y0Hg==" saltValue="QmZHDMx2T+VU76tOyJQD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2018</v>
      </c>
      <c r="C6" s="34">
        <f t="shared" ref="C6:W6" si="3">C7</f>
        <v>222208</v>
      </c>
      <c r="D6" s="34">
        <f t="shared" si="3"/>
        <v>47</v>
      </c>
      <c r="E6" s="34">
        <f t="shared" si="3"/>
        <v>1</v>
      </c>
      <c r="F6" s="34">
        <f t="shared" si="3"/>
        <v>0</v>
      </c>
      <c r="G6" s="34">
        <f t="shared" si="3"/>
        <v>0</v>
      </c>
      <c r="H6" s="34" t="str">
        <f t="shared" si="3"/>
        <v>静岡県　裾野市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1.93</v>
      </c>
      <c r="Q6" s="35">
        <f t="shared" si="3"/>
        <v>3844</v>
      </c>
      <c r="R6" s="35">
        <f t="shared" si="3"/>
        <v>52001</v>
      </c>
      <c r="S6" s="35">
        <f t="shared" si="3"/>
        <v>138.12</v>
      </c>
      <c r="T6" s="35">
        <f t="shared" si="3"/>
        <v>376.49</v>
      </c>
      <c r="U6" s="35">
        <f t="shared" si="3"/>
        <v>997</v>
      </c>
      <c r="V6" s="35">
        <f t="shared" si="3"/>
        <v>1.66</v>
      </c>
      <c r="W6" s="35">
        <f t="shared" si="3"/>
        <v>600.6</v>
      </c>
      <c r="X6" s="36">
        <f>IF(X7="",NA(),X7)</f>
        <v>99.7</v>
      </c>
      <c r="Y6" s="36">
        <f t="shared" ref="Y6:AG6" si="4">IF(Y7="",NA(),Y7)</f>
        <v>99.7</v>
      </c>
      <c r="Z6" s="36">
        <f t="shared" si="4"/>
        <v>99.68</v>
      </c>
      <c r="AA6" s="36">
        <f t="shared" si="4"/>
        <v>99.36</v>
      </c>
      <c r="AB6" s="36">
        <f t="shared" si="4"/>
        <v>93.53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73.16</v>
      </c>
      <c r="BF6" s="36">
        <f t="shared" ref="BF6:BN6" si="7">IF(BF7="",NA(),BF7)</f>
        <v>73.75</v>
      </c>
      <c r="BG6" s="36">
        <f t="shared" si="7"/>
        <v>72.91</v>
      </c>
      <c r="BH6" s="36">
        <f t="shared" si="7"/>
        <v>72.58</v>
      </c>
      <c r="BI6" s="36">
        <f t="shared" si="7"/>
        <v>67.38</v>
      </c>
      <c r="BJ6" s="36">
        <f t="shared" si="7"/>
        <v>1486.62</v>
      </c>
      <c r="BK6" s="36">
        <f t="shared" si="7"/>
        <v>1510.14</v>
      </c>
      <c r="BL6" s="36">
        <f t="shared" si="7"/>
        <v>1595.62</v>
      </c>
      <c r="BM6" s="36">
        <f t="shared" si="7"/>
        <v>1302.33</v>
      </c>
      <c r="BN6" s="36">
        <f t="shared" si="7"/>
        <v>1274.21</v>
      </c>
      <c r="BO6" s="35" t="str">
        <f>IF(BO7="","",IF(BO7="-","【-】","【"&amp;SUBSTITUTE(TEXT(BO7,"#,##0.00"),"-","△")&amp;"】"))</f>
        <v>【1,074.14】</v>
      </c>
      <c r="BP6" s="36">
        <f>IF(BP7="",NA(),BP7)</f>
        <v>85.89</v>
      </c>
      <c r="BQ6" s="36">
        <f t="shared" ref="BQ6:BY6" si="8">IF(BQ7="",NA(),BQ7)</f>
        <v>85.28</v>
      </c>
      <c r="BR6" s="36">
        <f t="shared" si="8"/>
        <v>93.3</v>
      </c>
      <c r="BS6" s="36">
        <f t="shared" si="8"/>
        <v>92.82</v>
      </c>
      <c r="BT6" s="36">
        <f t="shared" si="8"/>
        <v>81.540000000000006</v>
      </c>
      <c r="BU6" s="36">
        <f t="shared" si="8"/>
        <v>24.39</v>
      </c>
      <c r="BV6" s="36">
        <f t="shared" si="8"/>
        <v>22.67</v>
      </c>
      <c r="BW6" s="36">
        <f t="shared" si="8"/>
        <v>37.92</v>
      </c>
      <c r="BX6" s="36">
        <f t="shared" si="8"/>
        <v>40.89</v>
      </c>
      <c r="BY6" s="36">
        <f t="shared" si="8"/>
        <v>41.25</v>
      </c>
      <c r="BZ6" s="35" t="str">
        <f>IF(BZ7="","",IF(BZ7="-","【-】","【"&amp;SUBSTITUTE(TEXT(BZ7,"#,##0.00"),"-","△")&amp;"】"))</f>
        <v>【54.36】</v>
      </c>
      <c r="CA6" s="36">
        <f>IF(CA7="",NA(),CA7)</f>
        <v>582.20000000000005</v>
      </c>
      <c r="CB6" s="36">
        <f t="shared" ref="CB6:CJ6" si="9">IF(CB7="",NA(),CB7)</f>
        <v>528.85</v>
      </c>
      <c r="CC6" s="36">
        <f t="shared" si="9"/>
        <v>464.91</v>
      </c>
      <c r="CD6" s="36">
        <f t="shared" si="9"/>
        <v>438.37</v>
      </c>
      <c r="CE6" s="36">
        <f t="shared" si="9"/>
        <v>483.86</v>
      </c>
      <c r="CF6" s="36">
        <f t="shared" si="9"/>
        <v>734.18</v>
      </c>
      <c r="CG6" s="36">
        <f t="shared" si="9"/>
        <v>789.62</v>
      </c>
      <c r="CH6" s="36">
        <f t="shared" si="9"/>
        <v>423.18</v>
      </c>
      <c r="CI6" s="36">
        <f t="shared" si="9"/>
        <v>383.2</v>
      </c>
      <c r="CJ6" s="36">
        <f t="shared" si="9"/>
        <v>383.25</v>
      </c>
      <c r="CK6" s="35" t="str">
        <f>IF(CK7="","",IF(CK7="-","【-】","【"&amp;SUBSTITUTE(TEXT(CK7,"#,##0.00"),"-","△")&amp;"】"))</f>
        <v>【296.40】</v>
      </c>
      <c r="CL6" s="36">
        <f>IF(CL7="",NA(),CL7)</f>
        <v>41.35</v>
      </c>
      <c r="CM6" s="36">
        <f t="shared" ref="CM6:CU6" si="10">IF(CM7="",NA(),CM7)</f>
        <v>45.24</v>
      </c>
      <c r="CN6" s="36">
        <f t="shared" si="10"/>
        <v>45.46</v>
      </c>
      <c r="CO6" s="36">
        <f t="shared" si="10"/>
        <v>40.159999999999997</v>
      </c>
      <c r="CP6" s="36">
        <f t="shared" si="10"/>
        <v>45.43</v>
      </c>
      <c r="CQ6" s="36">
        <f t="shared" si="10"/>
        <v>48.36</v>
      </c>
      <c r="CR6" s="36">
        <f t="shared" si="10"/>
        <v>48.7</v>
      </c>
      <c r="CS6" s="36">
        <f t="shared" si="10"/>
        <v>46.9</v>
      </c>
      <c r="CT6" s="36">
        <f t="shared" si="10"/>
        <v>47.95</v>
      </c>
      <c r="CU6" s="36">
        <f t="shared" si="10"/>
        <v>48.26</v>
      </c>
      <c r="CV6" s="35" t="str">
        <f>IF(CV7="","",IF(CV7="-","【-】","【"&amp;SUBSTITUTE(TEXT(CV7,"#,##0.00"),"-","△")&amp;"】"))</f>
        <v>【55.95】</v>
      </c>
      <c r="CW6" s="36">
        <f>IF(CW7="",NA(),CW7)</f>
        <v>18.28</v>
      </c>
      <c r="CX6" s="36">
        <f t="shared" ref="CX6:DF6" si="11">IF(CX7="",NA(),CX7)</f>
        <v>18.329999999999998</v>
      </c>
      <c r="CY6" s="36">
        <f t="shared" si="11"/>
        <v>19.23</v>
      </c>
      <c r="CZ6" s="36">
        <f t="shared" si="11"/>
        <v>23.32</v>
      </c>
      <c r="DA6" s="36">
        <f t="shared" si="11"/>
        <v>20.68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2.14</v>
      </c>
      <c r="EF6" s="36">
        <f t="shared" si="14"/>
        <v>1.42</v>
      </c>
      <c r="EG6" s="36">
        <f t="shared" si="14"/>
        <v>0.98</v>
      </c>
      <c r="EH6" s="36">
        <f t="shared" si="14"/>
        <v>0.94</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222208</v>
      </c>
      <c r="D7" s="38">
        <v>47</v>
      </c>
      <c r="E7" s="38">
        <v>1</v>
      </c>
      <c r="F7" s="38">
        <v>0</v>
      </c>
      <c r="G7" s="38">
        <v>0</v>
      </c>
      <c r="H7" s="38" t="s">
        <v>97</v>
      </c>
      <c r="I7" s="38" t="s">
        <v>98</v>
      </c>
      <c r="J7" s="38" t="s">
        <v>99</v>
      </c>
      <c r="K7" s="38" t="s">
        <v>100</v>
      </c>
      <c r="L7" s="38" t="s">
        <v>101</v>
      </c>
      <c r="M7" s="38" t="s">
        <v>102</v>
      </c>
      <c r="N7" s="39" t="s">
        <v>103</v>
      </c>
      <c r="O7" s="39" t="s">
        <v>104</v>
      </c>
      <c r="P7" s="39">
        <v>1.93</v>
      </c>
      <c r="Q7" s="39">
        <v>3844</v>
      </c>
      <c r="R7" s="39">
        <v>52001</v>
      </c>
      <c r="S7" s="39">
        <v>138.12</v>
      </c>
      <c r="T7" s="39">
        <v>376.49</v>
      </c>
      <c r="U7" s="39">
        <v>997</v>
      </c>
      <c r="V7" s="39">
        <v>1.66</v>
      </c>
      <c r="W7" s="39">
        <v>600.6</v>
      </c>
      <c r="X7" s="39">
        <v>99.7</v>
      </c>
      <c r="Y7" s="39">
        <v>99.7</v>
      </c>
      <c r="Z7" s="39">
        <v>99.68</v>
      </c>
      <c r="AA7" s="39">
        <v>99.36</v>
      </c>
      <c r="AB7" s="39">
        <v>93.53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73.16</v>
      </c>
      <c r="BF7" s="39">
        <v>73.75</v>
      </c>
      <c r="BG7" s="39">
        <v>72.91</v>
      </c>
      <c r="BH7" s="39">
        <v>72.58</v>
      </c>
      <c r="BI7" s="39">
        <v>67.38</v>
      </c>
      <c r="BJ7" s="39">
        <v>1486.62</v>
      </c>
      <c r="BK7" s="39">
        <v>1510.14</v>
      </c>
      <c r="BL7" s="39">
        <v>1595.62</v>
      </c>
      <c r="BM7" s="39">
        <v>1302.33</v>
      </c>
      <c r="BN7" s="39">
        <v>1274.21</v>
      </c>
      <c r="BO7" s="39">
        <v>1074.1400000000001</v>
      </c>
      <c r="BP7" s="39">
        <v>85.89</v>
      </c>
      <c r="BQ7" s="39">
        <v>85.28</v>
      </c>
      <c r="BR7" s="39">
        <v>93.3</v>
      </c>
      <c r="BS7" s="39">
        <v>92.82</v>
      </c>
      <c r="BT7" s="39">
        <v>81.540000000000006</v>
      </c>
      <c r="BU7" s="39">
        <v>24.39</v>
      </c>
      <c r="BV7" s="39">
        <v>22.67</v>
      </c>
      <c r="BW7" s="39">
        <v>37.92</v>
      </c>
      <c r="BX7" s="39">
        <v>40.89</v>
      </c>
      <c r="BY7" s="39">
        <v>41.25</v>
      </c>
      <c r="BZ7" s="39">
        <v>54.36</v>
      </c>
      <c r="CA7" s="39">
        <v>582.20000000000005</v>
      </c>
      <c r="CB7" s="39">
        <v>528.85</v>
      </c>
      <c r="CC7" s="39">
        <v>464.91</v>
      </c>
      <c r="CD7" s="39">
        <v>438.37</v>
      </c>
      <c r="CE7" s="39">
        <v>483.86</v>
      </c>
      <c r="CF7" s="39">
        <v>734.18</v>
      </c>
      <c r="CG7" s="39">
        <v>789.62</v>
      </c>
      <c r="CH7" s="39">
        <v>423.18</v>
      </c>
      <c r="CI7" s="39">
        <v>383.2</v>
      </c>
      <c r="CJ7" s="39">
        <v>383.25</v>
      </c>
      <c r="CK7" s="39">
        <v>296.39999999999998</v>
      </c>
      <c r="CL7" s="39">
        <v>41.35</v>
      </c>
      <c r="CM7" s="39">
        <v>45.24</v>
      </c>
      <c r="CN7" s="39">
        <v>45.46</v>
      </c>
      <c r="CO7" s="39">
        <v>40.159999999999997</v>
      </c>
      <c r="CP7" s="39">
        <v>45.43</v>
      </c>
      <c r="CQ7" s="39">
        <v>48.36</v>
      </c>
      <c r="CR7" s="39">
        <v>48.7</v>
      </c>
      <c r="CS7" s="39">
        <v>46.9</v>
      </c>
      <c r="CT7" s="39">
        <v>47.95</v>
      </c>
      <c r="CU7" s="39">
        <v>48.26</v>
      </c>
      <c r="CV7" s="39">
        <v>55.95</v>
      </c>
      <c r="CW7" s="39">
        <v>18.28</v>
      </c>
      <c r="CX7" s="39">
        <v>18.329999999999998</v>
      </c>
      <c r="CY7" s="39">
        <v>19.23</v>
      </c>
      <c r="CZ7" s="39">
        <v>23.32</v>
      </c>
      <c r="DA7" s="39">
        <v>20.68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2.14</v>
      </c>
      <c r="EF7" s="39">
        <v>1.42</v>
      </c>
      <c r="EG7" s="39">
        <v>0.98</v>
      </c>
      <c r="EH7" s="39">
        <v>0.94</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眞田 順司</cp:lastModifiedBy>
  <cp:lastPrinted>2020-02-06T04:08:23Z</cp:lastPrinted>
  <dcterms:created xsi:type="dcterms:W3CDTF">2019-12-05T04:37:59Z</dcterms:created>
  <dcterms:modified xsi:type="dcterms:W3CDTF">2020-02-06T04:09:11Z</dcterms:modified>
  <cp:category/>
</cp:coreProperties>
</file>