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2834.NISHIIZU\Desktop\"/>
    </mc:Choice>
  </mc:AlternateContent>
  <workbookProtection workbookAlgorithmName="SHA-512" workbookHashValue="IXdSgOAvqEvK596pRovw1D1PL7i5kxiD6F7wLjLx90dUrGGtmXOtIFqmmlkzQIOWF9IXHuKn68rCiDf4GDjP5g==" workbookSaltValue="w5Cj+4LoVXKdbAWmFxKEb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<sst xmlns="http://schemas.openxmlformats.org/spreadsheetml/2006/main" count="220" uniqueCount="108">
  <si>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</si>
  <si>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</si>
  <si>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</si>
  <si>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</si>
  <si>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</si>
  <si>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</si>
  <si>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</si>
  <si>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</si>
  <si>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</si>
  <si>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</si>
  <si>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</si>
  <si>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</si>
  <si>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</si>
  <si>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</si>
  <si>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</si>
  <si>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</si>
  <si>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</si>
  <si>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</si>
  <si>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</si>
  <si>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</si>
  <si>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</si>
  <si>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</si>
  <si>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</si>
  <si>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</si>
  <si>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</si>
  <si>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</si>
  <si>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</si>
  <si>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</si>
  <si>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</si>
  <si>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</si>
  <si>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</si>
  <si>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</si>
  <si>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</si>
  <si>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</si>
  <si>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</si>
  <si>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</si>
  <si>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</si>
  <si>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</si>
  <si>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</si>
  <si>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</si>
  <si>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</si>
  <si>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</si>
  <si>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</si>
  <si>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</si>
  <si>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</si>
  <si>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</si>
  <si>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</si>
  <si>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</si>
  <si>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</si>
  <si>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</si>
  <si>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</si>
  <si>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</si>
  <si>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</si>
  <si>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</si>
  <si>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</si>
  <si>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</si>
  <si>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</si>
  <si>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</si>
  <si>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</si>
  <si>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</si>
  <si>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</si>
  <si>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</si>
  <si>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</si>
  <si>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</si>
  <si>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</si>
  <si>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</si>
  <si>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</si>
  <si>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</si>
  <si>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</si>
  <si>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</si>
  <si>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</si>
  <si>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</si>
  <si>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</si>
  <si>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</si>
  <si>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</si>
  <si>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</si>
  <si>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</si>
  <si>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</si>
  <si>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</si>
  <si>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</si>
  <si>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</si>
  <si>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</si>
  <si>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</si>
  <si>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</si>
  <si>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</si>
  <si>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</si>
  <si>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</si>
  <si>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</si>
  <si>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</si>
  <si>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</si>
  <si>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</si>
  <si>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</si>
  <si>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</si>
  <si>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静岡県　西伊豆町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</si>
  <si>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</si>
  <si>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</si>
  <si>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</si>
  <si>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</si>
  <si>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</si>
  <si>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</si>
  <si>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</si>
  <si>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</si>
  <si>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</si>
  <si>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</si>
  <si>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</si>
  <si>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年々、給水収益も下落傾向にあり、また人口の減少といった流れも深刻化している現状の一方で、施設や管路等の設備の維持・更新も計画的に実施していかなければならない中で、このままの推移で続けば、近い将来には費用が収益を逆転する流れの中にあり、施設機器のダウンサイジング並びに、料金改定を計画的かつ現実的に検討する時期にあるといえる。</t>
    <phoneticPr fontId="4"/>
  </si>
  <si>
    <t>経営収支比率は、１２０％を確保してはいるものの、ここ数年での平均値は、ほぼ横ばい傾向となっており、５ヶ年全体の傾向では、人口減少等による加入者の減少に伴い、給水収益は年々減少傾向にある。一方で、短期的支払能力を示す流動比率は、平成２６年度以降は、企業債の償還開始や未払消費税の増大等により、低水準で推移している。　　　　　　　　　　　　　　　　　　　また債務残高については、健全かつ計画的な状態で維持・推移している。　　　　　　　　　　　　　　料金回収率は、１１０％台付近で推移している現状からも、今後の料金改定による収益の改善が課題であり、水道料金の改定を視野に入れた増収計画が必要となって来ている。　　　　　　　　　　　　　一方で給水原価は、１００円台前後で維持・推移しており、類似団体との比較においても低めに抑えている。施設利用率は、加入者が減少傾向にある現状の使用量の減少から、年々下落傾向にあるが、ここ数年は横ばいに推移している。また、観光シーズンの利用率増を見込んでいるので平均利用率は低めである。有収率は７０％台であるものの、類似団体平均値と比較した場合、依然として低い状態で推移しており、漏水調査等を継続的に行い改善を図り、更なる有収率の向上を図って行く必要があるが、近年は漏水修繕の効果が徐々に表れてきている。</t>
    <rPh sb="30" eb="33">
      <t>ヘイキンチ</t>
    </rPh>
    <rPh sb="341" eb="343">
      <t>ルイジ</t>
    </rPh>
    <rPh sb="343" eb="345">
      <t>ダンタイ</t>
    </rPh>
    <rPh sb="347" eb="349">
      <t>ヒカク</t>
    </rPh>
    <rPh sb="354" eb="355">
      <t>ヒク</t>
    </rPh>
    <rPh sb="357" eb="358">
      <t>オサ</t>
    </rPh>
    <rPh sb="423" eb="425">
      <t>カンコウ</t>
    </rPh>
    <rPh sb="430" eb="433">
      <t>リヨウリツ</t>
    </rPh>
    <rPh sb="433" eb="434">
      <t>ゾウ</t>
    </rPh>
    <rPh sb="435" eb="437">
      <t>ミコ</t>
    </rPh>
    <rPh sb="443" eb="445">
      <t>ヘイキン</t>
    </rPh>
    <rPh sb="445" eb="448">
      <t>リヨウリツ</t>
    </rPh>
    <rPh sb="449" eb="450">
      <t>ヒク</t>
    </rPh>
    <rPh sb="542" eb="544">
      <t>キンネン</t>
    </rPh>
    <rPh sb="545" eb="547">
      <t>ロウスイ</t>
    </rPh>
    <rPh sb="547" eb="549">
      <t>シュウゼン</t>
    </rPh>
    <rPh sb="550" eb="552">
      <t>コウカ</t>
    </rPh>
    <rPh sb="553" eb="555">
      <t>ジョジョ</t>
    </rPh>
    <rPh sb="556" eb="557">
      <t>アラワ</t>
    </rPh>
    <phoneticPr fontId="4"/>
  </si>
  <si>
    <t>　施設全体での減価償却状況は、ほぼ50％台で推移しているが、類似団体平均との比較においても若干、高い数値を示している。一方、管路の経年化の状況においては、40年以上経過した水道管を対象とし、年々増加傾向にある。正しくはH26で12.8％・H29で15.0％・H30で15.2％と、増加傾向にあり、近年管路更新がなされていない為である。管路更新率については、ここ数年ゼロ推移が続いているが、当町の計画上、各配水池耐震化を最優先としているため、今後も暫くは、ほぼゼロ推移が見込まれる。なお、配水池完成後は、順次、管路を更新していく計画である。</t>
    <rPh sb="79" eb="80">
      <t>ネン</t>
    </rPh>
    <rPh sb="80" eb="82">
      <t>イジョウ</t>
    </rPh>
    <rPh sb="82" eb="84">
      <t>ケイカ</t>
    </rPh>
    <rPh sb="86" eb="89">
      <t>スイドウカン</t>
    </rPh>
    <rPh sb="90" eb="92">
      <t>タイショウ</t>
    </rPh>
    <rPh sb="95" eb="97">
      <t>ネンネン</t>
    </rPh>
    <rPh sb="97" eb="99">
      <t>ゾウカ</t>
    </rPh>
    <rPh sb="99" eb="101">
      <t>ケイコウ</t>
    </rPh>
    <rPh sb="105" eb="106">
      <t>タダ</t>
    </rPh>
    <rPh sb="140" eb="142">
      <t>ゾウカ</t>
    </rPh>
    <rPh sb="142" eb="144">
      <t>ケイコウ</t>
    </rPh>
    <rPh sb="148" eb="150">
      <t>キンネン</t>
    </rPh>
    <rPh sb="150" eb="152">
      <t>カンロ</t>
    </rPh>
    <rPh sb="152" eb="154">
      <t>コウシン</t>
    </rPh>
    <rPh sb="162" eb="163">
      <t>タメ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</si>
</sst>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F-41C7-99D0-4A10F09C3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475984"/>
        <c:axId val="26948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0.65</c:v>
                </c:pt>
                <c:pt idx="2">
                  <c:v>0.46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DF-41C7-99D0-4A10F09C3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75984"/>
        <c:axId val="269481488"/>
      </c:lineChart>
      <c:dateAx>
        <c:axId val="26947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481488"/>
        <c:crosses val="autoZero"/>
        <c:auto val="1"/>
        <c:lblOffset val="100"/>
        <c:baseTimeUnit val="years"/>
      </c:dateAx>
      <c:valAx>
        <c:axId val="26948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47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29.4</c:v>
                </c:pt>
                <c:pt idx="1">
                  <c:v>29.39</c:v>
                </c:pt>
                <c:pt idx="2">
                  <c:v>29.07</c:v>
                </c:pt>
                <c:pt idx="3">
                  <c:v>27.18</c:v>
                </c:pt>
                <c:pt idx="4">
                  <c:v>26.99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66-4A92-806B-EA755D961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94776"/>
        <c:axId val="27029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49.08</c:v>
                </c:pt>
                <c:pt idx="2">
                  <c:v>49.32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66-4A92-806B-EA755D961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94776"/>
        <c:axId val="270295168"/>
      </c:lineChart>
      <c:dateAx>
        <c:axId val="270294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295168"/>
        <c:crosses val="autoZero"/>
        <c:auto val="1"/>
        <c:lblOffset val="100"/>
        <c:baseTimeUnit val="years"/>
      </c:dateAx>
      <c:valAx>
        <c:axId val="27029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294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72.97</c:v>
                </c:pt>
                <c:pt idx="1">
                  <c:v>73.3</c:v>
                </c:pt>
                <c:pt idx="2">
                  <c:v>73.349999999999994</c:v>
                </c:pt>
                <c:pt idx="3">
                  <c:v>77.430000000000007</c:v>
                </c:pt>
                <c:pt idx="4">
                  <c:v>78.459999999999994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B-449B-9A19-AAE9E52B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55136"/>
        <c:axId val="270296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79.48</c:v>
                </c:pt>
                <c:pt idx="1">
                  <c:v>79.3</c:v>
                </c:pt>
                <c:pt idx="2">
                  <c:v>79.34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8B-449B-9A19-AAE9E52BC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055136"/>
        <c:axId val="270296344"/>
      </c:lineChart>
      <c:dateAx>
        <c:axId val="27005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296344"/>
        <c:crosses val="autoZero"/>
        <c:auto val="1"/>
        <c:lblOffset val="100"/>
        <c:baseTimeUnit val="years"/>
      </c:dateAx>
      <c:valAx>
        <c:axId val="270296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055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109.81</c:v>
                </c:pt>
                <c:pt idx="1">
                  <c:v>114.78</c:v>
                </c:pt>
                <c:pt idx="2">
                  <c:v>119.55</c:v>
                </c:pt>
                <c:pt idx="3">
                  <c:v>114.77</c:v>
                </c:pt>
                <c:pt idx="4">
                  <c:v>120.06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EE-4DEF-BEFA-A060F372A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897944"/>
        <c:axId val="269898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107.2</c:v>
                </c:pt>
                <c:pt idx="1">
                  <c:v>106.62</c:v>
                </c:pt>
                <c:pt idx="2">
                  <c:v>107.95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EE-4DEF-BEFA-A060F372A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897944"/>
        <c:axId val="269898328"/>
      </c:lineChart>
      <c:dateAx>
        <c:axId val="269897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898328"/>
        <c:crosses val="autoZero"/>
        <c:auto val="1"/>
        <c:lblOffset val="100"/>
        <c:baseTimeUnit val="years"/>
      </c:dateAx>
      <c:valAx>
        <c:axId val="269898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897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52.12</c:v>
                </c:pt>
                <c:pt idx="1">
                  <c:v>54.58</c:v>
                </c:pt>
                <c:pt idx="2">
                  <c:v>54.09</c:v>
                </c:pt>
                <c:pt idx="3">
                  <c:v>52.88</c:v>
                </c:pt>
                <c:pt idx="4">
                  <c:v>54.69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55-48E5-8480-E7D87D39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45488"/>
        <c:axId val="26994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46.12</c:v>
                </c:pt>
                <c:pt idx="1">
                  <c:v>47.44</c:v>
                </c:pt>
                <c:pt idx="2">
                  <c:v>48.3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55-48E5-8480-E7D87D39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45488"/>
        <c:axId val="269945872"/>
      </c:lineChart>
      <c:dateAx>
        <c:axId val="26994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945872"/>
        <c:crosses val="autoZero"/>
        <c:auto val="1"/>
        <c:lblOffset val="100"/>
        <c:baseTimeUnit val="years"/>
      </c:dateAx>
      <c:valAx>
        <c:axId val="269945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94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 formatCode="#,##0.00;&quot;△&quot;#,##0.00;&quot;-&quot;">
                  <c:v>12.86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58-4233-840D-74DEE5EF0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9992688"/>
        <c:axId val="26999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9.86</c:v>
                </c:pt>
                <c:pt idx="1">
                  <c:v>11.16</c:v>
                </c:pt>
                <c:pt idx="2">
                  <c:v>12.43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58-4233-840D-74DEE5EF0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992688"/>
        <c:axId val="269993072"/>
      </c:lineChart>
      <c:dateAx>
        <c:axId val="26999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9993072"/>
        <c:crosses val="autoZero"/>
        <c:auto val="1"/>
        <c:lblOffset val="100"/>
        <c:baseTimeUnit val="years"/>
      </c:dateAx>
      <c:valAx>
        <c:axId val="26999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999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10.76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82-41C3-ACA5-6346982A1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768000"/>
        <c:axId val="268768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13.46</c:v>
                </c:pt>
                <c:pt idx="1">
                  <c:v>12.59</c:v>
                </c:pt>
                <c:pt idx="2">
                  <c:v>12.44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82-41C3-ACA5-6346982A1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768000"/>
        <c:axId val="268768392"/>
      </c:lineChart>
      <c:dateAx>
        <c:axId val="26876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768392"/>
        <c:crosses val="autoZero"/>
        <c:auto val="1"/>
        <c:lblOffset val="100"/>
        <c:baseTimeUnit val="years"/>
      </c:dateAx>
      <c:valAx>
        <c:axId val="268768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76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2933.89</c:v>
                </c:pt>
                <c:pt idx="1">
                  <c:v>2938.45</c:v>
                </c:pt>
                <c:pt idx="2">
                  <c:v>560.83000000000004</c:v>
                </c:pt>
                <c:pt idx="3">
                  <c:v>415.51</c:v>
                </c:pt>
                <c:pt idx="4">
                  <c:v>2014.36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8E-4601-BA16-0CC77456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055528"/>
        <c:axId val="270055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434.72</c:v>
                </c:pt>
                <c:pt idx="1">
                  <c:v>416.14</c:v>
                </c:pt>
                <c:pt idx="2">
                  <c:v>371.89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8E-4601-BA16-0CC774568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055528"/>
        <c:axId val="270055920"/>
      </c:lineChart>
      <c:dateAx>
        <c:axId val="270055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055920"/>
        <c:crosses val="autoZero"/>
        <c:auto val="1"/>
        <c:lblOffset val="100"/>
        <c:baseTimeUnit val="years"/>
      </c:dateAx>
      <c:valAx>
        <c:axId val="270055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055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53.39</c:v>
                </c:pt>
                <c:pt idx="1">
                  <c:v>48.71</c:v>
                </c:pt>
                <c:pt idx="2">
                  <c:v>44.92</c:v>
                </c:pt>
                <c:pt idx="3">
                  <c:v>41.64</c:v>
                </c:pt>
                <c:pt idx="4">
                  <c:v>37.119999999999997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94-4D03-BC85-604802194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644296"/>
        <c:axId val="27064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495.76</c:v>
                </c:pt>
                <c:pt idx="1">
                  <c:v>487.22</c:v>
                </c:pt>
                <c:pt idx="2">
                  <c:v>483.11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94-4D03-BC85-604802194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644296"/>
        <c:axId val="270644688"/>
      </c:lineChart>
      <c:dateAx>
        <c:axId val="270644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644688"/>
        <c:crosses val="autoZero"/>
        <c:auto val="1"/>
        <c:lblOffset val="100"/>
        <c:baseTimeUnit val="years"/>
      </c:dateAx>
      <c:valAx>
        <c:axId val="270644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644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108.92</c:v>
                </c:pt>
                <c:pt idx="1">
                  <c:v>114.56</c:v>
                </c:pt>
                <c:pt idx="2">
                  <c:v>117.96</c:v>
                </c:pt>
                <c:pt idx="3">
                  <c:v>115.23</c:v>
                </c:pt>
                <c:pt idx="4">
                  <c:v>121.15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66-40E8-A0B1-5B82927B7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767608"/>
        <c:axId val="26876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92.76</c:v>
                </c:pt>
                <c:pt idx="2">
                  <c:v>93.28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66-40E8-A0B1-5B82927B7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767608"/>
        <c:axId val="268767216"/>
      </c:lineChart>
      <c:dateAx>
        <c:axId val="268767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68767216"/>
        <c:crosses val="autoZero"/>
        <c:auto val="1"/>
        <c:lblOffset val="100"/>
        <c:baseTimeUnit val="years"/>
      </c:dateAx>
      <c:valAx>
        <c:axId val="26876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68767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111.45</c:v>
                </c:pt>
                <c:pt idx="1">
                  <c:v>106.39</c:v>
                </c:pt>
                <c:pt idx="2">
                  <c:v>103.68</c:v>
                </c:pt>
                <c:pt idx="3">
                  <c:v>105.47</c:v>
                </c:pt>
                <c:pt idx="4">
                  <c:v>101.32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85-4860-9B4E-238BCD060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0293208"/>
        <c:axId val="270293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208.21</c:v>
                </c:pt>
                <c:pt idx="1">
                  <c:v>208.67</c:v>
                </c:pt>
                <c:pt idx="2">
                  <c:v>208.29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85-4860-9B4E-238BCD060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293208"/>
        <c:axId val="270293600"/>
      </c:lineChart>
      <c:dateAx>
        <c:axId val="270293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70293600"/>
        <c:crosses val="autoZero"/>
        <c:auto val="1"/>
        <c:lblOffset val="100"/>
        <c:baseTimeUnit val="years"/>
      </c:dateAx>
      <c:valAx>
        <c:axId val="270293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70293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静岡県　西伊豆町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A8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7954</v>
      </c>
      <c r="AM8" s="70"/>
      <c r="AN8" s="70"/>
      <c r="AO8" s="70"/>
      <c r="AP8" s="70"/>
      <c r="AQ8" s="70"/>
      <c r="AR8" s="70"/>
      <c r="AS8" s="70"/>
      <c r="AT8" s="66">
        <f>データ!$S$6</f>
        <v>105.54</v>
      </c>
      <c r="AU8" s="67"/>
      <c r="AV8" s="67"/>
      <c r="AW8" s="67"/>
      <c r="AX8" s="67"/>
      <c r="AY8" s="67"/>
      <c r="AZ8" s="67"/>
      <c r="BA8" s="67"/>
      <c r="BB8" s="69">
        <f>データ!$T$6</f>
        <v>75.36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96.11</v>
      </c>
      <c r="J10" s="67"/>
      <c r="K10" s="67"/>
      <c r="L10" s="67"/>
      <c r="M10" s="67"/>
      <c r="N10" s="67"/>
      <c r="O10" s="68"/>
      <c r="P10" s="69">
        <f>データ!$P$6</f>
        <v>99.9</v>
      </c>
      <c r="Q10" s="69"/>
      <c r="R10" s="69"/>
      <c r="S10" s="69"/>
      <c r="T10" s="69"/>
      <c r="U10" s="69"/>
      <c r="V10" s="69"/>
      <c r="W10" s="70">
        <f>データ!$Q$6</f>
        <v>2052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7864</v>
      </c>
      <c r="AM10" s="70"/>
      <c r="AN10" s="70"/>
      <c r="AO10" s="70"/>
      <c r="AP10" s="70"/>
      <c r="AQ10" s="70"/>
      <c r="AR10" s="70"/>
      <c r="AS10" s="70"/>
      <c r="AT10" s="66">
        <f>データ!$V$6</f>
        <v>27.12</v>
      </c>
      <c r="AU10" s="67"/>
      <c r="AV10" s="67"/>
      <c r="AW10" s="67"/>
      <c r="AX10" s="67"/>
      <c r="AY10" s="67"/>
      <c r="AZ10" s="67"/>
      <c r="BA10" s="67"/>
      <c r="BB10" s="69">
        <f>データ!$W$6</f>
        <v>289.97000000000003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106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105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siNskE9KDjp816XDili4HHfKRsLHNVotG21Kpvr5WoTTzY/uz7DGOfd713FEKMyi3R3rT+GmUBWz7GqNYX12Vg==" saltValue="NuASWhwig/xqPq3W6Ee3M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223069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静岡県　西伊豆町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96.11</v>
      </c>
      <c r="P6" s="35">
        <f t="shared" si="3"/>
        <v>99.9</v>
      </c>
      <c r="Q6" s="35">
        <f t="shared" si="3"/>
        <v>2052</v>
      </c>
      <c r="R6" s="35">
        <f t="shared" si="3"/>
        <v>7954</v>
      </c>
      <c r="S6" s="35">
        <f t="shared" si="3"/>
        <v>105.54</v>
      </c>
      <c r="T6" s="35">
        <f t="shared" si="3"/>
        <v>75.36</v>
      </c>
      <c r="U6" s="35">
        <f t="shared" si="3"/>
        <v>7864</v>
      </c>
      <c r="V6" s="35">
        <f t="shared" si="3"/>
        <v>27.12</v>
      </c>
      <c r="W6" s="35">
        <f t="shared" si="3"/>
        <v>289.97000000000003</v>
      </c>
      <c r="X6" s="36">
        <f>IF(X7="",NA(),X7)</f>
        <v>109.81</v>
      </c>
      <c r="Y6" s="36">
        <f t="shared" ref="Y6:AG6" si="4">IF(Y7="",NA(),Y7)</f>
        <v>114.78</v>
      </c>
      <c r="Z6" s="36">
        <f t="shared" si="4"/>
        <v>119.55</v>
      </c>
      <c r="AA6" s="36">
        <f t="shared" si="4"/>
        <v>114.77</v>
      </c>
      <c r="AB6" s="36">
        <f t="shared" si="4"/>
        <v>120.06</v>
      </c>
      <c r="AC6" s="36">
        <f t="shared" si="4"/>
        <v>107.2</v>
      </c>
      <c r="AD6" s="36">
        <f t="shared" si="4"/>
        <v>106.62</v>
      </c>
      <c r="AE6" s="36">
        <f t="shared" si="4"/>
        <v>107.95</v>
      </c>
      <c r="AF6" s="36">
        <f t="shared" si="4"/>
        <v>104.47</v>
      </c>
      <c r="AG6" s="36">
        <f t="shared" si="4"/>
        <v>103.81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6">
        <f t="shared" ref="AJ6:AR6" si="5">IF(AJ7="",NA(),AJ7)</f>
        <v>10.76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13.46</v>
      </c>
      <c r="AO6" s="36">
        <f t="shared" si="5"/>
        <v>12.59</v>
      </c>
      <c r="AP6" s="36">
        <f t="shared" si="5"/>
        <v>12.44</v>
      </c>
      <c r="AQ6" s="36">
        <f t="shared" si="5"/>
        <v>16.399999999999999</v>
      </c>
      <c r="AR6" s="36">
        <f t="shared" si="5"/>
        <v>25.66</v>
      </c>
      <c r="AS6" s="35" t="str">
        <f>IF(AS7="","",IF(AS7="-","【-】","【"&amp;SUBSTITUTE(TEXT(AS7,"#,##0.00"),"-","△")&amp;"】"))</f>
        <v>【1.05】</v>
      </c>
      <c r="AT6" s="36">
        <f>IF(AT7="",NA(),AT7)</f>
        <v>2933.89</v>
      </c>
      <c r="AU6" s="36">
        <f t="shared" ref="AU6:BC6" si="6">IF(AU7="",NA(),AU7)</f>
        <v>2938.45</v>
      </c>
      <c r="AV6" s="36">
        <f t="shared" si="6"/>
        <v>560.83000000000004</v>
      </c>
      <c r="AW6" s="36">
        <f t="shared" si="6"/>
        <v>415.51</v>
      </c>
      <c r="AX6" s="36">
        <f t="shared" si="6"/>
        <v>2014.36</v>
      </c>
      <c r="AY6" s="36">
        <f t="shared" si="6"/>
        <v>434.72</v>
      </c>
      <c r="AZ6" s="36">
        <f t="shared" si="6"/>
        <v>416.14</v>
      </c>
      <c r="BA6" s="36">
        <f t="shared" si="6"/>
        <v>371.89</v>
      </c>
      <c r="BB6" s="36">
        <f t="shared" si="6"/>
        <v>293.23</v>
      </c>
      <c r="BC6" s="36">
        <f t="shared" si="6"/>
        <v>300.14</v>
      </c>
      <c r="BD6" s="35" t="str">
        <f>IF(BD7="","",IF(BD7="-","【-】","【"&amp;SUBSTITUTE(TEXT(BD7,"#,##0.00"),"-","△")&amp;"】"))</f>
        <v>【261.93】</v>
      </c>
      <c r="BE6" s="36">
        <f>IF(BE7="",NA(),BE7)</f>
        <v>53.39</v>
      </c>
      <c r="BF6" s="36">
        <f t="shared" ref="BF6:BN6" si="7">IF(BF7="",NA(),BF7)</f>
        <v>48.71</v>
      </c>
      <c r="BG6" s="36">
        <f t="shared" si="7"/>
        <v>44.92</v>
      </c>
      <c r="BH6" s="36">
        <f t="shared" si="7"/>
        <v>41.64</v>
      </c>
      <c r="BI6" s="36">
        <f t="shared" si="7"/>
        <v>37.119999999999997</v>
      </c>
      <c r="BJ6" s="36">
        <f t="shared" si="7"/>
        <v>495.76</v>
      </c>
      <c r="BK6" s="36">
        <f t="shared" si="7"/>
        <v>487.22</v>
      </c>
      <c r="BL6" s="36">
        <f t="shared" si="7"/>
        <v>483.11</v>
      </c>
      <c r="BM6" s="36">
        <f t="shared" si="7"/>
        <v>542.29999999999995</v>
      </c>
      <c r="BN6" s="36">
        <f t="shared" si="7"/>
        <v>566.65</v>
      </c>
      <c r="BO6" s="35" t="str">
        <f>IF(BO7="","",IF(BO7="-","【-】","【"&amp;SUBSTITUTE(TEXT(BO7,"#,##0.00"),"-","△")&amp;"】"))</f>
        <v>【270.46】</v>
      </c>
      <c r="BP6" s="36">
        <f>IF(BP7="",NA(),BP7)</f>
        <v>108.92</v>
      </c>
      <c r="BQ6" s="36">
        <f t="shared" ref="BQ6:BY6" si="8">IF(BQ7="",NA(),BQ7)</f>
        <v>114.56</v>
      </c>
      <c r="BR6" s="36">
        <f t="shared" si="8"/>
        <v>117.96</v>
      </c>
      <c r="BS6" s="36">
        <f t="shared" si="8"/>
        <v>115.23</v>
      </c>
      <c r="BT6" s="36">
        <f t="shared" si="8"/>
        <v>121.15</v>
      </c>
      <c r="BU6" s="36">
        <f t="shared" si="8"/>
        <v>93.66</v>
      </c>
      <c r="BV6" s="36">
        <f t="shared" si="8"/>
        <v>92.76</v>
      </c>
      <c r="BW6" s="36">
        <f t="shared" si="8"/>
        <v>93.28</v>
      </c>
      <c r="BX6" s="36">
        <f t="shared" si="8"/>
        <v>87.51</v>
      </c>
      <c r="BY6" s="36">
        <f t="shared" si="8"/>
        <v>84.77</v>
      </c>
      <c r="BZ6" s="35" t="str">
        <f>IF(BZ7="","",IF(BZ7="-","【-】","【"&amp;SUBSTITUTE(TEXT(BZ7,"#,##0.00"),"-","△")&amp;"】"))</f>
        <v>【103.91】</v>
      </c>
      <c r="CA6" s="36">
        <f>IF(CA7="",NA(),CA7)</f>
        <v>111.45</v>
      </c>
      <c r="CB6" s="36">
        <f t="shared" ref="CB6:CJ6" si="9">IF(CB7="",NA(),CB7)</f>
        <v>106.39</v>
      </c>
      <c r="CC6" s="36">
        <f t="shared" si="9"/>
        <v>103.68</v>
      </c>
      <c r="CD6" s="36">
        <f t="shared" si="9"/>
        <v>105.47</v>
      </c>
      <c r="CE6" s="36">
        <f t="shared" si="9"/>
        <v>101.32</v>
      </c>
      <c r="CF6" s="36">
        <f t="shared" si="9"/>
        <v>208.21</v>
      </c>
      <c r="CG6" s="36">
        <f t="shared" si="9"/>
        <v>208.67</v>
      </c>
      <c r="CH6" s="36">
        <f t="shared" si="9"/>
        <v>208.29</v>
      </c>
      <c r="CI6" s="36">
        <f t="shared" si="9"/>
        <v>218.42</v>
      </c>
      <c r="CJ6" s="36">
        <f t="shared" si="9"/>
        <v>227.27</v>
      </c>
      <c r="CK6" s="35" t="str">
        <f>IF(CK7="","",IF(CK7="-","【-】","【"&amp;SUBSTITUTE(TEXT(CK7,"#,##0.00"),"-","△")&amp;"】"))</f>
        <v>【167.11】</v>
      </c>
      <c r="CL6" s="36">
        <f>IF(CL7="",NA(),CL7)</f>
        <v>29.4</v>
      </c>
      <c r="CM6" s="36">
        <f t="shared" ref="CM6:CU6" si="10">IF(CM7="",NA(),CM7)</f>
        <v>29.39</v>
      </c>
      <c r="CN6" s="36">
        <f t="shared" si="10"/>
        <v>29.07</v>
      </c>
      <c r="CO6" s="36">
        <f t="shared" si="10"/>
        <v>27.18</v>
      </c>
      <c r="CP6" s="36">
        <f t="shared" si="10"/>
        <v>26.99</v>
      </c>
      <c r="CQ6" s="36">
        <f t="shared" si="10"/>
        <v>49.22</v>
      </c>
      <c r="CR6" s="36">
        <f t="shared" si="10"/>
        <v>49.08</v>
      </c>
      <c r="CS6" s="36">
        <f t="shared" si="10"/>
        <v>49.32</v>
      </c>
      <c r="CT6" s="36">
        <f t="shared" si="10"/>
        <v>50.24</v>
      </c>
      <c r="CU6" s="36">
        <f t="shared" si="10"/>
        <v>50.29</v>
      </c>
      <c r="CV6" s="35" t="str">
        <f>IF(CV7="","",IF(CV7="-","【-】","【"&amp;SUBSTITUTE(TEXT(CV7,"#,##0.00"),"-","△")&amp;"】"))</f>
        <v>【60.27】</v>
      </c>
      <c r="CW6" s="36">
        <f>IF(CW7="",NA(),CW7)</f>
        <v>72.97</v>
      </c>
      <c r="CX6" s="36">
        <f t="shared" ref="CX6:DF6" si="11">IF(CX7="",NA(),CX7)</f>
        <v>73.3</v>
      </c>
      <c r="CY6" s="36">
        <f t="shared" si="11"/>
        <v>73.349999999999994</v>
      </c>
      <c r="CZ6" s="36">
        <f t="shared" si="11"/>
        <v>77.430000000000007</v>
      </c>
      <c r="DA6" s="36">
        <f t="shared" si="11"/>
        <v>78.459999999999994</v>
      </c>
      <c r="DB6" s="36">
        <f t="shared" si="11"/>
        <v>79.48</v>
      </c>
      <c r="DC6" s="36">
        <f t="shared" si="11"/>
        <v>79.3</v>
      </c>
      <c r="DD6" s="36">
        <f t="shared" si="11"/>
        <v>79.34</v>
      </c>
      <c r="DE6" s="36">
        <f t="shared" si="11"/>
        <v>78.650000000000006</v>
      </c>
      <c r="DF6" s="36">
        <f t="shared" si="11"/>
        <v>77.73</v>
      </c>
      <c r="DG6" s="35" t="str">
        <f>IF(DG7="","",IF(DG7="-","【-】","【"&amp;SUBSTITUTE(TEXT(DG7,"#,##0.00"),"-","△")&amp;"】"))</f>
        <v>【89.92】</v>
      </c>
      <c r="DH6" s="36">
        <f>IF(DH7="",NA(),DH7)</f>
        <v>52.12</v>
      </c>
      <c r="DI6" s="36">
        <f t="shared" ref="DI6:DQ6" si="12">IF(DI7="",NA(),DI7)</f>
        <v>54.58</v>
      </c>
      <c r="DJ6" s="36">
        <f t="shared" si="12"/>
        <v>54.09</v>
      </c>
      <c r="DK6" s="36">
        <f t="shared" si="12"/>
        <v>52.88</v>
      </c>
      <c r="DL6" s="36">
        <f t="shared" si="12"/>
        <v>54.69</v>
      </c>
      <c r="DM6" s="36">
        <f t="shared" si="12"/>
        <v>46.12</v>
      </c>
      <c r="DN6" s="36">
        <f t="shared" si="12"/>
        <v>47.44</v>
      </c>
      <c r="DO6" s="36">
        <f t="shared" si="12"/>
        <v>48.3</v>
      </c>
      <c r="DP6" s="36">
        <f t="shared" si="12"/>
        <v>45.14</v>
      </c>
      <c r="DQ6" s="36">
        <f t="shared" si="12"/>
        <v>45.85</v>
      </c>
      <c r="DR6" s="35" t="str">
        <f>IF(DR7="","",IF(DR7="-","【-】","【"&amp;SUBSTITUTE(TEXT(DR7,"#,##0.00"),"-","△")&amp;"】"))</f>
        <v>【48.85】</v>
      </c>
      <c r="DS6" s="36">
        <f>IF(DS7="",NA(),DS7)</f>
        <v>12.86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9.86</v>
      </c>
      <c r="DY6" s="36">
        <f t="shared" si="13"/>
        <v>11.16</v>
      </c>
      <c r="DZ6" s="36">
        <f t="shared" si="13"/>
        <v>12.43</v>
      </c>
      <c r="EA6" s="36">
        <f t="shared" si="13"/>
        <v>13.58</v>
      </c>
      <c r="EB6" s="36">
        <f t="shared" si="13"/>
        <v>14.13</v>
      </c>
      <c r="EC6" s="35" t="str">
        <f>IF(EC7="","",IF(EC7="-","【-】","【"&amp;SUBSTITUTE(TEXT(EC7,"#,##0.00"),"-","△")&amp;"】"))</f>
        <v>【17.80】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0.56000000000000005</v>
      </c>
      <c r="EJ6" s="36">
        <f t="shared" si="14"/>
        <v>0.65</v>
      </c>
      <c r="EK6" s="36">
        <f t="shared" si="14"/>
        <v>0.46</v>
      </c>
      <c r="EL6" s="36">
        <f t="shared" si="14"/>
        <v>0.44</v>
      </c>
      <c r="EM6" s="36">
        <f t="shared" si="14"/>
        <v>0.52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223069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96.11</v>
      </c>
      <c r="P7" s="39">
        <v>99.9</v>
      </c>
      <c r="Q7" s="39">
        <v>2052</v>
      </c>
      <c r="R7" s="39">
        <v>7954</v>
      </c>
      <c r="S7" s="39">
        <v>105.54</v>
      </c>
      <c r="T7" s="39">
        <v>75.36</v>
      </c>
      <c r="U7" s="39">
        <v>7864</v>
      </c>
      <c r="V7" s="39">
        <v>27.12</v>
      </c>
      <c r="W7" s="39">
        <v>289.97000000000003</v>
      </c>
      <c r="X7" s="39">
        <v>109.81</v>
      </c>
      <c r="Y7" s="39">
        <v>114.78</v>
      </c>
      <c r="Z7" s="39">
        <v>119.55</v>
      </c>
      <c r="AA7" s="39">
        <v>114.77</v>
      </c>
      <c r="AB7" s="39">
        <v>120.06</v>
      </c>
      <c r="AC7" s="39">
        <v>107.2</v>
      </c>
      <c r="AD7" s="39">
        <v>106.62</v>
      </c>
      <c r="AE7" s="39">
        <v>107.95</v>
      </c>
      <c r="AF7" s="39">
        <v>104.47</v>
      </c>
      <c r="AG7" s="39">
        <v>103.81</v>
      </c>
      <c r="AH7" s="39">
        <v>112.83</v>
      </c>
      <c r="AI7" s="39">
        <v>0</v>
      </c>
      <c r="AJ7" s="39">
        <v>10.76</v>
      </c>
      <c r="AK7" s="39">
        <v>0</v>
      </c>
      <c r="AL7" s="39">
        <v>0</v>
      </c>
      <c r="AM7" s="39">
        <v>0</v>
      </c>
      <c r="AN7" s="39">
        <v>13.46</v>
      </c>
      <c r="AO7" s="39">
        <v>12.59</v>
      </c>
      <c r="AP7" s="39">
        <v>12.44</v>
      </c>
      <c r="AQ7" s="39">
        <v>16.399999999999999</v>
      </c>
      <c r="AR7" s="39">
        <v>25.66</v>
      </c>
      <c r="AS7" s="39">
        <v>1.05</v>
      </c>
      <c r="AT7" s="39">
        <v>2933.89</v>
      </c>
      <c r="AU7" s="39">
        <v>2938.45</v>
      </c>
      <c r="AV7" s="39">
        <v>560.83000000000004</v>
      </c>
      <c r="AW7" s="39">
        <v>415.51</v>
      </c>
      <c r="AX7" s="39">
        <v>2014.36</v>
      </c>
      <c r="AY7" s="39">
        <v>434.72</v>
      </c>
      <c r="AZ7" s="39">
        <v>416.14</v>
      </c>
      <c r="BA7" s="39">
        <v>371.89</v>
      </c>
      <c r="BB7" s="39">
        <v>293.23</v>
      </c>
      <c r="BC7" s="39">
        <v>300.14</v>
      </c>
      <c r="BD7" s="39">
        <v>261.93</v>
      </c>
      <c r="BE7" s="39">
        <v>53.39</v>
      </c>
      <c r="BF7" s="39">
        <v>48.71</v>
      </c>
      <c r="BG7" s="39">
        <v>44.92</v>
      </c>
      <c r="BH7" s="39">
        <v>41.64</v>
      </c>
      <c r="BI7" s="39">
        <v>37.119999999999997</v>
      </c>
      <c r="BJ7" s="39">
        <v>495.76</v>
      </c>
      <c r="BK7" s="39">
        <v>487.22</v>
      </c>
      <c r="BL7" s="39">
        <v>483.11</v>
      </c>
      <c r="BM7" s="39">
        <v>542.29999999999995</v>
      </c>
      <c r="BN7" s="39">
        <v>566.65</v>
      </c>
      <c r="BO7" s="39">
        <v>270.45999999999998</v>
      </c>
      <c r="BP7" s="39">
        <v>108.92</v>
      </c>
      <c r="BQ7" s="39">
        <v>114.56</v>
      </c>
      <c r="BR7" s="39">
        <v>117.96</v>
      </c>
      <c r="BS7" s="39">
        <v>115.23</v>
      </c>
      <c r="BT7" s="39">
        <v>121.15</v>
      </c>
      <c r="BU7" s="39">
        <v>93.66</v>
      </c>
      <c r="BV7" s="39">
        <v>92.76</v>
      </c>
      <c r="BW7" s="39">
        <v>93.28</v>
      </c>
      <c r="BX7" s="39">
        <v>87.51</v>
      </c>
      <c r="BY7" s="39">
        <v>84.77</v>
      </c>
      <c r="BZ7" s="39">
        <v>103.91</v>
      </c>
      <c r="CA7" s="39">
        <v>111.45</v>
      </c>
      <c r="CB7" s="39">
        <v>106.39</v>
      </c>
      <c r="CC7" s="39">
        <v>103.68</v>
      </c>
      <c r="CD7" s="39">
        <v>105.47</v>
      </c>
      <c r="CE7" s="39">
        <v>101.32</v>
      </c>
      <c r="CF7" s="39">
        <v>208.21</v>
      </c>
      <c r="CG7" s="39">
        <v>208.67</v>
      </c>
      <c r="CH7" s="39">
        <v>208.29</v>
      </c>
      <c r="CI7" s="39">
        <v>218.42</v>
      </c>
      <c r="CJ7" s="39">
        <v>227.27</v>
      </c>
      <c r="CK7" s="39">
        <v>167.11</v>
      </c>
      <c r="CL7" s="39">
        <v>29.4</v>
      </c>
      <c r="CM7" s="39">
        <v>29.39</v>
      </c>
      <c r="CN7" s="39">
        <v>29.07</v>
      </c>
      <c r="CO7" s="39">
        <v>27.18</v>
      </c>
      <c r="CP7" s="39">
        <v>26.99</v>
      </c>
      <c r="CQ7" s="39">
        <v>49.22</v>
      </c>
      <c r="CR7" s="39">
        <v>49.08</v>
      </c>
      <c r="CS7" s="39">
        <v>49.32</v>
      </c>
      <c r="CT7" s="39">
        <v>50.24</v>
      </c>
      <c r="CU7" s="39">
        <v>50.29</v>
      </c>
      <c r="CV7" s="39">
        <v>60.27</v>
      </c>
      <c r="CW7" s="39">
        <v>72.97</v>
      </c>
      <c r="CX7" s="39">
        <v>73.3</v>
      </c>
      <c r="CY7" s="39">
        <v>73.349999999999994</v>
      </c>
      <c r="CZ7" s="39">
        <v>77.430000000000007</v>
      </c>
      <c r="DA7" s="39">
        <v>78.459999999999994</v>
      </c>
      <c r="DB7" s="39">
        <v>79.48</v>
      </c>
      <c r="DC7" s="39">
        <v>79.3</v>
      </c>
      <c r="DD7" s="39">
        <v>79.34</v>
      </c>
      <c r="DE7" s="39">
        <v>78.650000000000006</v>
      </c>
      <c r="DF7" s="39">
        <v>77.73</v>
      </c>
      <c r="DG7" s="39">
        <v>89.92</v>
      </c>
      <c r="DH7" s="39">
        <v>52.12</v>
      </c>
      <c r="DI7" s="39">
        <v>54.58</v>
      </c>
      <c r="DJ7" s="39">
        <v>54.09</v>
      </c>
      <c r="DK7" s="39">
        <v>52.88</v>
      </c>
      <c r="DL7" s="39">
        <v>54.69</v>
      </c>
      <c r="DM7" s="39">
        <v>46.12</v>
      </c>
      <c r="DN7" s="39">
        <v>47.44</v>
      </c>
      <c r="DO7" s="39">
        <v>48.3</v>
      </c>
      <c r="DP7" s="39">
        <v>45.14</v>
      </c>
      <c r="DQ7" s="39">
        <v>45.85</v>
      </c>
      <c r="DR7" s="39">
        <v>48.85</v>
      </c>
      <c r="DS7" s="39">
        <v>12.86</v>
      </c>
      <c r="DT7" s="39">
        <v>0</v>
      </c>
      <c r="DU7" s="39">
        <v>0</v>
      </c>
      <c r="DV7" s="39">
        <v>0</v>
      </c>
      <c r="DW7" s="39">
        <v>0</v>
      </c>
      <c r="DX7" s="39">
        <v>9.86</v>
      </c>
      <c r="DY7" s="39">
        <v>11.16</v>
      </c>
      <c r="DZ7" s="39">
        <v>12.43</v>
      </c>
      <c r="EA7" s="39">
        <v>13.58</v>
      </c>
      <c r="EB7" s="39">
        <v>14.13</v>
      </c>
      <c r="EC7" s="39">
        <v>17.8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0.56000000000000005</v>
      </c>
      <c r="EJ7" s="39">
        <v>0.65</v>
      </c>
      <c r="EK7" s="39">
        <v>0.46</v>
      </c>
      <c r="EL7" s="39">
        <v>0.44</v>
      </c>
      <c r="EM7" s="39">
        <v>0.52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