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下水道課\３１共有\☆★照会・回答\★庁内\財政課\200114【1_28（火）財政課〆】FW_公営企業に係る「経営比較分析表」の公表について（１／３）\分析コメント回答\"/>
    </mc:Choice>
  </mc:AlternateContent>
  <workbookProtection workbookAlgorithmName="SHA-512" workbookHashValue="g1AKGFELfAMSibCY8bARYpW/xm4UjEK+8K5ObOG5if4bNgatUTgwjcQylSgWHAVIwqtRFhYGxre3E2S1JiXeuQ==" workbookSaltValue="g4Zt+XhT9oGWMsSM5/3a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<sst xmlns="http://schemas.openxmlformats.org/spreadsheetml/2006/main" count="239" uniqueCount="114">
  <si>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</si>
  <si>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</si>
  <si>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</si>
  <si>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</si>
  <si>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</si>
  <si>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</si>
  <si>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</si>
  <si>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</si>
  <si>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</si>
  <si>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</si>
  <si>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</si>
  <si>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</si>
  <si>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</si>
  <si>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</si>
  <si>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</si>
  <si>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</si>
  <si>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</si>
  <si>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</si>
  <si>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</si>
  <si>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</si>
  <si>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</si>
  <si>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</si>
  <si>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</si>
  <si>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</si>
  <si>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</si>
  <si>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</si>
  <si>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</si>
  <si>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</si>
  <si>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</si>
  <si>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</si>
  <si>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</si>
  <si>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</si>
  <si>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</si>
  <si>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</si>
  <si>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</si>
  <si>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</si>
  <si>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</si>
  <si>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</si>
  <si>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</si>
  <si>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</si>
  <si>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</si>
  <si>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</si>
  <si>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</si>
  <si>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</si>
  <si>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</si>
  <si>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</si>
  <si>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</si>
  <si>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</si>
  <si>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</si>
  <si>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</si>
  <si>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</si>
  <si>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</si>
  <si>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</si>
  <si>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</si>
  <si>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</si>
  <si>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</si>
  <si>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</si>
  <si>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</si>
  <si>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</si>
  <si>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</si>
  <si>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</si>
  <si>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</si>
  <si>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</si>
  <si>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</si>
  <si>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</si>
  <si>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</si>
  <si>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</si>
  <si>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</si>
  <si>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</si>
  <si>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</si>
  <si>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</si>
  <si>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</si>
  <si>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</si>
  <si>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</si>
  <si>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</si>
  <si>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</si>
  <si>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</si>
  <si>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</si>
  <si>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</si>
  <si>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</si>
  <si>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</si>
  <si>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</si>
  <si>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</si>
  <si>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</si>
  <si>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</si>
  <si>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</si>
  <si>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</si>
  <si>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</si>
  <si>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</si>
  <si>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</si>
  <si>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</si>
  <si>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</si>
  <si>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</si>
  <si>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</si>
  <si>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</si>
  <si>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</si>
  <si>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</si>
  <si>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</si>
  <si>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</si>
  <si>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</si>
  <si>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</si>
  <si>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</si>
  <si>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</si>
  <si>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</si>
  <si>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</si>
  <si>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</si>
  <si>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</si>
  <si>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</si>
  <si>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</si>
  <si>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</si>
  <si>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</si>
  <si>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・事業開始から15年未満ということもあり、老朽化した施設改善は現在まで行っていません。今後、検討していく必要があります。
・なお①②は地方公営企業法上の企業会計での会計処理適用に向け現在準備中(R2年4月適用予定)につき算定することはできませんが、R2年度決算数値から算定予定です。</t>
    <phoneticPr fontId="4"/>
  </si>
  <si>
    <t>・事業開始から15年未満ということもあり、老朽化した施設改善は現在まで行っていません。今後、検討していく必要があります。
・なお①②は地方公営企業法上の企業会計での会計処理適用に向け現在準備中(R2年4月適用予定)につき算定することはできませんが、R2年度決算数値から算定予定です。</t>
    <phoneticPr fontId="4"/>
  </si>
  <si>
    <t>①収益的収支比率については、事業開始当初からの借入の返済が本格化してきたことにより費用が増加したものであり、収益性の悪化を示すものではありません。
④企業債残高対事業規模比率は、類似団体よりも高くなっています。企業債元利償還額は令和４年度に最大となりますが、平成28年度の事業完了により今後は整備に係る借入の発生はないため、使用料収益の確保に努め、着実に債務残高を減らしていきます。
⑤経費回収率の使用料で賄えていない部分、主に公債費や浄化槽管理費などについては一般会計からの繰入金で補てんしています。類似団体平均より高い率となっていますが、今後は経年劣化による修繕等で維持管理経費の増大が危惧されるため、より一層の収益確保及び経費削減に取り組んでいく必要があります。
⑥汚水処理原価については、有収水量の算定方法の最適化に取り組んだことにより変化が生じたものです。
⑦施設利用率及び⑧水洗化率は浄化槽市町村設置推進事業により設置した全てで使用されているため100％です。
・なお②③は地方公営企業法上の企業会計での会計処理適用に向け現在準備中(R2年4月適用予定)につき算定することはできませんが、R2年度決算数値から算定予定です。</t>
    <rPh sb="89" eb="91">
      <t>ルイジ</t>
    </rPh>
    <rPh sb="91" eb="93">
      <t>ダンタイ</t>
    </rPh>
    <rPh sb="96" eb="97">
      <t>タカ</t>
    </rPh>
    <rPh sb="114" eb="116">
      <t>レイワ</t>
    </rPh>
    <rPh sb="199" eb="202">
      <t>シヨウリョウ</t>
    </rPh>
    <rPh sb="203" eb="204">
      <t>マカナ</t>
    </rPh>
    <rPh sb="209" eb="211">
      <t>ブブン</t>
    </rPh>
    <rPh sb="212" eb="213">
      <t>オモ</t>
    </rPh>
    <rPh sb="214" eb="217">
      <t>コウサイヒ</t>
    </rPh>
    <rPh sb="218" eb="221">
      <t>ジョウカソウ</t>
    </rPh>
    <rPh sb="221" eb="224">
      <t>カンリヒ</t>
    </rPh>
    <rPh sb="231" eb="233">
      <t>イッパン</t>
    </rPh>
    <rPh sb="233" eb="235">
      <t>カイケイ</t>
    </rPh>
    <rPh sb="238" eb="240">
      <t>クリイレ</t>
    </rPh>
    <rPh sb="240" eb="241">
      <t>キン</t>
    </rPh>
    <rPh sb="261" eb="262">
      <t>リツ</t>
    </rPh>
    <rPh sb="350" eb="352">
      <t>スイリョウ</t>
    </rPh>
    <rPh sb="353" eb="355">
      <t>サンテイ</t>
    </rPh>
    <rPh sb="355" eb="357">
      <t>ホウホウ</t>
    </rPh>
    <rPh sb="358" eb="361">
      <t>サイテキカ</t>
    </rPh>
    <rPh sb="362" eb="363">
      <t>ト</t>
    </rPh>
    <rPh sb="364" eb="365">
      <t>ク</t>
    </rPh>
    <rPh sb="372" eb="374">
      <t>ヘンカ</t>
    </rPh>
    <rPh sb="375" eb="376">
      <t>ショウ</t>
    </rPh>
    <rPh sb="487" eb="489">
      <t>サンテイ</t>
    </rPh>
    <rPh sb="503" eb="505">
      <t>ネンド</t>
    </rPh>
    <rPh sb="505" eb="507">
      <t>ケッサン</t>
    </rPh>
    <rPh sb="507" eb="509">
      <t>スウチ</t>
    </rPh>
    <rPh sb="511" eb="513">
      <t>サンテイ</t>
    </rPh>
    <rPh sb="513" eb="51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</si>
</sst>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D-4B2A-9655-2AE0CFC4CE1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BD-4B2A-9655-2AE0CFC4CE1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9C-4A72-ABA5-A5FB90355F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0C9C-4A72-ABA5-A5FB90355F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870-4214-A77E-27B8A6BE7A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2870-4214-A77E-27B8A6BE7A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94.29</c:v>
                </c:pt>
                <c:pt idx="1">
                  <c:v>92.37</c:v>
                </c:pt>
                <c:pt idx="2">
                  <c:v>91.57</c:v>
                </c:pt>
                <c:pt idx="3">
                  <c:v>84.56</c:v>
                </c:pt>
                <c:pt idx="4">
                  <c:v>82.88</c:v>
                </c:pt>
              </c:numCache>
            </c:numRef>
          </c:val>
          <c:extLst>
            <c:ext xmlns:c16="http://schemas.microsoft.com/office/drawing/2014/chart" uri="{C3380CC4-5D6E-409C-BE32-E72D297353CC}">
              <c16:uniqueId val="{00000000-6B85-4A85-A1E5-C29DA741D1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85-4A85-A1E5-C29DA741D1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07-4EA5-BF5E-413CBD4C31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07-4EA5-BF5E-413CBD4C31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18-436E-A728-767EF198355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18-436E-A728-767EF198355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9E-4B7A-A086-1D7338D4B7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9E-4B7A-A086-1D7338D4B7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F4-4526-B4AB-0154E8001D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F4-4526-B4AB-0154E8001D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452.34</c:v>
                </c:pt>
                <c:pt idx="1">
                  <c:v>830.95</c:v>
                </c:pt>
                <c:pt idx="2">
                  <c:v>835.79</c:v>
                </c:pt>
                <c:pt idx="3">
                  <c:v>1152.18</c:v>
                </c:pt>
                <c:pt idx="4">
                  <c:v>1102.03</c:v>
                </c:pt>
              </c:numCache>
            </c:numRef>
          </c:val>
          <c:extLst>
            <c:ext xmlns:c16="http://schemas.microsoft.com/office/drawing/2014/chart" uri="{C3380CC4-5D6E-409C-BE32-E72D297353CC}">
              <c16:uniqueId val="{00000000-B4FD-4819-9AD2-BA56FA9878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B4FD-4819-9AD2-BA56FA9878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84.8</c:v>
                </c:pt>
                <c:pt idx="1">
                  <c:v>82.87</c:v>
                </c:pt>
                <c:pt idx="2">
                  <c:v>88.85</c:v>
                </c:pt>
                <c:pt idx="3">
                  <c:v>73.08</c:v>
                </c:pt>
                <c:pt idx="4">
                  <c:v>70</c:v>
                </c:pt>
              </c:numCache>
            </c:numRef>
          </c:val>
          <c:extLst>
            <c:ext xmlns:c16="http://schemas.microsoft.com/office/drawing/2014/chart" uri="{C3380CC4-5D6E-409C-BE32-E72D297353CC}">
              <c16:uniqueId val="{00000000-A9B5-4544-B958-E8BF337006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A9B5-4544-B958-E8BF337006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273.27999999999997</c:v>
                </c:pt>
                <c:pt idx="1">
                  <c:v>328.51</c:v>
                </c:pt>
                <c:pt idx="2">
                  <c:v>307.29000000000002</c:v>
                </c:pt>
                <c:pt idx="3">
                  <c:v>303.82</c:v>
                </c:pt>
                <c:pt idx="4">
                  <c:v>391.56</c:v>
                </c:pt>
              </c:numCache>
            </c:numRef>
          </c:val>
          <c:extLst>
            <c:ext xmlns:c16="http://schemas.microsoft.com/office/drawing/2014/chart" uri="{C3380CC4-5D6E-409C-BE32-E72D297353CC}">
              <c16:uniqueId val="{00000000-A330-426E-83D5-6DCDA564380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A330-426E-83D5-6DCDA564380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6" zoomScale="77" zoomScaleNormal="77"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掛川市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117931</v>
      </c>
      <c r="AM8" s="50"/>
      <c r="AN8" s="50"/>
      <c r="AO8" s="50"/>
      <c r="AP8" s="50"/>
      <c r="AQ8" s="50"/>
      <c r="AR8" s="50"/>
      <c r="AS8" s="50"/>
      <c r="AT8" s="45">
        <f>データ!T6</f>
        <v>265.69</v>
      </c>
      <c r="AU8" s="45"/>
      <c r="AV8" s="45"/>
      <c r="AW8" s="45"/>
      <c r="AX8" s="45"/>
      <c r="AY8" s="45"/>
      <c r="AZ8" s="45"/>
      <c r="BA8" s="45"/>
      <c r="BB8" s="45">
        <f>データ!U6</f>
        <v>443.87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5.81</v>
      </c>
      <c r="Q10" s="45"/>
      <c r="R10" s="45"/>
      <c r="S10" s="45"/>
      <c r="T10" s="45"/>
      <c r="U10" s="45"/>
      <c r="V10" s="45"/>
      <c r="W10" s="45">
        <f>データ!Q6</f>
        <v>100</v>
      </c>
      <c r="X10" s="45"/>
      <c r="Y10" s="45"/>
      <c r="Z10" s="45"/>
      <c r="AA10" s="45"/>
      <c r="AB10" s="45"/>
      <c r="AC10" s="45"/>
      <c r="AD10" s="50">
        <f>データ!R6</f>
        <v>3450</v>
      </c>
      <c r="AE10" s="50"/>
      <c r="AF10" s="50"/>
      <c r="AG10" s="50"/>
      <c r="AH10" s="50"/>
      <c r="AI10" s="50"/>
      <c r="AJ10" s="50"/>
      <c r="AK10" s="2"/>
      <c r="AL10" s="50">
        <f>データ!V6</f>
        <v>6860</v>
      </c>
      <c r="AM10" s="50"/>
      <c r="AN10" s="50"/>
      <c r="AO10" s="50"/>
      <c r="AP10" s="50"/>
      <c r="AQ10" s="50"/>
      <c r="AR10" s="50"/>
      <c r="AS10" s="50"/>
      <c r="AT10" s="45">
        <f>データ!W6</f>
        <v>26.31</v>
      </c>
      <c r="AU10" s="45"/>
      <c r="AV10" s="45"/>
      <c r="AW10" s="45"/>
      <c r="AX10" s="45"/>
      <c r="AY10" s="45"/>
      <c r="AZ10" s="45"/>
      <c r="BA10" s="45"/>
      <c r="BB10" s="45">
        <f>データ!X6</f>
        <v>260.74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AwMA6D/ulGSWZ1nXa30nqq3sy7dxA0yMyRr119f8iRUZgweqf/k7EhtJbraNi2vF0onqc1kR8YmVW2kKoIIavQ==" saltValue="ET2+trUoxq5l1kEXW9ND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222135</v>
      </c>
      <c r="D6" s="33">
        <f t="shared" si="3"/>
        <v>47</v>
      </c>
      <c r="E6" s="33">
        <f t="shared" si="3"/>
        <v>18</v>
      </c>
      <c r="F6" s="33">
        <f t="shared" si="3"/>
        <v>0</v>
      </c>
      <c r="G6" s="33">
        <f t="shared" si="3"/>
        <v>0</v>
      </c>
      <c r="H6" s="33" t="str">
        <f t="shared" si="3"/>
        <v>静岡県　掛川市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5.81</v>
      </c>
      <c r="Q6" s="34">
        <f t="shared" si="3"/>
        <v>100</v>
      </c>
      <c r="R6" s="34">
        <f t="shared" si="3"/>
        <v>3450</v>
      </c>
      <c r="S6" s="34">
        <f t="shared" si="3"/>
        <v>117931</v>
      </c>
      <c r="T6" s="34">
        <f t="shared" si="3"/>
        <v>265.69</v>
      </c>
      <c r="U6" s="34">
        <f t="shared" si="3"/>
        <v>443.87</v>
      </c>
      <c r="V6" s="34">
        <f t="shared" si="3"/>
        <v>6860</v>
      </c>
      <c r="W6" s="34">
        <f t="shared" si="3"/>
        <v>26.31</v>
      </c>
      <c r="X6" s="34">
        <f t="shared" si="3"/>
        <v>260.74</v>
      </c>
      <c r="Y6" s="35">
        <f>IF(Y7="",NA(),Y7)</f>
        <v>94.29</v>
      </c>
      <c r="Z6" s="35">
        <f t="shared" ref="Z6:AH6" si="4">IF(Z7="",NA(),Z7)</f>
        <v>92.37</v>
      </c>
      <c r="AA6" s="35">
        <f t="shared" si="4"/>
        <v>91.57</v>
      </c>
      <c r="AB6" s="35">
        <f t="shared" si="4"/>
        <v>84.56</v>
      </c>
      <c r="AC6" s="35">
        <f t="shared" si="4"/>
        <v>82.88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452.34</v>
      </c>
      <c r="BG6" s="35">
        <f t="shared" ref="BG6:BO6" si="7">IF(BG7="",NA(),BG7)</f>
        <v>830.95</v>
      </c>
      <c r="BH6" s="35">
        <f t="shared" si="7"/>
        <v>835.79</v>
      </c>
      <c r="BI6" s="35">
        <f t="shared" si="7"/>
        <v>1152.18</v>
      </c>
      <c r="BJ6" s="35">
        <f t="shared" si="7"/>
        <v>1102.03</v>
      </c>
      <c r="BK6" s="35">
        <f t="shared" si="7"/>
        <v>416.91</v>
      </c>
      <c r="BL6" s="35">
        <f t="shared" si="7"/>
        <v>392.19</v>
      </c>
      <c r="BM6" s="35">
        <f t="shared" si="7"/>
        <v>413.5</v>
      </c>
      <c r="BN6" s="35">
        <f t="shared" si="7"/>
        <v>407.42</v>
      </c>
      <c r="BO6" s="35">
        <f t="shared" si="7"/>
        <v>386.46</v>
      </c>
      <c r="BP6" s="34" t="str">
        <f>IF(BP7="","",IF(BP7="-","【-】","【"&amp;SUBSTITUTE(TEXT(BP7,"#,##0.00"),"-","△")&amp;"】"))</f>
        <v>【325.02】</v>
      </c>
      <c r="BQ6" s="35">
        <f>IF(BQ7="",NA(),BQ7)</f>
        <v>84.8</v>
      </c>
      <c r="BR6" s="35">
        <f t="shared" ref="BR6:BZ6" si="8">IF(BR7="",NA(),BR7)</f>
        <v>82.87</v>
      </c>
      <c r="BS6" s="35">
        <f t="shared" si="8"/>
        <v>88.85</v>
      </c>
      <c r="BT6" s="35">
        <f t="shared" si="8"/>
        <v>73.08</v>
      </c>
      <c r="BU6" s="35">
        <f t="shared" si="8"/>
        <v>70</v>
      </c>
      <c r="BV6" s="35">
        <f t="shared" si="8"/>
        <v>57.93</v>
      </c>
      <c r="BW6" s="35">
        <f t="shared" si="8"/>
        <v>57.03</v>
      </c>
      <c r="BX6" s="35">
        <f t="shared" si="8"/>
        <v>55.84</v>
      </c>
      <c r="BY6" s="35">
        <f t="shared" si="8"/>
        <v>57.08</v>
      </c>
      <c r="BZ6" s="35">
        <f t="shared" si="8"/>
        <v>55.85</v>
      </c>
      <c r="CA6" s="34" t="str">
        <f>IF(CA7="","",IF(CA7="-","【-】","【"&amp;SUBSTITUTE(TEXT(CA7,"#,##0.00"),"-","△")&amp;"】"))</f>
        <v>【60.61】</v>
      </c>
      <c r="CB6" s="35">
        <f>IF(CB7="",NA(),CB7)</f>
        <v>273.27999999999997</v>
      </c>
      <c r="CC6" s="35">
        <f t="shared" ref="CC6:CK6" si="9">IF(CC7="",NA(),CC7)</f>
        <v>328.51</v>
      </c>
      <c r="CD6" s="35">
        <f t="shared" si="9"/>
        <v>307.29000000000002</v>
      </c>
      <c r="CE6" s="35">
        <f t="shared" si="9"/>
        <v>303.82</v>
      </c>
      <c r="CF6" s="35">
        <f t="shared" si="9"/>
        <v>391.56</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222135</v>
      </c>
      <c r="D7" s="37">
        <v>47</v>
      </c>
      <c r="E7" s="37">
        <v>18</v>
      </c>
      <c r="F7" s="37">
        <v>0</v>
      </c>
      <c r="G7" s="37">
        <v>0</v>
      </c>
      <c r="H7" s="37" t="s">
        <v>98</v>
      </c>
      <c r="I7" s="37" t="s">
        <v>99</v>
      </c>
      <c r="J7" s="37" t="s">
        <v>100</v>
      </c>
      <c r="K7" s="37" t="s">
        <v>101</v>
      </c>
      <c r="L7" s="37" t="s">
        <v>102</v>
      </c>
      <c r="M7" s="37" t="s">
        <v>103</v>
      </c>
      <c r="N7" s="38" t="s">
        <v>104</v>
      </c>
      <c r="O7" s="38" t="s">
        <v>105</v>
      </c>
      <c r="P7" s="38">
        <v>5.81</v>
      </c>
      <c r="Q7" s="38">
        <v>100</v>
      </c>
      <c r="R7" s="38">
        <v>3450</v>
      </c>
      <c r="S7" s="38">
        <v>117931</v>
      </c>
      <c r="T7" s="38">
        <v>265.69</v>
      </c>
      <c r="U7" s="38">
        <v>443.87</v>
      </c>
      <c r="V7" s="38">
        <v>6860</v>
      </c>
      <c r="W7" s="38">
        <v>26.31</v>
      </c>
      <c r="X7" s="38">
        <v>260.74</v>
      </c>
      <c r="Y7" s="38">
        <v>94.29</v>
      </c>
      <c r="Z7" s="38">
        <v>92.37</v>
      </c>
      <c r="AA7" s="38">
        <v>91.57</v>
      </c>
      <c r="AB7" s="38">
        <v>84.56</v>
      </c>
      <c r="AC7" s="38">
        <v>82.88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452.34</v>
      </c>
      <c r="BG7" s="38">
        <v>830.95</v>
      </c>
      <c r="BH7" s="38">
        <v>835.79</v>
      </c>
      <c r="BI7" s="38">
        <v>1152.18</v>
      </c>
      <c r="BJ7" s="38">
        <v>1102.03</v>
      </c>
      <c r="BK7" s="38">
        <v>416.91</v>
      </c>
      <c r="BL7" s="38">
        <v>392.19</v>
      </c>
      <c r="BM7" s="38">
        <v>413.5</v>
      </c>
      <c r="BN7" s="38">
        <v>407.42</v>
      </c>
      <c r="BO7" s="38">
        <v>386.46</v>
      </c>
      <c r="BP7" s="38">
        <v>325.02</v>
      </c>
      <c r="BQ7" s="38">
        <v>84.8</v>
      </c>
      <c r="BR7" s="38">
        <v>82.87</v>
      </c>
      <c r="BS7" s="38">
        <v>88.85</v>
      </c>
      <c r="BT7" s="38">
        <v>73.08</v>
      </c>
      <c r="BU7" s="38">
        <v>70</v>
      </c>
      <c r="BV7" s="38">
        <v>57.93</v>
      </c>
      <c r="BW7" s="38">
        <v>57.03</v>
      </c>
      <c r="BX7" s="38">
        <v>55.84</v>
      </c>
      <c r="BY7" s="38">
        <v>57.08</v>
      </c>
      <c r="BZ7" s="38">
        <v>55.85</v>
      </c>
      <c r="CA7" s="38">
        <v>60.61</v>
      </c>
      <c r="CB7" s="38">
        <v>273.27999999999997</v>
      </c>
      <c r="CC7" s="38">
        <v>328.51</v>
      </c>
      <c r="CD7" s="38">
        <v>307.29000000000002</v>
      </c>
      <c r="CE7" s="38">
        <v>303.82</v>
      </c>
      <c r="CF7" s="38">
        <v>391.56</v>
      </c>
      <c r="CG7" s="38">
        <v>276.93</v>
      </c>
      <c r="CH7" s="38">
        <v>283.73</v>
      </c>
      <c r="CI7" s="38">
        <v>287.57</v>
      </c>
      <c r="CJ7" s="38">
        <v>286.86</v>
      </c>
      <c r="CK7" s="38">
        <v>287.91000000000003</v>
      </c>
      <c r="CL7" s="38">
        <v>270.94</v>
      </c>
      <c r="CM7" s="38">
        <v>100</v>
      </c>
      <c r="CN7" s="38">
        <v>100</v>
      </c>
      <c r="CO7" s="38">
        <v>100</v>
      </c>
      <c r="CP7" s="38">
        <v>100</v>
      </c>
      <c r="CQ7" s="38">
        <v>100</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掛川市役所</cp:lastModifiedBy>
  <cp:lastPrinted>2020-02-13T00:14:40Z</cp:lastPrinted>
  <dcterms:created xsi:type="dcterms:W3CDTF">2019-12-05T05:29:24Z</dcterms:created>
  <dcterms:modified xsi:type="dcterms:W3CDTF">2020-02-13T00:26:13Z</dcterms:modified>
  <cp:category/>
</cp:coreProperties>
</file>