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240" yWindow="60" windowWidth="14940" windowHeight="7875"/>
  </bookViews>
  <sheets>
    <sheet name="法適用_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8" i="4" s="1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W8" i="4"/>
  <c r="P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<sst xmlns="http://schemas.openxmlformats.org/spreadsheetml/2006/main" count="231" uniqueCount="119">
  <si>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</si>
  <si>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</si>
  <si>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</si>
  <si>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</si>
  <si>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</si>
  <si>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</si>
  <si>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</si>
  <si>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</si>
  <si>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</si>
  <si>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</si>
  <si>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</si>
  <si>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</si>
  <si>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</si>
  <si>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</si>
  <si>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</si>
  <si>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</si>
  <si>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現在給水人口(人)</t>
    <phoneticPr fontId="7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</si>
  <si>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7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</si>
  <si>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</si>
  <si>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</si>
  <si>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</si>
  <si>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</si>
  <si>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</si>
  <si>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</si>
  <si>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</si>
  <si>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</si>
  <si>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</si>
  <si>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</si>
  <si>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</si>
  <si>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</si>
  <si>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</si>
  <si>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</si>
  <si>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</si>
  <si>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</si>
  <si>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</si>
  <si>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</si>
  <si>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</si>
  <si>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</si>
  <si>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「管路の経年化の状況」</t>
    <rPh sb="1" eb="3">
      <t>カンロ</t>
    </rPh>
    <rPh sb="4" eb="7">
      <t>ケイネンカ</t>
    </rPh>
    <rPh sb="8" eb="10">
      <t>ジョウキョウ</t>
    </rPh>
    <phoneticPr fontId="7"/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</si>
  <si>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7"/>
  </si>
  <si>
    <t>※　平成24年度から平成25年度における各指標の類似団体平均値は、当時の事業数を基に算出していますが、管路経年化率及び管路更新率については、平成26年度の事業数を基に類似団体平均値を算出しています。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カンロ</t>
    </rPh>
    <rPh sb="53" eb="56">
      <t>ケイネンカ</t>
    </rPh>
    <rPh sb="56" eb="57">
      <t>リツ</t>
    </rPh>
    <rPh sb="57" eb="58">
      <t>オヨ</t>
    </rPh>
    <rPh sb="59" eb="61">
      <t>カンロ</t>
    </rPh>
    <rPh sb="61" eb="63">
      <t>コウシン</t>
    </rPh>
    <rPh sb="63" eb="64">
      <t>リツ</t>
    </rPh>
    <rPh sb="70" eb="72">
      <t>ヘイセイ</t>
    </rPh>
    <rPh sb="74" eb="76">
      <t>ネンド</t>
    </rPh>
    <rPh sb="77" eb="79">
      <t>ジギョウ</t>
    </rPh>
    <rPh sb="79" eb="80">
      <t>スウ</t>
    </rPh>
    <rPh sb="81" eb="82">
      <t>モト</t>
    </rPh>
    <rPh sb="83" eb="85">
      <t>ルイジ</t>
    </rPh>
    <rPh sb="85" eb="87">
      <t>ダンタイ</t>
    </rPh>
    <rPh sb="87" eb="89">
      <t>ヘイキン</t>
    </rPh>
    <rPh sb="89" eb="90">
      <t>アタイ</t>
    </rPh>
    <rPh sb="91" eb="93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</si>
  <si>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</si>
  <si>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</si>
  <si>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</si>
  <si>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</si>
  <si>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</si>
  <si>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</si>
  <si>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</si>
  <si>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</si>
  <si>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</si>
  <si>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</si>
  <si>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</si>
  <si>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</si>
  <si>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</si>
  <si>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</si>
  <si>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</si>
  <si>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</si>
  <si>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</si>
  <si>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</si>
  <si>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</si>
  <si>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</si>
  <si>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</si>
  <si>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</si>
  <si>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</si>
  <si>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</si>
  <si>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</si>
  <si>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</si>
  <si>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</si>
  <si>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</si>
  <si>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7"/>
  </si>
  <si>
    <t>⑤料金回収率(％)</t>
    <rPh sb="1" eb="3">
      <t>リョウキン</t>
    </rPh>
    <rPh sb="3" eb="5">
      <t>カイシュウ</t>
    </rPh>
    <rPh sb="5" eb="6">
      <t>リツ</t>
    </rPh>
    <phoneticPr fontId="7"/>
  </si>
  <si>
    <t>⑥給水原価(円)</t>
    <rPh sb="1" eb="3">
      <t>キュウスイ</t>
    </rPh>
    <rPh sb="3" eb="5">
      <t>ゲンカ</t>
    </rPh>
    <rPh sb="6" eb="7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</si>
  <si>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</si>
  <si>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⑧有収率(％)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</si>
  <si>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</si>
  <si>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②管路経年化率(％)</t>
    <rPh sb="1" eb="3">
      <t>カンロ</t>
    </rPh>
    <rPh sb="3" eb="6">
      <t>ケイネンカ</t>
    </rPh>
    <rPh sb="6" eb="7">
      <t>リツ</t>
    </rPh>
    <phoneticPr fontId="7"/>
  </si>
  <si>
    <t>③管路更新率(％)</t>
    <rPh sb="1" eb="3">
      <t>カンロ</t>
    </rPh>
    <rPh sb="3" eb="5">
      <t>コウシン</t>
    </rPh>
    <rPh sb="5" eb="6">
      <t>リツ</t>
    </rPh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</si>
  <si>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</si>
  <si>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</si>
  <si>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</si>
  <si>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</si>
  <si>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</si>
  <si>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</si>
  <si>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</si>
  <si>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</si>
  <si>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</si>
  <si>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</si>
  <si>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</si>
  <si>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</si>
  <si>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</si>
  <si>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給水人口</t>
    <rPh sb="0" eb="2">
      <t>キュウスイ</t>
    </rPh>
    <rPh sb="2" eb="4">
      <t>ジンコウ</t>
    </rPh>
    <phoneticPr fontId="7"/>
  </si>
  <si>
    <t>給水区域面積</t>
  </si>
  <si>
    <t>給水人口密度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</si>
  <si>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</si>
  <si>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</si>
  <si>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</si>
  <si>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</si>
  <si>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</si>
  <si>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</si>
  <si>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</si>
  <si>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</si>
  <si>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</si>
  <si>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</si>
  <si>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</si>
  <si>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</si>
  <si>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静岡県　菊川市</t>
  </si>
  <si>
    <t>法適用</t>
  </si>
  <si>
    <t>水道事業</t>
  </si>
  <si>
    <t>末端給水事業</t>
  </si>
  <si>
    <t>A5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</si>
  <si>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</si>
  <si>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</si>
  <si>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</si>
  <si>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</si>
  <si>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</si>
  <si>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</si>
  <si>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　管路経年化率は上昇傾向が続いているが、全国平均、類似団体平均値を下回っている。
　管路更新率は全国平均、類似団体平均値を下回っている。
</t>
    <phoneticPr fontId="4"/>
  </si>
  <si>
    <t xml:space="preserve">　給水収益は大幅な減少も無く、横ばい状態であるため、安定した水道事業経営となっている。
　今後、給水収益の減少や老朽化資産の増加が予想される中、管路経年化率と管路更新率改善のため計画的な管路更新を進め、有収率を改善するために、定期的な漏水調査を実施する。
</t>
    <phoneticPr fontId="4"/>
  </si>
  <si>
    <t xml:space="preserve">　経常収支比率及び料金回収率は共に100％を超えている。経常収支比率は全国平均・類似団体平均値を下回っている。料金回収率は全国平均を下回るものの、類似団体平均値を上回っている。営業収支は黒字のため、健全な経営状況である。
　企業債残高対給水収益比率は全国平均・類似団体平均値を下回っている。借入れに頼ることなくバランスのとれた事業投資となっている。
　施設利用率は全国平均・類似団体平均値を上回っている。適正な規模の水道施設を効率的に利用している。
　有収率は近年横ばい状態であり、類似団体平均は上回っているものの全国平均では下回っている。
</t>
    <rPh sb="48" eb="50">
      <t>シタマワ</t>
    </rPh>
    <rPh sb="195" eb="196">
      <t>ウエ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</si>
</sst>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6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Border="1">
      <alignment vertical="center"/>
    </xf>
    <xf numFmtId="0" fontId="9" fillId="0" borderId="6" xfId="1" applyFont="1" applyBorder="1" applyAlignment="1">
      <alignment vertical="center"/>
    </xf>
    <xf numFmtId="0" fontId="9" fillId="0" borderId="7" xfId="1" applyFont="1" applyBorder="1" applyAlignment="1">
      <alignment vertical="center"/>
    </xf>
    <xf numFmtId="0" fontId="9" fillId="0" borderId="8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10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12" xfId="1" applyFont="1" applyBorder="1" applyAlignment="1">
      <alignment vertical="center"/>
    </xf>
    <xf numFmtId="0" fontId="5" fillId="0" borderId="9" xfId="1" applyFont="1" applyBorder="1">
      <alignment vertical="center"/>
    </xf>
    <xf numFmtId="0" fontId="5" fillId="0" borderId="10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12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5" xfId="1" applyFill="1" applyBorder="1">
      <alignment vertical="center"/>
    </xf>
    <xf numFmtId="0" fontId="2" fillId="3" borderId="13" xfId="1" applyFill="1" applyBorder="1">
      <alignment vertical="center"/>
    </xf>
    <xf numFmtId="0" fontId="2" fillId="3" borderId="14" xfId="1" applyFill="1" applyBorder="1">
      <alignment vertical="center"/>
    </xf>
    <xf numFmtId="0" fontId="2" fillId="3" borderId="15" xfId="1" applyFill="1" applyBorder="1">
      <alignment vertical="center"/>
    </xf>
    <xf numFmtId="0" fontId="2" fillId="3" borderId="5" xfId="1" applyFill="1" applyBorder="1" applyAlignment="1">
      <alignment vertical="center" shrinkToFit="1"/>
    </xf>
    <xf numFmtId="0" fontId="2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178" fontId="0" fillId="4" borderId="5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40" fontId="2" fillId="0" borderId="0" xfId="1" applyNumberFormat="1">
      <alignment vertical="center"/>
    </xf>
    <xf numFmtId="179" fontId="0" fillId="0" borderId="0" xfId="2" applyNumberFormat="1" applyFont="1" applyBorder="1" applyAlignment="1">
      <alignment vertical="center" shrinkToFit="1"/>
    </xf>
    <xf numFmtId="0" fontId="2" fillId="2" borderId="5" xfId="1" applyFill="1" applyBorder="1">
      <alignment vertical="center"/>
    </xf>
    <xf numFmtId="180" fontId="2" fillId="0" borderId="5" xfId="1" applyNumberFormat="1" applyBorder="1">
      <alignment vertical="center"/>
    </xf>
    <xf numFmtId="0" fontId="13" fillId="0" borderId="6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3" fillId="0" borderId="8" xfId="1" applyFont="1" applyBorder="1" applyAlignment="1">
      <alignment horizontal="left" vertical="center"/>
    </xf>
    <xf numFmtId="0" fontId="13" fillId="0" borderId="9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10" xfId="1" applyFont="1" applyBorder="1" applyAlignment="1">
      <alignment horizontal="left" vertical="center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10" xfId="1" applyFont="1" applyBorder="1" applyAlignment="1" applyProtection="1">
      <alignment horizontal="left" vertical="top" wrapText="1"/>
      <protection locked="0"/>
    </xf>
    <xf numFmtId="0" fontId="5" fillId="0" borderId="11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12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6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 shrinkToFit="1"/>
      <protection hidden="1"/>
    </xf>
    <xf numFmtId="177" fontId="5" fillId="0" borderId="3" xfId="1" applyNumberFormat="1" applyFont="1" applyBorder="1" applyAlignment="1" applyProtection="1">
      <alignment horizontal="center" vertical="center" shrinkToFit="1"/>
      <protection hidden="1"/>
    </xf>
    <xf numFmtId="177" fontId="5" fillId="0" borderId="4" xfId="1" applyNumberFormat="1" applyFont="1" applyBorder="1" applyAlignment="1" applyProtection="1">
      <alignment horizontal="center" vertical="center" shrinkToFit="1"/>
      <protection hidden="1"/>
    </xf>
    <xf numFmtId="177" fontId="5" fillId="0" borderId="5" xfId="1" applyNumberFormat="1" applyFont="1" applyBorder="1" applyAlignment="1" applyProtection="1">
      <alignment horizontal="center" vertical="center" shrinkToFit="1"/>
      <protection hidden="1"/>
    </xf>
    <xf numFmtId="176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3" fillId="0" borderId="1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3" fillId="2" borderId="3" xfId="1" applyFont="1" applyFill="1" applyBorder="1" applyAlignment="1">
      <alignment horizontal="center" vertical="center" shrinkToFit="1"/>
    </xf>
    <xf numFmtId="0" fontId="3" fillId="2" borderId="4" xfId="1" applyFont="1" applyFill="1" applyBorder="1" applyAlignment="1">
      <alignment horizontal="center" vertical="center" shrinkToFit="1"/>
    </xf>
    <xf numFmtId="0" fontId="3" fillId="2" borderId="5" xfId="1" applyFont="1" applyFill="1" applyBorder="1" applyAlignment="1">
      <alignment horizontal="center" vertical="center" shrinkToFit="1"/>
    </xf>
    <xf numFmtId="0" fontId="5" fillId="0" borderId="2" xfId="1" applyNumberFormat="1" applyFont="1" applyBorder="1" applyAlignment="1" applyProtection="1">
      <alignment horizontal="center" vertical="center" shrinkToFit="1"/>
      <protection hidden="1"/>
    </xf>
    <xf numFmtId="0" fontId="5" fillId="0" borderId="3" xfId="1" applyNumberFormat="1" applyFont="1" applyBorder="1" applyAlignment="1" applyProtection="1">
      <alignment horizontal="center" vertical="center" shrinkToFit="1"/>
      <protection hidden="1"/>
    </xf>
    <xf numFmtId="0" fontId="5" fillId="0" borderId="4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5" xfId="1" applyNumberFormat="1" applyFont="1" applyBorder="1" applyAlignment="1" applyProtection="1">
      <alignment horizontal="center" vertical="center" shrinkToFit="1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49" fontId="3" fillId="0" borderId="0" xfId="1" applyNumberFormat="1" applyFont="1" applyBorder="1" applyAlignment="1" applyProtection="1">
      <alignment horizontal="left" vertical="center"/>
      <protection hidden="1"/>
    </xf>
    <xf numFmtId="0" fontId="2" fillId="3" borderId="5" xfId="1" applyFill="1" applyBorder="1" applyAlignment="1">
      <alignment horizontal="center" vertical="center"/>
    </xf>
    <xf numFmtId="0" fontId="2" fillId="3" borderId="6" xfId="1" applyFill="1" applyBorder="1" applyAlignment="1">
      <alignment horizontal="center" vertical="center"/>
    </xf>
    <xf numFmtId="0" fontId="2" fillId="3" borderId="7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1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12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 wrapText="1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0.85</c:v>
                </c:pt>
                <c:pt idx="1">
                  <c:v>0.22</c:v>
                </c:pt>
                <c:pt idx="2">
                  <c:v>0.64</c:v>
                </c:pt>
                <c:pt idx="3">
                  <c:v>0.49</c:v>
                </c:pt>
                <c:pt idx="4">
                  <c:v>0.21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065856"/>
        <c:axId val="229067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0.81</c:v>
                </c:pt>
                <c:pt idx="1">
                  <c:v>0.59</c:v>
                </c:pt>
                <c:pt idx="2">
                  <c:v>0.6</c:v>
                </c:pt>
                <c:pt idx="3">
                  <c:v>0.56000000000000005</c:v>
                </c:pt>
                <c:pt idx="4">
                  <c:v>0.61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065856"/>
        <c:axId val="229067776"/>
      </c:lineChart>
      <c:dateAx>
        <c:axId val="229065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067776"/>
        <c:crosses val="autoZero"/>
        <c:auto val="1"/>
        <c:lblOffset val="100"/>
        <c:baseTimeUnit val="years"/>
      </c:dateAx>
      <c:valAx>
        <c:axId val="229067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9065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72.84</c:v>
                </c:pt>
                <c:pt idx="1">
                  <c:v>71.319999999999993</c:v>
                </c:pt>
                <c:pt idx="2">
                  <c:v>70.540000000000006</c:v>
                </c:pt>
                <c:pt idx="3">
                  <c:v>71.03</c:v>
                </c:pt>
                <c:pt idx="4">
                  <c:v>71.56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425536"/>
        <c:axId val="231427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59.09</c:v>
                </c:pt>
                <c:pt idx="1">
                  <c:v>59.23</c:v>
                </c:pt>
                <c:pt idx="2">
                  <c:v>58.58</c:v>
                </c:pt>
                <c:pt idx="3">
                  <c:v>58.53</c:v>
                </c:pt>
                <c:pt idx="4">
                  <c:v>59.01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425536"/>
        <c:axId val="231427456"/>
      </c:lineChart>
      <c:dateAx>
        <c:axId val="231425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427456"/>
        <c:crosses val="autoZero"/>
        <c:auto val="1"/>
        <c:lblOffset val="100"/>
        <c:baseTimeUnit val="years"/>
      </c:dateAx>
      <c:valAx>
        <c:axId val="231427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425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86.02</c:v>
                </c:pt>
                <c:pt idx="1">
                  <c:v>86.81</c:v>
                </c:pt>
                <c:pt idx="2">
                  <c:v>85.68</c:v>
                </c:pt>
                <c:pt idx="3">
                  <c:v>85.73</c:v>
                </c:pt>
                <c:pt idx="4">
                  <c:v>85.69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474304"/>
        <c:axId val="231476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85.4</c:v>
                </c:pt>
                <c:pt idx="1">
                  <c:v>85.53</c:v>
                </c:pt>
                <c:pt idx="2">
                  <c:v>85.23</c:v>
                </c:pt>
                <c:pt idx="3">
                  <c:v>85.26</c:v>
                </c:pt>
                <c:pt idx="4">
                  <c:v>85.37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474304"/>
        <c:axId val="231476224"/>
      </c:lineChart>
      <c:dateAx>
        <c:axId val="2314743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476224"/>
        <c:crosses val="autoZero"/>
        <c:auto val="1"/>
        <c:lblOffset val="100"/>
        <c:baseTimeUnit val="years"/>
      </c:dateAx>
      <c:valAx>
        <c:axId val="231476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4743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102.49</c:v>
                </c:pt>
                <c:pt idx="1">
                  <c:v>102.27</c:v>
                </c:pt>
                <c:pt idx="2">
                  <c:v>104.86</c:v>
                </c:pt>
                <c:pt idx="3">
                  <c:v>106.02</c:v>
                </c:pt>
                <c:pt idx="4">
                  <c:v>106.52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06432"/>
        <c:axId val="2291083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106.41</c:v>
                </c:pt>
                <c:pt idx="1">
                  <c:v>106.89</c:v>
                </c:pt>
                <c:pt idx="2">
                  <c:v>109.04</c:v>
                </c:pt>
                <c:pt idx="3">
                  <c:v>109.64</c:v>
                </c:pt>
                <c:pt idx="4">
                  <c:v>110.95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06432"/>
        <c:axId val="229108352"/>
      </c:lineChart>
      <c:dateAx>
        <c:axId val="2291064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108352"/>
        <c:crosses val="autoZero"/>
        <c:auto val="1"/>
        <c:lblOffset val="100"/>
        <c:baseTimeUnit val="years"/>
      </c:dateAx>
      <c:valAx>
        <c:axId val="2291083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9106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39.4</c:v>
                </c:pt>
                <c:pt idx="1">
                  <c:v>40.29</c:v>
                </c:pt>
                <c:pt idx="2">
                  <c:v>45.01</c:v>
                </c:pt>
                <c:pt idx="3">
                  <c:v>46.56</c:v>
                </c:pt>
                <c:pt idx="4">
                  <c:v>47.69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9138816"/>
        <c:axId val="229140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36.36</c:v>
                </c:pt>
                <c:pt idx="1">
                  <c:v>37.340000000000003</c:v>
                </c:pt>
                <c:pt idx="2">
                  <c:v>44.31</c:v>
                </c:pt>
                <c:pt idx="3">
                  <c:v>45.75</c:v>
                </c:pt>
                <c:pt idx="4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9138816"/>
        <c:axId val="229140736"/>
      </c:lineChart>
      <c:dateAx>
        <c:axId val="2291388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29140736"/>
        <c:crosses val="autoZero"/>
        <c:auto val="1"/>
        <c:lblOffset val="100"/>
        <c:baseTimeUnit val="years"/>
      </c:dateAx>
      <c:valAx>
        <c:axId val="229140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291388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5.0599999999999996</c:v>
                </c:pt>
                <c:pt idx="1">
                  <c:v>5.01</c:v>
                </c:pt>
                <c:pt idx="2">
                  <c:v>8.15</c:v>
                </c:pt>
                <c:pt idx="3">
                  <c:v>9.91</c:v>
                </c:pt>
                <c:pt idx="4">
                  <c:v>10.64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20736"/>
        <c:axId val="231222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7.8</c:v>
                </c:pt>
                <c:pt idx="1">
                  <c:v>8.39</c:v>
                </c:pt>
                <c:pt idx="2">
                  <c:v>10.09</c:v>
                </c:pt>
                <c:pt idx="3">
                  <c:v>10.54</c:v>
                </c:pt>
                <c:pt idx="4">
                  <c:v>12.03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20736"/>
        <c:axId val="231222656"/>
      </c:lineChart>
      <c:dateAx>
        <c:axId val="23122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222656"/>
        <c:crosses val="autoZero"/>
        <c:auto val="1"/>
        <c:lblOffset val="100"/>
        <c:baseTimeUnit val="years"/>
      </c:dateAx>
      <c:valAx>
        <c:axId val="2312226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22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257984"/>
        <c:axId val="2312642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6.33</c:v>
                </c:pt>
                <c:pt idx="1">
                  <c:v>7.76</c:v>
                </c:pt>
                <c:pt idx="2">
                  <c:v>3.77</c:v>
                </c:pt>
                <c:pt idx="3">
                  <c:v>3.62</c:v>
                </c:pt>
                <c:pt idx="4">
                  <c:v>3.91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257984"/>
        <c:axId val="231264256"/>
      </c:lineChart>
      <c:dateAx>
        <c:axId val="23125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264256"/>
        <c:crosses val="autoZero"/>
        <c:auto val="1"/>
        <c:lblOffset val="100"/>
        <c:baseTimeUnit val="years"/>
      </c:dateAx>
      <c:valAx>
        <c:axId val="2312642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25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554.85</c:v>
                </c:pt>
                <c:pt idx="1">
                  <c:v>546.1</c:v>
                </c:pt>
                <c:pt idx="2">
                  <c:v>211.34</c:v>
                </c:pt>
                <c:pt idx="3">
                  <c:v>199.81</c:v>
                </c:pt>
                <c:pt idx="4">
                  <c:v>205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613952"/>
        <c:axId val="231615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852.01</c:v>
                </c:pt>
                <c:pt idx="1">
                  <c:v>909.68</c:v>
                </c:pt>
                <c:pt idx="2">
                  <c:v>382.09</c:v>
                </c:pt>
                <c:pt idx="3">
                  <c:v>371.31</c:v>
                </c:pt>
                <c:pt idx="4">
                  <c:v>377.63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13952"/>
        <c:axId val="231615872"/>
      </c:lineChart>
      <c:dateAx>
        <c:axId val="231613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615872"/>
        <c:crosses val="autoZero"/>
        <c:auto val="1"/>
        <c:lblOffset val="100"/>
        <c:baseTimeUnit val="years"/>
      </c:dateAx>
      <c:valAx>
        <c:axId val="2316158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613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219.79</c:v>
                </c:pt>
                <c:pt idx="1">
                  <c:v>207.46</c:v>
                </c:pt>
                <c:pt idx="2">
                  <c:v>196.32</c:v>
                </c:pt>
                <c:pt idx="3">
                  <c:v>177.32</c:v>
                </c:pt>
                <c:pt idx="4">
                  <c:v>159.27000000000001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663488"/>
        <c:axId val="231665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391.4</c:v>
                </c:pt>
                <c:pt idx="1">
                  <c:v>382.65</c:v>
                </c:pt>
                <c:pt idx="2">
                  <c:v>385.06</c:v>
                </c:pt>
                <c:pt idx="3">
                  <c:v>373.09</c:v>
                </c:pt>
                <c:pt idx="4">
                  <c:v>364.71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663488"/>
        <c:axId val="231665024"/>
      </c:lineChart>
      <c:dateAx>
        <c:axId val="2316634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665024"/>
        <c:crosses val="autoZero"/>
        <c:auto val="1"/>
        <c:lblOffset val="100"/>
        <c:baseTimeUnit val="years"/>
      </c:dateAx>
      <c:valAx>
        <c:axId val="2316650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6634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99.51</c:v>
                </c:pt>
                <c:pt idx="1">
                  <c:v>98.75</c:v>
                </c:pt>
                <c:pt idx="2">
                  <c:v>101.16</c:v>
                </c:pt>
                <c:pt idx="3">
                  <c:v>102.67</c:v>
                </c:pt>
                <c:pt idx="4">
                  <c:v>103.1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10080"/>
        <c:axId val="23131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95.91</c:v>
                </c:pt>
                <c:pt idx="1">
                  <c:v>96.1</c:v>
                </c:pt>
                <c:pt idx="2">
                  <c:v>99.07</c:v>
                </c:pt>
                <c:pt idx="3">
                  <c:v>99.99</c:v>
                </c:pt>
                <c:pt idx="4">
                  <c:v>100.65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10080"/>
        <c:axId val="231312000"/>
      </c:lineChart>
      <c:dateAx>
        <c:axId val="231310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312000"/>
        <c:crosses val="autoZero"/>
        <c:auto val="1"/>
        <c:lblOffset val="100"/>
        <c:baseTimeUnit val="years"/>
      </c:dateAx>
      <c:valAx>
        <c:axId val="23131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310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191.25</c:v>
                </c:pt>
                <c:pt idx="1">
                  <c:v>192.55</c:v>
                </c:pt>
                <c:pt idx="2">
                  <c:v>187.54</c:v>
                </c:pt>
                <c:pt idx="3">
                  <c:v>184.87</c:v>
                </c:pt>
                <c:pt idx="4">
                  <c:v>184.25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1337984"/>
        <c:axId val="231339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179.29</c:v>
                </c:pt>
                <c:pt idx="1">
                  <c:v>178.39</c:v>
                </c:pt>
                <c:pt idx="2">
                  <c:v>173.03</c:v>
                </c:pt>
                <c:pt idx="3">
                  <c:v>171.15</c:v>
                </c:pt>
                <c:pt idx="4">
                  <c:v>170.19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1337984"/>
        <c:axId val="231339904"/>
      </c:lineChart>
      <c:dateAx>
        <c:axId val="231337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31339904"/>
        <c:crosses val="autoZero"/>
        <c:auto val="1"/>
        <c:lblOffset val="100"/>
        <c:baseTimeUnit val="years"/>
      </c:dateAx>
      <c:valAx>
        <c:axId val="231339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313379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【114.35】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【262.87】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【270.87】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/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【163.27】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【105.59】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【47.91】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W23" zoomScale="115" zoomScaleNormal="115" workbookViewId="0">
      <selection activeCell="BL45" sqref="BL45:BZ46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5" t="s">
        <v>0</v>
      </c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  <c r="AB2" s="85"/>
      <c r="AC2" s="85"/>
      <c r="AD2" s="85"/>
      <c r="AE2" s="85"/>
      <c r="AF2" s="85"/>
      <c r="AG2" s="85"/>
      <c r="AH2" s="85"/>
      <c r="AI2" s="85"/>
      <c r="AJ2" s="85"/>
      <c r="AK2" s="85"/>
      <c r="AL2" s="85"/>
      <c r="AM2" s="85"/>
      <c r="AN2" s="85"/>
      <c r="AO2" s="85"/>
      <c r="AP2" s="85"/>
      <c r="AQ2" s="85"/>
      <c r="AR2" s="85"/>
      <c r="AS2" s="85"/>
      <c r="AT2" s="85"/>
      <c r="AU2" s="85"/>
      <c r="AV2" s="85"/>
      <c r="AW2" s="85"/>
      <c r="AX2" s="85"/>
      <c r="AY2" s="85"/>
      <c r="AZ2" s="85"/>
      <c r="BA2" s="85"/>
      <c r="BB2" s="85"/>
      <c r="BC2" s="85"/>
      <c r="BD2" s="85"/>
      <c r="BE2" s="85"/>
      <c r="BF2" s="85"/>
      <c r="BG2" s="85"/>
      <c r="BH2" s="85"/>
      <c r="BI2" s="85"/>
      <c r="BJ2" s="85"/>
      <c r="BK2" s="85"/>
      <c r="BL2" s="85"/>
      <c r="BM2" s="85"/>
      <c r="BN2" s="85"/>
      <c r="BO2" s="85"/>
      <c r="BP2" s="85"/>
      <c r="BQ2" s="85"/>
      <c r="BR2" s="85"/>
      <c r="BS2" s="85"/>
      <c r="BT2" s="85"/>
      <c r="BU2" s="85"/>
      <c r="BV2" s="85"/>
      <c r="BW2" s="85"/>
      <c r="BX2" s="85"/>
      <c r="BY2" s="85"/>
      <c r="BZ2" s="85"/>
    </row>
    <row r="3" spans="1:78" ht="9.75" customHeight="1" x14ac:dyDescent="0.15">
      <c r="A3" s="2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</row>
    <row r="4" spans="1:78" ht="9.75" customHeight="1" x14ac:dyDescent="0.15">
      <c r="A4" s="2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86" t="str">
        <f>データ!H6</f>
        <v>静岡県　菊川市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7"/>
      <c r="AG6" s="87"/>
      <c r="AH6" s="5"/>
      <c r="AI6" s="5"/>
      <c r="AJ6" s="5"/>
      <c r="AK6" s="5"/>
      <c r="AL6" s="5"/>
      <c r="AM6" s="5"/>
      <c r="AN6" s="5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5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4"/>
      <c r="BK7" s="4"/>
      <c r="BL7" s="6" t="s">
        <v>9</v>
      </c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8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A5</v>
      </c>
      <c r="X8" s="83"/>
      <c r="Y8" s="83"/>
      <c r="Z8" s="83"/>
      <c r="AA8" s="83"/>
      <c r="AB8" s="83"/>
      <c r="AC8" s="83"/>
      <c r="AD8" s="84"/>
      <c r="AE8" s="84"/>
      <c r="AF8" s="84"/>
      <c r="AG8" s="84"/>
      <c r="AH8" s="84"/>
      <c r="AI8" s="84"/>
      <c r="AJ8" s="84"/>
      <c r="AK8" s="5"/>
      <c r="AL8" s="71">
        <f>データ!$R$6</f>
        <v>47955</v>
      </c>
      <c r="AM8" s="71"/>
      <c r="AN8" s="71"/>
      <c r="AO8" s="71"/>
      <c r="AP8" s="71"/>
      <c r="AQ8" s="71"/>
      <c r="AR8" s="71"/>
      <c r="AS8" s="71"/>
      <c r="AT8" s="67">
        <f>データ!$S$6</f>
        <v>94.19</v>
      </c>
      <c r="AU8" s="68"/>
      <c r="AV8" s="68"/>
      <c r="AW8" s="68"/>
      <c r="AX8" s="68"/>
      <c r="AY8" s="68"/>
      <c r="AZ8" s="68"/>
      <c r="BA8" s="68"/>
      <c r="BB8" s="70">
        <f>データ!$T$6</f>
        <v>509.13</v>
      </c>
      <c r="BC8" s="70"/>
      <c r="BD8" s="70"/>
      <c r="BE8" s="70"/>
      <c r="BF8" s="70"/>
      <c r="BG8" s="70"/>
      <c r="BH8" s="70"/>
      <c r="BI8" s="70"/>
      <c r="BJ8" s="4"/>
      <c r="BK8" s="4"/>
      <c r="BL8" s="74" t="s">
        <v>10</v>
      </c>
      <c r="BM8" s="75"/>
      <c r="BN8" s="9" t="s">
        <v>11</v>
      </c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1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5"/>
      <c r="AI9" s="5"/>
      <c r="AJ9" s="5"/>
      <c r="AK9" s="5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4"/>
      <c r="BK9" s="4"/>
      <c r="BL9" s="65" t="s">
        <v>19</v>
      </c>
      <c r="BM9" s="66"/>
      <c r="BN9" s="12" t="s">
        <v>20</v>
      </c>
      <c r="BO9" s="13"/>
      <c r="BP9" s="13"/>
      <c r="BQ9" s="13"/>
      <c r="BR9" s="13"/>
      <c r="BS9" s="13"/>
      <c r="BT9" s="13"/>
      <c r="BU9" s="13"/>
      <c r="BV9" s="13"/>
      <c r="BW9" s="13"/>
      <c r="BX9" s="13"/>
      <c r="BY9" s="14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79.930000000000007</v>
      </c>
      <c r="J10" s="68"/>
      <c r="K10" s="68"/>
      <c r="L10" s="68"/>
      <c r="M10" s="68"/>
      <c r="N10" s="68"/>
      <c r="O10" s="69"/>
      <c r="P10" s="70">
        <f>データ!$P$6</f>
        <v>99.73</v>
      </c>
      <c r="Q10" s="70"/>
      <c r="R10" s="70"/>
      <c r="S10" s="70"/>
      <c r="T10" s="70"/>
      <c r="U10" s="70"/>
      <c r="V10" s="70"/>
      <c r="W10" s="71">
        <f>データ!$Q$6</f>
        <v>3570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5"/>
      <c r="AI10" s="5"/>
      <c r="AJ10" s="5"/>
      <c r="AK10" s="5"/>
      <c r="AL10" s="71">
        <f>データ!$U$6</f>
        <v>46701</v>
      </c>
      <c r="AM10" s="71"/>
      <c r="AN10" s="71"/>
      <c r="AO10" s="71"/>
      <c r="AP10" s="71"/>
      <c r="AQ10" s="71"/>
      <c r="AR10" s="71"/>
      <c r="AS10" s="71"/>
      <c r="AT10" s="67">
        <f>データ!$V$6</f>
        <v>73.78</v>
      </c>
      <c r="AU10" s="68"/>
      <c r="AV10" s="68"/>
      <c r="AW10" s="68"/>
      <c r="AX10" s="68"/>
      <c r="AY10" s="68"/>
      <c r="AZ10" s="68"/>
      <c r="BA10" s="68"/>
      <c r="BB10" s="70">
        <f>データ!$W$6</f>
        <v>632.98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5" t="s">
        <v>22</v>
      </c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7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23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24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8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19"/>
      <c r="BK16" s="2"/>
      <c r="BL16" s="50" t="s">
        <v>118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8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19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8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19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8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19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8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19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8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19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8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19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8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19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8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19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8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19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8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19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8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19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8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19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8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19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8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19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8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19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8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19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8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19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8"/>
      <c r="C34" s="56" t="s">
        <v>26</v>
      </c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20"/>
      <c r="R34" s="56" t="s">
        <v>27</v>
      </c>
      <c r="S34" s="56"/>
      <c r="T34" s="56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20"/>
      <c r="AG34" s="56" t="s">
        <v>28</v>
      </c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  <c r="AU34" s="20"/>
      <c r="AV34" s="56" t="s">
        <v>29</v>
      </c>
      <c r="AW34" s="56"/>
      <c r="AX34" s="56"/>
      <c r="AY34" s="56"/>
      <c r="AZ34" s="56"/>
      <c r="BA34" s="56"/>
      <c r="BB34" s="56"/>
      <c r="BC34" s="56"/>
      <c r="BD34" s="56"/>
      <c r="BE34" s="56"/>
      <c r="BF34" s="56"/>
      <c r="BG34" s="56"/>
      <c r="BH34" s="56"/>
      <c r="BI34" s="56"/>
      <c r="BJ34" s="19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8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20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20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/>
      <c r="AT35" s="56"/>
      <c r="AU35" s="20"/>
      <c r="AV35" s="56"/>
      <c r="AW35" s="56"/>
      <c r="AX35" s="56"/>
      <c r="AY35" s="56"/>
      <c r="AZ35" s="56"/>
      <c r="BA35" s="56"/>
      <c r="BB35" s="56"/>
      <c r="BC35" s="56"/>
      <c r="BD35" s="56"/>
      <c r="BE35" s="56"/>
      <c r="BF35" s="56"/>
      <c r="BG35" s="56"/>
      <c r="BH35" s="56"/>
      <c r="BI35" s="56"/>
      <c r="BJ35" s="19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8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19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8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19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8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19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8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19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8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19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8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19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8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19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8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19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8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19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8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19"/>
      <c r="BK45" s="2"/>
      <c r="BL45" s="44" t="s">
        <v>30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8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19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8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19"/>
      <c r="BK47" s="2"/>
      <c r="BL47" s="50" t="s">
        <v>116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8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19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8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19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8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19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8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19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8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19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8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19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8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19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8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19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8"/>
      <c r="C56" s="56" t="s">
        <v>31</v>
      </c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20"/>
      <c r="R56" s="56" t="s">
        <v>32</v>
      </c>
      <c r="S56" s="56"/>
      <c r="T56" s="56"/>
      <c r="U56" s="56"/>
      <c r="V56" s="56"/>
      <c r="W56" s="56"/>
      <c r="X56" s="56"/>
      <c r="Y56" s="56"/>
      <c r="Z56" s="56"/>
      <c r="AA56" s="56"/>
      <c r="AB56" s="56"/>
      <c r="AC56" s="56"/>
      <c r="AD56" s="56"/>
      <c r="AE56" s="56"/>
      <c r="AF56" s="20"/>
      <c r="AG56" s="56" t="s">
        <v>33</v>
      </c>
      <c r="AH56" s="56"/>
      <c r="AI56" s="56"/>
      <c r="AJ56" s="56"/>
      <c r="AK56" s="56"/>
      <c r="AL56" s="56"/>
      <c r="AM56" s="56"/>
      <c r="AN56" s="56"/>
      <c r="AO56" s="56"/>
      <c r="AP56" s="56"/>
      <c r="AQ56" s="56"/>
      <c r="AR56" s="56"/>
      <c r="AS56" s="56"/>
      <c r="AT56" s="56"/>
      <c r="AU56" s="20"/>
      <c r="AV56" s="56" t="s">
        <v>34</v>
      </c>
      <c r="AW56" s="56"/>
      <c r="AX56" s="56"/>
      <c r="AY56" s="56"/>
      <c r="AZ56" s="56"/>
      <c r="BA56" s="56"/>
      <c r="BB56" s="56"/>
      <c r="BC56" s="56"/>
      <c r="BD56" s="56"/>
      <c r="BE56" s="56"/>
      <c r="BF56" s="56"/>
      <c r="BG56" s="56"/>
      <c r="BH56" s="56"/>
      <c r="BI56" s="56"/>
      <c r="BJ56" s="19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8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20"/>
      <c r="R57" s="56"/>
      <c r="S57" s="56"/>
      <c r="T57" s="56"/>
      <c r="U57" s="56"/>
      <c r="V57" s="56"/>
      <c r="W57" s="56"/>
      <c r="X57" s="56"/>
      <c r="Y57" s="56"/>
      <c r="Z57" s="56"/>
      <c r="AA57" s="56"/>
      <c r="AB57" s="56"/>
      <c r="AC57" s="56"/>
      <c r="AD57" s="56"/>
      <c r="AE57" s="56"/>
      <c r="AF57" s="20"/>
      <c r="AG57" s="56"/>
      <c r="AH57" s="56"/>
      <c r="AI57" s="56"/>
      <c r="AJ57" s="56"/>
      <c r="AK57" s="56"/>
      <c r="AL57" s="56"/>
      <c r="AM57" s="56"/>
      <c r="AN57" s="56"/>
      <c r="AO57" s="56"/>
      <c r="AP57" s="56"/>
      <c r="AQ57" s="56"/>
      <c r="AR57" s="56"/>
      <c r="AS57" s="56"/>
      <c r="AT57" s="56"/>
      <c r="AU57" s="20"/>
      <c r="AV57" s="56"/>
      <c r="AW57" s="56"/>
      <c r="AX57" s="56"/>
      <c r="AY57" s="56"/>
      <c r="AZ57" s="56"/>
      <c r="BA57" s="56"/>
      <c r="BB57" s="56"/>
      <c r="BC57" s="56"/>
      <c r="BD57" s="56"/>
      <c r="BE57" s="56"/>
      <c r="BF57" s="56"/>
      <c r="BG57" s="56"/>
      <c r="BH57" s="56"/>
      <c r="BI57" s="56"/>
      <c r="BJ57" s="19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8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8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19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8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19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8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19"/>
      <c r="BK64" s="2"/>
      <c r="BL64" s="44" t="s">
        <v>36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8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19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8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19"/>
      <c r="BK66" s="2"/>
      <c r="BL66" s="50" t="s">
        <v>117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8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19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8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19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8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19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8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19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8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19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8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19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8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19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8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19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8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19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8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19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8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19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8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19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8"/>
      <c r="C79" s="56" t="s">
        <v>37</v>
      </c>
      <c r="D79" s="56"/>
      <c r="E79" s="56"/>
      <c r="F79" s="56"/>
      <c r="G79" s="56"/>
      <c r="H79" s="56"/>
      <c r="I79" s="56"/>
      <c r="J79" s="56"/>
      <c r="K79" s="56"/>
      <c r="L79" s="56"/>
      <c r="M79" s="56"/>
      <c r="N79" s="56"/>
      <c r="O79" s="56"/>
      <c r="P79" s="56"/>
      <c r="Q79" s="56"/>
      <c r="R79" s="56"/>
      <c r="S79" s="56"/>
      <c r="T79" s="56"/>
      <c r="U79" s="20"/>
      <c r="V79" s="20"/>
      <c r="W79" s="56" t="s">
        <v>38</v>
      </c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20"/>
      <c r="AP79" s="20"/>
      <c r="AQ79" s="56" t="s">
        <v>39</v>
      </c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"/>
      <c r="BJ79" s="19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8"/>
      <c r="C80" s="56"/>
      <c r="D80" s="56"/>
      <c r="E80" s="56"/>
      <c r="F80" s="56"/>
      <c r="G80" s="56"/>
      <c r="H80" s="56"/>
      <c r="I80" s="56"/>
      <c r="J80" s="56"/>
      <c r="K80" s="56"/>
      <c r="L80" s="56"/>
      <c r="M80" s="56"/>
      <c r="N80" s="56"/>
      <c r="O80" s="56"/>
      <c r="P80" s="56"/>
      <c r="Q80" s="56"/>
      <c r="R80" s="56"/>
      <c r="S80" s="56"/>
      <c r="T80" s="56"/>
      <c r="U80" s="20"/>
      <c r="V80" s="20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20"/>
      <c r="AP80" s="20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"/>
      <c r="BJ80" s="19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8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5"/>
      <c r="V81" s="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5"/>
      <c r="AP81" s="5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5"/>
      <c r="BJ81" s="19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 t="s">
        <v>40</v>
      </c>
    </row>
    <row r="84" spans="1:78" hidden="1" x14ac:dyDescent="0.15">
      <c r="B84" s="27" t="s">
        <v>41</v>
      </c>
      <c r="C84" s="27"/>
      <c r="D84" s="27"/>
      <c r="E84" s="27" t="s">
        <v>42</v>
      </c>
      <c r="F84" s="27" t="s">
        <v>43</v>
      </c>
      <c r="G84" s="27" t="s">
        <v>44</v>
      </c>
      <c r="H84" s="27" t="s">
        <v>45</v>
      </c>
      <c r="I84" s="27" t="s">
        <v>46</v>
      </c>
      <c r="J84" s="27" t="s">
        <v>47</v>
      </c>
      <c r="K84" s="27" t="s">
        <v>48</v>
      </c>
      <c r="L84" s="27" t="s">
        <v>49</v>
      </c>
      <c r="M84" s="27" t="s">
        <v>50</v>
      </c>
      <c r="N84" s="27" t="s">
        <v>51</v>
      </c>
      <c r="O84" s="27" t="s">
        <v>52</v>
      </c>
    </row>
    <row r="85" spans="1:78" hidden="1" x14ac:dyDescent="0.15">
      <c r="B85" s="27"/>
      <c r="C85" s="27"/>
      <c r="D85" s="27"/>
      <c r="E85" s="27" t="str">
        <f>データ!AH6</f>
        <v>【114.35】</v>
      </c>
      <c r="F85" s="27" t="str">
        <f>データ!AS6</f>
        <v>【0.79】</v>
      </c>
      <c r="G85" s="27" t="str">
        <f>データ!BD6</f>
        <v>【262.87】</v>
      </c>
      <c r="H85" s="27" t="str">
        <f>データ!BO6</f>
        <v>【270.87】</v>
      </c>
      <c r="I85" s="27" t="str">
        <f>データ!BZ6</f>
        <v>【105.59】</v>
      </c>
      <c r="J85" s="27" t="str">
        <f>データ!CK6</f>
        <v>【163.27】</v>
      </c>
      <c r="K85" s="27" t="str">
        <f>データ!CV6</f>
        <v>【59.94】</v>
      </c>
      <c r="L85" s="27" t="str">
        <f>データ!DG6</f>
        <v>【90.22】</v>
      </c>
      <c r="M85" s="27" t="str">
        <f>データ!DR6</f>
        <v>【47.91】</v>
      </c>
      <c r="N85" s="27" t="str">
        <f>データ!EC6</f>
        <v>【15.00】</v>
      </c>
      <c r="O85" s="27" t="str">
        <f>データ!EN6</f>
        <v>【0.76】</v>
      </c>
    </row>
  </sheetData>
  <sheetProtection password="B319" sheet="1" objects="1" scenarios="1" formatCells="0" formatColumns="0" formatRows="0"/>
  <mergeCells count="55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topLeftCell="DV1" workbookViewId="0">
      <selection activeCell="X4" sqref="X4:AH4"/>
    </sheetView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4" x14ac:dyDescent="0.15">
      <c r="A1" s="3" t="s">
        <v>53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54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55</v>
      </c>
      <c r="B3" s="30" t="s">
        <v>56</v>
      </c>
      <c r="C3" s="30" t="s">
        <v>57</v>
      </c>
      <c r="D3" s="30" t="s">
        <v>58</v>
      </c>
      <c r="E3" s="30" t="s">
        <v>59</v>
      </c>
      <c r="F3" s="30" t="s">
        <v>60</v>
      </c>
      <c r="G3" s="30" t="s">
        <v>61</v>
      </c>
      <c r="H3" s="89" t="s">
        <v>62</v>
      </c>
      <c r="I3" s="90"/>
      <c r="J3" s="90"/>
      <c r="K3" s="90"/>
      <c r="L3" s="90"/>
      <c r="M3" s="90"/>
      <c r="N3" s="90"/>
      <c r="O3" s="90"/>
      <c r="P3" s="90"/>
      <c r="Q3" s="90"/>
      <c r="R3" s="90"/>
      <c r="S3" s="90"/>
      <c r="T3" s="90"/>
      <c r="U3" s="90"/>
      <c r="V3" s="90"/>
      <c r="W3" s="91"/>
      <c r="X3" s="95" t="s">
        <v>63</v>
      </c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 t="s">
        <v>64</v>
      </c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</row>
    <row r="4" spans="1:144" x14ac:dyDescent="0.15">
      <c r="A4" s="29" t="s">
        <v>65</v>
      </c>
      <c r="B4" s="31"/>
      <c r="C4" s="31"/>
      <c r="D4" s="31"/>
      <c r="E4" s="31"/>
      <c r="F4" s="31"/>
      <c r="G4" s="31"/>
      <c r="H4" s="92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  <c r="W4" s="94"/>
      <c r="X4" s="88" t="s">
        <v>66</v>
      </c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 t="s">
        <v>67</v>
      </c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 t="s">
        <v>68</v>
      </c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 t="s">
        <v>69</v>
      </c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 t="s">
        <v>70</v>
      </c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 t="s">
        <v>71</v>
      </c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 t="s">
        <v>72</v>
      </c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 t="s">
        <v>73</v>
      </c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 t="s">
        <v>74</v>
      </c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 t="s">
        <v>75</v>
      </c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 t="s">
        <v>76</v>
      </c>
      <c r="EE4" s="88"/>
      <c r="EF4" s="88"/>
      <c r="EG4" s="88"/>
      <c r="EH4" s="88"/>
      <c r="EI4" s="88"/>
      <c r="EJ4" s="88"/>
      <c r="EK4" s="88"/>
      <c r="EL4" s="88"/>
      <c r="EM4" s="88"/>
      <c r="EN4" s="88"/>
    </row>
    <row r="5" spans="1:144" x14ac:dyDescent="0.15">
      <c r="A5" s="29" t="s">
        <v>77</v>
      </c>
      <c r="B5" s="32"/>
      <c r="C5" s="32"/>
      <c r="D5" s="32"/>
      <c r="E5" s="32"/>
      <c r="F5" s="32"/>
      <c r="G5" s="32"/>
      <c r="H5" s="33" t="s">
        <v>78</v>
      </c>
      <c r="I5" s="33" t="s">
        <v>79</v>
      </c>
      <c r="J5" s="33" t="s">
        <v>80</v>
      </c>
      <c r="K5" s="33" t="s">
        <v>81</v>
      </c>
      <c r="L5" s="33" t="s">
        <v>82</v>
      </c>
      <c r="M5" s="33" t="s">
        <v>5</v>
      </c>
      <c r="N5" s="33" t="s">
        <v>83</v>
      </c>
      <c r="O5" s="33" t="s">
        <v>84</v>
      </c>
      <c r="P5" s="33" t="s">
        <v>85</v>
      </c>
      <c r="Q5" s="33" t="s">
        <v>86</v>
      </c>
      <c r="R5" s="33" t="s">
        <v>87</v>
      </c>
      <c r="S5" s="33" t="s">
        <v>88</v>
      </c>
      <c r="T5" s="33" t="s">
        <v>89</v>
      </c>
      <c r="U5" s="33" t="s">
        <v>90</v>
      </c>
      <c r="V5" s="33" t="s">
        <v>91</v>
      </c>
      <c r="W5" s="33" t="s">
        <v>92</v>
      </c>
      <c r="X5" s="33" t="s">
        <v>93</v>
      </c>
      <c r="Y5" s="33" t="s">
        <v>94</v>
      </c>
      <c r="Z5" s="33" t="s">
        <v>95</v>
      </c>
      <c r="AA5" s="33" t="s">
        <v>96</v>
      </c>
      <c r="AB5" s="33" t="s">
        <v>97</v>
      </c>
      <c r="AC5" s="33" t="s">
        <v>98</v>
      </c>
      <c r="AD5" s="33" t="s">
        <v>99</v>
      </c>
      <c r="AE5" s="33" t="s">
        <v>100</v>
      </c>
      <c r="AF5" s="33" t="s">
        <v>101</v>
      </c>
      <c r="AG5" s="33" t="s">
        <v>102</v>
      </c>
      <c r="AH5" s="33" t="s">
        <v>41</v>
      </c>
      <c r="AI5" s="33" t="s">
        <v>93</v>
      </c>
      <c r="AJ5" s="33" t="s">
        <v>94</v>
      </c>
      <c r="AK5" s="33" t="s">
        <v>95</v>
      </c>
      <c r="AL5" s="33" t="s">
        <v>96</v>
      </c>
      <c r="AM5" s="33" t="s">
        <v>97</v>
      </c>
      <c r="AN5" s="33" t="s">
        <v>98</v>
      </c>
      <c r="AO5" s="33" t="s">
        <v>99</v>
      </c>
      <c r="AP5" s="33" t="s">
        <v>100</v>
      </c>
      <c r="AQ5" s="33" t="s">
        <v>101</v>
      </c>
      <c r="AR5" s="33" t="s">
        <v>102</v>
      </c>
      <c r="AS5" s="33" t="s">
        <v>103</v>
      </c>
      <c r="AT5" s="33" t="s">
        <v>93</v>
      </c>
      <c r="AU5" s="33" t="s">
        <v>94</v>
      </c>
      <c r="AV5" s="33" t="s">
        <v>95</v>
      </c>
      <c r="AW5" s="33" t="s">
        <v>96</v>
      </c>
      <c r="AX5" s="33" t="s">
        <v>97</v>
      </c>
      <c r="AY5" s="33" t="s">
        <v>98</v>
      </c>
      <c r="AZ5" s="33" t="s">
        <v>99</v>
      </c>
      <c r="BA5" s="33" t="s">
        <v>100</v>
      </c>
      <c r="BB5" s="33" t="s">
        <v>101</v>
      </c>
      <c r="BC5" s="33" t="s">
        <v>102</v>
      </c>
      <c r="BD5" s="33" t="s">
        <v>103</v>
      </c>
      <c r="BE5" s="33" t="s">
        <v>93</v>
      </c>
      <c r="BF5" s="33" t="s">
        <v>94</v>
      </c>
      <c r="BG5" s="33" t="s">
        <v>95</v>
      </c>
      <c r="BH5" s="33" t="s">
        <v>96</v>
      </c>
      <c r="BI5" s="33" t="s">
        <v>97</v>
      </c>
      <c r="BJ5" s="33" t="s">
        <v>98</v>
      </c>
      <c r="BK5" s="33" t="s">
        <v>99</v>
      </c>
      <c r="BL5" s="33" t="s">
        <v>100</v>
      </c>
      <c r="BM5" s="33" t="s">
        <v>101</v>
      </c>
      <c r="BN5" s="33" t="s">
        <v>102</v>
      </c>
      <c r="BO5" s="33" t="s">
        <v>103</v>
      </c>
      <c r="BP5" s="33" t="s">
        <v>93</v>
      </c>
      <c r="BQ5" s="33" t="s">
        <v>94</v>
      </c>
      <c r="BR5" s="33" t="s">
        <v>95</v>
      </c>
      <c r="BS5" s="33" t="s">
        <v>96</v>
      </c>
      <c r="BT5" s="33" t="s">
        <v>97</v>
      </c>
      <c r="BU5" s="33" t="s">
        <v>98</v>
      </c>
      <c r="BV5" s="33" t="s">
        <v>99</v>
      </c>
      <c r="BW5" s="33" t="s">
        <v>100</v>
      </c>
      <c r="BX5" s="33" t="s">
        <v>101</v>
      </c>
      <c r="BY5" s="33" t="s">
        <v>102</v>
      </c>
      <c r="BZ5" s="33" t="s">
        <v>103</v>
      </c>
      <c r="CA5" s="33" t="s">
        <v>93</v>
      </c>
      <c r="CB5" s="33" t="s">
        <v>94</v>
      </c>
      <c r="CC5" s="33" t="s">
        <v>95</v>
      </c>
      <c r="CD5" s="33" t="s">
        <v>96</v>
      </c>
      <c r="CE5" s="33" t="s">
        <v>97</v>
      </c>
      <c r="CF5" s="33" t="s">
        <v>98</v>
      </c>
      <c r="CG5" s="33" t="s">
        <v>99</v>
      </c>
      <c r="CH5" s="33" t="s">
        <v>100</v>
      </c>
      <c r="CI5" s="33" t="s">
        <v>101</v>
      </c>
      <c r="CJ5" s="33" t="s">
        <v>102</v>
      </c>
      <c r="CK5" s="33" t="s">
        <v>103</v>
      </c>
      <c r="CL5" s="33" t="s">
        <v>93</v>
      </c>
      <c r="CM5" s="33" t="s">
        <v>94</v>
      </c>
      <c r="CN5" s="33" t="s">
        <v>95</v>
      </c>
      <c r="CO5" s="33" t="s">
        <v>96</v>
      </c>
      <c r="CP5" s="33" t="s">
        <v>97</v>
      </c>
      <c r="CQ5" s="33" t="s">
        <v>98</v>
      </c>
      <c r="CR5" s="33" t="s">
        <v>99</v>
      </c>
      <c r="CS5" s="33" t="s">
        <v>100</v>
      </c>
      <c r="CT5" s="33" t="s">
        <v>101</v>
      </c>
      <c r="CU5" s="33" t="s">
        <v>102</v>
      </c>
      <c r="CV5" s="33" t="s">
        <v>103</v>
      </c>
      <c r="CW5" s="33" t="s">
        <v>93</v>
      </c>
      <c r="CX5" s="33" t="s">
        <v>94</v>
      </c>
      <c r="CY5" s="33" t="s">
        <v>95</v>
      </c>
      <c r="CZ5" s="33" t="s">
        <v>96</v>
      </c>
      <c r="DA5" s="33" t="s">
        <v>97</v>
      </c>
      <c r="DB5" s="33" t="s">
        <v>98</v>
      </c>
      <c r="DC5" s="33" t="s">
        <v>99</v>
      </c>
      <c r="DD5" s="33" t="s">
        <v>100</v>
      </c>
      <c r="DE5" s="33" t="s">
        <v>101</v>
      </c>
      <c r="DF5" s="33" t="s">
        <v>102</v>
      </c>
      <c r="DG5" s="33" t="s">
        <v>103</v>
      </c>
      <c r="DH5" s="33" t="s">
        <v>93</v>
      </c>
      <c r="DI5" s="33" t="s">
        <v>94</v>
      </c>
      <c r="DJ5" s="33" t="s">
        <v>95</v>
      </c>
      <c r="DK5" s="33" t="s">
        <v>96</v>
      </c>
      <c r="DL5" s="33" t="s">
        <v>97</v>
      </c>
      <c r="DM5" s="33" t="s">
        <v>98</v>
      </c>
      <c r="DN5" s="33" t="s">
        <v>99</v>
      </c>
      <c r="DO5" s="33" t="s">
        <v>100</v>
      </c>
      <c r="DP5" s="33" t="s">
        <v>101</v>
      </c>
      <c r="DQ5" s="33" t="s">
        <v>102</v>
      </c>
      <c r="DR5" s="33" t="s">
        <v>103</v>
      </c>
      <c r="DS5" s="33" t="s">
        <v>93</v>
      </c>
      <c r="DT5" s="33" t="s">
        <v>94</v>
      </c>
      <c r="DU5" s="33" t="s">
        <v>95</v>
      </c>
      <c r="DV5" s="33" t="s">
        <v>96</v>
      </c>
      <c r="DW5" s="33" t="s">
        <v>97</v>
      </c>
      <c r="DX5" s="33" t="s">
        <v>98</v>
      </c>
      <c r="DY5" s="33" t="s">
        <v>99</v>
      </c>
      <c r="DZ5" s="33" t="s">
        <v>100</v>
      </c>
      <c r="EA5" s="33" t="s">
        <v>101</v>
      </c>
      <c r="EB5" s="33" t="s">
        <v>102</v>
      </c>
      <c r="EC5" s="33" t="s">
        <v>103</v>
      </c>
      <c r="ED5" s="33" t="s">
        <v>93</v>
      </c>
      <c r="EE5" s="33" t="s">
        <v>94</v>
      </c>
      <c r="EF5" s="33" t="s">
        <v>95</v>
      </c>
      <c r="EG5" s="33" t="s">
        <v>96</v>
      </c>
      <c r="EH5" s="33" t="s">
        <v>97</v>
      </c>
      <c r="EI5" s="33" t="s">
        <v>98</v>
      </c>
      <c r="EJ5" s="33" t="s">
        <v>99</v>
      </c>
      <c r="EK5" s="33" t="s">
        <v>100</v>
      </c>
      <c r="EL5" s="33" t="s">
        <v>101</v>
      </c>
      <c r="EM5" s="33" t="s">
        <v>102</v>
      </c>
      <c r="EN5" s="33" t="s">
        <v>103</v>
      </c>
    </row>
    <row r="6" spans="1:144" s="37" customFormat="1" x14ac:dyDescent="0.15">
      <c r="A6" s="29" t="s">
        <v>104</v>
      </c>
      <c r="B6" s="34">
        <f>B7</f>
        <v>2016</v>
      </c>
      <c r="C6" s="34">
        <f t="shared" ref="C6:W6" si="3">C7</f>
        <v>222241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静岡県　菊川市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A5</v>
      </c>
      <c r="M6" s="34">
        <f t="shared" si="3"/>
        <v>0</v>
      </c>
      <c r="N6" s="35" t="str">
        <f t="shared" si="3"/>
        <v>-</v>
      </c>
      <c r="O6" s="35">
        <f t="shared" si="3"/>
        <v>79.930000000000007</v>
      </c>
      <c r="P6" s="35">
        <f t="shared" si="3"/>
        <v>99.73</v>
      </c>
      <c r="Q6" s="35">
        <f t="shared" si="3"/>
        <v>3570</v>
      </c>
      <c r="R6" s="35">
        <f t="shared" si="3"/>
        <v>47955</v>
      </c>
      <c r="S6" s="35">
        <f t="shared" si="3"/>
        <v>94.19</v>
      </c>
      <c r="T6" s="35">
        <f t="shared" si="3"/>
        <v>509.13</v>
      </c>
      <c r="U6" s="35">
        <f t="shared" si="3"/>
        <v>46701</v>
      </c>
      <c r="V6" s="35">
        <f t="shared" si="3"/>
        <v>73.78</v>
      </c>
      <c r="W6" s="35">
        <f t="shared" si="3"/>
        <v>632.98</v>
      </c>
      <c r="X6" s="36">
        <f>IF(X7="",NA(),X7)</f>
        <v>102.49</v>
      </c>
      <c r="Y6" s="36">
        <f t="shared" ref="Y6:AG6" si="4">IF(Y7="",NA(),Y7)</f>
        <v>102.27</v>
      </c>
      <c r="Z6" s="36">
        <f t="shared" si="4"/>
        <v>104.86</v>
      </c>
      <c r="AA6" s="36">
        <f t="shared" si="4"/>
        <v>106.02</v>
      </c>
      <c r="AB6" s="36">
        <f t="shared" si="4"/>
        <v>106.52</v>
      </c>
      <c r="AC6" s="36">
        <f t="shared" si="4"/>
        <v>106.41</v>
      </c>
      <c r="AD6" s="36">
        <f t="shared" si="4"/>
        <v>106.89</v>
      </c>
      <c r="AE6" s="36">
        <f t="shared" si="4"/>
        <v>109.04</v>
      </c>
      <c r="AF6" s="36">
        <f t="shared" si="4"/>
        <v>109.64</v>
      </c>
      <c r="AG6" s="36">
        <f t="shared" si="4"/>
        <v>110.95</v>
      </c>
      <c r="AH6" s="35" t="str">
        <f>IF(AH7="","",IF(AH7="-","【-】","【"&amp;SUBSTITUTE(TEXT(AH7,"#,##0.00"),"-","△")&amp;"】"))</f>
        <v>【114.35】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6.33</v>
      </c>
      <c r="AO6" s="36">
        <f t="shared" si="5"/>
        <v>7.76</v>
      </c>
      <c r="AP6" s="36">
        <f t="shared" si="5"/>
        <v>3.77</v>
      </c>
      <c r="AQ6" s="36">
        <f t="shared" si="5"/>
        <v>3.62</v>
      </c>
      <c r="AR6" s="36">
        <f t="shared" si="5"/>
        <v>3.91</v>
      </c>
      <c r="AS6" s="35" t="str">
        <f>IF(AS7="","",IF(AS7="-","【-】","【"&amp;SUBSTITUTE(TEXT(AS7,"#,##0.00"),"-","△")&amp;"】"))</f>
        <v>【0.79】</v>
      </c>
      <c r="AT6" s="36">
        <f>IF(AT7="",NA(),AT7)</f>
        <v>554.85</v>
      </c>
      <c r="AU6" s="36">
        <f t="shared" ref="AU6:BC6" si="6">IF(AU7="",NA(),AU7)</f>
        <v>546.1</v>
      </c>
      <c r="AV6" s="36">
        <f t="shared" si="6"/>
        <v>211.34</v>
      </c>
      <c r="AW6" s="36">
        <f t="shared" si="6"/>
        <v>199.81</v>
      </c>
      <c r="AX6" s="36">
        <f t="shared" si="6"/>
        <v>205</v>
      </c>
      <c r="AY6" s="36">
        <f t="shared" si="6"/>
        <v>852.01</v>
      </c>
      <c r="AZ6" s="36">
        <f t="shared" si="6"/>
        <v>909.68</v>
      </c>
      <c r="BA6" s="36">
        <f t="shared" si="6"/>
        <v>382.09</v>
      </c>
      <c r="BB6" s="36">
        <f t="shared" si="6"/>
        <v>371.31</v>
      </c>
      <c r="BC6" s="36">
        <f t="shared" si="6"/>
        <v>377.63</v>
      </c>
      <c r="BD6" s="35" t="str">
        <f>IF(BD7="","",IF(BD7="-","【-】","【"&amp;SUBSTITUTE(TEXT(BD7,"#,##0.00"),"-","△")&amp;"】"))</f>
        <v>【262.87】</v>
      </c>
      <c r="BE6" s="36">
        <f>IF(BE7="",NA(),BE7)</f>
        <v>219.79</v>
      </c>
      <c r="BF6" s="36">
        <f t="shared" ref="BF6:BN6" si="7">IF(BF7="",NA(),BF7)</f>
        <v>207.46</v>
      </c>
      <c r="BG6" s="36">
        <f t="shared" si="7"/>
        <v>196.32</v>
      </c>
      <c r="BH6" s="36">
        <f t="shared" si="7"/>
        <v>177.32</v>
      </c>
      <c r="BI6" s="36">
        <f t="shared" si="7"/>
        <v>159.27000000000001</v>
      </c>
      <c r="BJ6" s="36">
        <f t="shared" si="7"/>
        <v>391.4</v>
      </c>
      <c r="BK6" s="36">
        <f t="shared" si="7"/>
        <v>382.65</v>
      </c>
      <c r="BL6" s="36">
        <f t="shared" si="7"/>
        <v>385.06</v>
      </c>
      <c r="BM6" s="36">
        <f t="shared" si="7"/>
        <v>373.09</v>
      </c>
      <c r="BN6" s="36">
        <f t="shared" si="7"/>
        <v>364.71</v>
      </c>
      <c r="BO6" s="35" t="str">
        <f>IF(BO7="","",IF(BO7="-","【-】","【"&amp;SUBSTITUTE(TEXT(BO7,"#,##0.00"),"-","△")&amp;"】"))</f>
        <v>【270.87】</v>
      </c>
      <c r="BP6" s="36">
        <f>IF(BP7="",NA(),BP7)</f>
        <v>99.51</v>
      </c>
      <c r="BQ6" s="36">
        <f t="shared" ref="BQ6:BY6" si="8">IF(BQ7="",NA(),BQ7)</f>
        <v>98.75</v>
      </c>
      <c r="BR6" s="36">
        <f t="shared" si="8"/>
        <v>101.16</v>
      </c>
      <c r="BS6" s="36">
        <f t="shared" si="8"/>
        <v>102.67</v>
      </c>
      <c r="BT6" s="36">
        <f t="shared" si="8"/>
        <v>103.1</v>
      </c>
      <c r="BU6" s="36">
        <f t="shared" si="8"/>
        <v>95.91</v>
      </c>
      <c r="BV6" s="36">
        <f t="shared" si="8"/>
        <v>96.1</v>
      </c>
      <c r="BW6" s="36">
        <f t="shared" si="8"/>
        <v>99.07</v>
      </c>
      <c r="BX6" s="36">
        <f t="shared" si="8"/>
        <v>99.99</v>
      </c>
      <c r="BY6" s="36">
        <f t="shared" si="8"/>
        <v>100.65</v>
      </c>
      <c r="BZ6" s="35" t="str">
        <f>IF(BZ7="","",IF(BZ7="-","【-】","【"&amp;SUBSTITUTE(TEXT(BZ7,"#,##0.00"),"-","△")&amp;"】"))</f>
        <v>【105.59】</v>
      </c>
      <c r="CA6" s="36">
        <f>IF(CA7="",NA(),CA7)</f>
        <v>191.25</v>
      </c>
      <c r="CB6" s="36">
        <f t="shared" ref="CB6:CJ6" si="9">IF(CB7="",NA(),CB7)</f>
        <v>192.55</v>
      </c>
      <c r="CC6" s="36">
        <f t="shared" si="9"/>
        <v>187.54</v>
      </c>
      <c r="CD6" s="36">
        <f t="shared" si="9"/>
        <v>184.87</v>
      </c>
      <c r="CE6" s="36">
        <f t="shared" si="9"/>
        <v>184.25</v>
      </c>
      <c r="CF6" s="36">
        <f t="shared" si="9"/>
        <v>179.29</v>
      </c>
      <c r="CG6" s="36">
        <f t="shared" si="9"/>
        <v>178.39</v>
      </c>
      <c r="CH6" s="36">
        <f t="shared" si="9"/>
        <v>173.03</v>
      </c>
      <c r="CI6" s="36">
        <f t="shared" si="9"/>
        <v>171.15</v>
      </c>
      <c r="CJ6" s="36">
        <f t="shared" si="9"/>
        <v>170.19</v>
      </c>
      <c r="CK6" s="35" t="str">
        <f>IF(CK7="","",IF(CK7="-","【-】","【"&amp;SUBSTITUTE(TEXT(CK7,"#,##0.00"),"-","△")&amp;"】"))</f>
        <v>【163.27】</v>
      </c>
      <c r="CL6" s="36">
        <f>IF(CL7="",NA(),CL7)</f>
        <v>72.84</v>
      </c>
      <c r="CM6" s="36">
        <f t="shared" ref="CM6:CU6" si="10">IF(CM7="",NA(),CM7)</f>
        <v>71.319999999999993</v>
      </c>
      <c r="CN6" s="36">
        <f t="shared" si="10"/>
        <v>70.540000000000006</v>
      </c>
      <c r="CO6" s="36">
        <f t="shared" si="10"/>
        <v>71.03</v>
      </c>
      <c r="CP6" s="36">
        <f t="shared" si="10"/>
        <v>71.56</v>
      </c>
      <c r="CQ6" s="36">
        <f t="shared" si="10"/>
        <v>59.09</v>
      </c>
      <c r="CR6" s="36">
        <f t="shared" si="10"/>
        <v>59.23</v>
      </c>
      <c r="CS6" s="36">
        <f t="shared" si="10"/>
        <v>58.58</v>
      </c>
      <c r="CT6" s="36">
        <f t="shared" si="10"/>
        <v>58.53</v>
      </c>
      <c r="CU6" s="36">
        <f t="shared" si="10"/>
        <v>59.01</v>
      </c>
      <c r="CV6" s="35" t="str">
        <f>IF(CV7="","",IF(CV7="-","【-】","【"&amp;SUBSTITUTE(TEXT(CV7,"#,##0.00"),"-","△")&amp;"】"))</f>
        <v>【59.94】</v>
      </c>
      <c r="CW6" s="36">
        <f>IF(CW7="",NA(),CW7)</f>
        <v>86.02</v>
      </c>
      <c r="CX6" s="36">
        <f t="shared" ref="CX6:DF6" si="11">IF(CX7="",NA(),CX7)</f>
        <v>86.81</v>
      </c>
      <c r="CY6" s="36">
        <f t="shared" si="11"/>
        <v>85.68</v>
      </c>
      <c r="CZ6" s="36">
        <f t="shared" si="11"/>
        <v>85.73</v>
      </c>
      <c r="DA6" s="36">
        <f t="shared" si="11"/>
        <v>85.69</v>
      </c>
      <c r="DB6" s="36">
        <f t="shared" si="11"/>
        <v>85.4</v>
      </c>
      <c r="DC6" s="36">
        <f t="shared" si="11"/>
        <v>85.53</v>
      </c>
      <c r="DD6" s="36">
        <f t="shared" si="11"/>
        <v>85.23</v>
      </c>
      <c r="DE6" s="36">
        <f t="shared" si="11"/>
        <v>85.26</v>
      </c>
      <c r="DF6" s="36">
        <f t="shared" si="11"/>
        <v>85.37</v>
      </c>
      <c r="DG6" s="35" t="str">
        <f>IF(DG7="","",IF(DG7="-","【-】","【"&amp;SUBSTITUTE(TEXT(DG7,"#,##0.00"),"-","△")&amp;"】"))</f>
        <v>【90.22】</v>
      </c>
      <c r="DH6" s="36">
        <f>IF(DH7="",NA(),DH7)</f>
        <v>39.4</v>
      </c>
      <c r="DI6" s="36">
        <f t="shared" ref="DI6:DQ6" si="12">IF(DI7="",NA(),DI7)</f>
        <v>40.29</v>
      </c>
      <c r="DJ6" s="36">
        <f t="shared" si="12"/>
        <v>45.01</v>
      </c>
      <c r="DK6" s="36">
        <f t="shared" si="12"/>
        <v>46.56</v>
      </c>
      <c r="DL6" s="36">
        <f t="shared" si="12"/>
        <v>47.69</v>
      </c>
      <c r="DM6" s="36">
        <f t="shared" si="12"/>
        <v>36.36</v>
      </c>
      <c r="DN6" s="36">
        <f t="shared" si="12"/>
        <v>37.340000000000003</v>
      </c>
      <c r="DO6" s="36">
        <f t="shared" si="12"/>
        <v>44.31</v>
      </c>
      <c r="DP6" s="36">
        <f t="shared" si="12"/>
        <v>45.75</v>
      </c>
      <c r="DQ6" s="36">
        <f t="shared" si="12"/>
        <v>46.9</v>
      </c>
      <c r="DR6" s="35" t="str">
        <f>IF(DR7="","",IF(DR7="-","【-】","【"&amp;SUBSTITUTE(TEXT(DR7,"#,##0.00"),"-","△")&amp;"】"))</f>
        <v>【47.91】</v>
      </c>
      <c r="DS6" s="36">
        <f>IF(DS7="",NA(),DS7)</f>
        <v>5.0599999999999996</v>
      </c>
      <c r="DT6" s="36">
        <f t="shared" ref="DT6:EB6" si="13">IF(DT7="",NA(),DT7)</f>
        <v>5.01</v>
      </c>
      <c r="DU6" s="36">
        <f t="shared" si="13"/>
        <v>8.15</v>
      </c>
      <c r="DV6" s="36">
        <f t="shared" si="13"/>
        <v>9.91</v>
      </c>
      <c r="DW6" s="36">
        <f t="shared" si="13"/>
        <v>10.64</v>
      </c>
      <c r="DX6" s="36">
        <f t="shared" si="13"/>
        <v>7.8</v>
      </c>
      <c r="DY6" s="36">
        <f t="shared" si="13"/>
        <v>8.39</v>
      </c>
      <c r="DZ6" s="36">
        <f t="shared" si="13"/>
        <v>10.09</v>
      </c>
      <c r="EA6" s="36">
        <f t="shared" si="13"/>
        <v>10.54</v>
      </c>
      <c r="EB6" s="36">
        <f t="shared" si="13"/>
        <v>12.03</v>
      </c>
      <c r="EC6" s="35" t="str">
        <f>IF(EC7="","",IF(EC7="-","【-】","【"&amp;SUBSTITUTE(TEXT(EC7,"#,##0.00"),"-","△")&amp;"】"))</f>
        <v>【15.00】</v>
      </c>
      <c r="ED6" s="36">
        <f>IF(ED7="",NA(),ED7)</f>
        <v>0.85</v>
      </c>
      <c r="EE6" s="36">
        <f t="shared" ref="EE6:EM6" si="14">IF(EE7="",NA(),EE7)</f>
        <v>0.22</v>
      </c>
      <c r="EF6" s="36">
        <f t="shared" si="14"/>
        <v>0.64</v>
      </c>
      <c r="EG6" s="36">
        <f t="shared" si="14"/>
        <v>0.49</v>
      </c>
      <c r="EH6" s="36">
        <f t="shared" si="14"/>
        <v>0.21</v>
      </c>
      <c r="EI6" s="36">
        <f t="shared" si="14"/>
        <v>0.81</v>
      </c>
      <c r="EJ6" s="36">
        <f t="shared" si="14"/>
        <v>0.59</v>
      </c>
      <c r="EK6" s="36">
        <f t="shared" si="14"/>
        <v>0.6</v>
      </c>
      <c r="EL6" s="36">
        <f t="shared" si="14"/>
        <v>0.56000000000000005</v>
      </c>
      <c r="EM6" s="36">
        <f t="shared" si="14"/>
        <v>0.61</v>
      </c>
      <c r="EN6" s="35" t="str">
        <f>IF(EN7="","",IF(EN7="-","【-】","【"&amp;SUBSTITUTE(TEXT(EN7,"#,##0.00"),"-","△")&amp;"】"))</f>
        <v>【0.76】</v>
      </c>
    </row>
    <row r="7" spans="1:144" s="37" customFormat="1" x14ac:dyDescent="0.15">
      <c r="A7" s="29"/>
      <c r="B7" s="38">
        <v>2016</v>
      </c>
      <c r="C7" s="38">
        <v>222241</v>
      </c>
      <c r="D7" s="38">
        <v>46</v>
      </c>
      <c r="E7" s="38">
        <v>1</v>
      </c>
      <c r="F7" s="38">
        <v>0</v>
      </c>
      <c r="G7" s="38">
        <v>1</v>
      </c>
      <c r="H7" s="38" t="s">
        <v>105</v>
      </c>
      <c r="I7" s="38" t="s">
        <v>106</v>
      </c>
      <c r="J7" s="38" t="s">
        <v>107</v>
      </c>
      <c r="K7" s="38" t="s">
        <v>108</v>
      </c>
      <c r="L7" s="38" t="s">
        <v>109</v>
      </c>
      <c r="M7" s="38"/>
      <c r="N7" s="39" t="s">
        <v>110</v>
      </c>
      <c r="O7" s="39">
        <v>79.930000000000007</v>
      </c>
      <c r="P7" s="39">
        <v>99.73</v>
      </c>
      <c r="Q7" s="39">
        <v>3570</v>
      </c>
      <c r="R7" s="39">
        <v>47955</v>
      </c>
      <c r="S7" s="39">
        <v>94.19</v>
      </c>
      <c r="T7" s="39">
        <v>509.13</v>
      </c>
      <c r="U7" s="39">
        <v>46701</v>
      </c>
      <c r="V7" s="39">
        <v>73.78</v>
      </c>
      <c r="W7" s="39">
        <v>632.98</v>
      </c>
      <c r="X7" s="39">
        <v>102.49</v>
      </c>
      <c r="Y7" s="39">
        <v>102.27</v>
      </c>
      <c r="Z7" s="39">
        <v>104.86</v>
      </c>
      <c r="AA7" s="39">
        <v>106.02</v>
      </c>
      <c r="AB7" s="39">
        <v>106.52</v>
      </c>
      <c r="AC7" s="39">
        <v>106.41</v>
      </c>
      <c r="AD7" s="39">
        <v>106.89</v>
      </c>
      <c r="AE7" s="39">
        <v>109.04</v>
      </c>
      <c r="AF7" s="39">
        <v>109.64</v>
      </c>
      <c r="AG7" s="39">
        <v>110.95</v>
      </c>
      <c r="AH7" s="39">
        <v>114.35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6.33</v>
      </c>
      <c r="AO7" s="39">
        <v>7.76</v>
      </c>
      <c r="AP7" s="39">
        <v>3.77</v>
      </c>
      <c r="AQ7" s="39">
        <v>3.62</v>
      </c>
      <c r="AR7" s="39">
        <v>3.91</v>
      </c>
      <c r="AS7" s="39">
        <v>0.79</v>
      </c>
      <c r="AT7" s="39">
        <v>554.85</v>
      </c>
      <c r="AU7" s="39">
        <v>546.1</v>
      </c>
      <c r="AV7" s="39">
        <v>211.34</v>
      </c>
      <c r="AW7" s="39">
        <v>199.81</v>
      </c>
      <c r="AX7" s="39">
        <v>205</v>
      </c>
      <c r="AY7" s="39">
        <v>852.01</v>
      </c>
      <c r="AZ7" s="39">
        <v>909.68</v>
      </c>
      <c r="BA7" s="39">
        <v>382.09</v>
      </c>
      <c r="BB7" s="39">
        <v>371.31</v>
      </c>
      <c r="BC7" s="39">
        <v>377.63</v>
      </c>
      <c r="BD7" s="39">
        <v>262.87</v>
      </c>
      <c r="BE7" s="39">
        <v>219.79</v>
      </c>
      <c r="BF7" s="39">
        <v>207.46</v>
      </c>
      <c r="BG7" s="39">
        <v>196.32</v>
      </c>
      <c r="BH7" s="39">
        <v>177.32</v>
      </c>
      <c r="BI7" s="39">
        <v>159.27000000000001</v>
      </c>
      <c r="BJ7" s="39">
        <v>391.4</v>
      </c>
      <c r="BK7" s="39">
        <v>382.65</v>
      </c>
      <c r="BL7" s="39">
        <v>385.06</v>
      </c>
      <c r="BM7" s="39">
        <v>373.09</v>
      </c>
      <c r="BN7" s="39">
        <v>364.71</v>
      </c>
      <c r="BO7" s="39">
        <v>270.87</v>
      </c>
      <c r="BP7" s="39">
        <v>99.51</v>
      </c>
      <c r="BQ7" s="39">
        <v>98.75</v>
      </c>
      <c r="BR7" s="39">
        <v>101.16</v>
      </c>
      <c r="BS7" s="39">
        <v>102.67</v>
      </c>
      <c r="BT7" s="39">
        <v>103.1</v>
      </c>
      <c r="BU7" s="39">
        <v>95.91</v>
      </c>
      <c r="BV7" s="39">
        <v>96.1</v>
      </c>
      <c r="BW7" s="39">
        <v>99.07</v>
      </c>
      <c r="BX7" s="39">
        <v>99.99</v>
      </c>
      <c r="BY7" s="39">
        <v>100.65</v>
      </c>
      <c r="BZ7" s="39">
        <v>105.59</v>
      </c>
      <c r="CA7" s="39">
        <v>191.25</v>
      </c>
      <c r="CB7" s="39">
        <v>192.55</v>
      </c>
      <c r="CC7" s="39">
        <v>187.54</v>
      </c>
      <c r="CD7" s="39">
        <v>184.87</v>
      </c>
      <c r="CE7" s="39">
        <v>184.25</v>
      </c>
      <c r="CF7" s="39">
        <v>179.29</v>
      </c>
      <c r="CG7" s="39">
        <v>178.39</v>
      </c>
      <c r="CH7" s="39">
        <v>173.03</v>
      </c>
      <c r="CI7" s="39">
        <v>171.15</v>
      </c>
      <c r="CJ7" s="39">
        <v>170.19</v>
      </c>
      <c r="CK7" s="39">
        <v>163.27000000000001</v>
      </c>
      <c r="CL7" s="39">
        <v>72.84</v>
      </c>
      <c r="CM7" s="39">
        <v>71.319999999999993</v>
      </c>
      <c r="CN7" s="39">
        <v>70.540000000000006</v>
      </c>
      <c r="CO7" s="39">
        <v>71.03</v>
      </c>
      <c r="CP7" s="39">
        <v>71.56</v>
      </c>
      <c r="CQ7" s="39">
        <v>59.09</v>
      </c>
      <c r="CR7" s="39">
        <v>59.23</v>
      </c>
      <c r="CS7" s="39">
        <v>58.58</v>
      </c>
      <c r="CT7" s="39">
        <v>58.53</v>
      </c>
      <c r="CU7" s="39">
        <v>59.01</v>
      </c>
      <c r="CV7" s="39">
        <v>59.94</v>
      </c>
      <c r="CW7" s="39">
        <v>86.02</v>
      </c>
      <c r="CX7" s="39">
        <v>86.81</v>
      </c>
      <c r="CY7" s="39">
        <v>85.68</v>
      </c>
      <c r="CZ7" s="39">
        <v>85.73</v>
      </c>
      <c r="DA7" s="39">
        <v>85.69</v>
      </c>
      <c r="DB7" s="39">
        <v>85.4</v>
      </c>
      <c r="DC7" s="39">
        <v>85.53</v>
      </c>
      <c r="DD7" s="39">
        <v>85.23</v>
      </c>
      <c r="DE7" s="39">
        <v>85.26</v>
      </c>
      <c r="DF7" s="39">
        <v>85.37</v>
      </c>
      <c r="DG7" s="39">
        <v>90.22</v>
      </c>
      <c r="DH7" s="39">
        <v>39.4</v>
      </c>
      <c r="DI7" s="39">
        <v>40.29</v>
      </c>
      <c r="DJ7" s="39">
        <v>45.01</v>
      </c>
      <c r="DK7" s="39">
        <v>46.56</v>
      </c>
      <c r="DL7" s="39">
        <v>47.69</v>
      </c>
      <c r="DM7" s="39">
        <v>36.36</v>
      </c>
      <c r="DN7" s="39">
        <v>37.340000000000003</v>
      </c>
      <c r="DO7" s="39">
        <v>44.31</v>
      </c>
      <c r="DP7" s="39">
        <v>45.75</v>
      </c>
      <c r="DQ7" s="39">
        <v>46.9</v>
      </c>
      <c r="DR7" s="39">
        <v>47.91</v>
      </c>
      <c r="DS7" s="39">
        <v>5.0599999999999996</v>
      </c>
      <c r="DT7" s="39">
        <v>5.01</v>
      </c>
      <c r="DU7" s="39">
        <v>8.15</v>
      </c>
      <c r="DV7" s="39">
        <v>9.91</v>
      </c>
      <c r="DW7" s="39">
        <v>10.64</v>
      </c>
      <c r="DX7" s="39">
        <v>7.8</v>
      </c>
      <c r="DY7" s="39">
        <v>8.39</v>
      </c>
      <c r="DZ7" s="39">
        <v>10.09</v>
      </c>
      <c r="EA7" s="39">
        <v>10.54</v>
      </c>
      <c r="EB7" s="39">
        <v>12.03</v>
      </c>
      <c r="EC7" s="39">
        <v>15</v>
      </c>
      <c r="ED7" s="39">
        <v>0.85</v>
      </c>
      <c r="EE7" s="39">
        <v>0.22</v>
      </c>
      <c r="EF7" s="39">
        <v>0.64</v>
      </c>
      <c r="EG7" s="39">
        <v>0.49</v>
      </c>
      <c r="EH7" s="39">
        <v>0.21</v>
      </c>
      <c r="EI7" s="39">
        <v>0.81</v>
      </c>
      <c r="EJ7" s="39">
        <v>0.59</v>
      </c>
      <c r="EK7" s="39">
        <v>0.6</v>
      </c>
      <c r="EL7" s="39">
        <v>0.56000000000000005</v>
      </c>
      <c r="EM7" s="39">
        <v>0.61</v>
      </c>
      <c r="EN7" s="39">
        <v>0.76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111</v>
      </c>
      <c r="C9" s="42" t="s">
        <v>112</v>
      </c>
      <c r="D9" s="42" t="s">
        <v>113</v>
      </c>
      <c r="E9" s="42" t="s">
        <v>114</v>
      </c>
      <c r="F9" s="42" t="s">
        <v>115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56</v>
      </c>
      <c r="B10" s="43">
        <f>DATEVALUE($B$6-4&amp;"年1月1日")</f>
        <v>40909</v>
      </c>
      <c r="C10" s="43">
        <f>DATEVALUE($B$6-3&amp;"年1月1日")</f>
        <v>41275</v>
      </c>
      <c r="D10" s="43">
        <f>DATEVALUE($B$6-2&amp;"年1月1日")</f>
        <v>41640</v>
      </c>
      <c r="E10" s="43">
        <f>DATEVALUE($B$6-1&amp;"年1月1日")</f>
        <v>42005</v>
      </c>
      <c r="F10" s="43">
        <f>DATEVALUE($B$6&amp;"年1月1日")</f>
        <v>42370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2018-02-02T05:25:14Z</cp:lastPrinted>
  <dcterms:created xsi:type="dcterms:W3CDTF">2017-12-25T01:29:42Z</dcterms:created>
  <dcterms:modified xsi:type="dcterms:W3CDTF">2018-02-02T05:28:45Z</dcterms:modified>
  <cp:category/>
</cp:coreProperties>
</file>