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90" windowWidth="14940" windowHeight="784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AL8" i="4" s="1"/>
  <c r="R6" i="5"/>
  <c r="Q6" i="5"/>
  <c r="W10" i="4" s="1"/>
  <c r="P6" i="5"/>
  <c r="P10" i="4" s="1"/>
  <c r="O6" i="5"/>
  <c r="I10" i="4" s="1"/>
  <c r="N6" i="5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H86" i="4"/>
  <c r="AT10" i="4"/>
  <c r="AL10" i="4"/>
  <c r="AD10" i="4"/>
  <c r="B10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<sst xmlns="http://schemas.openxmlformats.org/spreadsheetml/2006/main" count="240" uniqueCount="126">
  <si>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</si>
  <si>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</si>
  <si>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</si>
  <si>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</si>
  <si>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</si>
  <si>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</si>
  <si>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</si>
  <si>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</si>
  <si>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</si>
  <si>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</si>
  <si>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</si>
  <si>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</si>
  <si>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</si>
  <si>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</si>
  <si>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</si>
  <si>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</si>
  <si>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</si>
  <si>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</si>
  <si>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</si>
  <si>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</si>
  <si>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</si>
  <si>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</si>
  <si>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</si>
  <si>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</si>
  <si>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</si>
  <si>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</si>
  <si>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</si>
  <si>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</si>
  <si>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</si>
  <si>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</si>
  <si>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</si>
  <si>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</si>
  <si>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</si>
  <si>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</si>
  <si>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</si>
  <si>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</si>
  <si>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</si>
  <si>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</si>
  <si>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</si>
  <si>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</si>
  <si>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</si>
  <si>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</si>
  <si>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</si>
  <si>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</si>
  <si>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</si>
  <si>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</si>
  <si>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</si>
  <si>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</si>
  <si>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</si>
  <si>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</si>
  <si>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</si>
  <si>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</si>
  <si>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</si>
  <si>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</si>
  <si>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</si>
  <si>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</si>
  <si>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</si>
  <si>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</si>
  <si>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</si>
  <si>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</si>
  <si>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</si>
  <si>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</si>
  <si>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</si>
  <si>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</si>
  <si>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</si>
  <si>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</si>
  <si>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</si>
  <si>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</si>
  <si>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</si>
  <si>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</si>
  <si>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</si>
  <si>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</si>
  <si>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</si>
  <si>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</si>
  <si>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</si>
  <si>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</si>
  <si>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</si>
  <si>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</si>
  <si>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</si>
  <si>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</si>
  <si>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</si>
  <si>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</si>
  <si>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</si>
  <si>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</si>
  <si>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</si>
  <si>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</si>
  <si>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</si>
  <si>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</si>
  <si>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</si>
  <si>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</si>
  <si>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</si>
  <si>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</si>
  <si>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</si>
  <si>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</si>
  <si>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</si>
  <si>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</si>
  <si>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</si>
  <si>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</si>
  <si>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</si>
  <si>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</si>
  <si>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</si>
  <si>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</si>
  <si>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</si>
  <si>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</si>
  <si>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</si>
  <si>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</si>
  <si>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</si>
  <si>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</si>
  <si>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</si>
  <si>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</si>
  <si>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静岡県　伊豆市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</si>
  <si>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</si>
  <si>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</si>
  <si>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</si>
  <si>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</si>
  <si>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</si>
  <si>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</si>
  <si>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</si>
  <si>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</si>
  <si>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</si>
  <si>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</si>
  <si>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</si>
  <si>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当該事業の処理区はそれぞれ処理場を有する5処理区となっており、面整備は全て完了済み。H22年度の借入以来、新規の借入れが無いため、企業債残高は減少傾向。現在、当該処理区の内1処理区（加殿処理区）の公共下水道編入に向けて作業を行っている。
①の収益的収支比率はH27に比べ増加しているが、これは支払利息の減少、一般会計繰入金の増加が主な要因である。⑦施設利用率や⑧水洗化率は比較的高い割合となっているが、⑤の経費回収率は類似団体の平均値を大きく下回っている。また、総収益の内訳は、使用料約26％、一般会計繰入金約74％となっている。適正な使用料の確保が喫緊の課題となっていることから、H29年度に使用料改定のための審議会を開催し、H30年度から約27％の使用料値上げを行うこととなった。
④の企業債残高対事業規模比率はH27、28年度分は一般会計繰入金を反映させたため当該値が0となっている。</t>
    <rPh sb="146" eb="148">
      <t>シハライ</t>
    </rPh>
    <rPh sb="148" eb="150">
      <t>リソク</t>
    </rPh>
    <rPh sb="191" eb="193">
      <t>ワリアイ</t>
    </rPh>
    <rPh sb="209" eb="211">
      <t>ルイジ</t>
    </rPh>
    <rPh sb="211" eb="213">
      <t>ダンタイ</t>
    </rPh>
    <rPh sb="214" eb="217">
      <t>ヘイキンチ</t>
    </rPh>
    <rPh sb="218" eb="219">
      <t>オオ</t>
    </rPh>
    <rPh sb="221" eb="223">
      <t>シタマワ</t>
    </rPh>
    <phoneticPr fontId="4"/>
  </si>
  <si>
    <t>接続率は高いものの、人口減少により有収水量の低下が見込まれる。経費回収率は依然として低いが、H30年度から使用料金の改定を行うことになり、一定の改善が見込まれる。
また、今後、ストックマネジメント計画を策定し、計画的に施設・管渠の更新を行っていく必要がある。</t>
    <rPh sb="0" eb="2">
      <t>セツゾク</t>
    </rPh>
    <rPh sb="2" eb="3">
      <t>リツ</t>
    </rPh>
    <rPh sb="4" eb="5">
      <t>タカ</t>
    </rPh>
    <rPh sb="10" eb="12">
      <t>ジンコウ</t>
    </rPh>
    <rPh sb="12" eb="14">
      <t>ゲンショウ</t>
    </rPh>
    <rPh sb="22" eb="24">
      <t>テイカ</t>
    </rPh>
    <phoneticPr fontId="4"/>
  </si>
  <si>
    <t>管路の更新については、不具合があればその都度対応しているという状況。
最も古い管渠で供用開始後28年経過している。
管渠のカメラ調査を実施しており、傷み等が確認された場合は修繕を行っている。
H28は特環事業区域内の修繕を行ったため、③管渠改善率は0となっている。</t>
    <rPh sb="118" eb="120">
      <t>カンキョ</t>
    </rPh>
    <rPh sb="120" eb="122">
      <t>カイゼン</t>
    </rPh>
    <rPh sb="122" eb="123">
      <t>リツ</t>
    </rPh>
    <phoneticPr fontId="4"/>
  </si>
  <si>
    <t>非設置</t>
    <rPh sb="0" eb="3">
      <t>ヒセッチ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</si>
</sst>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0.16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058944"/>
        <c:axId val="93462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0.03</c:v>
                </c:pt>
                <c:pt idx="2">
                  <c:v>0.02</c:v>
                </c:pt>
                <c:pt idx="3">
                  <c:v>0.01</c:v>
                </c:pt>
                <c:pt idx="4">
                  <c:v>2.0499999999999998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058944"/>
        <c:axId val="93462528"/>
      </c:lineChart>
      <c:dateAx>
        <c:axId val="93058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62528"/>
        <c:crosses val="autoZero"/>
        <c:auto val="1"/>
        <c:lblOffset val="100"/>
        <c:baseTimeUnit val="years"/>
      </c:dateAx>
      <c:valAx>
        <c:axId val="93462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058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64.73</c:v>
                </c:pt>
                <c:pt idx="1">
                  <c:v>63.43</c:v>
                </c:pt>
                <c:pt idx="2">
                  <c:v>91.88</c:v>
                </c:pt>
                <c:pt idx="3">
                  <c:v>78.88</c:v>
                </c:pt>
                <c:pt idx="4">
                  <c:v>89.62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696"/>
        <c:axId val="93490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9696"/>
        <c:axId val="93490560"/>
      </c:lineChart>
      <c:dateAx>
        <c:axId val="93469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90560"/>
        <c:crosses val="autoZero"/>
        <c:auto val="1"/>
        <c:lblOffset val="100"/>
        <c:baseTimeUnit val="years"/>
      </c:dateAx>
      <c:valAx>
        <c:axId val="93490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469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37408"/>
        <c:axId val="93539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37408"/>
        <c:axId val="93539328"/>
      </c:lineChart>
      <c:dateAx>
        <c:axId val="93537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39328"/>
        <c:crosses val="autoZero"/>
        <c:auto val="1"/>
        <c:lblOffset val="100"/>
        <c:baseTimeUnit val="years"/>
      </c:dateAx>
      <c:valAx>
        <c:axId val="93539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537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73888"/>
        <c:axId val="93575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73888"/>
        <c:axId val="93575808"/>
      </c:lineChart>
      <c:dateAx>
        <c:axId val="93573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75808"/>
        <c:crosses val="autoZero"/>
        <c:auto val="1"/>
        <c:lblOffset val="100"/>
        <c:baseTimeUnit val="years"/>
      </c:dateAx>
      <c:valAx>
        <c:axId val="93575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573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84480"/>
        <c:axId val="93686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684480"/>
        <c:axId val="93686400"/>
      </c:lineChart>
      <c:dateAx>
        <c:axId val="93684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686400"/>
        <c:crosses val="autoZero"/>
        <c:auto val="1"/>
        <c:lblOffset val="100"/>
        <c:baseTimeUnit val="years"/>
      </c:dateAx>
      <c:valAx>
        <c:axId val="93686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684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31072"/>
        <c:axId val="93737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31072"/>
        <c:axId val="93737344"/>
      </c:lineChart>
      <c:dateAx>
        <c:axId val="93731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37344"/>
        <c:crosses val="autoZero"/>
        <c:auto val="1"/>
        <c:lblOffset val="100"/>
        <c:baseTimeUnit val="years"/>
      </c:dateAx>
      <c:valAx>
        <c:axId val="93737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731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694.32</c:v>
                </c:pt>
                <c:pt idx="1">
                  <c:v>646.52</c:v>
                </c:pt>
                <c:pt idx="2">
                  <c:v>601.98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59360"/>
        <c:axId val="9376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1197.82</c:v>
                </c:pt>
                <c:pt idx="1">
                  <c:v>1126.77</c:v>
                </c:pt>
                <c:pt idx="2">
                  <c:v>1044.8</c:v>
                </c:pt>
                <c:pt idx="3">
                  <c:v>1081.8</c:v>
                </c:pt>
                <c:pt idx="4">
                  <c:v>974.93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59360"/>
        <c:axId val="93769728"/>
      </c:lineChart>
      <c:dateAx>
        <c:axId val="93759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69728"/>
        <c:crosses val="autoZero"/>
        <c:auto val="1"/>
        <c:lblOffset val="100"/>
        <c:baseTimeUnit val="years"/>
      </c:dateAx>
      <c:valAx>
        <c:axId val="9376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7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36.75</c:v>
                </c:pt>
                <c:pt idx="1">
                  <c:v>35.68</c:v>
                </c:pt>
                <c:pt idx="2">
                  <c:v>33.43</c:v>
                </c:pt>
                <c:pt idx="3">
                  <c:v>31.76</c:v>
                </c:pt>
                <c:pt idx="4">
                  <c:v>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019968"/>
        <c:axId val="96021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51.03</c:v>
                </c:pt>
                <c:pt idx="1">
                  <c:v>50.9</c:v>
                </c:pt>
                <c:pt idx="2">
                  <c:v>50.82</c:v>
                </c:pt>
                <c:pt idx="3">
                  <c:v>52.19</c:v>
                </c:pt>
                <c:pt idx="4">
                  <c:v>55.32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19968"/>
        <c:axId val="96021888"/>
      </c:lineChart>
      <c:dateAx>
        <c:axId val="96019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021888"/>
        <c:crosses val="autoZero"/>
        <c:auto val="1"/>
        <c:lblOffset val="100"/>
        <c:baseTimeUnit val="years"/>
      </c:dateAx>
      <c:valAx>
        <c:axId val="96021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019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271.67</c:v>
                </c:pt>
                <c:pt idx="1">
                  <c:v>276.92</c:v>
                </c:pt>
                <c:pt idx="2">
                  <c:v>300.39999999999998</c:v>
                </c:pt>
                <c:pt idx="3">
                  <c:v>318.27</c:v>
                </c:pt>
                <c:pt idx="4">
                  <c:v>295.81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049792"/>
        <c:axId val="96068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289.60000000000002</c:v>
                </c:pt>
                <c:pt idx="1">
                  <c:v>293.27</c:v>
                </c:pt>
                <c:pt idx="2">
                  <c:v>300.52</c:v>
                </c:pt>
                <c:pt idx="3">
                  <c:v>296.14</c:v>
                </c:pt>
                <c:pt idx="4">
                  <c:v>283.17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49792"/>
        <c:axId val="96068352"/>
      </c:lineChart>
      <c:dateAx>
        <c:axId val="96049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068352"/>
        <c:crosses val="autoZero"/>
        <c:auto val="1"/>
        <c:lblOffset val="100"/>
        <c:baseTimeUnit val="years"/>
      </c:dateAx>
      <c:valAx>
        <c:axId val="96068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049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74.239999999999995</c:v>
                </c:pt>
                <c:pt idx="1">
                  <c:v>74.73</c:v>
                </c:pt>
                <c:pt idx="2">
                  <c:v>60.58</c:v>
                </c:pt>
                <c:pt idx="3">
                  <c:v>61.33</c:v>
                </c:pt>
                <c:pt idx="4">
                  <c:v>64.97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082176"/>
        <c:axId val="96113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54.74</c:v>
                </c:pt>
                <c:pt idx="1">
                  <c:v>53.78</c:v>
                </c:pt>
                <c:pt idx="2">
                  <c:v>53.24</c:v>
                </c:pt>
                <c:pt idx="3">
                  <c:v>52.31</c:v>
                </c:pt>
                <c:pt idx="4">
                  <c:v>60.65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82176"/>
        <c:axId val="96113024"/>
      </c:lineChart>
      <c:dateAx>
        <c:axId val="96082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113024"/>
        <c:crosses val="autoZero"/>
        <c:auto val="1"/>
        <c:lblOffset val="100"/>
        <c:baseTimeUnit val="years"/>
      </c:dateAx>
      <c:valAx>
        <c:axId val="96113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082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93.48</c:v>
                </c:pt>
                <c:pt idx="1">
                  <c:v>93.82</c:v>
                </c:pt>
                <c:pt idx="2">
                  <c:v>93.91</c:v>
                </c:pt>
                <c:pt idx="3">
                  <c:v>94.44</c:v>
                </c:pt>
                <c:pt idx="4">
                  <c:v>94.61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135040"/>
        <c:axId val="96137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83.88</c:v>
                </c:pt>
                <c:pt idx="1">
                  <c:v>84.06</c:v>
                </c:pt>
                <c:pt idx="2">
                  <c:v>84.07</c:v>
                </c:pt>
                <c:pt idx="3">
                  <c:v>84.32</c:v>
                </c:pt>
                <c:pt idx="4">
                  <c:v>84.58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35040"/>
        <c:axId val="96137216"/>
      </c:lineChart>
      <c:dateAx>
        <c:axId val="96135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137216"/>
        <c:crosses val="autoZero"/>
        <c:auto val="1"/>
        <c:lblOffset val="100"/>
        <c:baseTimeUnit val="years"/>
      </c:dateAx>
      <c:valAx>
        <c:axId val="96137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135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【914.53】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7" zoomScaleNormal="100" workbookViewId="0">
      <selection activeCell="AD9" sqref="AD9:AJ9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43" t="str">
        <f>データ!H6</f>
        <v>静岡県　伊豆市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農業集落排水</v>
      </c>
      <c r="Q8" s="48"/>
      <c r="R8" s="48"/>
      <c r="S8" s="48"/>
      <c r="T8" s="48"/>
      <c r="U8" s="48"/>
      <c r="V8" s="48"/>
      <c r="W8" s="48" t="str">
        <f>データ!L6</f>
        <v>F2</v>
      </c>
      <c r="X8" s="48"/>
      <c r="Y8" s="48"/>
      <c r="Z8" s="48"/>
      <c r="AA8" s="48"/>
      <c r="AB8" s="48"/>
      <c r="AC8" s="48"/>
      <c r="AD8" s="49" t="s">
        <v>125</v>
      </c>
      <c r="AE8" s="49"/>
      <c r="AF8" s="49"/>
      <c r="AG8" s="49"/>
      <c r="AH8" s="49"/>
      <c r="AI8" s="49"/>
      <c r="AJ8" s="49"/>
      <c r="AK8" s="4"/>
      <c r="AL8" s="50">
        <f>データ!S6</f>
        <v>31842</v>
      </c>
      <c r="AM8" s="50"/>
      <c r="AN8" s="50"/>
      <c r="AO8" s="50"/>
      <c r="AP8" s="50"/>
      <c r="AQ8" s="50"/>
      <c r="AR8" s="50"/>
      <c r="AS8" s="50"/>
      <c r="AT8" s="45">
        <f>データ!T6</f>
        <v>363.97</v>
      </c>
      <c r="AU8" s="45"/>
      <c r="AV8" s="45"/>
      <c r="AW8" s="45"/>
      <c r="AX8" s="45"/>
      <c r="AY8" s="45"/>
      <c r="AZ8" s="45"/>
      <c r="BA8" s="45"/>
      <c r="BB8" s="45">
        <f>データ!U6</f>
        <v>87.49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7.75</v>
      </c>
      <c r="Q10" s="45"/>
      <c r="R10" s="45"/>
      <c r="S10" s="45"/>
      <c r="T10" s="45"/>
      <c r="U10" s="45"/>
      <c r="V10" s="45"/>
      <c r="W10" s="45">
        <f>データ!Q6</f>
        <v>79.12</v>
      </c>
      <c r="X10" s="45"/>
      <c r="Y10" s="45"/>
      <c r="Z10" s="45"/>
      <c r="AA10" s="45"/>
      <c r="AB10" s="45"/>
      <c r="AC10" s="45"/>
      <c r="AD10" s="50">
        <f>データ!R6</f>
        <v>2106</v>
      </c>
      <c r="AE10" s="50"/>
      <c r="AF10" s="50"/>
      <c r="AG10" s="50"/>
      <c r="AH10" s="50"/>
      <c r="AI10" s="50"/>
      <c r="AJ10" s="50"/>
      <c r="AK10" s="2"/>
      <c r="AL10" s="50">
        <f>データ!V6</f>
        <v>2450</v>
      </c>
      <c r="AM10" s="50"/>
      <c r="AN10" s="50"/>
      <c r="AO10" s="50"/>
      <c r="AP10" s="50"/>
      <c r="AQ10" s="50"/>
      <c r="AR10" s="50"/>
      <c r="AS10" s="50"/>
      <c r="AT10" s="45">
        <f>データ!W6</f>
        <v>1.39</v>
      </c>
      <c r="AU10" s="45"/>
      <c r="AV10" s="45"/>
      <c r="AW10" s="45"/>
      <c r="AX10" s="45"/>
      <c r="AY10" s="45"/>
      <c r="AZ10" s="45"/>
      <c r="BA10" s="45"/>
      <c r="BB10" s="45">
        <f>データ!X6</f>
        <v>1762.59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122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9" t="s">
        <v>124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 x14ac:dyDescent="0.15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 x14ac:dyDescent="0.15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 x14ac:dyDescent="0.15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69" t="s">
        <v>123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 x14ac:dyDescent="0.15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 x14ac:dyDescent="0.15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【914.53】</v>
      </c>
      <c r="I86" s="26" t="str">
        <f>データ!CA6</f>
        <v>【55.73】</v>
      </c>
      <c r="J86" s="26" t="str">
        <f>データ!CL6</f>
        <v>【276.78】</v>
      </c>
      <c r="K86" s="26" t="str">
        <f>データ!CW6</f>
        <v>【59.15】</v>
      </c>
      <c r="L86" s="26" t="str">
        <f>データ!DH6</f>
        <v>【85.01】</v>
      </c>
      <c r="M86" s="26" t="s">
        <v>56</v>
      </c>
      <c r="N86" s="26" t="s">
        <v>55</v>
      </c>
      <c r="O86" s="26" t="str">
        <f>データ!EO6</f>
        <v>【1.58】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7" t="s">
        <v>66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69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 x14ac:dyDescent="0.15">
      <c r="A6" s="28" t="s">
        <v>109</v>
      </c>
      <c r="B6" s="33">
        <f>B7</f>
        <v>2016</v>
      </c>
      <c r="C6" s="33">
        <f t="shared" ref="C6:X6" si="3">C7</f>
        <v>222224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静岡県　伊豆市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7.75</v>
      </c>
      <c r="Q6" s="34">
        <f t="shared" si="3"/>
        <v>79.12</v>
      </c>
      <c r="R6" s="34">
        <f t="shared" si="3"/>
        <v>2106</v>
      </c>
      <c r="S6" s="34">
        <f t="shared" si="3"/>
        <v>31842</v>
      </c>
      <c r="T6" s="34">
        <f t="shared" si="3"/>
        <v>363.97</v>
      </c>
      <c r="U6" s="34">
        <f t="shared" si="3"/>
        <v>87.49</v>
      </c>
      <c r="V6" s="34">
        <f t="shared" si="3"/>
        <v>2450</v>
      </c>
      <c r="W6" s="34">
        <f t="shared" si="3"/>
        <v>1.39</v>
      </c>
      <c r="X6" s="34">
        <f t="shared" si="3"/>
        <v>1762.59</v>
      </c>
      <c r="Y6" s="35">
        <f>IF(Y7="",NA(),Y7)</f>
        <v>64.73</v>
      </c>
      <c r="Z6" s="35">
        <f t="shared" ref="Z6:AH6" si="4">IF(Z7="",NA(),Z7)</f>
        <v>63.43</v>
      </c>
      <c r="AA6" s="35">
        <f t="shared" si="4"/>
        <v>91.88</v>
      </c>
      <c r="AB6" s="35">
        <f t="shared" si="4"/>
        <v>78.88</v>
      </c>
      <c r="AC6" s="35">
        <f t="shared" si="4"/>
        <v>89.62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694.32</v>
      </c>
      <c r="BG6" s="35">
        <f t="shared" ref="BG6:BO6" si="7">IF(BG7="",NA(),BG7)</f>
        <v>646.52</v>
      </c>
      <c r="BH6" s="35">
        <f t="shared" si="7"/>
        <v>601.98</v>
      </c>
      <c r="BI6" s="34">
        <f t="shared" si="7"/>
        <v>0</v>
      </c>
      <c r="BJ6" s="34">
        <f t="shared" si="7"/>
        <v>0</v>
      </c>
      <c r="BK6" s="35">
        <f t="shared" si="7"/>
        <v>1197.82</v>
      </c>
      <c r="BL6" s="35">
        <f t="shared" si="7"/>
        <v>1126.77</v>
      </c>
      <c r="BM6" s="35">
        <f t="shared" si="7"/>
        <v>1044.8</v>
      </c>
      <c r="BN6" s="35">
        <f t="shared" si="7"/>
        <v>1081.8</v>
      </c>
      <c r="BO6" s="35">
        <f t="shared" si="7"/>
        <v>974.93</v>
      </c>
      <c r="BP6" s="34" t="str">
        <f>IF(BP7="","",IF(BP7="-","【-】","【"&amp;SUBSTITUTE(TEXT(BP7,"#,##0.00"),"-","△")&amp;"】"))</f>
        <v>【914.53】</v>
      </c>
      <c r="BQ6" s="35">
        <f>IF(BQ7="",NA(),BQ7)</f>
        <v>36.75</v>
      </c>
      <c r="BR6" s="35">
        <f t="shared" ref="BR6:BZ6" si="8">IF(BR7="",NA(),BR7)</f>
        <v>35.68</v>
      </c>
      <c r="BS6" s="35">
        <f t="shared" si="8"/>
        <v>33.43</v>
      </c>
      <c r="BT6" s="35">
        <f t="shared" si="8"/>
        <v>31.76</v>
      </c>
      <c r="BU6" s="35">
        <f t="shared" si="8"/>
        <v>36</v>
      </c>
      <c r="BV6" s="35">
        <f t="shared" si="8"/>
        <v>51.03</v>
      </c>
      <c r="BW6" s="35">
        <f t="shared" si="8"/>
        <v>50.9</v>
      </c>
      <c r="BX6" s="35">
        <f t="shared" si="8"/>
        <v>50.82</v>
      </c>
      <c r="BY6" s="35">
        <f t="shared" si="8"/>
        <v>52.19</v>
      </c>
      <c r="BZ6" s="35">
        <f t="shared" si="8"/>
        <v>55.32</v>
      </c>
      <c r="CA6" s="34" t="str">
        <f>IF(CA7="","",IF(CA7="-","【-】","【"&amp;SUBSTITUTE(TEXT(CA7,"#,##0.00"),"-","△")&amp;"】"))</f>
        <v>【55.73】</v>
      </c>
      <c r="CB6" s="35">
        <f>IF(CB7="",NA(),CB7)</f>
        <v>271.67</v>
      </c>
      <c r="CC6" s="35">
        <f t="shared" ref="CC6:CK6" si="9">IF(CC7="",NA(),CC7)</f>
        <v>276.92</v>
      </c>
      <c r="CD6" s="35">
        <f t="shared" si="9"/>
        <v>300.39999999999998</v>
      </c>
      <c r="CE6" s="35">
        <f t="shared" si="9"/>
        <v>318.27</v>
      </c>
      <c r="CF6" s="35">
        <f t="shared" si="9"/>
        <v>295.81</v>
      </c>
      <c r="CG6" s="35">
        <f t="shared" si="9"/>
        <v>289.60000000000002</v>
      </c>
      <c r="CH6" s="35">
        <f t="shared" si="9"/>
        <v>293.27</v>
      </c>
      <c r="CI6" s="35">
        <f t="shared" si="9"/>
        <v>300.52</v>
      </c>
      <c r="CJ6" s="35">
        <f t="shared" si="9"/>
        <v>296.14</v>
      </c>
      <c r="CK6" s="35">
        <f t="shared" si="9"/>
        <v>283.17</v>
      </c>
      <c r="CL6" s="34" t="str">
        <f>IF(CL7="","",IF(CL7="-","【-】","【"&amp;SUBSTITUTE(TEXT(CL7,"#,##0.00"),"-","△")&amp;"】"))</f>
        <v>【276.78】</v>
      </c>
      <c r="CM6" s="35">
        <f>IF(CM7="",NA(),CM7)</f>
        <v>74.239999999999995</v>
      </c>
      <c r="CN6" s="35">
        <f t="shared" ref="CN6:CV6" si="10">IF(CN7="",NA(),CN7)</f>
        <v>74.73</v>
      </c>
      <c r="CO6" s="35">
        <f t="shared" si="10"/>
        <v>60.58</v>
      </c>
      <c r="CP6" s="35">
        <f t="shared" si="10"/>
        <v>61.33</v>
      </c>
      <c r="CQ6" s="35">
        <f t="shared" si="10"/>
        <v>64.97</v>
      </c>
      <c r="CR6" s="35">
        <f t="shared" si="10"/>
        <v>54.74</v>
      </c>
      <c r="CS6" s="35">
        <f t="shared" si="10"/>
        <v>53.78</v>
      </c>
      <c r="CT6" s="35">
        <f t="shared" si="10"/>
        <v>53.24</v>
      </c>
      <c r="CU6" s="35">
        <f t="shared" si="10"/>
        <v>52.31</v>
      </c>
      <c r="CV6" s="35">
        <f t="shared" si="10"/>
        <v>60.65</v>
      </c>
      <c r="CW6" s="34" t="str">
        <f>IF(CW7="","",IF(CW7="-","【-】","【"&amp;SUBSTITUTE(TEXT(CW7,"#,##0.00"),"-","△")&amp;"】"))</f>
        <v>【59.15】</v>
      </c>
      <c r="CX6" s="35">
        <f>IF(CX7="",NA(),CX7)</f>
        <v>93.48</v>
      </c>
      <c r="CY6" s="35">
        <f t="shared" ref="CY6:DG6" si="11">IF(CY7="",NA(),CY7)</f>
        <v>93.82</v>
      </c>
      <c r="CZ6" s="35">
        <f t="shared" si="11"/>
        <v>93.91</v>
      </c>
      <c r="DA6" s="35">
        <f t="shared" si="11"/>
        <v>94.44</v>
      </c>
      <c r="DB6" s="35">
        <f t="shared" si="11"/>
        <v>94.61</v>
      </c>
      <c r="DC6" s="35">
        <f t="shared" si="11"/>
        <v>83.88</v>
      </c>
      <c r="DD6" s="35">
        <f t="shared" si="11"/>
        <v>84.06</v>
      </c>
      <c r="DE6" s="35">
        <f t="shared" si="11"/>
        <v>84.07</v>
      </c>
      <c r="DF6" s="35">
        <f t="shared" si="11"/>
        <v>84.32</v>
      </c>
      <c r="DG6" s="35">
        <f t="shared" si="11"/>
        <v>84.58</v>
      </c>
      <c r="DH6" s="34" t="str">
        <f>IF(DH7="","",IF(DH7="-","【-】","【"&amp;SUBSTITUTE(TEXT(DH7,"#,##0.00"),"-","△")&amp;"】"))</f>
        <v>【85.01】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5">
        <f t="shared" si="14"/>
        <v>0.16</v>
      </c>
      <c r="EI6" s="34">
        <f t="shared" si="14"/>
        <v>0</v>
      </c>
      <c r="EJ6" s="35">
        <f t="shared" si="14"/>
        <v>0.04</v>
      </c>
      <c r="EK6" s="35">
        <f t="shared" si="14"/>
        <v>0.03</v>
      </c>
      <c r="EL6" s="35">
        <f t="shared" si="14"/>
        <v>0.02</v>
      </c>
      <c r="EM6" s="35">
        <f t="shared" si="14"/>
        <v>0.01</v>
      </c>
      <c r="EN6" s="35">
        <f t="shared" si="14"/>
        <v>2.0499999999999998</v>
      </c>
      <c r="EO6" s="34" t="str">
        <f>IF(EO7="","",IF(EO7="-","【-】","【"&amp;SUBSTITUTE(TEXT(EO7,"#,##0.00"),"-","△")&amp;"】"))</f>
        <v>【1.58】</v>
      </c>
    </row>
    <row r="7" spans="1:145" s="36" customFormat="1" x14ac:dyDescent="0.15">
      <c r="A7" s="28"/>
      <c r="B7" s="37">
        <v>2016</v>
      </c>
      <c r="C7" s="37">
        <v>222224</v>
      </c>
      <c r="D7" s="37">
        <v>47</v>
      </c>
      <c r="E7" s="37">
        <v>17</v>
      </c>
      <c r="F7" s="37">
        <v>5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7.75</v>
      </c>
      <c r="Q7" s="38">
        <v>79.12</v>
      </c>
      <c r="R7" s="38">
        <v>2106</v>
      </c>
      <c r="S7" s="38">
        <v>31842</v>
      </c>
      <c r="T7" s="38">
        <v>363.97</v>
      </c>
      <c r="U7" s="38">
        <v>87.49</v>
      </c>
      <c r="V7" s="38">
        <v>2450</v>
      </c>
      <c r="W7" s="38">
        <v>1.39</v>
      </c>
      <c r="X7" s="38">
        <v>1762.59</v>
      </c>
      <c r="Y7" s="38">
        <v>64.73</v>
      </c>
      <c r="Z7" s="38">
        <v>63.43</v>
      </c>
      <c r="AA7" s="38">
        <v>91.88</v>
      </c>
      <c r="AB7" s="38">
        <v>78.88</v>
      </c>
      <c r="AC7" s="38">
        <v>89.62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694.32</v>
      </c>
      <c r="BG7" s="38">
        <v>646.52</v>
      </c>
      <c r="BH7" s="38">
        <v>601.98</v>
      </c>
      <c r="BI7" s="38">
        <v>0</v>
      </c>
      <c r="BJ7" s="38">
        <v>0</v>
      </c>
      <c r="BK7" s="38">
        <v>1197.82</v>
      </c>
      <c r="BL7" s="38">
        <v>1126.77</v>
      </c>
      <c r="BM7" s="38">
        <v>1044.8</v>
      </c>
      <c r="BN7" s="38">
        <v>1081.8</v>
      </c>
      <c r="BO7" s="38">
        <v>974.93</v>
      </c>
      <c r="BP7" s="38">
        <v>914.53</v>
      </c>
      <c r="BQ7" s="38">
        <v>36.75</v>
      </c>
      <c r="BR7" s="38">
        <v>35.68</v>
      </c>
      <c r="BS7" s="38">
        <v>33.43</v>
      </c>
      <c r="BT7" s="38">
        <v>31.76</v>
      </c>
      <c r="BU7" s="38">
        <v>36</v>
      </c>
      <c r="BV7" s="38">
        <v>51.03</v>
      </c>
      <c r="BW7" s="38">
        <v>50.9</v>
      </c>
      <c r="BX7" s="38">
        <v>50.82</v>
      </c>
      <c r="BY7" s="38">
        <v>52.19</v>
      </c>
      <c r="BZ7" s="38">
        <v>55.32</v>
      </c>
      <c r="CA7" s="38">
        <v>55.73</v>
      </c>
      <c r="CB7" s="38">
        <v>271.67</v>
      </c>
      <c r="CC7" s="38">
        <v>276.92</v>
      </c>
      <c r="CD7" s="38">
        <v>300.39999999999998</v>
      </c>
      <c r="CE7" s="38">
        <v>318.27</v>
      </c>
      <c r="CF7" s="38">
        <v>295.81</v>
      </c>
      <c r="CG7" s="38">
        <v>289.60000000000002</v>
      </c>
      <c r="CH7" s="38">
        <v>293.27</v>
      </c>
      <c r="CI7" s="38">
        <v>300.52</v>
      </c>
      <c r="CJ7" s="38">
        <v>296.14</v>
      </c>
      <c r="CK7" s="38">
        <v>283.17</v>
      </c>
      <c r="CL7" s="38">
        <v>276.77999999999997</v>
      </c>
      <c r="CM7" s="38">
        <v>74.239999999999995</v>
      </c>
      <c r="CN7" s="38">
        <v>74.73</v>
      </c>
      <c r="CO7" s="38">
        <v>60.58</v>
      </c>
      <c r="CP7" s="38">
        <v>61.33</v>
      </c>
      <c r="CQ7" s="38">
        <v>64.97</v>
      </c>
      <c r="CR7" s="38">
        <v>54.74</v>
      </c>
      <c r="CS7" s="38">
        <v>53.78</v>
      </c>
      <c r="CT7" s="38">
        <v>53.24</v>
      </c>
      <c r="CU7" s="38">
        <v>52.31</v>
      </c>
      <c r="CV7" s="38">
        <v>60.65</v>
      </c>
      <c r="CW7" s="38">
        <v>59.15</v>
      </c>
      <c r="CX7" s="38">
        <v>93.48</v>
      </c>
      <c r="CY7" s="38">
        <v>93.82</v>
      </c>
      <c r="CZ7" s="38">
        <v>93.91</v>
      </c>
      <c r="DA7" s="38">
        <v>94.44</v>
      </c>
      <c r="DB7" s="38">
        <v>94.61</v>
      </c>
      <c r="DC7" s="38">
        <v>83.88</v>
      </c>
      <c r="DD7" s="38">
        <v>84.06</v>
      </c>
      <c r="DE7" s="38">
        <v>84.07</v>
      </c>
      <c r="DF7" s="38">
        <v>84.32</v>
      </c>
      <c r="DG7" s="38">
        <v>84.58</v>
      </c>
      <c r="DH7" s="38">
        <v>85.01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0.16</v>
      </c>
      <c r="EI7" s="38">
        <v>0</v>
      </c>
      <c r="EJ7" s="38">
        <v>0.04</v>
      </c>
      <c r="EK7" s="38">
        <v>0.03</v>
      </c>
      <c r="EL7" s="38">
        <v>0.02</v>
      </c>
      <c r="EM7" s="38">
        <v>0.01</v>
      </c>
      <c r="EN7" s="38">
        <v>2.0499999999999998</v>
      </c>
      <c r="EO7" s="38">
        <v>1.58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2018-02-14T12:19:08Z</cp:lastPrinted>
  <dcterms:created xsi:type="dcterms:W3CDTF">2017-12-25T02:29:49Z</dcterms:created>
  <dcterms:modified xsi:type="dcterms:W3CDTF">2018-02-14T12:19:10Z</dcterms:modified>
  <cp:category/>
</cp:coreProperties>
</file>