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192.168.0.11\Public\東遠工業用水道企業団\R03\02 総務係\調整等（依頼・回答含む）\静岡県経営管理部地域振興局　市町行財政課\R04.01.24  公営企業に係る「経営比較分析表」の公表について（依頼）\"/>
    </mc:Choice>
  </mc:AlternateContent>
  <xr:revisionPtr revIDLastSave="0" documentId="13_ncr:1_{0A4D8CEA-72C2-422E-BF9B-3F46E4D86715}" xr6:coauthVersionLast="47" xr6:coauthVersionMax="47" xr10:uidLastSave="{00000000-0000-0000-0000-000000000000}"/>
  <workbookProtection workbookAlgorithmName="SHA-512" workbookHashValue="ds7nLjZnqyfrmI8QzH93RS6OPzgq9dzizWCEBCcWylQVKHm7Z5vuMnMC5sHnq7GzggnoIlM1/M1Q8AR2FapxjQ==" workbookSaltValue="JHJSiR2qfehLoAfXfu4Rzg==" workbookSpinCount="100000" lockStructure="1"/>
  <bookViews>
    <workbookView xWindow="-120" yWindow="-120" windowWidth="20730" windowHeight="1116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QN32" i="4" s="1"/>
  <c r="BC6" i="5"/>
  <c r="BD11" i="5" s="1"/>
  <c r="BB6" i="5"/>
  <c r="BC11" i="5" s="1"/>
  <c r="BA6" i="5"/>
  <c r="BB11" i="5" s="1"/>
  <c r="AZ6" i="5"/>
  <c r="AY6" i="5"/>
  <c r="AU12" i="5" s="1"/>
  <c r="AX6" i="5"/>
  <c r="AT12" i="5" s="1"/>
  <c r="AW6" i="5"/>
  <c r="AS12" i="5" s="1"/>
  <c r="AV6" i="5"/>
  <c r="AR12" i="5" s="1"/>
  <c r="AU6" i="5"/>
  <c r="AQ12" i="5" s="1"/>
  <c r="AT6" i="5"/>
  <c r="AU11" i="5" s="1"/>
  <c r="AS6" i="5"/>
  <c r="AT11" i="5" s="1"/>
  <c r="AR6" i="5"/>
  <c r="KZ32" i="4" s="1"/>
  <c r="AQ6" i="5"/>
  <c r="AR11" i="5" s="1"/>
  <c r="AP6" i="5"/>
  <c r="AQ11" i="5" s="1"/>
  <c r="AO6" i="5"/>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CZ32" i="4"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PZ79" i="4"/>
  <c r="OY79" i="4"/>
  <c r="NX79" i="4"/>
  <c r="JN79" i="4"/>
  <c r="IM79" i="4"/>
  <c r="HL79" i="4"/>
  <c r="GK79" i="4"/>
  <c r="DB79" i="4"/>
  <c r="CA79" i="4"/>
  <c r="AZ79" i="4"/>
  <c r="RH56" i="4"/>
  <c r="QN56" i="4"/>
  <c r="PT56" i="4"/>
  <c r="OZ56" i="4"/>
  <c r="OF56" i="4"/>
  <c r="MN56" i="4"/>
  <c r="LT56" i="4"/>
  <c r="KZ56" i="4"/>
  <c r="KF56" i="4"/>
  <c r="JL56" i="4"/>
  <c r="HT56" i="4"/>
  <c r="GZ56" i="4"/>
  <c r="GF56" i="4"/>
  <c r="FL56" i="4"/>
  <c r="ER56" i="4"/>
  <c r="CZ56" i="4"/>
  <c r="CF56" i="4"/>
  <c r="BL56" i="4"/>
  <c r="AR56" i="4"/>
  <c r="X56" i="4"/>
  <c r="RH55" i="4"/>
  <c r="PT55" i="4"/>
  <c r="OF55" i="4"/>
  <c r="LT55" i="4"/>
  <c r="KF55" i="4"/>
  <c r="HT55" i="4"/>
  <c r="GF55" i="4"/>
  <c r="ER55" i="4"/>
  <c r="CZ55" i="4"/>
  <c r="CF55" i="4"/>
  <c r="BL55" i="4"/>
  <c r="AR55" i="4"/>
  <c r="X55" i="4"/>
  <c r="QN54" i="4"/>
  <c r="PT54" i="4"/>
  <c r="OZ54" i="4"/>
  <c r="LT54" i="4"/>
  <c r="KZ54" i="4"/>
  <c r="KF54" i="4"/>
  <c r="JL54" i="4"/>
  <c r="GZ54" i="4"/>
  <c r="GF54" i="4"/>
  <c r="FL54" i="4"/>
  <c r="CF54" i="4"/>
  <c r="BL54" i="4"/>
  <c r="AR54" i="4"/>
  <c r="X54" i="4"/>
  <c r="QN33" i="4"/>
  <c r="OZ33" i="4"/>
  <c r="MN33" i="4"/>
  <c r="KZ33" i="4"/>
  <c r="JL33" i="4"/>
  <c r="GZ33" i="4"/>
  <c r="GF33" i="4"/>
  <c r="FL33" i="4"/>
  <c r="CZ33" i="4"/>
  <c r="BL33" i="4"/>
  <c r="X33" i="4"/>
  <c r="RH32" i="4"/>
  <c r="PT32" i="4"/>
  <c r="OF32" i="4"/>
  <c r="LT32" i="4"/>
  <c r="KF32" i="4"/>
  <c r="JL32" i="4"/>
  <c r="HT32" i="4"/>
  <c r="GZ32" i="4"/>
  <c r="GF32" i="4"/>
  <c r="ER32" i="4"/>
  <c r="CF32" i="4"/>
  <c r="BL32" i="4"/>
  <c r="AR32" i="4"/>
  <c r="QN31" i="4"/>
  <c r="PT31" i="4"/>
  <c r="OZ31" i="4"/>
  <c r="OF31" i="4"/>
  <c r="LT31" i="4"/>
  <c r="KZ31" i="4"/>
  <c r="KF31" i="4"/>
  <c r="GZ31" i="4"/>
  <c r="GF31" i="4"/>
  <c r="FL31" i="4"/>
  <c r="ER31" i="4"/>
  <c r="CF31" i="4"/>
  <c r="BL31" i="4"/>
  <c r="AR31" i="4"/>
  <c r="LZ10" i="4"/>
  <c r="IT10" i="4"/>
  <c r="FN10" i="4"/>
  <c r="CH10" i="4"/>
  <c r="B10" i="4"/>
  <c r="PF8" i="4"/>
  <c r="LZ8" i="4"/>
  <c r="IT8" i="4"/>
  <c r="FN8" i="4"/>
  <c r="CH8" i="4"/>
  <c r="B8" i="4"/>
  <c r="B5" i="4"/>
  <c r="BZ10" i="5" l="1"/>
  <c r="MN54" i="4"/>
  <c r="X31" i="4"/>
  <c r="CZ31" i="4"/>
  <c r="OZ32" i="4"/>
  <c r="AR33" i="4"/>
  <c r="KF33" i="4"/>
  <c r="OF33" i="4"/>
  <c r="RH33" i="4"/>
  <c r="OF54" i="4"/>
  <c r="RH54" i="4"/>
  <c r="GZ55" i="4"/>
  <c r="KZ55" i="4"/>
  <c r="OZ55" i="4"/>
  <c r="Y79" i="4"/>
  <c r="EC79" i="4"/>
  <c r="X10" i="5"/>
  <c r="CJ10" i="5"/>
  <c r="RH31" i="4"/>
  <c r="HT31" i="4"/>
  <c r="CZ54" i="4"/>
  <c r="AH10" i="5"/>
  <c r="DR10" i="5"/>
  <c r="KO79" i="4"/>
  <c r="JL31" i="4"/>
  <c r="MN31" i="4"/>
  <c r="MN32" i="4"/>
  <c r="CF33" i="4"/>
  <c r="LT33" i="4"/>
  <c r="PT33" i="4"/>
  <c r="ER54" i="4"/>
  <c r="HT54" i="4"/>
  <c r="JL55" i="4"/>
  <c r="MN55" i="4"/>
  <c r="QN55" i="4"/>
  <c r="MW79" i="4"/>
  <c r="RA79" i="4"/>
  <c r="AR10" i="5"/>
  <c r="EB10" i="5"/>
  <c r="HT33" i="4"/>
  <c r="V10" i="5"/>
  <c r="AF10" i="5"/>
  <c r="AJ10" i="5"/>
  <c r="AT10" i="5"/>
  <c r="BD10" i="5"/>
  <c r="BN10" i="5"/>
  <c r="BX10" i="5"/>
  <c r="CB10" i="5"/>
  <c r="CL10" i="5"/>
  <c r="CV10" i="5"/>
  <c r="DF10" i="5"/>
  <c r="DP10" i="5"/>
  <c r="DT10" i="5"/>
  <c r="ED10" i="5"/>
  <c r="AG11" i="5"/>
  <c r="BE11" i="5"/>
  <c r="BY11" i="5"/>
  <c r="ER33" i="4"/>
  <c r="W10" i="5"/>
  <c r="AG10" i="5"/>
  <c r="AQ10" i="5"/>
  <c r="AU10" i="5"/>
  <c r="BE10" i="5"/>
  <c r="BO10" i="5"/>
  <c r="BY10" i="5"/>
  <c r="CI10" i="5"/>
  <c r="CM10" i="5"/>
  <c r="CW10" i="5"/>
  <c r="DG10" i="5"/>
  <c r="DQ10" i="5"/>
  <c r="EA10" i="5"/>
  <c r="EE10" i="5"/>
  <c r="BB10" i="5"/>
  <c r="BF10" i="5"/>
  <c r="BP10" i="5"/>
  <c r="CT10" i="5"/>
  <c r="CX10" i="5"/>
  <c r="DH10" i="5"/>
  <c r="U11" i="5"/>
  <c r="Y11" i="5"/>
  <c r="AS11"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<sst xmlns="http://schemas.openxmlformats.org/spreadsheetml/2006/main" count="262" uniqueCount="107">
  <si>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</si>
  <si>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</si>
  <si>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</si>
  <si>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</si>
  <si>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</si>
  <si>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</si>
  <si>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</si>
  <si>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</si>
  <si>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</si>
  <si>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</si>
  <si>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</si>
  <si>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</si>
  <si>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</si>
  <si>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</si>
  <si>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</si>
  <si>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</si>
  <si>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</si>
  <si>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</si>
  <si>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</si>
  <si>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</si>
  <si>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</si>
  <si>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</si>
  <si>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</si>
  <si>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</si>
  <si>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</si>
  <si>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</si>
  <si>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</si>
  <si>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</si>
  <si>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</si>
  <si>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</si>
  <si>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</si>
  <si>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</si>
  <si>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</si>
  <si>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</si>
  <si>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</si>
  <si>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</si>
  <si>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</si>
  <si>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</si>
  <si>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</si>
  <si>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</si>
  <si>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</si>
  <si>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</si>
  <si>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</si>
  <si>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</si>
  <si>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</si>
  <si>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</si>
  <si>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</si>
  <si>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</si>
  <si>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</si>
  <si>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</si>
  <si>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</si>
  <si>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</si>
  <si>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</si>
  <si>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</si>
  <si>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</si>
  <si>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</si>
  <si>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</si>
  <si>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</si>
  <si>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</si>
  <si>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</si>
  <si>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</si>
  <si>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</si>
  <si>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</si>
  <si>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</si>
  <si>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</si>
  <si>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</si>
  <si>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</si>
  <si>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</si>
  <si>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</si>
  <si>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</si>
  <si>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</si>
  <si>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</si>
  <si>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</si>
  <si>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</si>
  <si>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</si>
  <si>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</si>
  <si>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</si>
  <si>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</si>
  <si>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</si>
  <si>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</si>
  <si>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</si>
  <si>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</si>
  <si>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</si>
  <si>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</si>
  <si>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</si>
  <si>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</si>
  <si>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</si>
  <si>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</si>
  <si>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229555</t>
  </si>
  <si>
    <t>46</t>
  </si>
  <si>
    <t>02</t>
  </si>
  <si>
    <t>0</t>
  </si>
  <si>
    <t>000</t>
  </si>
  <si>
    <t>静岡県　東遠工業用水道企業団</t>
  </si>
  <si>
    <t>法適用</t>
  </si>
  <si>
    <t>工業用水道事業</t>
  </si>
  <si>
    <t>極小規模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</si>
  <si>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</si>
  <si>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</si>
  <si>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</si>
  <si>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</si>
  <si>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</si>
  <si>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</si>
  <si>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</si>
  <si>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⑦施設利用率は、令和２年度全国平均及び類似団体平均値より高いが、２老朽化の状況 ①有形固定資産減価償却率及び②管路経年化率は、令和２年度全国平均及び類似団体平均値より低い状態であることからも現時点において施設更新の計画はない。
　また、固定資産台帳による有形固定資産の構築物は、配水管（2,438㍍）のみである。</t>
    <phoneticPr fontId="5"/>
  </si>
  <si>
    <t xml:space="preserve">
　当企業団は農業用水施設等を他目的使用しており、固定資産台帳による有形固定資産の構築物は、配水管（2,438㍍）のみであること、①有形固定資産減価償却率が20.12％、②管路経年化率が0.53％と低い状態であることから、施設の老朽化にはなっていない状況である。
　また、①経常収支比率及び⑤料金回収率は100％を越え、安定的な収益を得られているが、新型コロナウイルス感染症による影響等から、新規企業との契約に伴う収益の増加が見込まれないため、引き続き、費用削減に努め、施設の更新に充てる財源を確保する必要がある。　</t>
    <rPh sb="125" eb="127">
      <t>ジョウキョウ</t>
    </rPh>
    <rPh sb="190" eb="192">
      <t>エイキョウ</t>
    </rPh>
    <rPh sb="192" eb="193">
      <t>ナド</t>
    </rPh>
    <rPh sb="205" eb="206">
      <t>トモナ</t>
    </rPh>
    <rPh sb="213" eb="215">
      <t>ミコ</t>
    </rPh>
    <rPh sb="222" eb="223">
      <t>ヒ</t>
    </rPh>
    <rPh sb="224" eb="225">
      <t>ツヅ</t>
    </rPh>
    <phoneticPr fontId="5"/>
  </si>
  <si>
    <t xml:space="preserve">
　①経常収支比率及び⑤料金回収率は、100％を越え、給水収益も「責任水量制」を採用していることから、安定した収益が得られている。
　また、③流動比率も年々増加傾向にあり、十分な支払い能力があると言える。
　④企業債残高対給水収益比率においては、当企業団は起債を行わず、給水収益のみで施設更新を賄えていることから、０％となっている。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</si>
</sst>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10.69</c:v>
                </c:pt>
                <c:pt idx="1">
                  <c:v>13.05</c:v>
                </c:pt>
                <c:pt idx="2">
                  <c:v>15.41</c:v>
                </c:pt>
                <c:pt idx="3">
                  <c:v>17.760000000000002</c:v>
                </c:pt>
                <c:pt idx="4">
                  <c:v>20.12</c:v>
                </c:pt>
              </c:numCache>
            </c:numRef>
          </c:val>
          <c:extLst>
            <c:ext xmlns:c16="http://schemas.microsoft.com/office/drawing/2014/chart" uri="{C3380CC4-5D6E-409C-BE32-E72D297353CC}">
              <c16:uniqueId val="{00000000-7C35-4954-BEF7-B40122D6E78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53.32</c:v>
                </c:pt>
                <c:pt idx="1">
                  <c:v>53.4</c:v>
                </c:pt>
                <c:pt idx="2">
                  <c:v>53.49</c:v>
                </c:pt>
                <c:pt idx="3">
                  <c:v>54.3</c:v>
                </c:pt>
                <c:pt idx="4">
                  <c:v>55.32</c:v>
                </c:pt>
              </c:numCache>
            </c:numRef>
          </c:val>
          <c:smooth val="0"/>
          <c:extLst>
            <c:ext xmlns:c16="http://schemas.microsoft.com/office/drawing/2014/chart" uri="{C3380CC4-5D6E-409C-BE32-E72D297353CC}">
              <c16:uniqueId val="{00000001-7C35-4954-BEF7-B40122D6E78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98-4249-AF92-89E2EEB42C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115.82</c:v>
                </c:pt>
                <c:pt idx="1">
                  <c:v>118.97</c:v>
                </c:pt>
                <c:pt idx="2">
                  <c:v>121.15</c:v>
                </c:pt>
                <c:pt idx="3">
                  <c:v>125.8</c:v>
                </c:pt>
                <c:pt idx="4">
                  <c:v>132.55000000000001</c:v>
                </c:pt>
              </c:numCache>
            </c:numRef>
          </c:val>
          <c:smooth val="0"/>
          <c:extLst>
            <c:ext xmlns:c16="http://schemas.microsoft.com/office/drawing/2014/chart" uri="{C3380CC4-5D6E-409C-BE32-E72D297353CC}">
              <c16:uniqueId val="{00000001-5498-4249-AF92-89E2EEB42C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113.11</c:v>
                </c:pt>
                <c:pt idx="1">
                  <c:v>116.77</c:v>
                </c:pt>
                <c:pt idx="2">
                  <c:v>120.46</c:v>
                </c:pt>
                <c:pt idx="3">
                  <c:v>118.83</c:v>
                </c:pt>
                <c:pt idx="4">
                  <c:v>115.34</c:v>
                </c:pt>
              </c:numCache>
            </c:numRef>
          </c:val>
          <c:extLst>
            <c:ext xmlns:c16="http://schemas.microsoft.com/office/drawing/2014/chart" uri="{C3380CC4-5D6E-409C-BE32-E72D297353CC}">
              <c16:uniqueId val="{00000000-CD68-482C-838F-45D4411733E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120</c:v>
                </c:pt>
                <c:pt idx="1">
                  <c:v>113.67</c:v>
                </c:pt>
                <c:pt idx="2">
                  <c:v>110.79</c:v>
                </c:pt>
                <c:pt idx="3">
                  <c:v>108.76</c:v>
                </c:pt>
                <c:pt idx="4">
                  <c:v>110.19</c:v>
                </c:pt>
              </c:numCache>
            </c:numRef>
          </c:val>
          <c:smooth val="0"/>
          <c:extLst>
            <c:ext xmlns:c16="http://schemas.microsoft.com/office/drawing/2014/chart" uri="{C3380CC4-5D6E-409C-BE32-E72D297353CC}">
              <c16:uniqueId val="{00000001-CD68-482C-838F-45D4411733E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0.53</c:v>
                </c:pt>
                <c:pt idx="1">
                  <c:v>0.53</c:v>
                </c:pt>
                <c:pt idx="2">
                  <c:v>0.53</c:v>
                </c:pt>
                <c:pt idx="3">
                  <c:v>0.53</c:v>
                </c:pt>
                <c:pt idx="4">
                  <c:v>0.53</c:v>
                </c:pt>
              </c:numCache>
            </c:numRef>
          </c:val>
          <c:extLst>
            <c:ext xmlns:c16="http://schemas.microsoft.com/office/drawing/2014/chart" uri="{C3380CC4-5D6E-409C-BE32-E72D297353CC}">
              <c16:uniqueId val="{00000000-FC60-42F9-935C-2ABC17DAC9E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3.56</c:v>
                </c:pt>
                <c:pt idx="1">
                  <c:v>3.46</c:v>
                </c:pt>
                <c:pt idx="2">
                  <c:v>3.28</c:v>
                </c:pt>
                <c:pt idx="3">
                  <c:v>4.66</c:v>
                </c:pt>
                <c:pt idx="4">
                  <c:v>7.35</c:v>
                </c:pt>
              </c:numCache>
            </c:numRef>
          </c:val>
          <c:smooth val="0"/>
          <c:extLst>
            <c:ext xmlns:c16="http://schemas.microsoft.com/office/drawing/2014/chart" uri="{C3380CC4-5D6E-409C-BE32-E72D297353CC}">
              <c16:uniqueId val="{00000001-FC60-42F9-935C-2ABC17DAC9E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52-46EF-8904-EC73DD64ADE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0.06</c:v>
                </c:pt>
                <c:pt idx="1">
                  <c:v>0.13</c:v>
                </c:pt>
                <c:pt idx="2">
                  <c:v>0.02</c:v>
                </c:pt>
                <c:pt idx="3">
                  <c:v>0.06</c:v>
                </c:pt>
                <c:pt idx="4">
                  <c:v>0.09</c:v>
                </c:pt>
              </c:numCache>
            </c:numRef>
          </c:val>
          <c:smooth val="0"/>
          <c:extLst>
            <c:ext xmlns:c16="http://schemas.microsoft.com/office/drawing/2014/chart" uri="{C3380CC4-5D6E-409C-BE32-E72D297353CC}">
              <c16:uniqueId val="{00000001-0652-46EF-8904-EC73DD64ADE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670.02</c:v>
                </c:pt>
                <c:pt idx="1">
                  <c:v>1013.14</c:v>
                </c:pt>
                <c:pt idx="2">
                  <c:v>1477.99</c:v>
                </c:pt>
                <c:pt idx="3">
                  <c:v>1853.21</c:v>
                </c:pt>
                <c:pt idx="4">
                  <c:v>2189.75</c:v>
                </c:pt>
              </c:numCache>
            </c:numRef>
          </c:val>
          <c:extLst>
            <c:ext xmlns:c16="http://schemas.microsoft.com/office/drawing/2014/chart" uri="{C3380CC4-5D6E-409C-BE32-E72D297353CC}">
              <c16:uniqueId val="{00000000-0320-4B58-9C8F-25DA69CC8C9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549.77</c:v>
                </c:pt>
                <c:pt idx="1">
                  <c:v>730.25</c:v>
                </c:pt>
                <c:pt idx="2">
                  <c:v>868.31</c:v>
                </c:pt>
                <c:pt idx="3">
                  <c:v>732.52</c:v>
                </c:pt>
                <c:pt idx="4">
                  <c:v>819.73</c:v>
                </c:pt>
              </c:numCache>
            </c:numRef>
          </c:val>
          <c:smooth val="0"/>
          <c:extLst>
            <c:ext xmlns:c16="http://schemas.microsoft.com/office/drawing/2014/chart" uri="{C3380CC4-5D6E-409C-BE32-E72D297353CC}">
              <c16:uniqueId val="{00000001-0320-4B58-9C8F-25DA69CC8C9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09-4A65-9F9A-59AF9E832DF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536.28</c:v>
                </c:pt>
                <c:pt idx="1">
                  <c:v>514.66</c:v>
                </c:pt>
                <c:pt idx="2">
                  <c:v>504.81</c:v>
                </c:pt>
                <c:pt idx="3">
                  <c:v>498.01</c:v>
                </c:pt>
                <c:pt idx="4">
                  <c:v>490.39</c:v>
                </c:pt>
              </c:numCache>
            </c:numRef>
          </c:val>
          <c:smooth val="0"/>
          <c:extLst>
            <c:ext xmlns:c16="http://schemas.microsoft.com/office/drawing/2014/chart" uri="{C3380CC4-5D6E-409C-BE32-E72D297353CC}">
              <c16:uniqueId val="{00000001-7809-4A65-9F9A-59AF9E832DF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118.74</c:v>
                </c:pt>
                <c:pt idx="1">
                  <c:v>124.24</c:v>
                </c:pt>
                <c:pt idx="2">
                  <c:v>129.28</c:v>
                </c:pt>
                <c:pt idx="3">
                  <c:v>126.72</c:v>
                </c:pt>
                <c:pt idx="4">
                  <c:v>121.48</c:v>
                </c:pt>
              </c:numCache>
            </c:numRef>
          </c:val>
          <c:extLst>
            <c:ext xmlns:c16="http://schemas.microsoft.com/office/drawing/2014/chart" uri="{C3380CC4-5D6E-409C-BE32-E72D297353CC}">
              <c16:uniqueId val="{00000000-5812-44D8-9D16-65CF0931548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100.54</c:v>
                </c:pt>
                <c:pt idx="1">
                  <c:v>95.99</c:v>
                </c:pt>
                <c:pt idx="2">
                  <c:v>94.91</c:v>
                </c:pt>
                <c:pt idx="3">
                  <c:v>90.22</c:v>
                </c:pt>
                <c:pt idx="4">
                  <c:v>90.8</c:v>
                </c:pt>
              </c:numCache>
            </c:numRef>
          </c:val>
          <c:smooth val="0"/>
          <c:extLst>
            <c:ext xmlns:c16="http://schemas.microsoft.com/office/drawing/2014/chart" uri="{C3380CC4-5D6E-409C-BE32-E72D297353CC}">
              <c16:uniqueId val="{00000001-5812-44D8-9D16-65CF0931548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34.22</c:v>
                </c:pt>
                <c:pt idx="1">
                  <c:v>32.770000000000003</c:v>
                </c:pt>
                <c:pt idx="2">
                  <c:v>31.75</c:v>
                </c:pt>
                <c:pt idx="3">
                  <c:v>32.619999999999997</c:v>
                </c:pt>
                <c:pt idx="4">
                  <c:v>34.03</c:v>
                </c:pt>
              </c:numCache>
            </c:numRef>
          </c:val>
          <c:extLst>
            <c:ext xmlns:c16="http://schemas.microsoft.com/office/drawing/2014/chart" uri="{C3380CC4-5D6E-409C-BE32-E72D297353CC}">
              <c16:uniqueId val="{00000000-D066-4D70-A430-A123B827BA1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42.19</c:v>
                </c:pt>
                <c:pt idx="1">
                  <c:v>44.55</c:v>
                </c:pt>
                <c:pt idx="2">
                  <c:v>47.36</c:v>
                </c:pt>
                <c:pt idx="3">
                  <c:v>49.94</c:v>
                </c:pt>
                <c:pt idx="4">
                  <c:v>50.56</c:v>
                </c:pt>
              </c:numCache>
            </c:numRef>
          </c:val>
          <c:smooth val="0"/>
          <c:extLst>
            <c:ext xmlns:c16="http://schemas.microsoft.com/office/drawing/2014/chart" uri="{C3380CC4-5D6E-409C-BE32-E72D297353CC}">
              <c16:uniqueId val="{00000001-D066-4D70-A430-A123B827BA1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71.8</c:v>
                </c:pt>
                <c:pt idx="1">
                  <c:v>66.95</c:v>
                </c:pt>
                <c:pt idx="2">
                  <c:v>64.239999999999995</c:v>
                </c:pt>
                <c:pt idx="3">
                  <c:v>64.540000000000006</c:v>
                </c:pt>
                <c:pt idx="4">
                  <c:v>63.01</c:v>
                </c:pt>
              </c:numCache>
            </c:numRef>
          </c:val>
          <c:extLst>
            <c:ext xmlns:c16="http://schemas.microsoft.com/office/drawing/2014/chart" uri="{C3380CC4-5D6E-409C-BE32-E72D297353CC}">
              <c16:uniqueId val="{00000000-84FF-4909-B0A0-5F7B3A6715D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35.54</c:v>
                </c:pt>
                <c:pt idx="1">
                  <c:v>35.24</c:v>
                </c:pt>
                <c:pt idx="2">
                  <c:v>35.22</c:v>
                </c:pt>
                <c:pt idx="3">
                  <c:v>34.92</c:v>
                </c:pt>
                <c:pt idx="4">
                  <c:v>34.19</c:v>
                </c:pt>
              </c:numCache>
            </c:numRef>
          </c:val>
          <c:smooth val="0"/>
          <c:extLst>
            <c:ext xmlns:c16="http://schemas.microsoft.com/office/drawing/2014/chart" uri="{C3380CC4-5D6E-409C-BE32-E72D297353CC}">
              <c16:uniqueId val="{00000001-84FF-4909-B0A0-5F7B3A6715D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98.74</c:v>
                </c:pt>
                <c:pt idx="1">
                  <c:v>98.74</c:v>
                </c:pt>
                <c:pt idx="2">
                  <c:v>98.83</c:v>
                </c:pt>
                <c:pt idx="3">
                  <c:v>98.83</c:v>
                </c:pt>
                <c:pt idx="4">
                  <c:v>94.74</c:v>
                </c:pt>
              </c:numCache>
            </c:numRef>
          </c:val>
          <c:extLst>
            <c:ext xmlns:c16="http://schemas.microsoft.com/office/drawing/2014/chart" uri="{C3380CC4-5D6E-409C-BE32-E72D297353CC}">
              <c16:uniqueId val="{00000000-4CD5-44C7-B7BE-5BEB90AA226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50.81</c:v>
                </c:pt>
                <c:pt idx="1">
                  <c:v>50.28</c:v>
                </c:pt>
                <c:pt idx="2">
                  <c:v>51.42</c:v>
                </c:pt>
                <c:pt idx="3">
                  <c:v>50.9</c:v>
                </c:pt>
                <c:pt idx="4">
                  <c:v>49.05</c:v>
                </c:pt>
              </c:numCache>
            </c:numRef>
          </c:val>
          <c:smooth val="0"/>
          <c:extLst>
            <c:ext xmlns:c16="http://schemas.microsoft.com/office/drawing/2014/chart" uri="{C3380CC4-5D6E-409C-BE32-E72D297353CC}">
              <c16:uniqueId val="{00000001-4CD5-44C7-B7BE-5BEB90AA226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JQ7" zoomScaleNormal="100"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静岡県　東遠工業用水道企業団</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8460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極小規模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5331</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97.5</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16</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8015</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自治体職員</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106</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113.11</v>
      </c>
      <c r="Y32" s="107"/>
      <c r="Z32" s="107"/>
      <c r="AA32" s="107"/>
      <c r="AB32" s="107"/>
      <c r="AC32" s="107"/>
      <c r="AD32" s="107"/>
      <c r="AE32" s="107"/>
      <c r="AF32" s="107"/>
      <c r="AG32" s="107"/>
      <c r="AH32" s="107"/>
      <c r="AI32" s="107"/>
      <c r="AJ32" s="107"/>
      <c r="AK32" s="107"/>
      <c r="AL32" s="107"/>
      <c r="AM32" s="107"/>
      <c r="AN32" s="107"/>
      <c r="AO32" s="107"/>
      <c r="AP32" s="107"/>
      <c r="AQ32" s="108"/>
      <c r="AR32" s="106">
        <f>データ!U6</f>
        <v>116.77</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120.46</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118.83</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115.34</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670.02</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1013.14</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1477.99</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1853.21</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2189.75</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0</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0</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0</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0</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0</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120</v>
      </c>
      <c r="Y33" s="107"/>
      <c r="Z33" s="107"/>
      <c r="AA33" s="107"/>
      <c r="AB33" s="107"/>
      <c r="AC33" s="107"/>
      <c r="AD33" s="107"/>
      <c r="AE33" s="107"/>
      <c r="AF33" s="107"/>
      <c r="AG33" s="107"/>
      <c r="AH33" s="107"/>
      <c r="AI33" s="107"/>
      <c r="AJ33" s="107"/>
      <c r="AK33" s="107"/>
      <c r="AL33" s="107"/>
      <c r="AM33" s="107"/>
      <c r="AN33" s="107"/>
      <c r="AO33" s="107"/>
      <c r="AP33" s="107"/>
      <c r="AQ33" s="108"/>
      <c r="AR33" s="106">
        <f>データ!Z6</f>
        <v>113.67</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110.79</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108.76</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110.19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115.82</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118.97</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121.15</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125.8</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132.55000000000001</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549.77</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730.25</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868.31</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732.52</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819.73</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536.28</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514.66</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504.81</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498.01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490.39</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104</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118.74</v>
      </c>
      <c r="Y55" s="107"/>
      <c r="Z55" s="107"/>
      <c r="AA55" s="107"/>
      <c r="AB55" s="107"/>
      <c r="AC55" s="107"/>
      <c r="AD55" s="107"/>
      <c r="AE55" s="107"/>
      <c r="AF55" s="107"/>
      <c r="AG55" s="107"/>
      <c r="AH55" s="107"/>
      <c r="AI55" s="107"/>
      <c r="AJ55" s="107"/>
      <c r="AK55" s="107"/>
      <c r="AL55" s="107"/>
      <c r="AM55" s="107"/>
      <c r="AN55" s="107"/>
      <c r="AO55" s="107"/>
      <c r="AP55" s="107"/>
      <c r="AQ55" s="108"/>
      <c r="AR55" s="106">
        <f>データ!BM6</f>
        <v>124.24</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129.28</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126.72</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121.48</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34.22</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32.770000000000003</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31.75</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32.619999999999997</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34.03</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71.8</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66.95</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64.239999999999995</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64.540000000000006</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63.01</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98.74</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98.74</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98.83</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98.83</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94.74</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100.54</v>
      </c>
      <c r="Y56" s="107"/>
      <c r="Z56" s="107"/>
      <c r="AA56" s="107"/>
      <c r="AB56" s="107"/>
      <c r="AC56" s="107"/>
      <c r="AD56" s="107"/>
      <c r="AE56" s="107"/>
      <c r="AF56" s="107"/>
      <c r="AG56" s="107"/>
      <c r="AH56" s="107"/>
      <c r="AI56" s="107"/>
      <c r="AJ56" s="107"/>
      <c r="AK56" s="107"/>
      <c r="AL56" s="107"/>
      <c r="AM56" s="107"/>
      <c r="AN56" s="107"/>
      <c r="AO56" s="107"/>
      <c r="AP56" s="107"/>
      <c r="AQ56" s="108"/>
      <c r="AR56" s="106">
        <f>データ!BR6</f>
        <v>95.99</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94.91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90.22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90.8</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42.19</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44.55</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47.36</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49.94</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50.56</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35.54</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35.24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35.22</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34.92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34.19</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50.81</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50.28</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51.42</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50.9</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49.05</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105</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H28</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H29</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H30</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R01</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R02</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H28</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H29</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H30</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R01</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R02</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H28</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H29</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H30</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R01</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R02</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10.69</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13.05</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15.41</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17.760000000000002</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20.12</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0.53</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0.53</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0.53</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0.53</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0.53</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53.32</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53.4</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53.49</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54.3</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55.32</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3.56</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3.46</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3.28</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4.66</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7.35</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0.06</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0.13</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0.02</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0.06</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0.09</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7" t="str">
        <f>データ!AD6</f>
        <v>【118.49】</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【19.58】</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【436.32】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【238.21】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【113.30】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【18.87】</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【53.39】</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【76.89】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【59.52】</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【49.06】</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【0.39】</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s+Z693vw+cCeNDW0vDqOPf1DAth/AiFGLK35qJcrE2pNAdpWMF9WvJw1Ge3lzb/Dl95pcpdqmqZJfVNJJQ3AwA==" saltValue="qXAcTtcU3wl70Gy8aISUn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113.11</v>
      </c>
      <c r="U6" s="52">
        <f>U7</f>
        <v>116.77</v>
      </c>
      <c r="V6" s="52">
        <f>V7</f>
        <v>120.46</v>
      </c>
      <c r="W6" s="52">
        <f>W7</f>
        <v>118.83</v>
      </c>
      <c r="X6" s="52">
        <f t="shared" si="3"/>
        <v>115.34</v>
      </c>
      <c r="Y6" s="52">
        <f t="shared" si="3"/>
        <v>120</v>
      </c>
      <c r="Z6" s="52">
        <f t="shared" si="3"/>
        <v>113.67</v>
      </c>
      <c r="AA6" s="52">
        <f t="shared" si="3"/>
        <v>110.79</v>
      </c>
      <c r="AB6" s="52">
        <f t="shared" si="3"/>
        <v>108.76</v>
      </c>
      <c r="AC6" s="52">
        <f t="shared" si="3"/>
        <v>110.19</v>
      </c>
      <c r="AD6" s="50" t="str">
        <f>IF(AD7="-","【-】","【"&amp;SUBSTITUTE(TEXT(AD7,"#,##0.00"),"-","△")&amp;"】")</f>
        <v>【118.49】</v>
      </c>
      <c r="AE6" s="52">
        <f t="shared" si="3"/>
        <v>0</v>
      </c>
      <c r="AF6" s="52">
        <f>AF7</f>
        <v>0</v>
      </c>
      <c r="AG6" s="52">
        <f>AG7</f>
        <v>0</v>
      </c>
      <c r="AH6" s="52">
        <f>AH7</f>
        <v>0</v>
      </c>
      <c r="AI6" s="52">
        <f t="shared" si="3"/>
        <v>0</v>
      </c>
      <c r="AJ6" s="52">
        <f t="shared" si="3"/>
        <v>115.82</v>
      </c>
      <c r="AK6" s="52">
        <f t="shared" si="3"/>
        <v>118.97</v>
      </c>
      <c r="AL6" s="52">
        <f t="shared" si="3"/>
        <v>121.15</v>
      </c>
      <c r="AM6" s="52">
        <f t="shared" si="3"/>
        <v>125.8</v>
      </c>
      <c r="AN6" s="52">
        <f t="shared" si="3"/>
        <v>132.55000000000001</v>
      </c>
      <c r="AO6" s="50" t="str">
        <f>IF(AO7="-","【-】","【"&amp;SUBSTITUTE(TEXT(AO7,"#,##0.00"),"-","△")&amp;"】")</f>
        <v>【19.58】</v>
      </c>
      <c r="AP6" s="52">
        <f t="shared" si="3"/>
        <v>670.02</v>
      </c>
      <c r="AQ6" s="52">
        <f>AQ7</f>
        <v>1013.14</v>
      </c>
      <c r="AR6" s="52">
        <f>AR7</f>
        <v>1477.99</v>
      </c>
      <c r="AS6" s="52">
        <f>AS7</f>
        <v>1853.21</v>
      </c>
      <c r="AT6" s="52">
        <f t="shared" si="3"/>
        <v>2189.75</v>
      </c>
      <c r="AU6" s="52">
        <f t="shared" si="3"/>
        <v>549.77</v>
      </c>
      <c r="AV6" s="52">
        <f t="shared" si="3"/>
        <v>730.25</v>
      </c>
      <c r="AW6" s="52">
        <f t="shared" si="3"/>
        <v>868.31</v>
      </c>
      <c r="AX6" s="52">
        <f t="shared" si="3"/>
        <v>732.52</v>
      </c>
      <c r="AY6" s="52">
        <f t="shared" si="3"/>
        <v>819.73</v>
      </c>
      <c r="AZ6" s="50" t="str">
        <f>IF(AZ7="-","【-】","【"&amp;SUBSTITUTE(TEXT(AZ7,"#,##0.00"),"-","△")&amp;"】")</f>
        <v>【436.32】</v>
      </c>
      <c r="BA6" s="52">
        <f t="shared" si="3"/>
        <v>0</v>
      </c>
      <c r="BB6" s="52">
        <f>BB7</f>
        <v>0</v>
      </c>
      <c r="BC6" s="52">
        <f>BC7</f>
        <v>0</v>
      </c>
      <c r="BD6" s="52">
        <f>BD7</f>
        <v>0</v>
      </c>
      <c r="BE6" s="52">
        <f t="shared" si="3"/>
        <v>0</v>
      </c>
      <c r="BF6" s="52">
        <f t="shared" si="3"/>
        <v>536.28</v>
      </c>
      <c r="BG6" s="52">
        <f t="shared" si="3"/>
        <v>514.66</v>
      </c>
      <c r="BH6" s="52">
        <f t="shared" si="3"/>
        <v>504.81</v>
      </c>
      <c r="BI6" s="52">
        <f t="shared" si="3"/>
        <v>498.01</v>
      </c>
      <c r="BJ6" s="52">
        <f t="shared" si="3"/>
        <v>490.39</v>
      </c>
      <c r="BK6" s="50" t="str">
        <f>IF(BK7="-","【-】","【"&amp;SUBSTITUTE(TEXT(BK7,"#,##0.00"),"-","△")&amp;"】")</f>
        <v>【238.21】</v>
      </c>
      <c r="BL6" s="52">
        <f t="shared" si="3"/>
        <v>118.74</v>
      </c>
      <c r="BM6" s="52">
        <f>BM7</f>
        <v>124.24</v>
      </c>
      <c r="BN6" s="52">
        <f>BN7</f>
        <v>129.28</v>
      </c>
      <c r="BO6" s="52">
        <f>BO7</f>
        <v>126.72</v>
      </c>
      <c r="BP6" s="52">
        <f t="shared" si="3"/>
        <v>121.48</v>
      </c>
      <c r="BQ6" s="52">
        <f t="shared" si="3"/>
        <v>100.54</v>
      </c>
      <c r="BR6" s="52">
        <f t="shared" si="3"/>
        <v>95.99</v>
      </c>
      <c r="BS6" s="52">
        <f t="shared" si="3"/>
        <v>94.91</v>
      </c>
      <c r="BT6" s="52">
        <f t="shared" si="3"/>
        <v>90.22</v>
      </c>
      <c r="BU6" s="52">
        <f t="shared" si="3"/>
        <v>90.8</v>
      </c>
      <c r="BV6" s="50" t="str">
        <f>IF(BV7="-","【-】","【"&amp;SUBSTITUTE(TEXT(BV7,"#,##0.00"),"-","△")&amp;"】")</f>
        <v>【113.30】</v>
      </c>
      <c r="BW6" s="52">
        <f t="shared" si="3"/>
        <v>34.22</v>
      </c>
      <c r="BX6" s="52">
        <f>BX7</f>
        <v>32.770000000000003</v>
      </c>
      <c r="BY6" s="52">
        <f>BY7</f>
        <v>31.75</v>
      </c>
      <c r="BZ6" s="52">
        <f>BZ7</f>
        <v>32.619999999999997</v>
      </c>
      <c r="CA6" s="52">
        <f t="shared" si="3"/>
        <v>34.03</v>
      </c>
      <c r="CB6" s="52">
        <f t="shared" si="3"/>
        <v>42.19</v>
      </c>
      <c r="CC6" s="52">
        <f t="shared" si="3"/>
        <v>44.55</v>
      </c>
      <c r="CD6" s="52">
        <f t="shared" si="3"/>
        <v>47.36</v>
      </c>
      <c r="CE6" s="52">
        <f t="shared" si="3"/>
        <v>49.94</v>
      </c>
      <c r="CF6" s="52">
        <f t="shared" ref="CF6" si="4">CF7</f>
        <v>50.56</v>
      </c>
      <c r="CG6" s="50" t="str">
        <f>IF(CG7="-","【-】","【"&amp;SUBSTITUTE(TEXT(CG7,"#,##0.00"),"-","△")&amp;"】")</f>
        <v>【18.87】</v>
      </c>
      <c r="CH6" s="52">
        <f t="shared" ref="CH6:CQ6" si="5">CH7</f>
        <v>71.8</v>
      </c>
      <c r="CI6" s="52">
        <f>CI7</f>
        <v>66.95</v>
      </c>
      <c r="CJ6" s="52">
        <f>CJ7</f>
        <v>64.239999999999995</v>
      </c>
      <c r="CK6" s="52">
        <f>CK7</f>
        <v>64.540000000000006</v>
      </c>
      <c r="CL6" s="52">
        <f t="shared" si="5"/>
        <v>63.01</v>
      </c>
      <c r="CM6" s="52">
        <f t="shared" si="5"/>
        <v>35.54</v>
      </c>
      <c r="CN6" s="52">
        <f t="shared" si="5"/>
        <v>35.24</v>
      </c>
      <c r="CO6" s="52">
        <f t="shared" si="5"/>
        <v>35.22</v>
      </c>
      <c r="CP6" s="52">
        <f t="shared" si="5"/>
        <v>34.92</v>
      </c>
      <c r="CQ6" s="52">
        <f t="shared" si="5"/>
        <v>34.19</v>
      </c>
      <c r="CR6" s="50" t="str">
        <f>IF(CR7="-","【-】","【"&amp;SUBSTITUTE(TEXT(CR7,"#,##0.00"),"-","△")&amp;"】")</f>
        <v>【53.39】</v>
      </c>
      <c r="CS6" s="52">
        <f t="shared" ref="CS6:DB6" si="6">CS7</f>
        <v>98.74</v>
      </c>
      <c r="CT6" s="52">
        <f>CT7</f>
        <v>98.74</v>
      </c>
      <c r="CU6" s="52">
        <f>CU7</f>
        <v>98.83</v>
      </c>
      <c r="CV6" s="52">
        <f>CV7</f>
        <v>98.83</v>
      </c>
      <c r="CW6" s="52">
        <f t="shared" si="6"/>
        <v>94.74</v>
      </c>
      <c r="CX6" s="52">
        <f t="shared" si="6"/>
        <v>50.81</v>
      </c>
      <c r="CY6" s="52">
        <f t="shared" si="6"/>
        <v>50.28</v>
      </c>
      <c r="CZ6" s="52">
        <f t="shared" si="6"/>
        <v>51.42</v>
      </c>
      <c r="DA6" s="52">
        <f t="shared" si="6"/>
        <v>50.9</v>
      </c>
      <c r="DB6" s="52">
        <f t="shared" si="6"/>
        <v>49.05</v>
      </c>
      <c r="DC6" s="50" t="str">
        <f>IF(DC7="-","【-】","【"&amp;SUBSTITUTE(TEXT(DC7,"#,##0.00"),"-","△")&amp;"】")</f>
        <v>【76.89】</v>
      </c>
      <c r="DD6" s="52">
        <f t="shared" ref="DD6:DM6" si="7">DD7</f>
        <v>10.69</v>
      </c>
      <c r="DE6" s="52">
        <f>DE7</f>
        <v>13.05</v>
      </c>
      <c r="DF6" s="52">
        <f>DF7</f>
        <v>15.41</v>
      </c>
      <c r="DG6" s="52">
        <f>DG7</f>
        <v>17.760000000000002</v>
      </c>
      <c r="DH6" s="52">
        <f t="shared" si="7"/>
        <v>20.12</v>
      </c>
      <c r="DI6" s="52">
        <f t="shared" si="7"/>
        <v>53.32</v>
      </c>
      <c r="DJ6" s="52">
        <f t="shared" si="7"/>
        <v>53.4</v>
      </c>
      <c r="DK6" s="52">
        <f t="shared" si="7"/>
        <v>53.49</v>
      </c>
      <c r="DL6" s="52">
        <f t="shared" si="7"/>
        <v>54.3</v>
      </c>
      <c r="DM6" s="52">
        <f t="shared" si="7"/>
        <v>55.32</v>
      </c>
      <c r="DN6" s="50" t="str">
        <f>IF(DN7="-","【-】","【"&amp;SUBSTITUTE(TEXT(DN7,"#,##0.00"),"-","△")&amp;"】")</f>
        <v>【59.52】</v>
      </c>
      <c r="DO6" s="52">
        <f t="shared" ref="DO6:DX6" si="8">DO7</f>
        <v>0.53</v>
      </c>
      <c r="DP6" s="52">
        <f>DP7</f>
        <v>0.53</v>
      </c>
      <c r="DQ6" s="52">
        <f>DQ7</f>
        <v>0.53</v>
      </c>
      <c r="DR6" s="52">
        <f>DR7</f>
        <v>0.53</v>
      </c>
      <c r="DS6" s="52">
        <f t="shared" si="8"/>
        <v>0.53</v>
      </c>
      <c r="DT6" s="52">
        <f t="shared" si="8"/>
        <v>3.56</v>
      </c>
      <c r="DU6" s="52">
        <f t="shared" si="8"/>
        <v>3.46</v>
      </c>
      <c r="DV6" s="52">
        <f t="shared" si="8"/>
        <v>3.28</v>
      </c>
      <c r="DW6" s="52">
        <f t="shared" si="8"/>
        <v>4.66</v>
      </c>
      <c r="DX6" s="52">
        <f t="shared" si="8"/>
        <v>7.35</v>
      </c>
      <c r="DY6" s="50" t="str">
        <f>IF(DY7="-","【-】","【"&amp;SUBSTITUTE(TEXT(DY7,"#,##0.00"),"-","△")&amp;"】")</f>
        <v>【49.06】</v>
      </c>
      <c r="DZ6" s="52">
        <f t="shared" ref="DZ6:EI6" si="9">DZ7</f>
        <v>0</v>
      </c>
      <c r="EA6" s="52">
        <f>EA7</f>
        <v>0</v>
      </c>
      <c r="EB6" s="52">
        <f>EB7</f>
        <v>0</v>
      </c>
      <c r="EC6" s="52">
        <f>EC7</f>
        <v>0</v>
      </c>
      <c r="ED6" s="52">
        <f t="shared" si="9"/>
        <v>0</v>
      </c>
      <c r="EE6" s="52">
        <f t="shared" si="9"/>
        <v>0.06</v>
      </c>
      <c r="EF6" s="52">
        <f t="shared" si="9"/>
        <v>0.13</v>
      </c>
      <c r="EG6" s="52">
        <f t="shared" si="9"/>
        <v>0.02</v>
      </c>
      <c r="EH6" s="52">
        <f t="shared" si="9"/>
        <v>0.06</v>
      </c>
      <c r="EI6" s="52">
        <f t="shared" si="9"/>
        <v>0.09</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8460</v>
      </c>
      <c r="L7" s="54" t="s">
        <v>96</v>
      </c>
      <c r="M7" s="55">
        <v>1</v>
      </c>
      <c r="N7" s="55">
        <v>5331</v>
      </c>
      <c r="O7" s="56" t="s">
        <v>97</v>
      </c>
      <c r="P7" s="56">
        <v>97.5</v>
      </c>
      <c r="Q7" s="55">
        <v>16</v>
      </c>
      <c r="R7" s="55">
        <v>8015</v>
      </c>
      <c r="S7" s="54" t="s">
        <v>98</v>
      </c>
      <c r="T7" s="57">
        <v>113.11</v>
      </c>
      <c r="U7" s="57">
        <v>116.77</v>
      </c>
      <c r="V7" s="57">
        <v>120.46</v>
      </c>
      <c r="W7" s="57">
        <v>118.83</v>
      </c>
      <c r="X7" s="57">
        <v>115.34</v>
      </c>
      <c r="Y7" s="57">
        <v>120</v>
      </c>
      <c r="Z7" s="57">
        <v>113.67</v>
      </c>
      <c r="AA7" s="57">
        <v>110.79</v>
      </c>
      <c r="AB7" s="57">
        <v>108.76</v>
      </c>
      <c r="AC7" s="58">
        <v>110.19</v>
      </c>
      <c r="AD7" s="57">
        <v>118.49</v>
      </c>
      <c r="AE7" s="57">
        <v>0</v>
      </c>
      <c r="AF7" s="57">
        <v>0</v>
      </c>
      <c r="AG7" s="57">
        <v>0</v>
      </c>
      <c r="AH7" s="57">
        <v>0</v>
      </c>
      <c r="AI7" s="57">
        <v>0</v>
      </c>
      <c r="AJ7" s="57">
        <v>115.82</v>
      </c>
      <c r="AK7" s="57">
        <v>118.97</v>
      </c>
      <c r="AL7" s="57">
        <v>121.15</v>
      </c>
      <c r="AM7" s="57">
        <v>125.8</v>
      </c>
      <c r="AN7" s="57">
        <v>132.55000000000001</v>
      </c>
      <c r="AO7" s="57">
        <v>19.579999999999998</v>
      </c>
      <c r="AP7" s="57">
        <v>670.02</v>
      </c>
      <c r="AQ7" s="57">
        <v>1013.14</v>
      </c>
      <c r="AR7" s="57">
        <v>1477.99</v>
      </c>
      <c r="AS7" s="57">
        <v>1853.21</v>
      </c>
      <c r="AT7" s="57">
        <v>2189.75</v>
      </c>
      <c r="AU7" s="57">
        <v>549.77</v>
      </c>
      <c r="AV7" s="57">
        <v>730.25</v>
      </c>
      <c r="AW7" s="57">
        <v>868.31</v>
      </c>
      <c r="AX7" s="57">
        <v>732.52</v>
      </c>
      <c r="AY7" s="57">
        <v>819.73</v>
      </c>
      <c r="AZ7" s="57">
        <v>436.32</v>
      </c>
      <c r="BA7" s="57">
        <v>0</v>
      </c>
      <c r="BB7" s="57">
        <v>0</v>
      </c>
      <c r="BC7" s="57">
        <v>0</v>
      </c>
      <c r="BD7" s="57">
        <v>0</v>
      </c>
      <c r="BE7" s="57">
        <v>0</v>
      </c>
      <c r="BF7" s="57">
        <v>536.28</v>
      </c>
      <c r="BG7" s="57">
        <v>514.66</v>
      </c>
      <c r="BH7" s="57">
        <v>504.81</v>
      </c>
      <c r="BI7" s="57">
        <v>498.01</v>
      </c>
      <c r="BJ7" s="57">
        <v>490.39</v>
      </c>
      <c r="BK7" s="57">
        <v>238.21</v>
      </c>
      <c r="BL7" s="57">
        <v>118.74</v>
      </c>
      <c r="BM7" s="57">
        <v>124.24</v>
      </c>
      <c r="BN7" s="57">
        <v>129.28</v>
      </c>
      <c r="BO7" s="57">
        <v>126.72</v>
      </c>
      <c r="BP7" s="57">
        <v>121.48</v>
      </c>
      <c r="BQ7" s="57">
        <v>100.54</v>
      </c>
      <c r="BR7" s="57">
        <v>95.99</v>
      </c>
      <c r="BS7" s="57">
        <v>94.91</v>
      </c>
      <c r="BT7" s="57">
        <v>90.22</v>
      </c>
      <c r="BU7" s="57">
        <v>90.8</v>
      </c>
      <c r="BV7" s="57">
        <v>113.3</v>
      </c>
      <c r="BW7" s="57">
        <v>34.22</v>
      </c>
      <c r="BX7" s="57">
        <v>32.770000000000003</v>
      </c>
      <c r="BY7" s="57">
        <v>31.75</v>
      </c>
      <c r="BZ7" s="57">
        <v>32.619999999999997</v>
      </c>
      <c r="CA7" s="57">
        <v>34.03</v>
      </c>
      <c r="CB7" s="57">
        <v>42.19</v>
      </c>
      <c r="CC7" s="57">
        <v>44.55</v>
      </c>
      <c r="CD7" s="57">
        <v>47.36</v>
      </c>
      <c r="CE7" s="57">
        <v>49.94</v>
      </c>
      <c r="CF7" s="57">
        <v>50.56</v>
      </c>
      <c r="CG7" s="57">
        <v>18.87</v>
      </c>
      <c r="CH7" s="57">
        <v>71.8</v>
      </c>
      <c r="CI7" s="57">
        <v>66.95</v>
      </c>
      <c r="CJ7" s="57">
        <v>64.239999999999995</v>
      </c>
      <c r="CK7" s="57">
        <v>64.540000000000006</v>
      </c>
      <c r="CL7" s="57">
        <v>63.01</v>
      </c>
      <c r="CM7" s="57">
        <v>35.54</v>
      </c>
      <c r="CN7" s="57">
        <v>35.24</v>
      </c>
      <c r="CO7" s="57">
        <v>35.22</v>
      </c>
      <c r="CP7" s="57">
        <v>34.92</v>
      </c>
      <c r="CQ7" s="57">
        <v>34.19</v>
      </c>
      <c r="CR7" s="57">
        <v>53.39</v>
      </c>
      <c r="CS7" s="57">
        <v>98.74</v>
      </c>
      <c r="CT7" s="57">
        <v>98.74</v>
      </c>
      <c r="CU7" s="57">
        <v>98.83</v>
      </c>
      <c r="CV7" s="57">
        <v>98.83</v>
      </c>
      <c r="CW7" s="57">
        <v>94.74</v>
      </c>
      <c r="CX7" s="57">
        <v>50.81</v>
      </c>
      <c r="CY7" s="57">
        <v>50.28</v>
      </c>
      <c r="CZ7" s="57">
        <v>51.42</v>
      </c>
      <c r="DA7" s="57">
        <v>50.9</v>
      </c>
      <c r="DB7" s="57">
        <v>49.05</v>
      </c>
      <c r="DC7" s="57">
        <v>76.89</v>
      </c>
      <c r="DD7" s="57">
        <v>10.69</v>
      </c>
      <c r="DE7" s="57">
        <v>13.05</v>
      </c>
      <c r="DF7" s="57">
        <v>15.41</v>
      </c>
      <c r="DG7" s="57">
        <v>17.760000000000002</v>
      </c>
      <c r="DH7" s="57">
        <v>20.12</v>
      </c>
      <c r="DI7" s="57">
        <v>53.32</v>
      </c>
      <c r="DJ7" s="57">
        <v>53.4</v>
      </c>
      <c r="DK7" s="57">
        <v>53.49</v>
      </c>
      <c r="DL7" s="57">
        <v>54.3</v>
      </c>
      <c r="DM7" s="57">
        <v>55.32</v>
      </c>
      <c r="DN7" s="57">
        <v>59.52</v>
      </c>
      <c r="DO7" s="57">
        <v>0.53</v>
      </c>
      <c r="DP7" s="57">
        <v>0.53</v>
      </c>
      <c r="DQ7" s="57">
        <v>0.53</v>
      </c>
      <c r="DR7" s="57">
        <v>0.53</v>
      </c>
      <c r="DS7" s="57">
        <v>0.53</v>
      </c>
      <c r="DT7" s="57">
        <v>3.56</v>
      </c>
      <c r="DU7" s="57">
        <v>3.46</v>
      </c>
      <c r="DV7" s="57">
        <v>3.28</v>
      </c>
      <c r="DW7" s="57">
        <v>4.66</v>
      </c>
      <c r="DX7" s="57">
        <v>7.35</v>
      </c>
      <c r="DY7" s="57">
        <v>49.06</v>
      </c>
      <c r="DZ7" s="57">
        <v>0</v>
      </c>
      <c r="EA7" s="57">
        <v>0</v>
      </c>
      <c r="EB7" s="57">
        <v>0</v>
      </c>
      <c r="EC7" s="57">
        <v>0</v>
      </c>
      <c r="ED7" s="57">
        <v>0</v>
      </c>
      <c r="EE7" s="57">
        <v>0.06</v>
      </c>
      <c r="EF7" s="57">
        <v>0.13</v>
      </c>
      <c r="EG7" s="57">
        <v>0.02</v>
      </c>
      <c r="EH7" s="57">
        <v>0.06</v>
      </c>
      <c r="EI7" s="57">
        <v>0.09</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113.11</v>
      </c>
      <c r="V11" s="65">
        <f>IF(U6="-",NA(),U6)</f>
        <v>116.77</v>
      </c>
      <c r="W11" s="65">
        <f>IF(V6="-",NA(),V6)</f>
        <v>120.46</v>
      </c>
      <c r="X11" s="65">
        <f>IF(W6="-",NA(),W6)</f>
        <v>118.83</v>
      </c>
      <c r="Y11" s="65">
        <f>IF(X6="-",NA(),X6)</f>
        <v>115.34</v>
      </c>
      <c r="AE11" s="64" t="s">
        <v>23</v>
      </c>
      <c r="AF11" s="65">
        <f>IF(AE6="-",NA(),AE6)</f>
        <v>0</v>
      </c>
      <c r="AG11" s="65">
        <f>IF(AF6="-",NA(),AF6)</f>
        <v>0</v>
      </c>
      <c r="AH11" s="65">
        <f>IF(AG6="-",NA(),AG6)</f>
        <v>0</v>
      </c>
      <c r="AI11" s="65">
        <f>IF(AH6="-",NA(),AH6)</f>
        <v>0</v>
      </c>
      <c r="AJ11" s="65">
        <f>IF(AI6="-",NA(),AI6)</f>
        <v>0</v>
      </c>
      <c r="AP11" s="64" t="s">
        <v>23</v>
      </c>
      <c r="AQ11" s="65">
        <f>IF(AP6="-",NA(),AP6)</f>
        <v>670.02</v>
      </c>
      <c r="AR11" s="65">
        <f>IF(AQ6="-",NA(),AQ6)</f>
        <v>1013.14</v>
      </c>
      <c r="AS11" s="65">
        <f>IF(AR6="-",NA(),AR6)</f>
        <v>1477.99</v>
      </c>
      <c r="AT11" s="65">
        <f>IF(AS6="-",NA(),AS6)</f>
        <v>1853.21</v>
      </c>
      <c r="AU11" s="65">
        <f>IF(AT6="-",NA(),AT6)</f>
        <v>2189.75</v>
      </c>
      <c r="BA11" s="64" t="s">
        <v>23</v>
      </c>
      <c r="BB11" s="65">
        <f>IF(BA6="-",NA(),BA6)</f>
        <v>0</v>
      </c>
      <c r="BC11" s="65">
        <f>IF(BB6="-",NA(),BB6)</f>
        <v>0</v>
      </c>
      <c r="BD11" s="65">
        <f>IF(BC6="-",NA(),BC6)</f>
        <v>0</v>
      </c>
      <c r="BE11" s="65">
        <f>IF(BD6="-",NA(),BD6)</f>
        <v>0</v>
      </c>
      <c r="BF11" s="65">
        <f>IF(BE6="-",NA(),BE6)</f>
        <v>0</v>
      </c>
      <c r="BL11" s="64" t="s">
        <v>23</v>
      </c>
      <c r="BM11" s="65">
        <f>IF(BL6="-",NA(),BL6)</f>
        <v>118.74</v>
      </c>
      <c r="BN11" s="65">
        <f>IF(BM6="-",NA(),BM6)</f>
        <v>124.24</v>
      </c>
      <c r="BO11" s="65">
        <f>IF(BN6="-",NA(),BN6)</f>
        <v>129.28</v>
      </c>
      <c r="BP11" s="65">
        <f>IF(BO6="-",NA(),BO6)</f>
        <v>126.72</v>
      </c>
      <c r="BQ11" s="65">
        <f>IF(BP6="-",NA(),BP6)</f>
        <v>121.48</v>
      </c>
      <c r="BW11" s="64" t="s">
        <v>23</v>
      </c>
      <c r="BX11" s="65">
        <f>IF(BW6="-",NA(),BW6)</f>
        <v>34.22</v>
      </c>
      <c r="BY11" s="65">
        <f>IF(BX6="-",NA(),BX6)</f>
        <v>32.770000000000003</v>
      </c>
      <c r="BZ11" s="65">
        <f>IF(BY6="-",NA(),BY6)</f>
        <v>31.75</v>
      </c>
      <c r="CA11" s="65">
        <f>IF(BZ6="-",NA(),BZ6)</f>
        <v>32.619999999999997</v>
      </c>
      <c r="CB11" s="65">
        <f>IF(CA6="-",NA(),CA6)</f>
        <v>34.03</v>
      </c>
      <c r="CH11" s="64" t="s">
        <v>23</v>
      </c>
      <c r="CI11" s="65">
        <f>IF(CH6="-",NA(),CH6)</f>
        <v>71.8</v>
      </c>
      <c r="CJ11" s="65">
        <f>IF(CI6="-",NA(),CI6)</f>
        <v>66.95</v>
      </c>
      <c r="CK11" s="65">
        <f>IF(CJ6="-",NA(),CJ6)</f>
        <v>64.239999999999995</v>
      </c>
      <c r="CL11" s="65">
        <f>IF(CK6="-",NA(),CK6)</f>
        <v>64.540000000000006</v>
      </c>
      <c r="CM11" s="65">
        <f>IF(CL6="-",NA(),CL6)</f>
        <v>63.01</v>
      </c>
      <c r="CS11" s="64" t="s">
        <v>23</v>
      </c>
      <c r="CT11" s="65">
        <f>IF(CS6="-",NA(),CS6)</f>
        <v>98.74</v>
      </c>
      <c r="CU11" s="65">
        <f>IF(CT6="-",NA(),CT6)</f>
        <v>98.74</v>
      </c>
      <c r="CV11" s="65">
        <f>IF(CU6="-",NA(),CU6)</f>
        <v>98.83</v>
      </c>
      <c r="CW11" s="65">
        <f>IF(CV6="-",NA(),CV6)</f>
        <v>98.83</v>
      </c>
      <c r="CX11" s="65">
        <f>IF(CW6="-",NA(),CW6)</f>
        <v>94.74</v>
      </c>
      <c r="DD11" s="64" t="s">
        <v>23</v>
      </c>
      <c r="DE11" s="65">
        <f>IF(DD6="-",NA(),DD6)</f>
        <v>10.69</v>
      </c>
      <c r="DF11" s="65">
        <f>IF(DE6="-",NA(),DE6)</f>
        <v>13.05</v>
      </c>
      <c r="DG11" s="65">
        <f>IF(DF6="-",NA(),DF6)</f>
        <v>15.41</v>
      </c>
      <c r="DH11" s="65">
        <f>IF(DG6="-",NA(),DG6)</f>
        <v>17.760000000000002</v>
      </c>
      <c r="DI11" s="65">
        <f>IF(DH6="-",NA(),DH6)</f>
        <v>20.12</v>
      </c>
      <c r="DO11" s="64" t="s">
        <v>23</v>
      </c>
      <c r="DP11" s="65">
        <f>IF(DO6="-",NA(),DO6)</f>
        <v>0.53</v>
      </c>
      <c r="DQ11" s="65">
        <f>IF(DP6="-",NA(),DP6)</f>
        <v>0.53</v>
      </c>
      <c r="DR11" s="65">
        <f>IF(DQ6="-",NA(),DQ6)</f>
        <v>0.53</v>
      </c>
      <c r="DS11" s="65">
        <f>IF(DR6="-",NA(),DR6)</f>
        <v>0.53</v>
      </c>
      <c r="DT11" s="65">
        <f>IF(DS6="-",NA(),DS6)</f>
        <v>0.53</v>
      </c>
      <c r="DZ11" s="64" t="s">
        <v>23</v>
      </c>
      <c r="EA11" s="65">
        <f>IF(DZ6="-",NA(),DZ6)</f>
        <v>0</v>
      </c>
      <c r="EB11" s="65">
        <f>IF(EA6="-",NA(),EA6)</f>
        <v>0</v>
      </c>
      <c r="EC11" s="65">
        <f>IF(EB6="-",NA(),EB6)</f>
        <v>0</v>
      </c>
      <c r="ED11" s="65">
        <f>IF(EC6="-",NA(),EC6)</f>
        <v>0</v>
      </c>
      <c r="EE11" s="65">
        <f>IF(ED6="-",NA(),ED6)</f>
        <v>0</v>
      </c>
    </row>
    <row r="12" spans="1:140" x14ac:dyDescent="0.15">
      <c r="T12" s="64" t="s">
        <v>24</v>
      </c>
      <c r="U12" s="65">
        <f>IF(Y6="-",NA(),Y6)</f>
        <v>120</v>
      </c>
      <c r="V12" s="65">
        <f>IF(Z6="-",NA(),Z6)</f>
        <v>113.67</v>
      </c>
      <c r="W12" s="65">
        <f>IF(AA6="-",NA(),AA6)</f>
        <v>110.79</v>
      </c>
      <c r="X12" s="65">
        <f>IF(AB6="-",NA(),AB6)</f>
        <v>108.76</v>
      </c>
      <c r="Y12" s="65">
        <f>IF(AC6="-",NA(),AC6)</f>
        <v>110.19</v>
      </c>
      <c r="AE12" s="64" t="s">
        <v>24</v>
      </c>
      <c r="AF12" s="65">
        <f>IF(AJ6="-",NA(),AJ6)</f>
        <v>115.82</v>
      </c>
      <c r="AG12" s="65">
        <f t="shared" ref="AG12:AJ12" si="10">IF(AK6="-",NA(),AK6)</f>
        <v>118.97</v>
      </c>
      <c r="AH12" s="65">
        <f t="shared" si="10"/>
        <v>121.15</v>
      </c>
      <c r="AI12" s="65">
        <f t="shared" si="10"/>
        <v>125.8</v>
      </c>
      <c r="AJ12" s="65">
        <f t="shared" si="10"/>
        <v>132.55000000000001</v>
      </c>
      <c r="AP12" s="64" t="s">
        <v>24</v>
      </c>
      <c r="AQ12" s="65">
        <f>IF(AU6="-",NA(),AU6)</f>
        <v>549.77</v>
      </c>
      <c r="AR12" s="65">
        <f t="shared" ref="AR12:AU12" si="11">IF(AV6="-",NA(),AV6)</f>
        <v>730.25</v>
      </c>
      <c r="AS12" s="65">
        <f t="shared" si="11"/>
        <v>868.31</v>
      </c>
      <c r="AT12" s="65">
        <f t="shared" si="11"/>
        <v>732.52</v>
      </c>
      <c r="AU12" s="65">
        <f t="shared" si="11"/>
        <v>819.73</v>
      </c>
      <c r="BA12" s="64" t="s">
        <v>24</v>
      </c>
      <c r="BB12" s="65">
        <f>IF(BF6="-",NA(),BF6)</f>
        <v>536.28</v>
      </c>
      <c r="BC12" s="65">
        <f t="shared" ref="BC12:BF12" si="12">IF(BG6="-",NA(),BG6)</f>
        <v>514.66</v>
      </c>
      <c r="BD12" s="65">
        <f t="shared" si="12"/>
        <v>504.81</v>
      </c>
      <c r="BE12" s="65">
        <f t="shared" si="12"/>
        <v>498.01</v>
      </c>
      <c r="BF12" s="65">
        <f t="shared" si="12"/>
        <v>490.39</v>
      </c>
      <c r="BL12" s="64" t="s">
        <v>24</v>
      </c>
      <c r="BM12" s="65">
        <f>IF(BQ6="-",NA(),BQ6)</f>
        <v>100.54</v>
      </c>
      <c r="BN12" s="65">
        <f t="shared" ref="BN12:BQ12" si="13">IF(BR6="-",NA(),BR6)</f>
        <v>95.99</v>
      </c>
      <c r="BO12" s="65">
        <f t="shared" si="13"/>
        <v>94.91</v>
      </c>
      <c r="BP12" s="65">
        <f t="shared" si="13"/>
        <v>90.22</v>
      </c>
      <c r="BQ12" s="65">
        <f t="shared" si="13"/>
        <v>90.8</v>
      </c>
      <c r="BW12" s="64" t="s">
        <v>24</v>
      </c>
      <c r="BX12" s="65">
        <f>IF(CB6="-",NA(),CB6)</f>
        <v>42.19</v>
      </c>
      <c r="BY12" s="65">
        <f t="shared" ref="BY12:CB12" si="14">IF(CC6="-",NA(),CC6)</f>
        <v>44.55</v>
      </c>
      <c r="BZ12" s="65">
        <f t="shared" si="14"/>
        <v>47.36</v>
      </c>
      <c r="CA12" s="65">
        <f t="shared" si="14"/>
        <v>49.94</v>
      </c>
      <c r="CB12" s="65">
        <f t="shared" si="14"/>
        <v>50.56</v>
      </c>
      <c r="CH12" s="64" t="s">
        <v>24</v>
      </c>
      <c r="CI12" s="65">
        <f>IF(CM6="-",NA(),CM6)</f>
        <v>35.54</v>
      </c>
      <c r="CJ12" s="65">
        <f t="shared" ref="CJ12:CM12" si="15">IF(CN6="-",NA(),CN6)</f>
        <v>35.24</v>
      </c>
      <c r="CK12" s="65">
        <f t="shared" si="15"/>
        <v>35.22</v>
      </c>
      <c r="CL12" s="65">
        <f t="shared" si="15"/>
        <v>34.92</v>
      </c>
      <c r="CM12" s="65">
        <f t="shared" si="15"/>
        <v>34.19</v>
      </c>
      <c r="CS12" s="64" t="s">
        <v>24</v>
      </c>
      <c r="CT12" s="65">
        <f>IF(CX6="-",NA(),CX6)</f>
        <v>50.81</v>
      </c>
      <c r="CU12" s="65">
        <f t="shared" ref="CU12:CX12" si="16">IF(CY6="-",NA(),CY6)</f>
        <v>50.28</v>
      </c>
      <c r="CV12" s="65">
        <f t="shared" si="16"/>
        <v>51.42</v>
      </c>
      <c r="CW12" s="65">
        <f t="shared" si="16"/>
        <v>50.9</v>
      </c>
      <c r="CX12" s="65">
        <f t="shared" si="16"/>
        <v>49.05</v>
      </c>
      <c r="DD12" s="64" t="s">
        <v>24</v>
      </c>
      <c r="DE12" s="65">
        <f>IF(DI6="-",NA(),DI6)</f>
        <v>53.32</v>
      </c>
      <c r="DF12" s="65">
        <f t="shared" ref="DF12:DI12" si="17">IF(DJ6="-",NA(),DJ6)</f>
        <v>53.4</v>
      </c>
      <c r="DG12" s="65">
        <f t="shared" si="17"/>
        <v>53.49</v>
      </c>
      <c r="DH12" s="65">
        <f t="shared" si="17"/>
        <v>54.3</v>
      </c>
      <c r="DI12" s="65">
        <f t="shared" si="17"/>
        <v>55.32</v>
      </c>
      <c r="DO12" s="64" t="s">
        <v>24</v>
      </c>
      <c r="DP12" s="65">
        <f>IF(DT6="-",NA(),DT6)</f>
        <v>3.56</v>
      </c>
      <c r="DQ12" s="65">
        <f t="shared" ref="DQ12:DT12" si="18">IF(DU6="-",NA(),DU6)</f>
        <v>3.46</v>
      </c>
      <c r="DR12" s="65">
        <f t="shared" si="18"/>
        <v>3.28</v>
      </c>
      <c r="DS12" s="65">
        <f t="shared" si="18"/>
        <v>4.66</v>
      </c>
      <c r="DT12" s="65">
        <f t="shared" si="18"/>
        <v>7.35</v>
      </c>
      <c r="DZ12" s="64" t="s">
        <v>24</v>
      </c>
      <c r="EA12" s="65">
        <f>IF(EE6="-",NA(),EE6)</f>
        <v>0.06</v>
      </c>
      <c r="EB12" s="65">
        <f t="shared" ref="EB12:EE12" si="19">IF(EF6="-",NA(),EF6)</f>
        <v>0.13</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