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0 報告提出\R3\★財政課\1.24〆 公営企業に係る「経営比較分析表」の分析等について（照会）\提出\"/>
    </mc:Choice>
  </mc:AlternateContent>
  <workbookProtection workbookAlgorithmName="SHA-512" workbookHashValue="7vJrDLLSXejaMcxNB94t2ofJNU6ktM+3oliUK4qYOcHH7V4oaapLB1yQDuyn3u6nMEPRrRlr0Mr/v3ECS3Et2A==" workbookSaltValue="d+scpjAM+LrdJAmfPT2ymA==" workbookSpinCount="100000" lockStructure="1"/>
  <bookViews>
    <workbookView xWindow="0" yWindow="0" windowWidth="24000" windowHeight="87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<sst xmlns="http://schemas.openxmlformats.org/spreadsheetml/2006/main" count="247" uniqueCount="120">
  <si>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</si>
  <si>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</si>
  <si>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</si>
  <si>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</si>
  <si>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</si>
  <si>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</si>
  <si>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</si>
  <si>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</si>
  <si>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</si>
  <si>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</si>
  <si>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</si>
  <si>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</si>
  <si>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</si>
  <si>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</si>
  <si>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</si>
  <si>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</si>
  <si>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</si>
  <si>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</si>
  <si>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</si>
  <si>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</si>
  <si>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</si>
  <si>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</si>
  <si>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</si>
  <si>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</si>
  <si>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</si>
  <si>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</si>
  <si>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</si>
  <si>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</si>
  <si>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</si>
  <si>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</si>
  <si>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</si>
  <si>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</si>
  <si>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</si>
  <si>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</si>
  <si>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</si>
  <si>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</si>
  <si>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</si>
  <si>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</si>
  <si>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</si>
  <si>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</si>
  <si>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</si>
  <si>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</si>
  <si>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</si>
  <si>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</si>
  <si>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</si>
  <si>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</si>
  <si>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</si>
  <si>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</si>
  <si>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</si>
  <si>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</si>
  <si>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</si>
  <si>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</si>
  <si>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</si>
  <si>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</si>
  <si>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</si>
  <si>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</si>
  <si>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</si>
  <si>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</si>
  <si>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</si>
  <si>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</si>
  <si>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</si>
  <si>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</si>
  <si>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</si>
  <si>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</si>
  <si>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</si>
  <si>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</si>
  <si>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</si>
  <si>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</si>
  <si>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</si>
  <si>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</si>
  <si>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</si>
  <si>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</si>
  <si>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</si>
  <si>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</si>
  <si>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</si>
  <si>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</si>
  <si>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</si>
  <si>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</si>
  <si>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</si>
  <si>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</si>
  <si>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</si>
  <si>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</si>
  <si>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</si>
  <si>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</si>
  <si>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</si>
  <si>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</si>
  <si>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</si>
  <si>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</si>
  <si>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</si>
  <si>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</si>
  <si>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</si>
  <si>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</si>
  <si>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</si>
  <si>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</si>
  <si>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</si>
  <si>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</si>
  <si>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</si>
  <si>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御殿場市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</si>
  <si>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</si>
  <si>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</si>
  <si>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</si>
  <si>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</si>
  <si>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</si>
  <si>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</si>
  <si>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</si>
  <si>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</si>
  <si>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</si>
  <si>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</si>
  <si>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</si>
  <si>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</si>
  <si>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</si>
  <si>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</si>
  <si>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</si>
  <si>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</si>
  <si>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</si>
  <si>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</si>
  <si>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</si>
  <si>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平成２５年度より供用を開始し、順次供用開始浄化槽が増加している状況である。供用開始後数年が経つ浄化槽については、電気設備の軽微な修繕が必要な施設が発生しているが、いずれも当初から想定されている消耗部品の交換のみで、大規模な修繕は発生していない。</t>
    <phoneticPr fontId="4"/>
  </si>
  <si>
    <t>当事業の資本的収支は、市債の借り入れを行わずに、国交付金等の財源にて実施している。収益的収支についても、使用料を主な財源として事業を実施し、現状は収支バランスが取れている。</t>
    <phoneticPr fontId="4"/>
  </si>
  <si>
    <t>平成２８年度の⑤経費回収率は１２３．８４が正しく、⑥汚水処理原価は８５．３０が正しい。
御殿場市公設浄化槽整備事業は、市債の借り入れは行わず、国交付金、県補助金、個人負担金、特定地域内にある一般社団法人からの寄付による基金を主な財源としている。
当事業の令和２年度の収益的収支比率は１０３．４７％、経費回収率は１７２．３３％と高い値になっており、その理由は以下によるものである。
①浄化槽の維持管理費（保守点検・清掃・法定検査）として、定額の使用料を徴収するため、使用開始年度は次年度への繰越が発生しやすい。
②浄化槽法第７条検査の検査手数料を工事実施前に徴収しているが、使用開始後３～８ヶ月後に実施することが定められているため、実際に検査を実施する時期が次年度になることがある。
なお、長期的には維持管理の収支はほぼ同額になると思われる。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</si>
</sst>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CC-4FDB-9916-9B7BD10CE77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0CC-4FDB-9916-9B7BD10CE77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CE3-4D96-A155-702F1799703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2CE3-4D96-A155-702F1799703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66C-40B3-94E0-70B9EFAE02A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966C-40B3-94E0-70B9EFAE02A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105.64</c:v>
                </c:pt>
                <c:pt idx="1">
                  <c:v>115.45</c:v>
                </c:pt>
                <c:pt idx="2">
                  <c:v>107.67</c:v>
                </c:pt>
                <c:pt idx="3">
                  <c:v>102.95</c:v>
                </c:pt>
                <c:pt idx="4">
                  <c:v>103.47</c:v>
                </c:pt>
              </c:numCache>
            </c:numRef>
          </c:val>
          <c:extLst>
            <c:ext xmlns:c16="http://schemas.microsoft.com/office/drawing/2014/chart" uri="{C3380CC4-5D6E-409C-BE32-E72D297353CC}">
              <c16:uniqueId val="{00000000-2DF2-4658-8996-2FE7BF4C014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F2-4658-8996-2FE7BF4C014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13-435E-9FFE-731CBFE6599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13-435E-9FFE-731CBFE6599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31-4EB6-B2CB-2AD2DF7C6D8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31-4EB6-B2CB-2AD2DF7C6D8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83-4C16-914E-673FFD6D541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83-4C16-914E-673FFD6D541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15-45EE-B8C9-F4D82C9ACDA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15-45EE-B8C9-F4D82C9ACDA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93-4DED-A32F-62E2A7CAFE8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2893-4DED-A32F-62E2A7CAFE8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19.34</c:v>
                </c:pt>
                <c:pt idx="1">
                  <c:v>133.31</c:v>
                </c:pt>
                <c:pt idx="2">
                  <c:v>194.35</c:v>
                </c:pt>
                <c:pt idx="3">
                  <c:v>176.29</c:v>
                </c:pt>
                <c:pt idx="4">
                  <c:v>172.33</c:v>
                </c:pt>
              </c:numCache>
            </c:numRef>
          </c:val>
          <c:extLst>
            <c:ext xmlns:c16="http://schemas.microsoft.com/office/drawing/2014/chart" uri="{C3380CC4-5D6E-409C-BE32-E72D297353CC}">
              <c16:uniqueId val="{00000000-7F22-4699-91BC-6CB929C0AA3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7F22-4699-91BC-6CB929C0AA3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546.24</c:v>
                </c:pt>
                <c:pt idx="1">
                  <c:v>77.489999999999995</c:v>
                </c:pt>
                <c:pt idx="2">
                  <c:v>50.03</c:v>
                </c:pt>
                <c:pt idx="3">
                  <c:v>60.25</c:v>
                </c:pt>
                <c:pt idx="4">
                  <c:v>62.43</c:v>
                </c:pt>
              </c:numCache>
            </c:numRef>
          </c:val>
          <c:extLst>
            <c:ext xmlns:c16="http://schemas.microsoft.com/office/drawing/2014/chart" uri="{C3380CC4-5D6E-409C-BE32-E72D297353CC}">
              <c16:uniqueId val="{00000000-E4A8-4C61-A608-ED857B78945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E4A8-4C61-A608-ED857B78945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御殿場市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87687</v>
      </c>
      <c r="AM8" s="51"/>
      <c r="AN8" s="51"/>
      <c r="AO8" s="51"/>
      <c r="AP8" s="51"/>
      <c r="AQ8" s="51"/>
      <c r="AR8" s="51"/>
      <c r="AS8" s="51"/>
      <c r="AT8" s="46">
        <f>データ!T6</f>
        <v>194.9</v>
      </c>
      <c r="AU8" s="46"/>
      <c r="AV8" s="46"/>
      <c r="AW8" s="46"/>
      <c r="AX8" s="46"/>
      <c r="AY8" s="46"/>
      <c r="AZ8" s="46"/>
      <c r="BA8" s="46"/>
      <c r="BB8" s="46">
        <f>データ!U6</f>
        <v>449.91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0.94</v>
      </c>
      <c r="Q10" s="46"/>
      <c r="R10" s="46"/>
      <c r="S10" s="46"/>
      <c r="T10" s="46"/>
      <c r="U10" s="46"/>
      <c r="V10" s="46"/>
      <c r="W10" s="46">
        <f>データ!Q6</f>
        <v>100</v>
      </c>
      <c r="X10" s="46"/>
      <c r="Y10" s="46"/>
      <c r="Z10" s="46"/>
      <c r="AA10" s="46"/>
      <c r="AB10" s="46"/>
      <c r="AC10" s="46"/>
      <c r="AD10" s="51">
        <f>データ!R6</f>
        <v>3960</v>
      </c>
      <c r="AE10" s="51"/>
      <c r="AF10" s="51"/>
      <c r="AG10" s="51"/>
      <c r="AH10" s="51"/>
      <c r="AI10" s="51"/>
      <c r="AJ10" s="51"/>
      <c r="AK10" s="2"/>
      <c r="AL10" s="51">
        <f>データ!V6</f>
        <v>821</v>
      </c>
      <c r="AM10" s="51"/>
      <c r="AN10" s="51"/>
      <c r="AO10" s="51"/>
      <c r="AP10" s="51"/>
      <c r="AQ10" s="51"/>
      <c r="AR10" s="51"/>
      <c r="AS10" s="51"/>
      <c r="AT10" s="46">
        <f>データ!W6</f>
        <v>1.24</v>
      </c>
      <c r="AU10" s="46"/>
      <c r="AV10" s="46"/>
      <c r="AW10" s="46"/>
      <c r="AX10" s="46"/>
      <c r="AY10" s="46"/>
      <c r="AZ10" s="46"/>
      <c r="BA10" s="46"/>
      <c r="BB10" s="46">
        <f>データ!X6</f>
        <v>662.1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119</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43</v>
      </c>
      <c r="N86" s="26" t="s">
        <v>43</v>
      </c>
      <c r="O86" s="26" t="str">
        <f>データ!EO6</f>
        <v>【-】</v>
      </c>
    </row>
  </sheetData>
  <sheetProtection algorithmName="SHA-512" hashValue="bduJLHD+RDvfsVSkCs1NxLm9QWCnqfVRX7GvkKcpF1JlOCkB1CpI1errli1ePowy6xobA7oWX5KyH5NH6zMc+w==" saltValue="N7Z7PofF7Nza9+09XCqPY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222151</v>
      </c>
      <c r="D6" s="33">
        <f t="shared" si="3"/>
        <v>47</v>
      </c>
      <c r="E6" s="33">
        <f t="shared" si="3"/>
        <v>18</v>
      </c>
      <c r="F6" s="33">
        <f t="shared" si="3"/>
        <v>0</v>
      </c>
      <c r="G6" s="33">
        <f t="shared" si="3"/>
        <v>0</v>
      </c>
      <c r="H6" s="33" t="str">
        <f t="shared" si="3"/>
        <v>静岡県　御殿場市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0.94</v>
      </c>
      <c r="Q6" s="34">
        <f t="shared" si="3"/>
        <v>100</v>
      </c>
      <c r="R6" s="34">
        <f t="shared" si="3"/>
        <v>3960</v>
      </c>
      <c r="S6" s="34">
        <f t="shared" si="3"/>
        <v>87687</v>
      </c>
      <c r="T6" s="34">
        <f t="shared" si="3"/>
        <v>194.9</v>
      </c>
      <c r="U6" s="34">
        <f t="shared" si="3"/>
        <v>449.91</v>
      </c>
      <c r="V6" s="34">
        <f t="shared" si="3"/>
        <v>821</v>
      </c>
      <c r="W6" s="34">
        <f t="shared" si="3"/>
        <v>1.24</v>
      </c>
      <c r="X6" s="34">
        <f t="shared" si="3"/>
        <v>662.1</v>
      </c>
      <c r="Y6" s="35">
        <f>IF(Y7="",NA(),Y7)</f>
        <v>105.64</v>
      </c>
      <c r="Z6" s="35">
        <f t="shared" ref="Z6:AH6" si="4">IF(Z7="",NA(),Z7)</f>
        <v>115.45</v>
      </c>
      <c r="AA6" s="35">
        <f t="shared" si="4"/>
        <v>107.67</v>
      </c>
      <c r="AB6" s="35">
        <f t="shared" si="4"/>
        <v>102.95</v>
      </c>
      <c r="AC6" s="35">
        <f t="shared" si="4"/>
        <v>103.47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413.5</v>
      </c>
      <c r="BL6" s="35">
        <f t="shared" si="7"/>
        <v>407.42</v>
      </c>
      <c r="BM6" s="35">
        <f t="shared" si="7"/>
        <v>386.46</v>
      </c>
      <c r="BN6" s="35">
        <f t="shared" si="7"/>
        <v>421.25</v>
      </c>
      <c r="BO6" s="35">
        <f t="shared" si="7"/>
        <v>398.42</v>
      </c>
      <c r="BP6" s="34" t="str">
        <f>IF(BP7="","",IF(BP7="-","【-】","【"&amp;SUBSTITUTE(TEXT(BP7,"#,##0.00"),"-","△")&amp;"】"))</f>
        <v>【314.13】</v>
      </c>
      <c r="BQ6" s="35">
        <f>IF(BQ7="",NA(),BQ7)</f>
        <v>19.34</v>
      </c>
      <c r="BR6" s="35">
        <f t="shared" ref="BR6:BZ6" si="8">IF(BR7="",NA(),BR7)</f>
        <v>133.31</v>
      </c>
      <c r="BS6" s="35">
        <f t="shared" si="8"/>
        <v>194.35</v>
      </c>
      <c r="BT6" s="35">
        <f t="shared" si="8"/>
        <v>176.29</v>
      </c>
      <c r="BU6" s="35">
        <f t="shared" si="8"/>
        <v>172.33</v>
      </c>
      <c r="BV6" s="35">
        <f t="shared" si="8"/>
        <v>55.84</v>
      </c>
      <c r="BW6" s="35">
        <f t="shared" si="8"/>
        <v>57.08</v>
      </c>
      <c r="BX6" s="35">
        <f t="shared" si="8"/>
        <v>55.85</v>
      </c>
      <c r="BY6" s="35">
        <f t="shared" si="8"/>
        <v>53.23</v>
      </c>
      <c r="BZ6" s="35">
        <f t="shared" si="8"/>
        <v>50.7</v>
      </c>
      <c r="CA6" s="34" t="str">
        <f>IF(CA7="","",IF(CA7="-","【-】","【"&amp;SUBSTITUTE(TEXT(CA7,"#,##0.00"),"-","△")&amp;"】"))</f>
        <v>【58.42】</v>
      </c>
      <c r="CB6" s="35">
        <f>IF(CB7="",NA(),CB7)</f>
        <v>546.24</v>
      </c>
      <c r="CC6" s="35">
        <f t="shared" ref="CC6:CK6" si="9">IF(CC7="",NA(),CC7)</f>
        <v>77.489999999999995</v>
      </c>
      <c r="CD6" s="35">
        <f t="shared" si="9"/>
        <v>50.03</v>
      </c>
      <c r="CE6" s="35">
        <f t="shared" si="9"/>
        <v>60.25</v>
      </c>
      <c r="CF6" s="35">
        <f t="shared" si="9"/>
        <v>62.43</v>
      </c>
      <c r="CG6" s="35">
        <f t="shared" si="9"/>
        <v>287.57</v>
      </c>
      <c r="CH6" s="35">
        <f t="shared" si="9"/>
        <v>286.86</v>
      </c>
      <c r="CI6" s="35">
        <f t="shared" si="9"/>
        <v>287.91000000000003</v>
      </c>
      <c r="CJ6" s="35">
        <f t="shared" si="9"/>
        <v>283.3</v>
      </c>
      <c r="CK6" s="35">
        <f t="shared" si="9"/>
        <v>289.81</v>
      </c>
      <c r="CL6" s="34" t="str">
        <f>IF(CL7="","",IF(CL7="-","【-】","【"&amp;SUBSTITUTE(TEXT(CL7,"#,##0.00"),"-","△")&amp;"】"))</f>
        <v>【282.28】</v>
      </c>
      <c r="CM6" s="35">
        <f>IF(CM7="",NA(),CM7)</f>
        <v>100</v>
      </c>
      <c r="CN6" s="35">
        <f t="shared" ref="CN6:CV6" si="10">IF(CN7="",NA(),CN7)</f>
        <v>100</v>
      </c>
      <c r="CO6" s="35">
        <f t="shared" si="10"/>
        <v>100</v>
      </c>
      <c r="CP6" s="35">
        <f t="shared" si="10"/>
        <v>100</v>
      </c>
      <c r="CQ6" s="35">
        <f t="shared" si="10"/>
        <v>100</v>
      </c>
      <c r="CR6" s="35">
        <f t="shared" si="10"/>
        <v>61.55</v>
      </c>
      <c r="CS6" s="35">
        <f t="shared" si="10"/>
        <v>57.22</v>
      </c>
      <c r="CT6" s="35">
        <f t="shared" si="10"/>
        <v>54.93</v>
      </c>
      <c r="CU6" s="35">
        <f t="shared" si="10"/>
        <v>55.96</v>
      </c>
      <c r="CV6" s="35">
        <f t="shared" si="10"/>
        <v>56.45</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222151</v>
      </c>
      <c r="D7" s="37">
        <v>47</v>
      </c>
      <c r="E7" s="37">
        <v>18</v>
      </c>
      <c r="F7" s="37">
        <v>0</v>
      </c>
      <c r="G7" s="37">
        <v>0</v>
      </c>
      <c r="H7" s="37" t="s">
        <v>97</v>
      </c>
      <c r="I7" s="37" t="s">
        <v>98</v>
      </c>
      <c r="J7" s="37" t="s">
        <v>99</v>
      </c>
      <c r="K7" s="37" t="s">
        <v>100</v>
      </c>
      <c r="L7" s="37" t="s">
        <v>101</v>
      </c>
      <c r="M7" s="37" t="s">
        <v>102</v>
      </c>
      <c r="N7" s="38" t="s">
        <v>103</v>
      </c>
      <c r="O7" s="38" t="s">
        <v>104</v>
      </c>
      <c r="P7" s="38">
        <v>0.94</v>
      </c>
      <c r="Q7" s="38">
        <v>100</v>
      </c>
      <c r="R7" s="38">
        <v>3960</v>
      </c>
      <c r="S7" s="38">
        <v>87687</v>
      </c>
      <c r="T7" s="38">
        <v>194.9</v>
      </c>
      <c r="U7" s="38">
        <v>449.91</v>
      </c>
      <c r="V7" s="38">
        <v>821</v>
      </c>
      <c r="W7" s="38">
        <v>1.24</v>
      </c>
      <c r="X7" s="38">
        <v>662.1</v>
      </c>
      <c r="Y7" s="38">
        <v>105.64</v>
      </c>
      <c r="Z7" s="38">
        <v>115.45</v>
      </c>
      <c r="AA7" s="38">
        <v>107.67</v>
      </c>
      <c r="AB7" s="38">
        <v>102.95</v>
      </c>
      <c r="AC7" s="38">
        <v>103.47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413.5</v>
      </c>
      <c r="BL7" s="38">
        <v>407.42</v>
      </c>
      <c r="BM7" s="38">
        <v>386.46</v>
      </c>
      <c r="BN7" s="38">
        <v>421.25</v>
      </c>
      <c r="BO7" s="38">
        <v>398.42</v>
      </c>
      <c r="BP7" s="38">
        <v>314.13</v>
      </c>
      <c r="BQ7" s="38">
        <v>19.34</v>
      </c>
      <c r="BR7" s="38">
        <v>133.31</v>
      </c>
      <c r="BS7" s="38">
        <v>194.35</v>
      </c>
      <c r="BT7" s="38">
        <v>176.29</v>
      </c>
      <c r="BU7" s="38">
        <v>172.33</v>
      </c>
      <c r="BV7" s="38">
        <v>55.84</v>
      </c>
      <c r="BW7" s="38">
        <v>57.08</v>
      </c>
      <c r="BX7" s="38">
        <v>55.85</v>
      </c>
      <c r="BY7" s="38">
        <v>53.23</v>
      </c>
      <c r="BZ7" s="38">
        <v>50.7</v>
      </c>
      <c r="CA7" s="38">
        <v>58.42</v>
      </c>
      <c r="CB7" s="38">
        <v>546.24</v>
      </c>
      <c r="CC7" s="38">
        <v>77.489999999999995</v>
      </c>
      <c r="CD7" s="38">
        <v>50.03</v>
      </c>
      <c r="CE7" s="38">
        <v>60.25</v>
      </c>
      <c r="CF7" s="38">
        <v>62.43</v>
      </c>
      <c r="CG7" s="38">
        <v>287.57</v>
      </c>
      <c r="CH7" s="38">
        <v>286.86</v>
      </c>
      <c r="CI7" s="38">
        <v>287.91000000000003</v>
      </c>
      <c r="CJ7" s="38">
        <v>283.3</v>
      </c>
      <c r="CK7" s="38">
        <v>289.81</v>
      </c>
      <c r="CL7" s="38">
        <v>282.27999999999997</v>
      </c>
      <c r="CM7" s="38">
        <v>100</v>
      </c>
      <c r="CN7" s="38">
        <v>100</v>
      </c>
      <c r="CO7" s="38">
        <v>100</v>
      </c>
      <c r="CP7" s="38">
        <v>100</v>
      </c>
      <c r="CQ7" s="38">
        <v>100</v>
      </c>
      <c r="CR7" s="38">
        <v>61.55</v>
      </c>
      <c r="CS7" s="38">
        <v>57.22</v>
      </c>
      <c r="CT7" s="38">
        <v>54.93</v>
      </c>
      <c r="CU7" s="38">
        <v>55.96</v>
      </c>
      <c r="CV7" s="38">
        <v>56.45</v>
      </c>
      <c r="CW7" s="38">
        <v>57.83</v>
      </c>
      <c r="CX7" s="38">
        <v>100</v>
      </c>
      <c r="CY7" s="38">
        <v>100</v>
      </c>
      <c r="CZ7" s="38">
        <v>100</v>
      </c>
      <c r="DA7" s="38">
        <v>100</v>
      </c>
      <c r="DB7" s="38">
        <v>100</v>
      </c>
      <c r="DC7" s="38">
        <v>67.489999999999995</v>
      </c>
      <c r="DD7" s="38">
        <v>67.290000000000006</v>
      </c>
      <c r="DE7" s="38">
        <v>65.569999999999993</v>
      </c>
      <c r="DF7" s="38">
        <v>60.12</v>
      </c>
      <c r="DG7" s="38">
        <v>54.99</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GAdmin</cp:lastModifiedBy>
  <dcterms:created xsi:type="dcterms:W3CDTF">2021-12-03T08:10:39Z</dcterms:created>
  <dcterms:modified xsi:type="dcterms:W3CDTF">2022-01-18T06:12:51Z</dcterms:modified>
  <cp:category/>
</cp:coreProperties>
</file>